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0920" tabRatio="930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הקרן'!$B$6:$D$45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22">הלוואות!$A$1:$P$101</definedName>
    <definedName name="_xlnm.Print_Area" localSheetId="11">'חוזים עתידיים'!$A$1:$L$23</definedName>
    <definedName name="_xlnm.Print_Area" localSheetId="0">'סכום נכסי הקרן'!$A$1:$E$68</definedName>
    <definedName name="_xlnm.Print_Titles" localSheetId="5">'אג"ח קונצרני'!$6:$10</definedName>
    <definedName name="_xlnm.Print_Titles" localSheetId="27">'יתרת התחייבות להשקעה'!$6:$9</definedName>
    <definedName name="_xlnm.Print_Titles" localSheetId="20">'לא סחיר - חוזים עתידיים'!$6:$10</definedName>
    <definedName name="_xlnm.Print_Titles" localSheetId="2">מזומנים!$6:$9</definedName>
    <definedName name="_xlnm.Print_Titles" localSheetId="6">מניות!$6:$10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C33" i="88" l="1"/>
  <c r="C31" i="88"/>
  <c r="C29" i="88"/>
  <c r="C26" i="88"/>
  <c r="C21" i="88"/>
  <c r="C20" i="88"/>
  <c r="C19" i="88"/>
  <c r="C18" i="88"/>
  <c r="C17" i="88"/>
  <c r="C16" i="88"/>
  <c r="C15" i="88"/>
  <c r="C13" i="88"/>
  <c r="C11" i="88"/>
  <c r="K87" i="62" l="1"/>
  <c r="K40" i="62"/>
  <c r="C12" i="88" l="1"/>
  <c r="J14" i="72" l="1"/>
  <c r="J11" i="72" l="1"/>
  <c r="L14" i="72" s="1"/>
  <c r="C32" i="84"/>
  <c r="C27" i="84"/>
  <c r="L15" i="72" l="1"/>
  <c r="L11" i="72"/>
  <c r="C27" i="88"/>
  <c r="C23" i="88" s="1"/>
  <c r="C10" i="88" s="1"/>
  <c r="L13" i="72"/>
  <c r="L12" i="72"/>
  <c r="C10" i="84"/>
  <c r="C44" i="88" s="1"/>
  <c r="C43" i="88" l="1"/>
  <c r="Q32" i="59"/>
  <c r="T170" i="61"/>
  <c r="T85" i="61"/>
  <c r="T31" i="61"/>
  <c r="N202" i="62"/>
  <c r="K85" i="76"/>
  <c r="L14" i="66"/>
  <c r="O82" i="78"/>
  <c r="K59" i="76"/>
  <c r="M84" i="63"/>
  <c r="O60" i="78"/>
  <c r="M79" i="63"/>
  <c r="N168" i="62"/>
  <c r="N81" i="62"/>
  <c r="O11" i="78"/>
  <c r="S16" i="71"/>
  <c r="O72" i="78"/>
  <c r="K74" i="76"/>
  <c r="S21" i="71"/>
  <c r="M41" i="63"/>
  <c r="N199" i="62"/>
  <c r="N154" i="62"/>
  <c r="N109" i="62"/>
  <c r="N67" i="62"/>
  <c r="K82" i="76"/>
  <c r="N200" i="62"/>
  <c r="N118" i="62"/>
  <c r="N33" i="62"/>
  <c r="T221" i="61"/>
  <c r="T181" i="61"/>
  <c r="T136" i="61"/>
  <c r="T92" i="61"/>
  <c r="O16" i="64"/>
  <c r="N165" i="62"/>
  <c r="N74" i="62"/>
  <c r="N16" i="62"/>
  <c r="T204" i="61"/>
  <c r="T159" i="61"/>
  <c r="T119" i="61"/>
  <c r="O71" i="78"/>
  <c r="N225" i="62"/>
  <c r="N138" i="62"/>
  <c r="N48" i="62"/>
  <c r="T231" i="61"/>
  <c r="T191" i="61"/>
  <c r="T146" i="61"/>
  <c r="T102" i="61"/>
  <c r="D13" i="88"/>
  <c r="Q34" i="59"/>
  <c r="T20" i="61"/>
  <c r="T52" i="61"/>
  <c r="T113" i="61"/>
  <c r="T243" i="61"/>
  <c r="M48" i="63"/>
  <c r="M64" i="78"/>
  <c r="D26" i="88" l="1"/>
  <c r="D10" i="88"/>
  <c r="Q39" i="59"/>
  <c r="T33" i="61"/>
  <c r="T101" i="61"/>
  <c r="N54" i="62"/>
  <c r="K57" i="76"/>
  <c r="Q11" i="59"/>
  <c r="Q28" i="59"/>
  <c r="Q46" i="59"/>
  <c r="T14" i="61"/>
  <c r="T30" i="61"/>
  <c r="T46" i="61"/>
  <c r="T62" i="61"/>
  <c r="T89" i="61"/>
  <c r="T153" i="61"/>
  <c r="T218" i="61"/>
  <c r="N62" i="62"/>
  <c r="N194" i="62"/>
  <c r="Q18" i="59"/>
  <c r="Q57" i="59"/>
  <c r="T37" i="61"/>
  <c r="T71" i="61"/>
  <c r="T182" i="61"/>
  <c r="N87" i="62"/>
  <c r="D21" i="88"/>
  <c r="Q20" i="59"/>
  <c r="Q37" i="59"/>
  <c r="Q55" i="59"/>
  <c r="T23" i="61"/>
  <c r="T39" i="61"/>
  <c r="T55" i="61"/>
  <c r="T73" i="61"/>
  <c r="T125" i="61"/>
  <c r="T190" i="61"/>
  <c r="N22" i="62"/>
  <c r="N136" i="62"/>
  <c r="S30" i="71"/>
  <c r="O83" i="78"/>
  <c r="O66" i="78"/>
  <c r="O50" i="78"/>
  <c r="O34" i="78"/>
  <c r="O18" i="78"/>
  <c r="K93" i="76"/>
  <c r="K76" i="76"/>
  <c r="K60" i="76"/>
  <c r="K44" i="76"/>
  <c r="K28" i="76"/>
  <c r="K12" i="76"/>
  <c r="S34" i="71"/>
  <c r="S15" i="71"/>
  <c r="L17" i="65"/>
  <c r="O19" i="64"/>
  <c r="M77" i="63"/>
  <c r="M60" i="63"/>
  <c r="M43" i="63"/>
  <c r="M27" i="63"/>
  <c r="O95" i="78"/>
  <c r="O77" i="78"/>
  <c r="O61" i="78"/>
  <c r="O45" i="78"/>
  <c r="O29" i="78"/>
  <c r="O13" i="78"/>
  <c r="K88" i="76"/>
  <c r="K71" i="76"/>
  <c r="K55" i="76"/>
  <c r="K39" i="76"/>
  <c r="K23" i="76"/>
  <c r="L14" i="74"/>
  <c r="S27" i="71"/>
  <c r="K16" i="67"/>
  <c r="L12" i="65"/>
  <c r="O14" i="64"/>
  <c r="M71" i="63"/>
  <c r="M55" i="63"/>
  <c r="M38" i="63"/>
  <c r="M21" i="63"/>
  <c r="N224" i="62"/>
  <c r="N208" i="62"/>
  <c r="O68" i="78"/>
  <c r="O36" i="78"/>
  <c r="K95" i="76"/>
  <c r="K62" i="76"/>
  <c r="K30" i="76"/>
  <c r="S36" i="71"/>
  <c r="L12" i="66"/>
  <c r="D15" i="88"/>
  <c r="T17" i="61"/>
  <c r="T65" i="61"/>
  <c r="N120" i="62"/>
  <c r="D20" i="88"/>
  <c r="Q23" i="59"/>
  <c r="Q50" i="59"/>
  <c r="T22" i="61"/>
  <c r="T42" i="61"/>
  <c r="T67" i="61"/>
  <c r="T121" i="61"/>
  <c r="T202" i="61"/>
  <c r="N95" i="62"/>
  <c r="L14" i="65"/>
  <c r="Q45" i="59"/>
  <c r="T45" i="61"/>
  <c r="T117" i="61"/>
  <c r="N30" i="62"/>
  <c r="D29" i="88"/>
  <c r="Q29" i="59"/>
  <c r="Q51" i="59"/>
  <c r="T27" i="61"/>
  <c r="T47" i="61"/>
  <c r="T68" i="61"/>
  <c r="T141" i="61"/>
  <c r="T222" i="61"/>
  <c r="N104" i="62"/>
  <c r="O96" i="78"/>
  <c r="O74" i="78"/>
  <c r="O54" i="78"/>
  <c r="O30" i="78"/>
  <c r="O10" i="78"/>
  <c r="K81" i="76"/>
  <c r="K56" i="76"/>
  <c r="K36" i="76"/>
  <c r="K16" i="76"/>
  <c r="S28" i="71"/>
  <c r="K13" i="67"/>
  <c r="O23" i="64"/>
  <c r="M72" i="63"/>
  <c r="M52" i="63"/>
  <c r="M31" i="63"/>
  <c r="O91" i="78"/>
  <c r="O69" i="78"/>
  <c r="O49" i="78"/>
  <c r="O25" i="78"/>
  <c r="K96" i="76"/>
  <c r="K75" i="76"/>
  <c r="K51" i="76"/>
  <c r="K31" i="76"/>
  <c r="K11" i="76"/>
  <c r="S22" i="71"/>
  <c r="L13" i="66"/>
  <c r="O18" i="64"/>
  <c r="M67" i="63"/>
  <c r="M46" i="63"/>
  <c r="M25" i="63"/>
  <c r="N220" i="62"/>
  <c r="O86" i="78"/>
  <c r="O44" i="78"/>
  <c r="K87" i="76"/>
  <c r="K46" i="76"/>
  <c r="L13" i="74"/>
  <c r="L11" i="65"/>
  <c r="M70" i="63"/>
  <c r="M37" i="63"/>
  <c r="N226" i="62"/>
  <c r="N205" i="62"/>
  <c r="N189" i="62"/>
  <c r="N173" i="62"/>
  <c r="N156" i="62"/>
  <c r="N139" i="62"/>
  <c r="N123" i="62"/>
  <c r="N107" i="62"/>
  <c r="N90" i="62"/>
  <c r="N73" i="62"/>
  <c r="N57" i="62"/>
  <c r="N42" i="62"/>
  <c r="O67" i="78"/>
  <c r="O35" i="78"/>
  <c r="K94" i="76"/>
  <c r="K61" i="76"/>
  <c r="K29" i="76"/>
  <c r="S35" i="71"/>
  <c r="L11" i="66"/>
  <c r="M78" i="63"/>
  <c r="O81" i="78"/>
  <c r="O40" i="78"/>
  <c r="K100" i="76"/>
  <c r="K66" i="76"/>
  <c r="K34" i="76"/>
  <c r="M14" i="72"/>
  <c r="K11" i="67"/>
  <c r="M83" i="63"/>
  <c r="M49" i="63"/>
  <c r="M16" i="63"/>
  <c r="N213" i="62"/>
  <c r="N195" i="62"/>
  <c r="N179" i="62"/>
  <c r="N162" i="62"/>
  <c r="N145" i="62"/>
  <c r="N129" i="62"/>
  <c r="N113" i="62"/>
  <c r="N97" i="62"/>
  <c r="N79" i="62"/>
  <c r="N63" i="62"/>
  <c r="N47" i="62"/>
  <c r="O55" i="78"/>
  <c r="K17" i="76"/>
  <c r="M44" i="63"/>
  <c r="N209" i="62"/>
  <c r="N176" i="62"/>
  <c r="N142" i="62"/>
  <c r="N110" i="62"/>
  <c r="N76" i="62"/>
  <c r="N96" i="62"/>
  <c r="N25" i="62"/>
  <c r="T242" i="61"/>
  <c r="T225" i="61"/>
  <c r="T209" i="61"/>
  <c r="T193" i="61"/>
  <c r="T177" i="61"/>
  <c r="T160" i="61"/>
  <c r="T144" i="61"/>
  <c r="T128" i="61"/>
  <c r="T112" i="61"/>
  <c r="T96" i="61"/>
  <c r="O80" i="78"/>
  <c r="K41" i="76"/>
  <c r="M57" i="63"/>
  <c r="N217" i="62"/>
  <c r="N182" i="62"/>
  <c r="N148" i="62"/>
  <c r="N116" i="62"/>
  <c r="N82" i="62"/>
  <c r="N50" i="62"/>
  <c r="N28" i="62"/>
  <c r="N12" i="62"/>
  <c r="T228" i="61"/>
  <c r="T212" i="61"/>
  <c r="T196" i="61"/>
  <c r="T180" i="61"/>
  <c r="T163" i="61"/>
  <c r="T147" i="61"/>
  <c r="T131" i="61"/>
  <c r="T115" i="61"/>
  <c r="T99" i="61"/>
  <c r="T83" i="61"/>
  <c r="K99" i="76"/>
  <c r="L15" i="66"/>
  <c r="M19" i="63"/>
  <c r="N196" i="62"/>
  <c r="N163" i="62"/>
  <c r="N130" i="62"/>
  <c r="N98" i="62"/>
  <c r="N64" i="62"/>
  <c r="N35" i="62"/>
  <c r="N19" i="62"/>
  <c r="T235" i="61"/>
  <c r="T219" i="61"/>
  <c r="T203" i="61"/>
  <c r="T187" i="61"/>
  <c r="T171" i="61"/>
  <c r="T154" i="61"/>
  <c r="T138" i="61"/>
  <c r="T122" i="61"/>
  <c r="T106" i="61"/>
  <c r="T90" i="61"/>
  <c r="T74" i="61"/>
  <c r="D18" i="88"/>
  <c r="Q14" i="59"/>
  <c r="T49" i="61"/>
  <c r="N14" i="62"/>
  <c r="D27" i="88"/>
  <c r="Q36" i="59"/>
  <c r="T18" i="61"/>
  <c r="T50" i="61"/>
  <c r="T77" i="61"/>
  <c r="T186" i="61"/>
  <c r="N128" i="62"/>
  <c r="Q27" i="59"/>
  <c r="T29" i="61"/>
  <c r="T149" i="61"/>
  <c r="D12" i="88"/>
  <c r="Q24" i="59"/>
  <c r="T11" i="61"/>
  <c r="T35" i="61"/>
  <c r="T63" i="61"/>
  <c r="T157" i="61"/>
  <c r="N38" i="62"/>
  <c r="M32" i="63"/>
  <c r="O70" i="78"/>
  <c r="O42" i="78"/>
  <c r="O14" i="78"/>
  <c r="K72" i="76"/>
  <c r="K48" i="76"/>
  <c r="K20" i="76"/>
  <c r="S23" i="71"/>
  <c r="L13" i="65"/>
  <c r="M81" i="63"/>
  <c r="M47" i="63"/>
  <c r="M18" i="63"/>
  <c r="O73" i="78"/>
  <c r="O41" i="78"/>
  <c r="O17" i="78"/>
  <c r="K80" i="76"/>
  <c r="K47" i="76"/>
  <c r="K19" i="76"/>
  <c r="S32" i="71"/>
  <c r="L16" i="65"/>
  <c r="M80" i="63"/>
  <c r="M51" i="63"/>
  <c r="M17" i="63"/>
  <c r="N212" i="62"/>
  <c r="O52" i="78"/>
  <c r="K78" i="76"/>
  <c r="K22" i="76"/>
  <c r="K15" i="67"/>
  <c r="M62" i="63"/>
  <c r="M20" i="63"/>
  <c r="N210" i="62"/>
  <c r="N185" i="62"/>
  <c r="N164" i="62"/>
  <c r="N143" i="62"/>
  <c r="N119" i="62"/>
  <c r="N99" i="62"/>
  <c r="N77" i="62"/>
  <c r="N53" i="62"/>
  <c r="O85" i="78"/>
  <c r="O43" i="78"/>
  <c r="K86" i="76"/>
  <c r="K45" i="76"/>
  <c r="L12" i="74"/>
  <c r="O28" i="64"/>
  <c r="M61" i="63"/>
  <c r="O48" i="78"/>
  <c r="K91" i="76"/>
  <c r="K50" i="76"/>
  <c r="L17" i="74"/>
  <c r="L15" i="65"/>
  <c r="M66" i="63"/>
  <c r="M24" i="63"/>
  <c r="N207" i="62"/>
  <c r="N187" i="62"/>
  <c r="N166" i="62"/>
  <c r="N141" i="62"/>
  <c r="N121" i="62"/>
  <c r="N101" i="62"/>
  <c r="N75" i="62"/>
  <c r="N55" i="62"/>
  <c r="O89" i="78"/>
  <c r="S20" i="71"/>
  <c r="M11" i="63"/>
  <c r="N184" i="62"/>
  <c r="N134" i="62"/>
  <c r="N93" i="62"/>
  <c r="N52" i="62"/>
  <c r="N21" i="62"/>
  <c r="T233" i="61"/>
  <c r="T213" i="61"/>
  <c r="T189" i="61"/>
  <c r="T168" i="61"/>
  <c r="T148" i="61"/>
  <c r="T124" i="61"/>
  <c r="T104" i="61"/>
  <c r="T84" i="61"/>
  <c r="L16" i="74"/>
  <c r="M23" i="63"/>
  <c r="N190" i="62"/>
  <c r="N140" i="62"/>
  <c r="N100" i="62"/>
  <c r="N58" i="62"/>
  <c r="N24" i="62"/>
  <c r="T236" i="61"/>
  <c r="T216" i="61"/>
  <c r="T192" i="61"/>
  <c r="T172" i="61"/>
  <c r="T151" i="61"/>
  <c r="T127" i="61"/>
  <c r="T107" i="61"/>
  <c r="T87" i="61"/>
  <c r="K65" i="76"/>
  <c r="M53" i="63"/>
  <c r="N204" i="62"/>
  <c r="N155" i="62"/>
  <c r="N114" i="62"/>
  <c r="N72" i="62"/>
  <c r="N31" i="62"/>
  <c r="N11" i="62"/>
  <c r="T223" i="61"/>
  <c r="T199" i="61"/>
  <c r="T179" i="61"/>
  <c r="T158" i="61"/>
  <c r="T134" i="61"/>
  <c r="T114" i="61"/>
  <c r="T94" i="61"/>
  <c r="T70" i="61"/>
  <c r="D31" i="88"/>
  <c r="Q25" i="59"/>
  <c r="Q44" i="59"/>
  <c r="T12" i="61"/>
  <c r="T28" i="61"/>
  <c r="T44" i="61"/>
  <c r="T60" i="61"/>
  <c r="T81" i="61"/>
  <c r="T145" i="61"/>
  <c r="T210" i="61"/>
  <c r="N46" i="62"/>
  <c r="N178" i="62"/>
  <c r="O63" i="78"/>
  <c r="Q31" i="59"/>
  <c r="T57" i="61"/>
  <c r="N186" i="62"/>
  <c r="Q15" i="59"/>
  <c r="Q41" i="59"/>
  <c r="T26" i="61"/>
  <c r="T54" i="61"/>
  <c r="T105" i="61"/>
  <c r="T234" i="61"/>
  <c r="N161" i="62"/>
  <c r="Q35" i="59"/>
  <c r="T53" i="61"/>
  <c r="T214" i="61"/>
  <c r="D17" i="88"/>
  <c r="Q33" i="59"/>
  <c r="T15" i="61"/>
  <c r="T43" i="61"/>
  <c r="T80" i="61"/>
  <c r="T174" i="61"/>
  <c r="N70" i="62"/>
  <c r="O92" i="78"/>
  <c r="O62" i="78"/>
  <c r="O38" i="78"/>
  <c r="K97" i="76"/>
  <c r="K68" i="76"/>
  <c r="K40" i="76"/>
  <c r="L15" i="74"/>
  <c r="S19" i="71"/>
  <c r="O27" i="64"/>
  <c r="M68" i="63"/>
  <c r="M39" i="63"/>
  <c r="M14" i="63"/>
  <c r="O65" i="78"/>
  <c r="O37" i="78"/>
  <c r="K101" i="76"/>
  <c r="K67" i="76"/>
  <c r="K43" i="76"/>
  <c r="K15" i="76"/>
  <c r="S18" i="71"/>
  <c r="O26" i="64"/>
  <c r="M75" i="63"/>
  <c r="M42" i="63"/>
  <c r="M13" i="63"/>
  <c r="O94" i="78"/>
  <c r="O28" i="78"/>
  <c r="K70" i="76"/>
  <c r="K14" i="76"/>
  <c r="O21" i="64"/>
  <c r="M54" i="63"/>
  <c r="M12" i="63"/>
  <c r="N201" i="62"/>
  <c r="N181" i="62"/>
  <c r="N160" i="62"/>
  <c r="N135" i="62"/>
  <c r="N115" i="62"/>
  <c r="N94" i="62"/>
  <c r="N69" i="62"/>
  <c r="N49" i="62"/>
  <c r="O75" i="78"/>
  <c r="O27" i="78"/>
  <c r="K77" i="76"/>
  <c r="K37" i="76"/>
  <c r="S24" i="71"/>
  <c r="O20" i="64"/>
  <c r="O90" i="78"/>
  <c r="O32" i="78"/>
  <c r="K83" i="76"/>
  <c r="K42" i="76"/>
  <c r="S31" i="71"/>
  <c r="O25" i="64"/>
  <c r="M58" i="63"/>
  <c r="N229" i="62"/>
  <c r="N203" i="62"/>
  <c r="N183" i="62"/>
  <c r="N158" i="62"/>
  <c r="N137" i="62"/>
  <c r="N117" i="62"/>
  <c r="N92" i="62"/>
  <c r="N71" i="62"/>
  <c r="N51" i="62"/>
  <c r="O23" i="78"/>
  <c r="O24" i="64"/>
  <c r="N219" i="62"/>
  <c r="N167" i="62"/>
  <c r="N126" i="62"/>
  <c r="N84" i="62"/>
  <c r="N37" i="62"/>
  <c r="N17" i="62"/>
  <c r="T229" i="61"/>
  <c r="T205" i="61"/>
  <c r="T185" i="61"/>
  <c r="T164" i="61"/>
  <c r="T140" i="61"/>
  <c r="T120" i="61"/>
  <c r="T100" i="61"/>
  <c r="O47" i="78"/>
  <c r="S12" i="71"/>
  <c r="N227" i="62"/>
  <c r="N174" i="62"/>
  <c r="N132" i="62"/>
  <c r="N91" i="62"/>
  <c r="N43" i="62"/>
  <c r="N20" i="62"/>
  <c r="T232" i="61"/>
  <c r="T208" i="61"/>
  <c r="T188" i="61"/>
  <c r="T167" i="61"/>
  <c r="T143" i="61"/>
  <c r="T123" i="61"/>
  <c r="T103" i="61"/>
  <c r="T79" i="61"/>
  <c r="K33" i="76"/>
  <c r="M36" i="63"/>
  <c r="N188" i="62"/>
  <c r="N146" i="62"/>
  <c r="N106" i="62"/>
  <c r="N56" i="62"/>
  <c r="N27" i="62"/>
  <c r="T239" i="61"/>
  <c r="T215" i="61"/>
  <c r="T195" i="61"/>
  <c r="T175" i="61"/>
  <c r="T150" i="61"/>
  <c r="T130" i="61"/>
  <c r="T110" i="61"/>
  <c r="T86" i="61"/>
  <c r="T66" i="61"/>
  <c r="Q13" i="59"/>
  <c r="Q30" i="59"/>
  <c r="Q48" i="59"/>
  <c r="T16" i="61"/>
  <c r="T32" i="61"/>
  <c r="T48" i="61"/>
  <c r="T64" i="61"/>
  <c r="T97" i="61"/>
  <c r="T161" i="61"/>
  <c r="T226" i="61"/>
  <c r="N78" i="62"/>
  <c r="N211" i="62"/>
  <c r="Q49" i="59"/>
  <c r="T133" i="61"/>
  <c r="N222" i="62"/>
  <c r="Q19" i="59"/>
  <c r="Q54" i="59"/>
  <c r="T34" i="61"/>
  <c r="T58" i="61"/>
  <c r="T137" i="61"/>
  <c r="N18" i="62"/>
  <c r="M15" i="63"/>
  <c r="T13" i="61"/>
  <c r="T61" i="61"/>
  <c r="T230" i="61"/>
  <c r="Q12" i="59"/>
  <c r="Q42" i="59"/>
  <c r="T19" i="61"/>
  <c r="T51" i="61"/>
  <c r="T93" i="61"/>
  <c r="T206" i="61"/>
  <c r="N170" i="62"/>
  <c r="O88" i="78"/>
  <c r="O58" i="78"/>
  <c r="O26" i="78"/>
  <c r="K89" i="76"/>
  <c r="K64" i="76"/>
  <c r="K32" i="76"/>
  <c r="L11" i="74"/>
  <c r="S11" i="71"/>
  <c r="O15" i="64"/>
  <c r="M64" i="63"/>
  <c r="M35" i="63"/>
  <c r="O87" i="78"/>
  <c r="O57" i="78"/>
  <c r="O33" i="78"/>
  <c r="K92" i="76"/>
  <c r="K63" i="76"/>
  <c r="K35" i="76"/>
  <c r="M15" i="72"/>
  <c r="S14" i="71"/>
  <c r="O22" i="64"/>
  <c r="M63" i="63"/>
  <c r="M34" i="63"/>
  <c r="N228" i="62"/>
  <c r="O76" i="78"/>
  <c r="O20" i="78"/>
  <c r="K54" i="76"/>
  <c r="S25" i="71"/>
  <c r="O13" i="64"/>
  <c r="M45" i="63"/>
  <c r="N221" i="62"/>
  <c r="N197" i="62"/>
  <c r="N177" i="62"/>
  <c r="N152" i="62"/>
  <c r="N131" i="62"/>
  <c r="N111" i="62"/>
  <c r="N85" i="62"/>
  <c r="N65" i="62"/>
  <c r="N45" i="62"/>
  <c r="O59" i="78"/>
  <c r="O19" i="78"/>
  <c r="K69" i="76"/>
  <c r="N144" i="62"/>
  <c r="T194" i="61"/>
  <c r="T75" i="61"/>
  <c r="T40" i="61"/>
  <c r="Q56" i="59"/>
  <c r="Q21" i="59"/>
  <c r="T78" i="61"/>
  <c r="T118" i="61"/>
  <c r="T162" i="61"/>
  <c r="T207" i="61"/>
  <c r="N15" i="62"/>
  <c r="N80" i="62"/>
  <c r="N172" i="62"/>
  <c r="M82" i="63"/>
  <c r="T91" i="61"/>
  <c r="T135" i="61"/>
  <c r="T176" i="61"/>
  <c r="T220" i="61"/>
  <c r="N32" i="62"/>
  <c r="N108" i="62"/>
  <c r="N198" i="62"/>
  <c r="K73" i="76"/>
  <c r="T108" i="61"/>
  <c r="T152" i="61"/>
  <c r="T197" i="61"/>
  <c r="T237" i="61"/>
  <c r="N60" i="62"/>
  <c r="N150" i="62"/>
  <c r="M28" i="63"/>
  <c r="N40" i="62"/>
  <c r="N83" i="62"/>
  <c r="N125" i="62"/>
  <c r="N171" i="62"/>
  <c r="N218" i="62"/>
  <c r="M74" i="63"/>
  <c r="K18" i="76"/>
  <c r="O16" i="78"/>
  <c r="M69" i="63"/>
  <c r="K13" i="76"/>
  <c r="O51" i="78"/>
  <c r="N103" i="62"/>
  <c r="N193" i="62"/>
  <c r="S17" i="71"/>
  <c r="N216" i="62"/>
  <c r="K12" i="67"/>
  <c r="K84" i="76"/>
  <c r="M22" i="63"/>
  <c r="M12" i="72"/>
  <c r="O22" i="78"/>
  <c r="T238" i="61"/>
  <c r="Q47" i="59"/>
  <c r="T21" i="61"/>
  <c r="T72" i="61"/>
  <c r="D16" i="88"/>
  <c r="N112" i="62"/>
  <c r="T178" i="61"/>
  <c r="T69" i="61"/>
  <c r="T36" i="61"/>
  <c r="Q52" i="59"/>
  <c r="Q17" i="59"/>
  <c r="T82" i="61"/>
  <c r="T126" i="61"/>
  <c r="T166" i="61"/>
  <c r="T211" i="61"/>
  <c r="N23" i="62"/>
  <c r="N89" i="62"/>
  <c r="N180" i="62"/>
  <c r="M13" i="72"/>
  <c r="T95" i="61"/>
  <c r="T139" i="61"/>
  <c r="T184" i="61"/>
  <c r="T224" i="61"/>
  <c r="N36" i="62"/>
  <c r="N124" i="62"/>
  <c r="N206" i="62"/>
  <c r="O15" i="78"/>
  <c r="T116" i="61"/>
  <c r="T156" i="61"/>
  <c r="T201" i="61"/>
  <c r="N13" i="62"/>
  <c r="N68" i="62"/>
  <c r="N159" i="62"/>
  <c r="M65" i="63"/>
  <c r="N44" i="62"/>
  <c r="N88" i="62"/>
  <c r="N133" i="62"/>
  <c r="N175" i="62"/>
  <c r="N223" i="62"/>
  <c r="O17" i="64"/>
  <c r="K26" i="76"/>
  <c r="O24" i="78"/>
  <c r="O12" i="64"/>
  <c r="K21" i="76"/>
  <c r="O93" i="78"/>
  <c r="N127" i="62"/>
  <c r="N215" i="62"/>
  <c r="K38" i="76"/>
  <c r="M30" i="63"/>
  <c r="M11" i="72"/>
  <c r="O21" i="78"/>
  <c r="M56" i="63"/>
  <c r="K24" i="76"/>
  <c r="O46" i="78"/>
  <c r="T109" i="61"/>
  <c r="Q16" i="59"/>
  <c r="K90" i="76"/>
  <c r="T38" i="61"/>
  <c r="T165" i="61"/>
  <c r="K25" i="76"/>
  <c r="N26" i="62"/>
  <c r="T129" i="61"/>
  <c r="T56" i="61"/>
  <c r="T24" i="61"/>
  <c r="Q38" i="59"/>
  <c r="D23" i="88"/>
  <c r="T98" i="61"/>
  <c r="T142" i="61"/>
  <c r="T183" i="61"/>
  <c r="T227" i="61"/>
  <c r="N41" i="62"/>
  <c r="N122" i="62"/>
  <c r="N214" i="62"/>
  <c r="O39" i="78"/>
  <c r="T111" i="61"/>
  <c r="T155" i="61"/>
  <c r="T200" i="61"/>
  <c r="T241" i="61"/>
  <c r="N66" i="62"/>
  <c r="N157" i="62"/>
  <c r="M40" i="63"/>
  <c r="T88" i="61"/>
  <c r="T132" i="61"/>
  <c r="T173" i="61"/>
  <c r="T217" i="61"/>
  <c r="N29" i="62"/>
  <c r="N102" i="62"/>
  <c r="N192" i="62"/>
  <c r="K49" i="76"/>
  <c r="N59" i="62"/>
  <c r="N105" i="62"/>
  <c r="N149" i="62"/>
  <c r="N191" i="62"/>
  <c r="M33" i="63"/>
  <c r="S13" i="71"/>
  <c r="K58" i="76"/>
  <c r="O56" i="78"/>
  <c r="K14" i="67"/>
  <c r="K53" i="76"/>
  <c r="N61" i="62"/>
  <c r="N147" i="62"/>
  <c r="M29" i="63"/>
  <c r="O12" i="78"/>
  <c r="M59" i="63"/>
  <c r="K27" i="76"/>
  <c r="O53" i="78"/>
  <c r="O11" i="64"/>
  <c r="K52" i="76"/>
  <c r="O78" i="78"/>
  <c r="T59" i="61"/>
  <c r="M73" i="63"/>
  <c r="N34" i="62"/>
  <c r="Q58" i="59"/>
  <c r="T25" i="61"/>
  <c r="O64" i="78"/>
  <c r="D19" i="88"/>
  <c r="D42" i="88"/>
  <c r="D43" i="88"/>
  <c r="D38" i="88"/>
  <c r="D11" i="88"/>
  <c r="N153" i="62"/>
  <c r="T198" i="61"/>
  <c r="T76" i="61"/>
  <c r="T41" i="61"/>
  <c r="Q53" i="59"/>
  <c r="Q22" i="59"/>
  <c r="D33" i="88"/>
  <c r="O31" i="78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60331]}"/>
    <s v="{[Medida].[Medida].&amp;[2]}"/>
    <s v="{[Keren].[Keren].[All]}"/>
    <s v="{[Cheshbon KM].[Hie Peilut].[Peilut 6].&amp;[Kod_Peilut_L6_475]&amp;[Kod_Peilut_L5_305]&amp;[Kod_Peilut_L4_304]&amp;[Kod_Peilut_L3_303]&amp;[Kod_Peilut_L2_159]&amp;[Kod_Peilut_L1_182],[Cheshbon KM].[Hie Peilut].[Peilut 6].&amp;[Kod_Peilut_L6_479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921]&amp;[-1]"/>
    <s v="[Neches].[Neches].&amp;[9999806]&amp;[-1]"/>
    <s v="[Neches].[Neches].&amp;[9999715]&amp;[-1]"/>
  </metadataStrings>
  <mdxMetadata count="3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4" si="24">
        <n x="1" s="1"/>
        <n x="2" s="1"/>
        <n x="22"/>
        <n x="23"/>
      </t>
    </mdx>
    <mdx n="0" f="v">
      <t c="4" si="24">
        <n x="1" s="1"/>
        <n x="2" s="1"/>
        <n x="25"/>
        <n x="23"/>
      </t>
    </mdx>
    <mdx n="0" f="v">
      <t c="4" si="24">
        <n x="1" s="1"/>
        <n x="2" s="1"/>
        <n x="26"/>
        <n x="23"/>
      </t>
    </mdx>
    <mdx n="0" f="v">
      <t c="4" si="24">
        <n x="1" s="1"/>
        <n x="2" s="1"/>
        <n x="27"/>
        <n x="23"/>
      </t>
    </mdx>
    <mdx n="0" f="v">
      <t c="4" si="24">
        <n x="1" s="1"/>
        <n x="2" s="1"/>
        <n x="28"/>
        <n x="23"/>
      </t>
    </mdx>
    <mdx n="0" f="v">
      <t c="4" si="24">
        <n x="1" s="1"/>
        <n x="2" s="1"/>
        <n x="29"/>
        <n x="23"/>
      </t>
    </mdx>
    <mdx n="0" f="v">
      <t c="4" si="24">
        <n x="1" s="1"/>
        <n x="2" s="1"/>
        <n x="30"/>
        <n x="23"/>
      </t>
    </mdx>
    <mdx n="0" f="v">
      <t c="4" si="24">
        <n x="1" s="1"/>
        <n x="2" s="1"/>
        <n x="31"/>
        <n x="23"/>
      </t>
    </mdx>
    <mdx n="0" f="v">
      <t c="4" si="24">
        <n x="1" s="1"/>
        <n x="2" s="1"/>
        <n x="32"/>
        <n x="23"/>
      </t>
    </mdx>
  </mdxMetadata>
  <valueMetadata count="3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</valueMetadata>
</metadata>
</file>

<file path=xl/sharedStrings.xml><?xml version="1.0" encoding="utf-8"?>
<sst xmlns="http://schemas.openxmlformats.org/spreadsheetml/2006/main" count="6795" uniqueCount="1911">
  <si>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</si>
  <si>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</si>
  <si>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</si>
  <si>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</si>
  <si>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</si>
  <si>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</si>
  <si>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</si>
  <si>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</si>
  <si>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</si>
  <si>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</si>
  <si>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</si>
  <si>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</si>
  <si>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</si>
  <si>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</si>
  <si>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</si>
  <si>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</si>
  <si>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</si>
  <si>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</si>
  <si>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</si>
  <si>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</si>
  <si>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</si>
  <si>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</si>
  <si>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</si>
  <si>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</si>
  <si>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</si>
  <si>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</si>
  <si>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</si>
  <si>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</si>
  <si>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</si>
  <si>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</si>
  <si>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</si>
  <si>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</si>
  <si>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</si>
  <si>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</si>
  <si>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</si>
  <si>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</si>
  <si>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</si>
  <si>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</si>
  <si>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</si>
  <si>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</si>
  <si>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</si>
  <si>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</si>
  <si>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</si>
  <si>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</si>
  <si>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</si>
  <si>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</si>
  <si>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</si>
  <si>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</si>
  <si>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</si>
  <si>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</si>
  <si>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</si>
  <si>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</si>
  <si>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</si>
  <si>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</si>
  <si>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</si>
  <si>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</si>
  <si>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</si>
  <si>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</si>
  <si>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</si>
  <si>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</si>
  <si>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</si>
  <si>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</si>
  <si>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</si>
  <si>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</si>
  <si>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</si>
  <si>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</si>
  <si>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</si>
  <si>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</si>
  <si>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</si>
  <si>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</si>
  <si>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</si>
  <si>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</si>
  <si>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</si>
  <si>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</si>
  <si>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</si>
  <si>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</si>
  <si>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</si>
  <si>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</si>
  <si>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</si>
  <si>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</si>
  <si>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</si>
  <si>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</si>
  <si>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</si>
  <si>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</si>
  <si>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</si>
  <si>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</si>
  <si>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</si>
  <si>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</si>
  <si>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</si>
  <si>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</si>
  <si>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</si>
  <si>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</si>
  <si>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</si>
  <si>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</si>
  <si>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</si>
  <si>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</si>
  <si>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</si>
  <si>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</si>
  <si>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</si>
  <si>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</si>
  <si>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</si>
  <si>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</si>
  <si>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</si>
  <si>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</si>
  <si>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</si>
  <si>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</si>
  <si>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</si>
  <si>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</si>
  <si>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</si>
  <si>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</si>
  <si>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</si>
  <si>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</si>
  <si>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</si>
  <si>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</si>
  <si>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</si>
  <si>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</si>
  <si>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</si>
  <si>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</si>
  <si>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</si>
  <si>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</si>
  <si>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</si>
  <si>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</si>
  <si>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</si>
  <si>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</si>
  <si>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</si>
  <si>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</si>
  <si>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</si>
  <si>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</si>
  <si>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</si>
  <si>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</si>
  <si>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</si>
  <si>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</si>
  <si>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</si>
  <si>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</si>
  <si>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</si>
  <si>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</si>
  <si>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</si>
  <si>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</si>
  <si>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</si>
  <si>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</si>
  <si>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</si>
  <si>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</si>
  <si>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</si>
  <si>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</si>
  <si>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</si>
  <si>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</si>
  <si>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</si>
  <si>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</si>
  <si>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</si>
  <si>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</si>
  <si>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</si>
  <si>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</si>
  <si>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</si>
  <si>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</si>
  <si>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</si>
  <si>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</si>
  <si>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</si>
  <si>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</si>
  <si>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</si>
  <si>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</si>
  <si>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</si>
  <si>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</si>
  <si>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</si>
  <si>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</si>
  <si>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</si>
  <si>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</si>
  <si>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</si>
  <si>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</si>
  <si>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</si>
  <si>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</si>
  <si>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</si>
  <si>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</si>
  <si>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</si>
  <si>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</si>
  <si>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</si>
  <si>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</si>
  <si>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</si>
  <si>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</si>
  <si>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</si>
  <si>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</si>
  <si>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</si>
  <si>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</si>
  <si>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</si>
  <si>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</si>
  <si>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</si>
  <si>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</si>
  <si>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</si>
  <si>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</si>
  <si>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</si>
  <si>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</si>
  <si>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</si>
  <si>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</si>
  <si>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</si>
  <si>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</si>
  <si>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</si>
  <si>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</si>
  <si>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</si>
  <si>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</si>
  <si>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</si>
  <si>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</si>
  <si>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</si>
  <si>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</si>
  <si>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</si>
  <si>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</si>
  <si>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</si>
  <si>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</si>
  <si>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</si>
  <si>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</si>
  <si>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</si>
  <si>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</si>
  <si>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</si>
  <si>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</si>
  <si>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</si>
  <si>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</si>
  <si>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</si>
  <si>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</si>
  <si>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</si>
  <si>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</si>
  <si>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</si>
  <si>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</si>
  <si>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</si>
  <si>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</si>
  <si>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</si>
  <si>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</si>
  <si>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</si>
  <si>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</si>
  <si>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</si>
  <si>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</si>
  <si>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</si>
  <si>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</si>
  <si>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</si>
  <si>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</si>
  <si>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</si>
  <si>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</si>
  <si>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</si>
  <si>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</si>
  <si>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</si>
  <si>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</si>
  <si>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</si>
  <si>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</si>
  <si>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</si>
  <si>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</si>
  <si>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</si>
  <si>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</si>
  <si>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מט"ח/ מט"ח</t>
  </si>
  <si>
    <t>סה"כ בחו"ל:</t>
  </si>
  <si>
    <t>סה"כ בישראל:</t>
  </si>
  <si>
    <t>סה"כ כתבי אופציה בחו"ל</t>
  </si>
  <si>
    <t>סה"כ חו"ל:</t>
  </si>
  <si>
    <t>מספר הנייר</t>
  </si>
  <si>
    <t>31/03/2016</t>
  </si>
  <si>
    <t>מגדל מקפת קרנות פנסיה וקופות גמל בע"מ</t>
  </si>
  <si>
    <t>מגדל מקפת משלימה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</si>
  <si>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</si>
  <si>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</si>
  <si>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</si>
  <si>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</si>
  <si>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</si>
  <si>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</si>
  <si>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</si>
  <si>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</si>
  <si>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</si>
  <si>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</si>
  <si>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</si>
  <si>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</si>
  <si>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</si>
  <si>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</si>
  <si>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</si>
  <si>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</si>
  <si>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</si>
  <si>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</si>
  <si>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</si>
  <si>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</si>
  <si>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</si>
  <si>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</si>
  <si>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</si>
  <si>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</si>
  <si>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</si>
  <si>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</si>
  <si>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</si>
  <si>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</si>
  <si>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</si>
  <si>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</si>
  <si>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</si>
  <si>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227</t>
  </si>
  <si>
    <t>8170227</t>
  </si>
  <si>
    <t>מקמ 327</t>
  </si>
  <si>
    <t>8170326</t>
  </si>
  <si>
    <t>מקמ 516</t>
  </si>
  <si>
    <t>8160517</t>
  </si>
  <si>
    <t>מקמ 626</t>
  </si>
  <si>
    <t>8160624</t>
  </si>
  <si>
    <t>מקמ 716</t>
  </si>
  <si>
    <t>8160715</t>
  </si>
  <si>
    <t>מקמ 816</t>
  </si>
  <si>
    <t>8160814</t>
  </si>
  <si>
    <t>מקמ 916</t>
  </si>
  <si>
    <t>8160913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</si>
  <si>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</si>
  <si>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</si>
  <si>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</si>
  <si>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</si>
  <si>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</si>
  <si>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</si>
  <si>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</si>
  <si>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</si>
  <si>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</si>
  <si>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</si>
  <si>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</si>
  <si>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</si>
  <si>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</si>
  <si>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</si>
  <si>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</si>
  <si>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</si>
  <si>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</si>
  <si>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</si>
  <si>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</si>
  <si>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</si>
  <si>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</si>
  <si>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</si>
  <si>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</si>
  <si>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</si>
  <si>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</si>
  <si>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</si>
  <si>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</si>
  <si>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</si>
  <si>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</si>
  <si>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</si>
  <si>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</si>
  <si>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</si>
  <si>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</si>
  <si>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</si>
  <si>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</si>
  <si>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</si>
  <si>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</si>
  <si>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</si>
  <si>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</si>
  <si>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</si>
  <si>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</si>
  <si>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</si>
  <si>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</si>
  <si>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</si>
  <si>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</si>
  <si>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</si>
  <si>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</si>
  <si>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</si>
  <si>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</si>
  <si>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</si>
  <si>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</si>
  <si>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</si>
  <si>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</si>
  <si>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</si>
  <si>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</si>
  <si>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</si>
  <si>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</si>
  <si>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</si>
  <si>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</si>
  <si>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</si>
  <si>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</si>
  <si>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</si>
  <si>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</si>
  <si>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</si>
  <si>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</si>
  <si>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</si>
  <si>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</si>
  <si>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</si>
  <si>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</si>
  <si>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</si>
  <si>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</si>
  <si>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</si>
  <si>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</si>
  <si>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</si>
  <si>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</si>
  <si>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</si>
  <si>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</si>
  <si>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</si>
  <si>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</si>
  <si>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</si>
  <si>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</si>
  <si>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</si>
  <si>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</si>
  <si>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</si>
  <si>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</si>
  <si>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</si>
  <si>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</si>
  <si>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</si>
  <si>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</si>
  <si>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</si>
  <si>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פועלים הנפקות טו</t>
  </si>
  <si>
    <t>1940543</t>
  </si>
  <si>
    <t>פעלה.ק12</t>
  </si>
  <si>
    <t>1940428</t>
  </si>
  <si>
    <t>אירפורט אגח ד</t>
  </si>
  <si>
    <t>1130426</t>
  </si>
  <si>
    <t>511659401</t>
  </si>
  <si>
    <t>AA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</si>
  <si>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</si>
  <si>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</si>
  <si>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</si>
  <si>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</si>
  <si>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</si>
  <si>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</si>
  <si>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</si>
  <si>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</si>
  <si>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</si>
  <si>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</si>
  <si>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</si>
  <si>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</si>
  <si>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</si>
  <si>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</si>
  <si>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</si>
  <si>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</si>
  <si>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</si>
  <si>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</si>
  <si>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</si>
  <si>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</si>
  <si>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</si>
  <si>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</si>
  <si>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</si>
  <si>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</si>
  <si>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</si>
  <si>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</si>
  <si>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</si>
  <si>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</si>
  <si>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</si>
  <si>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</si>
  <si>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</si>
  <si>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</si>
  <si>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</si>
  <si>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</si>
  <si>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</si>
  <si>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</si>
  <si>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</si>
  <si>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</si>
  <si>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</si>
  <si>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</si>
  <si>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</si>
  <si>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</si>
  <si>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</si>
  <si>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</si>
  <si>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</si>
  <si>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</si>
  <si>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</si>
  <si>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</si>
  <si>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</si>
  <si>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בינל הנפק אוצר אגח ו</t>
  </si>
  <si>
    <t>1110279</t>
  </si>
  <si>
    <t>בראק אן וי אגח א</t>
  </si>
  <si>
    <t>1122860</t>
  </si>
  <si>
    <t>34250659</t>
  </si>
  <si>
    <t>בראק אן וי אגח ב</t>
  </si>
  <si>
    <t>1128347</t>
  </si>
  <si>
    <t>בריטיש ישר אגח א</t>
  </si>
  <si>
    <t>1104504</t>
  </si>
  <si>
    <t>513448969</t>
  </si>
  <si>
    <t>בריטיש ישראל סדרה ג</t>
  </si>
  <si>
    <t>1117423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</si>
  <si>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</si>
  <si>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</si>
  <si>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</si>
  <si>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</si>
  <si>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</si>
  <si>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</si>
  <si>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</si>
  <si>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</si>
  <si>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</si>
  <si>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</si>
  <si>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</si>
  <si>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</si>
  <si>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</si>
  <si>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</si>
  <si>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</si>
  <si>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</si>
  <si>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</si>
  <si>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</si>
  <si>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</si>
  <si>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</si>
  <si>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</si>
  <si>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</si>
  <si>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</si>
  <si>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</si>
  <si>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</si>
  <si>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</si>
  <si>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</si>
  <si>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</si>
  <si>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</si>
  <si>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</si>
  <si>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</si>
  <si>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</si>
  <si>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</si>
  <si>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</si>
  <si>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</si>
  <si>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</si>
  <si>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</si>
  <si>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</si>
  <si>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</si>
  <si>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</si>
  <si>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</si>
  <si>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</si>
  <si>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</si>
  <si>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</si>
  <si>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</si>
  <si>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</si>
  <si>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</si>
  <si>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</si>
  <si>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</si>
  <si>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</si>
  <si>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</si>
  <si>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</si>
  <si>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</si>
  <si>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</si>
  <si>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</si>
  <si>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ד*</t>
  </si>
  <si>
    <t>3230083</t>
  </si>
  <si>
    <t>מליסרון אגח ו*</t>
  </si>
  <si>
    <t>3230125</t>
  </si>
  <si>
    <t>מנורה הון</t>
  </si>
  <si>
    <t>1103670</t>
  </si>
  <si>
    <t>520007469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</si>
  <si>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</si>
  <si>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</si>
  <si>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</si>
  <si>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</si>
  <si>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</si>
  <si>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</si>
  <si>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1*</t>
  </si>
  <si>
    <t>1106657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</si>
  <si>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</si>
  <si>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</si>
  <si>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</si>
  <si>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</si>
  <si>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</si>
  <si>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</si>
  <si>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</si>
  <si>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</si>
  <si>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</si>
  <si>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</si>
  <si>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</si>
  <si>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</si>
  <si>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</si>
  <si>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</si>
  <si>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</si>
  <si>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</si>
  <si>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</si>
  <si>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</si>
  <si>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דיסקונט מנ שה</t>
  </si>
  <si>
    <t>7480098</t>
  </si>
  <si>
    <t>דלק קב אגח יח</t>
  </si>
  <si>
    <t>1115823</t>
  </si>
  <si>
    <t>520044322</t>
  </si>
  <si>
    <t>ירושלים הנפקות אגח ט</t>
  </si>
  <si>
    <t>1127422</t>
  </si>
  <si>
    <t>520025636</t>
  </si>
  <si>
    <t>מזרחי טפחות שטר הון 1</t>
  </si>
  <si>
    <t>6950083</t>
  </si>
  <si>
    <t>נורסטאר החזקות ו (לשעבר גזית)</t>
  </si>
  <si>
    <t>7230279</t>
  </si>
  <si>
    <t>44528798375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</si>
  <si>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</si>
  <si>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</si>
  <si>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</si>
  <si>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</si>
  <si>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</si>
  <si>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</si>
  <si>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</si>
  <si>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</si>
  <si>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</si>
  <si>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</si>
  <si>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</si>
  <si>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</si>
  <si>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</si>
  <si>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</si>
  <si>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</si>
  <si>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</si>
  <si>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</si>
  <si>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</si>
  <si>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</si>
  <si>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</si>
  <si>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</si>
  <si>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</si>
  <si>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</si>
  <si>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</si>
  <si>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A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</si>
  <si>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</si>
  <si>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</si>
  <si>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</si>
  <si>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</si>
  <si>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</si>
  <si>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</si>
  <si>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</si>
  <si>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</si>
  <si>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</si>
  <si>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</si>
  <si>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</si>
  <si>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</si>
  <si>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</si>
  <si>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</si>
  <si>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</si>
  <si>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</si>
  <si>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</si>
  <si>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</si>
  <si>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</si>
  <si>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</si>
  <si>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</si>
  <si>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</si>
  <si>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</si>
  <si>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</si>
  <si>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</si>
  <si>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</si>
  <si>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</si>
  <si>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</si>
  <si>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</si>
  <si>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</si>
  <si>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</si>
  <si>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</si>
  <si>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</si>
  <si>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</si>
  <si>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</si>
  <si>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</si>
  <si>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</si>
  <si>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</si>
  <si>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</si>
  <si>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</si>
  <si>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</si>
  <si>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</si>
  <si>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</si>
  <si>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</si>
  <si>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</si>
  <si>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</si>
  <si>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</si>
  <si>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</si>
  <si>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</si>
  <si>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</si>
  <si>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</si>
  <si>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</si>
  <si>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</si>
  <si>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</si>
  <si>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</si>
  <si>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</si>
  <si>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</si>
  <si>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</si>
  <si>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</si>
  <si>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</si>
  <si>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</si>
  <si>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</si>
  <si>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</si>
  <si>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</si>
  <si>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</si>
  <si>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נדלן 4</t>
  </si>
  <si>
    <t>1119999</t>
  </si>
  <si>
    <t>513765859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</si>
  <si>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</si>
  <si>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</si>
  <si>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</si>
  <si>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</si>
  <si>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</si>
  <si>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</si>
  <si>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</si>
  <si>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</si>
  <si>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</si>
  <si>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</si>
  <si>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</si>
  <si>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</si>
  <si>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</si>
  <si>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</si>
  <si>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</si>
  <si>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</si>
  <si>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</si>
  <si>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</si>
  <si>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</si>
  <si>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הכשרה ביטוח אגח 2</t>
  </si>
  <si>
    <t>1131218</t>
  </si>
  <si>
    <t>520042177</t>
  </si>
  <si>
    <t>BBB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</si>
  <si>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</si>
  <si>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</si>
  <si>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</si>
  <si>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</si>
  <si>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</si>
  <si>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</si>
  <si>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</si>
  <si>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</si>
  <si>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</si>
  <si>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</si>
  <si>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</si>
  <si>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</si>
  <si>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</si>
  <si>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</si>
  <si>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</si>
  <si>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</si>
  <si>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</si>
  <si>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</si>
  <si>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דסקונט  השקעות .ק4</t>
  </si>
  <si>
    <t>6390157</t>
  </si>
  <si>
    <t>520023896</t>
  </si>
  <si>
    <t>BB+</t>
  </si>
  <si>
    <t>דסקש.ק8</t>
  </si>
  <si>
    <t>6390223</t>
  </si>
  <si>
    <t>אפריקה אגח כו</t>
  </si>
  <si>
    <t>6110365</t>
  </si>
  <si>
    <t>520005067</t>
  </si>
  <si>
    <t>BB-</t>
  </si>
  <si>
    <t>אפריקה השקעות 28</t>
  </si>
  <si>
    <t>6110480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</si>
  <si>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</si>
  <si>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</si>
  <si>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</si>
  <si>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</si>
  <si>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</si>
  <si>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</si>
  <si>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</si>
  <si>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</si>
  <si>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</si>
  <si>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</si>
  <si>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חלל תקשורת ח</t>
  </si>
  <si>
    <t>1131416</t>
  </si>
  <si>
    <t>511396046</t>
  </si>
  <si>
    <t>NR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</si>
  <si>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</si>
  <si>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</si>
  <si>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</si>
  <si>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</si>
  <si>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</si>
  <si>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</si>
  <si>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</si>
  <si>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</si>
  <si>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</si>
  <si>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</si>
  <si>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</si>
  <si>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</si>
  <si>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</si>
  <si>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</si>
  <si>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</si>
  <si>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</si>
  <si>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</si>
  <si>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</si>
  <si>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</si>
  <si>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</si>
  <si>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</si>
  <si>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</si>
  <si>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</si>
  <si>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</si>
  <si>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</si>
  <si>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</si>
  <si>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</si>
  <si>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</si>
  <si>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</si>
  <si>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</si>
  <si>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</si>
  <si>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</si>
  <si>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</si>
  <si>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</si>
  <si>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</si>
  <si>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</si>
  <si>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</si>
  <si>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</si>
  <si>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</si>
  <si>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</si>
  <si>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</si>
  <si>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</si>
  <si>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</si>
  <si>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</si>
  <si>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</si>
  <si>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</si>
  <si>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</si>
  <si>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</si>
  <si>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</si>
  <si>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</si>
  <si>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</si>
  <si>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</si>
  <si>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</si>
  <si>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</si>
  <si>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</si>
  <si>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</si>
  <si>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</si>
  <si>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</si>
  <si>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</si>
  <si>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</si>
  <si>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</si>
  <si>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</si>
  <si>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</si>
  <si>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</si>
  <si>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</si>
  <si>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</si>
  <si>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</si>
  <si>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</si>
  <si>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</si>
  <si>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</si>
  <si>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</si>
  <si>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</si>
  <si>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</si>
  <si>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</si>
  <si>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</si>
  <si>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</si>
  <si>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</si>
  <si>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</si>
  <si>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</si>
  <si>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</si>
  <si>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</si>
  <si>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</si>
  <si>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</si>
  <si>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</si>
  <si>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</si>
  <si>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</si>
  <si>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</si>
  <si>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</si>
  <si>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</si>
  <si>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</si>
  <si>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</si>
  <si>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</si>
  <si>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</si>
  <si>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</si>
  <si>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</si>
  <si>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</si>
  <si>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</si>
  <si>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</si>
  <si>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</si>
  <si>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</si>
  <si>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</si>
  <si>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</si>
  <si>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</si>
  <si>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</si>
  <si>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</si>
  <si>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</si>
  <si>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</si>
  <si>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</si>
  <si>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</si>
  <si>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</si>
  <si>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</si>
  <si>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קרדן אגח ח</t>
  </si>
  <si>
    <t>4590147</t>
  </si>
  <si>
    <t>שפרסל.ק3</t>
  </si>
  <si>
    <t>7770167</t>
  </si>
  <si>
    <t>520022732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</si>
  <si>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</si>
  <si>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</si>
  <si>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</si>
  <si>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</si>
  <si>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</si>
  <si>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</si>
  <si>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</si>
  <si>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</si>
  <si>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</si>
  <si>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</si>
  <si>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</si>
  <si>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</si>
  <si>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</si>
  <si>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</si>
  <si>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</si>
  <si>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</si>
  <si>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</si>
  <si>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</si>
  <si>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</si>
  <si>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</si>
  <si>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</si>
  <si>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</si>
  <si>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</si>
  <si>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</si>
  <si>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</si>
  <si>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</si>
  <si>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</si>
  <si>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</si>
  <si>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</si>
  <si>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</si>
  <si>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</si>
  <si>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</si>
  <si>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</si>
  <si>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</si>
  <si>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</si>
  <si>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</si>
  <si>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</si>
  <si>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</si>
  <si>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</si>
  <si>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</si>
  <si>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</si>
  <si>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</si>
  <si>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</si>
  <si>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</si>
  <si>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</si>
  <si>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</si>
  <si>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</si>
  <si>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</si>
  <si>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</si>
  <si>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</si>
  <si>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</si>
  <si>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</si>
  <si>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</si>
  <si>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</si>
  <si>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</si>
  <si>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</si>
  <si>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</si>
  <si>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</si>
  <si>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</si>
  <si>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</si>
  <si>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</si>
  <si>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</si>
  <si>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</si>
  <si>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</si>
  <si>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</si>
  <si>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</si>
  <si>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</si>
  <si>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</si>
  <si>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</si>
  <si>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</si>
  <si>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</si>
  <si>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</si>
  <si>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</si>
  <si>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</si>
  <si>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</si>
  <si>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</si>
  <si>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</si>
  <si>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</si>
  <si>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</si>
  <si>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</si>
  <si>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</si>
  <si>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</si>
  <si>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</si>
  <si>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</si>
  <si>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</si>
  <si>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</si>
  <si>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</si>
  <si>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</si>
  <si>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</si>
  <si>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</si>
  <si>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</si>
  <si>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</si>
  <si>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</si>
  <si>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</si>
  <si>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</si>
  <si>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</si>
  <si>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</si>
  <si>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</si>
  <si>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</si>
  <si>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</si>
  <si>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</si>
  <si>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</si>
  <si>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</si>
  <si>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</si>
  <si>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</si>
  <si>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</si>
  <si>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דלק</t>
  </si>
  <si>
    <t>1084128</t>
  </si>
  <si>
    <t>קבוצת עזריאלי*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</si>
  <si>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</si>
  <si>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</si>
  <si>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</si>
  <si>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</si>
  <si>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</si>
  <si>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</si>
  <si>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</si>
  <si>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</si>
  <si>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</si>
  <si>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</si>
  <si>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</si>
  <si>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</si>
  <si>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</si>
  <si>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</si>
  <si>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</si>
  <si>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</si>
  <si>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</si>
  <si>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</si>
  <si>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</si>
  <si>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</si>
  <si>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</si>
  <si>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</si>
  <si>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</si>
  <si>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</si>
  <si>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</si>
  <si>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</si>
  <si>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</si>
  <si>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</si>
  <si>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</si>
  <si>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</si>
  <si>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</si>
  <si>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</si>
  <si>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</si>
  <si>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</si>
  <si>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</si>
  <si>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</si>
  <si>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</si>
  <si>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</si>
  <si>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</si>
  <si>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</si>
  <si>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</si>
  <si>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</si>
  <si>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</si>
  <si>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</si>
  <si>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</si>
  <si>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</si>
  <si>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</si>
  <si>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</si>
  <si>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</si>
  <si>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</si>
  <si>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</si>
  <si>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</si>
  <si>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</si>
  <si>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</si>
  <si>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</si>
  <si>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</si>
  <si>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</si>
  <si>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</si>
  <si>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</si>
  <si>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</si>
  <si>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</si>
  <si>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</si>
  <si>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</si>
  <si>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</si>
  <si>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</si>
  <si>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</si>
  <si>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</si>
  <si>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כלכלית</t>
  </si>
  <si>
    <t>198010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</si>
  <si>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</si>
  <si>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</si>
  <si>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</si>
  <si>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</si>
  <si>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</si>
  <si>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</si>
  <si>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</si>
  <si>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</si>
  <si>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</si>
  <si>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</si>
  <si>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</si>
  <si>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</si>
  <si>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</si>
  <si>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</si>
  <si>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</si>
  <si>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</si>
  <si>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</si>
  <si>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</si>
  <si>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</si>
  <si>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</si>
  <si>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</si>
  <si>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</si>
  <si>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</si>
  <si>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</si>
  <si>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</si>
  <si>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</si>
  <si>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</si>
  <si>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</si>
  <si>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</si>
  <si>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</si>
  <si>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</si>
  <si>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</si>
  <si>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</si>
  <si>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</si>
  <si>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</si>
  <si>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</si>
  <si>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</si>
  <si>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</si>
  <si>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</si>
  <si>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</si>
  <si>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פריון נטוורק</t>
  </si>
  <si>
    <t>1095819</t>
  </si>
  <si>
    <t>512849498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</si>
  <si>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</si>
  <si>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</si>
  <si>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</si>
  <si>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</si>
  <si>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</si>
  <si>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</si>
  <si>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</si>
  <si>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</si>
  <si>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</si>
  <si>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</si>
  <si>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שופרסל</t>
  </si>
  <si>
    <t>777037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</si>
  <si>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</si>
  <si>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</si>
  <si>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</si>
  <si>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</si>
  <si>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</si>
  <si>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</si>
  <si>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</si>
  <si>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</si>
  <si>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</si>
  <si>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</si>
  <si>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</si>
  <si>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</si>
  <si>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</si>
  <si>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</si>
  <si>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</si>
  <si>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</si>
  <si>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</si>
  <si>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</si>
  <si>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</si>
  <si>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</si>
  <si>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</si>
  <si>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</si>
  <si>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</si>
  <si>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</si>
  <si>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</si>
  <si>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</si>
  <si>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</si>
  <si>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</si>
  <si>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</si>
  <si>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</si>
  <si>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</si>
  <si>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</si>
  <si>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</si>
  <si>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</si>
  <si>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</si>
  <si>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</si>
  <si>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</si>
  <si>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</si>
  <si>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אלקטרה נדלן</t>
  </si>
  <si>
    <t>1094044</t>
  </si>
  <si>
    <t>510607328</t>
  </si>
  <si>
    <t>אלרון*</t>
  </si>
  <si>
    <t>749077</t>
  </si>
  <si>
    <t>520028036</t>
  </si>
  <si>
    <t>אמנת*</t>
  </si>
  <si>
    <t>654012</t>
  </si>
  <si>
    <t>520040833</t>
  </si>
  <si>
    <t>אנרגיקס*</t>
  </si>
  <si>
    <t>1123355</t>
  </si>
  <si>
    <t>513901371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</si>
  <si>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</si>
  <si>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</si>
  <si>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</si>
  <si>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</si>
  <si>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</si>
  <si>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</si>
  <si>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</si>
  <si>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</si>
  <si>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</si>
  <si>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</si>
  <si>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</si>
  <si>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</si>
  <si>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</si>
  <si>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</si>
  <si>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</si>
  <si>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</si>
  <si>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</si>
  <si>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</si>
  <si>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</si>
  <si>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</si>
  <si>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</si>
  <si>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</si>
  <si>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</si>
  <si>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</si>
  <si>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</si>
  <si>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</si>
  <si>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</si>
  <si>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</si>
  <si>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</si>
  <si>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</si>
  <si>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</si>
  <si>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</si>
  <si>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</si>
  <si>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</si>
  <si>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</si>
  <si>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</si>
  <si>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</si>
  <si>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</si>
  <si>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</si>
  <si>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</si>
  <si>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</si>
  <si>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</si>
  <si>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</si>
  <si>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</si>
  <si>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</si>
  <si>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</si>
  <si>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</si>
  <si>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</si>
  <si>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</si>
  <si>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</si>
  <si>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</si>
  <si>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</si>
  <si>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</si>
  <si>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</si>
  <si>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</si>
  <si>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</si>
  <si>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</si>
  <si>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</si>
  <si>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</si>
  <si>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</si>
  <si>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</si>
  <si>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</si>
  <si>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</si>
  <si>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</si>
  <si>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</si>
  <si>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</si>
  <si>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</si>
  <si>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</si>
  <si>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</si>
  <si>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</si>
  <si>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</si>
  <si>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</si>
  <si>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</si>
  <si>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</si>
  <si>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</si>
  <si>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</si>
  <si>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</si>
  <si>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</si>
  <si>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</si>
  <si>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</si>
  <si>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</si>
  <si>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</si>
  <si>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</si>
  <si>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</si>
  <si>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</si>
  <si>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</si>
  <si>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</si>
  <si>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</si>
  <si>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</si>
  <si>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</si>
  <si>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</si>
  <si>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</si>
  <si>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</si>
  <si>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</si>
  <si>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</si>
  <si>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</si>
  <si>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</si>
  <si>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</si>
  <si>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</si>
  <si>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</si>
  <si>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</si>
  <si>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</si>
  <si>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</si>
  <si>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</si>
  <si>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</si>
  <si>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</si>
  <si>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</si>
  <si>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</si>
  <si>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</si>
  <si>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</si>
  <si>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</si>
  <si>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</si>
  <si>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</si>
  <si>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</si>
  <si>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</si>
  <si>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</si>
  <si>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</si>
  <si>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</si>
  <si>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</si>
  <si>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</si>
  <si>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</si>
  <si>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</si>
  <si>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</si>
  <si>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</si>
  <si>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</si>
  <si>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</si>
  <si>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</si>
  <si>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</si>
  <si>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</si>
  <si>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</si>
  <si>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</si>
  <si>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</si>
  <si>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</si>
  <si>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</si>
  <si>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</si>
  <si>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</si>
  <si>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</si>
  <si>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</si>
  <si>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בלומברג</t>
  </si>
  <si>
    <t>Software &amp; Services</t>
  </si>
  <si>
    <t>CAESARSTONE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</si>
  <si>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</si>
  <si>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</si>
  <si>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</si>
  <si>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</si>
  <si>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</si>
  <si>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</si>
  <si>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</si>
  <si>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</si>
  <si>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</si>
  <si>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</si>
  <si>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</si>
  <si>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</si>
  <si>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KAMADA LTD*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</si>
  <si>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</si>
  <si>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</si>
  <si>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</si>
  <si>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</si>
  <si>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</si>
  <si>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</si>
  <si>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</si>
  <si>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</si>
  <si>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</si>
  <si>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</si>
  <si>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</si>
  <si>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</si>
  <si>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</si>
  <si>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</si>
  <si>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</si>
  <si>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</si>
  <si>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</si>
  <si>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SYNERON MEDICAL LTD</t>
  </si>
  <si>
    <t>IL0010909351</t>
  </si>
  <si>
    <t>512986514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</si>
  <si>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</si>
  <si>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</si>
  <si>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</si>
  <si>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</si>
  <si>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</si>
  <si>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</si>
  <si>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</si>
  <si>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</si>
  <si>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</si>
  <si>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</si>
  <si>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</si>
  <si>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</si>
  <si>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ALIBABA GROUP HOLDING_SP ADR</t>
  </si>
  <si>
    <t>US01609W1027</t>
  </si>
  <si>
    <t>Retailing</t>
  </si>
  <si>
    <t>ALPHABET INC CL C</t>
  </si>
  <si>
    <t>US02079K1079</t>
  </si>
  <si>
    <t>APPLE INC</t>
  </si>
  <si>
    <t>US0378331005</t>
  </si>
  <si>
    <t>BLACKROCK</t>
  </si>
  <si>
    <t>US09247X1019</t>
  </si>
  <si>
    <t>Diversified Financial Services</t>
  </si>
  <si>
    <t>BRISTOL MYERS SQUIBB</t>
  </si>
  <si>
    <t>US1101221083</t>
  </si>
  <si>
    <t>BT GROUP PLC</t>
  </si>
  <si>
    <t>GB0030913577</t>
  </si>
  <si>
    <t>TELECOMMUNICATION SERVICES</t>
  </si>
  <si>
    <t>CHICAGO BRIDGE &amp; IRON CO NV</t>
  </si>
  <si>
    <t>US1672501095</t>
  </si>
  <si>
    <t>ENERGY</t>
  </si>
  <si>
    <t>CITIGROUP INC</t>
  </si>
  <si>
    <t>US1729674242</t>
  </si>
  <si>
    <t>Banks</t>
  </si>
  <si>
    <t>CORNING</t>
  </si>
  <si>
    <t>US2193501051</t>
  </si>
  <si>
    <t>CVS CAREMARK CORP</t>
  </si>
  <si>
    <t>US1266501006</t>
  </si>
  <si>
    <t>Food &amp; Staples Retailing</t>
  </si>
  <si>
    <t>DEUTSCHE TELEKOM</t>
  </si>
  <si>
    <t>DE0005557508</t>
  </si>
  <si>
    <t>DEUTSCHE WOHNEN AG BR</t>
  </si>
  <si>
    <t>DE000A0HN5C6</t>
  </si>
  <si>
    <t>DIAGEO</t>
  </si>
  <si>
    <t>GB0002374006</t>
  </si>
  <si>
    <t>Food &amp; Beverage &amp; Tobacco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</si>
  <si>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</si>
  <si>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</si>
  <si>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</si>
  <si>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</si>
  <si>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</si>
  <si>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</si>
  <si>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</si>
  <si>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</si>
  <si>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</si>
  <si>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</si>
  <si>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</si>
  <si>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</si>
  <si>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</si>
  <si>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</si>
  <si>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ILIAD</t>
  </si>
  <si>
    <t>FR0004035913</t>
  </si>
  <si>
    <t>INDITEX</t>
  </si>
  <si>
    <t>ES0148396007</t>
  </si>
  <si>
    <t>BME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</si>
  <si>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</si>
  <si>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</si>
  <si>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</si>
  <si>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</si>
  <si>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</si>
  <si>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</si>
  <si>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</si>
  <si>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</si>
  <si>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</si>
  <si>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</si>
  <si>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LVMH MOET HENNESSY LOUIS VUI</t>
  </si>
  <si>
    <t>FR0000121014</t>
  </si>
  <si>
    <t>MASTERCARD INC CLASS A</t>
  </si>
  <si>
    <t>US57636Q1040</t>
  </si>
  <si>
    <t>MCGRAW HILL COMPANIES</t>
  </si>
  <si>
    <t>US5806451093</t>
  </si>
  <si>
    <t>MERCK &amp; CO. INC</t>
  </si>
  <si>
    <t>US58933Y1055</t>
  </si>
  <si>
    <t>MERLIN PROPERTIES SOCIMI SA</t>
  </si>
  <si>
    <t>ES0105025003</t>
  </si>
  <si>
    <t>MICRON TECHNOLOGY</t>
  </si>
  <si>
    <t>US5951121038</t>
  </si>
  <si>
    <t>Semiconductors &amp; Semiconductor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</si>
  <si>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</si>
  <si>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</si>
  <si>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</si>
  <si>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</si>
  <si>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</si>
  <si>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</si>
  <si>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</si>
  <si>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</si>
  <si>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פרנק שווצרי</t>
  </si>
  <si>
    <t>ORACLE CORP</t>
  </si>
  <si>
    <t>US68389X1054</t>
  </si>
  <si>
    <t>ORANGE</t>
  </si>
  <si>
    <t>FR0000133308</t>
  </si>
  <si>
    <t>PANDORA</t>
  </si>
  <si>
    <t>DK0060252690</t>
  </si>
  <si>
    <t>PAYPAL HOLDINGS INC</t>
  </si>
  <si>
    <t>US70450Y1038</t>
  </si>
  <si>
    <t>PFIZER INC</t>
  </si>
  <si>
    <t>US7170811035</t>
  </si>
  <si>
    <t>potash corp</t>
  </si>
  <si>
    <t>CA73755L1076</t>
  </si>
  <si>
    <t>RELX PLC</t>
  </si>
  <si>
    <t>GB00B2B0DG97</t>
  </si>
  <si>
    <t>Media</t>
  </si>
  <si>
    <t>RENAULT SA</t>
  </si>
  <si>
    <t>FR0000131906</t>
  </si>
  <si>
    <t>Automobiles &amp; Components</t>
  </si>
  <si>
    <t>ROCHE HOLDING AG GENUSSCHEIN</t>
  </si>
  <si>
    <t>CH0012032048</t>
  </si>
  <si>
    <t>SAP AG</t>
  </si>
  <si>
    <t>DE0007164600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</si>
  <si>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</si>
  <si>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</si>
  <si>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</si>
  <si>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</si>
  <si>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</si>
  <si>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</si>
  <si>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</si>
  <si>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UNIBAIL RODAMCO</t>
  </si>
  <si>
    <t>FR0000124711</t>
  </si>
  <si>
    <t>US BANCORP</t>
  </si>
  <si>
    <t>US9029733048</t>
  </si>
  <si>
    <t>VISA</t>
  </si>
  <si>
    <t>US92826C8394</t>
  </si>
  <si>
    <t>VMWARE INC CLASS A</t>
  </si>
  <si>
    <t>US9285634021</t>
  </si>
  <si>
    <t>VODAFONE GROUP</t>
  </si>
  <si>
    <t>GB00BH4HKS39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</si>
  <si>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</si>
  <si>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</si>
  <si>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</si>
  <si>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</si>
  <si>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</si>
  <si>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</si>
  <si>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תא 100</t>
  </si>
  <si>
    <t>1113232</t>
  </si>
  <si>
    <t>514103811</t>
  </si>
  <si>
    <t>מניות</t>
  </si>
  <si>
    <t>הראל סל תא 25</t>
  </si>
  <si>
    <t>1113703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</si>
  <si>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</si>
  <si>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</si>
  <si>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</si>
  <si>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</si>
  <si>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</si>
  <si>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</si>
  <si>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</si>
  <si>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</si>
  <si>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 25</t>
  </si>
  <si>
    <t>1116979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</si>
  <si>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</si>
  <si>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</si>
  <si>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</si>
  <si>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</si>
  <si>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</si>
  <si>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</si>
  <si>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</si>
  <si>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</si>
  <si>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</si>
  <si>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הראל יתר 120</t>
  </si>
  <si>
    <t>1116417</t>
  </si>
  <si>
    <t>פסגות מדד יתר 120</t>
  </si>
  <si>
    <t>1108364</t>
  </si>
  <si>
    <t>תכלית בונד סדרה 3</t>
  </si>
  <si>
    <t>1107549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</si>
  <si>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</si>
  <si>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</si>
  <si>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</si>
  <si>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</si>
  <si>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</si>
  <si>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</si>
  <si>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</si>
  <si>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</si>
  <si>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</si>
  <si>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שקלי</t>
  </si>
  <si>
    <t>1116326</t>
  </si>
  <si>
    <t>פסגות סל תל בונד מאגר</t>
  </si>
  <si>
    <t>1132588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</si>
  <si>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</si>
  <si>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</si>
  <si>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</si>
  <si>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</si>
  <si>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</si>
  <si>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</si>
  <si>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</si>
  <si>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</si>
  <si>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</si>
  <si>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</si>
  <si>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</si>
  <si>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</si>
  <si>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</si>
  <si>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</si>
  <si>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</si>
  <si>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</si>
  <si>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קסם תל בונד תשואות</t>
  </si>
  <si>
    <t>1128545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</si>
  <si>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</si>
  <si>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</si>
  <si>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</si>
  <si>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</si>
  <si>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</si>
  <si>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</si>
  <si>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תכלית תל בונד צמודות יתר</t>
  </si>
  <si>
    <t>1127802</t>
  </si>
  <si>
    <t>תכלית תל בונד שקלי</t>
  </si>
  <si>
    <t>1116250</t>
  </si>
  <si>
    <t>תכלית תל בונד תשואות</t>
  </si>
  <si>
    <t>1128453</t>
  </si>
  <si>
    <t>AMUNDI ETF MSCI EM ASIA UCIT</t>
  </si>
  <si>
    <t>FR0011018316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</si>
  <si>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</si>
  <si>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</si>
  <si>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</si>
  <si>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</si>
  <si>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</si>
  <si>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</si>
  <si>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DBX FTSE EPRA DEV EUR DR</t>
  </si>
  <si>
    <t>LU0489337690</t>
  </si>
  <si>
    <t>DBX STX EUROPE 600</t>
  </si>
  <si>
    <t>LU0328475792</t>
  </si>
  <si>
    <t>ENERGY SELECT SECTOR SPDR</t>
  </si>
  <si>
    <t>US81369Y5069</t>
  </si>
  <si>
    <t>ISHARES CORE S&amp;P 500 ETF</t>
  </si>
  <si>
    <t>US4642872000</t>
  </si>
  <si>
    <t>ISHARES CRNCY HEDGD MSCI EM</t>
  </si>
  <si>
    <t>US46434G5099</t>
  </si>
  <si>
    <t>ISHARES CURR HEDGED MSCI JAPAN</t>
  </si>
  <si>
    <t>US46434V8862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</si>
  <si>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</si>
  <si>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</si>
  <si>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</si>
  <si>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</si>
  <si>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</si>
  <si>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</si>
  <si>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POWERSHARES DYN FOOD AND BEVERAG</t>
  </si>
  <si>
    <t>US73935X8496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</si>
  <si>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</si>
  <si>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</si>
  <si>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</si>
  <si>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</si>
  <si>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</si>
  <si>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</si>
  <si>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</si>
  <si>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</si>
  <si>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</si>
  <si>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</si>
  <si>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</si>
  <si>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</si>
  <si>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Vanguard MSCI emerging markets</t>
  </si>
  <si>
    <t>US9220428588</t>
  </si>
  <si>
    <t>VANGUARD S&amp;P 500 ETF</t>
  </si>
  <si>
    <t>US9229083632</t>
  </si>
  <si>
    <t>WISDOMTREE EUROPE HEDGED EQU</t>
  </si>
  <si>
    <t>US97717X7012</t>
  </si>
  <si>
    <t>ISHARES USD CORP BND</t>
  </si>
  <si>
    <t>IE0032895942</t>
  </si>
  <si>
    <t>SPDR BARCLAYS INTERMEDIATE</t>
  </si>
  <si>
    <t>US78464A3757</t>
  </si>
  <si>
    <t>ISHARES MARKIT IBOXX EUR HIGH YIELD</t>
  </si>
  <si>
    <t>IE00B66F4759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</si>
  <si>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</si>
  <si>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</si>
  <si>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</si>
  <si>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</si>
  <si>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</si>
  <si>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</si>
  <si>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</si>
  <si>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</si>
  <si>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</si>
  <si>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</si>
  <si>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</si>
  <si>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S&amp;P</t>
  </si>
  <si>
    <t>EURIZON EASYFND BND HI YL Z</t>
  </si>
  <si>
    <t>LU0335991534</t>
  </si>
  <si>
    <t>NEUBER BERMAN H/Y BD I2A</t>
  </si>
  <si>
    <t>IE00B8QBJF01</t>
  </si>
  <si>
    <t>BB</t>
  </si>
  <si>
    <t>ABERDEEN GL  INDIA</t>
  </si>
  <si>
    <t>LU0231490953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</si>
  <si>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</si>
  <si>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</si>
  <si>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</si>
  <si>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</si>
  <si>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</si>
  <si>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</si>
  <si>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</si>
  <si>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</si>
  <si>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</si>
  <si>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</si>
  <si>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</si>
  <si>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</si>
  <si>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</si>
  <si>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</si>
  <si>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</si>
  <si>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</si>
  <si>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</si>
  <si>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</si>
  <si>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</si>
  <si>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</si>
  <si>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</si>
  <si>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</si>
  <si>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</si>
  <si>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</si>
  <si>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</si>
  <si>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</si>
  <si>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</si>
  <si>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</si>
  <si>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</si>
  <si>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</si>
  <si>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</si>
  <si>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bC 1320 MAY 2016</t>
  </si>
  <si>
    <t>81527566</t>
  </si>
  <si>
    <t>bP 1320 MAY 2016</t>
  </si>
  <si>
    <t>81527947</t>
  </si>
  <si>
    <t>EURO STOXX 50 JUN16</t>
  </si>
  <si>
    <t>VGM6</t>
  </si>
  <si>
    <t>FTSE 100 IDX FUT JUN16</t>
  </si>
  <si>
    <t>Z M6</t>
  </si>
  <si>
    <t>S&amp;P500 EMINI FUT JUN16</t>
  </si>
  <si>
    <t>ESM6</t>
  </si>
  <si>
    <t>TOPIX INDX 6/16</t>
  </si>
  <si>
    <t>TPM6</t>
  </si>
  <si>
    <t>מקורות אג סדרה 6 ל.ס 4.9%</t>
  </si>
  <si>
    <t>1100908</t>
  </si>
  <si>
    <t>מרווח הוגן</t>
  </si>
  <si>
    <t>520010869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</si>
  <si>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</si>
  <si>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</si>
  <si>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</si>
  <si>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</si>
  <si>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</si>
  <si>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</si>
  <si>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חברת החשמל לישראל סדרה יב</t>
  </si>
  <si>
    <t>6000046</t>
  </si>
  <si>
    <t>520000472</t>
  </si>
  <si>
    <t>חשמל צמוד 2020   אגח ל.ס</t>
  </si>
  <si>
    <t>6000111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</si>
  <si>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</si>
  <si>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</si>
  <si>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</si>
  <si>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</si>
  <si>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</si>
  <si>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</si>
  <si>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</si>
  <si>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</si>
  <si>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</si>
  <si>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</si>
  <si>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</si>
  <si>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3</t>
  </si>
  <si>
    <t>1093939</t>
  </si>
  <si>
    <t>אלון  חברה לדלק ל.ס</t>
  </si>
  <si>
    <t>1101567</t>
  </si>
  <si>
    <t>520041690</t>
  </si>
  <si>
    <t>חפציבה גרוסלם ג</t>
  </si>
  <si>
    <t>1099969</t>
  </si>
  <si>
    <t>510404460</t>
  </si>
  <si>
    <t>אמקור א</t>
  </si>
  <si>
    <t>1133545</t>
  </si>
  <si>
    <t>510064603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</si>
  <si>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</si>
  <si>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</si>
  <si>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</si>
  <si>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</si>
  <si>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</si>
  <si>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</si>
  <si>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</si>
  <si>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Moodys</t>
  </si>
  <si>
    <t>גורם 59</t>
  </si>
  <si>
    <t>347283</t>
  </si>
  <si>
    <t>גורם 85</t>
  </si>
  <si>
    <t>1234564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</si>
  <si>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</si>
  <si>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</si>
  <si>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</si>
  <si>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</si>
  <si>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</si>
  <si>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</si>
  <si>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</si>
  <si>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</si>
  <si>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</si>
  <si>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+ILS/-EUR 4.2711 04-04-16 (12) +11</t>
  </si>
  <si>
    <t>10001946</t>
  </si>
  <si>
    <t>+ILS/-EUR 4.2878 17-05-16 (12) +18</t>
  </si>
  <si>
    <t>10002028</t>
  </si>
  <si>
    <t>+ILS/-EUR 4.2942 03-05-16 (10) +22</t>
  </si>
  <si>
    <t>10002026</t>
  </si>
  <si>
    <t>+ILS/-EUR 4.3269 18-04-16 (10) +19</t>
  </si>
  <si>
    <t>10002011</t>
  </si>
  <si>
    <t>+ILS/-EUR 4.355 20-04-16 (26) --15</t>
  </si>
  <si>
    <t>10000346</t>
  </si>
  <si>
    <t>+ILS/-USD 3.7687 11-04-16 (10) --3.5</t>
  </si>
  <si>
    <t>10000048</t>
  </si>
  <si>
    <t>10000037</t>
  </si>
  <si>
    <t>10000022</t>
  </si>
  <si>
    <t>+ILS/-USD 3.8381 19-05-16 (26) --49</t>
  </si>
  <si>
    <t>10000326</t>
  </si>
  <si>
    <t>+ILS/-USD 3.843 11-04-16 (10) --10</t>
  </si>
  <si>
    <t>10000031</t>
  </si>
  <si>
    <t>+ILS/-USD 3.8478 21-06-16 (12) --82</t>
  </si>
  <si>
    <t>10002013</t>
  </si>
  <si>
    <t>+ILS/-USD 3.875 24-05-16 (26) --120</t>
  </si>
  <si>
    <t>10000305</t>
  </si>
  <si>
    <t>+ILS/-USD 3.8768 19-05-16 (26) --92</t>
  </si>
  <si>
    <t>10000159</t>
  </si>
  <si>
    <t>10000313</t>
  </si>
  <si>
    <t>+ILS/-USD 3.8819 11-04-16 (10) --41</t>
  </si>
  <si>
    <t>10000006</t>
  </si>
  <si>
    <t>+ILS/-USD 3.8875 11-04-16 (10) --35</t>
  </si>
  <si>
    <t>10000009</t>
  </si>
  <si>
    <t>+ILS/-USD 3.89 11-04-16 (10) --64</t>
  </si>
  <si>
    <t>10000008</t>
  </si>
  <si>
    <t>+ILS/-USD 3.8948 19-05-16 (26) --52</t>
  </si>
  <si>
    <t>10000356</t>
  </si>
  <si>
    <t>+ILS/-USD 3.8977 24-05-16 (26) -88</t>
  </si>
  <si>
    <t>10000316</t>
  </si>
  <si>
    <t>+ILS/-USD 3.8984 11-04-16 (10) --16</t>
  </si>
  <si>
    <t>10000040</t>
  </si>
  <si>
    <t>+ILS/-USD 3.899 11-04-16 (10) --30</t>
  </si>
  <si>
    <t>10000026</t>
  </si>
  <si>
    <t>10000013</t>
  </si>
  <si>
    <t>+ILS/-USD 3.9005 11-04-16 (10) --65</t>
  </si>
  <si>
    <t>10000014</t>
  </si>
  <si>
    <t>+ILS/-USD 3.9005 19-05-16 (26) --75</t>
  </si>
  <si>
    <t>10000319</t>
  </si>
  <si>
    <t>+ILS/-USD 3.9008 19-05-16 (26) --112</t>
  </si>
  <si>
    <t>10000309</t>
  </si>
  <si>
    <t>+ILS/-USD 3.9048 11-04-16 (10) --42</t>
  </si>
  <si>
    <t>10000027</t>
  </si>
  <si>
    <t>+ILS/-USD 3.9053 05-05-16 (10) --77.5</t>
  </si>
  <si>
    <t>10001998</t>
  </si>
  <si>
    <t>+ILS/-USD 3.9081 11-04-16 (10) --29</t>
  </si>
  <si>
    <t>10000033</t>
  </si>
  <si>
    <t>+ILS/-USD 3.9187 11-04-16 (10) --53</t>
  </si>
  <si>
    <t>+ILS/-USD 3.9245 11-04-16 (10) --100</t>
  </si>
  <si>
    <t>10000003</t>
  </si>
  <si>
    <t>10000004</t>
  </si>
  <si>
    <t>+ILS/-USD 3.9308 11-04-16 (10) --92</t>
  </si>
  <si>
    <t>10000002</t>
  </si>
  <si>
    <t>+ILS/-USD 3.9515 11-04-16 (10) -75</t>
  </si>
  <si>
    <t>10000005</t>
  </si>
  <si>
    <t>+ILS/-USD 3.953 19-05-16 (26) --123</t>
  </si>
  <si>
    <t>10000351</t>
  </si>
  <si>
    <t>10000154</t>
  </si>
  <si>
    <t>10000302</t>
  </si>
  <si>
    <t>+USD/-ILS 3.8267 11-04-16 (10) --3</t>
  </si>
  <si>
    <t>10000034</t>
  </si>
  <si>
    <t>+USD/-ILS 3.8322 11-04-16 (10) --3.5</t>
  </si>
  <si>
    <t>10000019</t>
  </si>
  <si>
    <t>+USD/-ILS 3.8328 24-05-16 (26) -42</t>
  </si>
  <si>
    <t>10000328</t>
  </si>
  <si>
    <t>+USD/-ILS 3.8434 11-04-16 (10) --6.5</t>
  </si>
  <si>
    <t>10000041</t>
  </si>
  <si>
    <t>+USD/-ILS 3.8654 19-05-16 (26) --106</t>
  </si>
  <si>
    <t>10000306</t>
  </si>
  <si>
    <t>+USD/-ILS 3.8692 11-04-16 (10) --58</t>
  </si>
  <si>
    <t>+USD/-ILS 3.8772 19-05-16 (26) --98</t>
  </si>
  <si>
    <t>10000307</t>
  </si>
  <si>
    <t>+USD/-ILS 3.8802 11-04-16 (10) --58</t>
  </si>
  <si>
    <t>10000007</t>
  </si>
  <si>
    <t>+USD/-ILS 3.8868 11-04-16 (10) --57</t>
  </si>
  <si>
    <t>+USD/-ILS 3.8882 11-04-16 (10) --13</t>
  </si>
  <si>
    <t>10000035</t>
  </si>
  <si>
    <t>+USD/-ILS 3.8935 19-05-16 (26) --105</t>
  </si>
  <si>
    <t>10000155</t>
  </si>
  <si>
    <t>10000308</t>
  </si>
  <si>
    <t>+USD/-ILS 3.9015 11-04-16 (10) --55</t>
  </si>
  <si>
    <t>10000011</t>
  </si>
  <si>
    <t>+USD/-ILS 3.9028 11-04-16 (10) --57</t>
  </si>
  <si>
    <t>10000017</t>
  </si>
  <si>
    <t>+USD/-ILS 3.9037 11-04-16 (10) --43</t>
  </si>
  <si>
    <t>10000016</t>
  </si>
  <si>
    <t>+USD/-ILS 3.9046 11-04-16 (10) --24</t>
  </si>
  <si>
    <t>10000023</t>
  </si>
  <si>
    <t>10000010</t>
  </si>
  <si>
    <t>+USD/-ILS 3.9177 11-04-16 (10) --48</t>
  </si>
  <si>
    <t>10000015</t>
  </si>
  <si>
    <t>פורוורד ש"ח-מט"ח</t>
  </si>
  <si>
    <t>10002027</t>
  </si>
  <si>
    <t>+EUR/-USD 1.1137 09-05-16 (10) +18.5</t>
  </si>
  <si>
    <t>10002008</t>
  </si>
  <si>
    <t>+EUR/-USD 1.1218 25-05-16 (26) +20.6</t>
  </si>
  <si>
    <t>10000161</t>
  </si>
  <si>
    <t>10000322</t>
  </si>
  <si>
    <t>+GBP/-USD 1.4471 16-05-16 (26) +5.5</t>
  </si>
  <si>
    <t>10001960</t>
  </si>
  <si>
    <t>+JPY/-USD 113.134 25-07-16 (10) --41.6</t>
  </si>
  <si>
    <t>10002024</t>
  </si>
  <si>
    <t>+USD/-EUR 1.1047 18-05-16 (10) +23.75</t>
  </si>
  <si>
    <t>10002006</t>
  </si>
  <si>
    <t>+USD/-EUR 1.1069 25-05-16 (10) +29.4</t>
  </si>
  <si>
    <t>10001996</t>
  </si>
  <si>
    <t>+USD/-EUR 1.111 09-05-16 (10) +24</t>
  </si>
  <si>
    <t>10001992</t>
  </si>
  <si>
    <t>+USD/-EUR 1.1178 09-05-16 (10) +27.75</t>
  </si>
  <si>
    <t>10001975</t>
  </si>
  <si>
    <t>+USD/-EUR 1.1206 24-05-16 (10) +30.5</t>
  </si>
  <si>
    <t>10001983</t>
  </si>
  <si>
    <t>+USD/-EUR 1.1234 28-07-16 (10) +41.8</t>
  </si>
  <si>
    <t>10002022</t>
  </si>
  <si>
    <t>+USD/-GBP 1.403 16-05-16 (26) +3.5</t>
  </si>
  <si>
    <t>10002002</t>
  </si>
  <si>
    <t>+USD/-GBP 1.423 16-05-16 (26) +2.2</t>
  </si>
  <si>
    <t>10002020</t>
  </si>
  <si>
    <t>+USD/-GBP 1.4299 16-05-16 (26) +2.2</t>
  </si>
  <si>
    <t>10002014</t>
  </si>
  <si>
    <t>+USD/-GBP 1.44 16-05-16 (26) +2</t>
  </si>
  <si>
    <t>10002019</t>
  </si>
  <si>
    <t>+USD/-JPY 110.908 25-07-16 (10) --42.2</t>
  </si>
  <si>
    <t>10002015</t>
  </si>
  <si>
    <t>+USD/-JPY 110.957 25-07-16 (10) --44.3</t>
  </si>
  <si>
    <t>10002018</t>
  </si>
  <si>
    <t>393965</t>
  </si>
  <si>
    <t>404626</t>
  </si>
  <si>
    <t/>
  </si>
  <si>
    <t>דולר ניו-זילנד</t>
  </si>
  <si>
    <t>יו בנק</t>
  </si>
  <si>
    <t>30026000</t>
  </si>
  <si>
    <t>Aa3</t>
  </si>
  <si>
    <t>פועלים סהר</t>
  </si>
  <si>
    <t>בנק הפועלים בע"מ</t>
  </si>
  <si>
    <t>30012000</t>
  </si>
  <si>
    <t>בנק לאומי לישראל בע"מ</t>
  </si>
  <si>
    <t>30110000</t>
  </si>
  <si>
    <t>30226000</t>
  </si>
  <si>
    <t>30326000</t>
  </si>
  <si>
    <t>32026000</t>
  </si>
  <si>
    <t>31126000</t>
  </si>
  <si>
    <t>31726000</t>
  </si>
  <si>
    <t>30395000</t>
  </si>
  <si>
    <t>32095000</t>
  </si>
  <si>
    <t>31795000</t>
  </si>
  <si>
    <t>32895000</t>
  </si>
  <si>
    <t>לירה טורקית</t>
  </si>
  <si>
    <t>30312000</t>
  </si>
  <si>
    <t>32012000</t>
  </si>
  <si>
    <t>30210000</t>
  </si>
  <si>
    <t>30310000</t>
  </si>
  <si>
    <t>31710000</t>
  </si>
  <si>
    <t>35095000</t>
  </si>
  <si>
    <t>35195000</t>
  </si>
  <si>
    <t>UBS</t>
  </si>
  <si>
    <t>30291000</t>
  </si>
  <si>
    <t>MOODY'S</t>
  </si>
  <si>
    <t>30391000</t>
  </si>
  <si>
    <t>30791000</t>
  </si>
  <si>
    <t>31191000</t>
  </si>
  <si>
    <t>31791000</t>
  </si>
  <si>
    <t>32091000</t>
  </si>
  <si>
    <t>30891000</t>
  </si>
  <si>
    <t>31091000</t>
  </si>
  <si>
    <t>לא</t>
  </si>
  <si>
    <t>כן</t>
  </si>
  <si>
    <t>CC</t>
  </si>
  <si>
    <t>כתר נורבגי</t>
  </si>
  <si>
    <t>Capital Goods</t>
  </si>
  <si>
    <t>סה"כ יתרות התחייבות להשקעה</t>
  </si>
  <si>
    <t>בישראל</t>
  </si>
  <si>
    <t>בחו"ל</t>
  </si>
  <si>
    <t>סה"כ בחו"ל</t>
  </si>
  <si>
    <t>גורם 58</t>
  </si>
  <si>
    <t>גורם 43</t>
  </si>
  <si>
    <t>גורם 44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</si>
  <si>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</si>
  <si>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</si>
  <si>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</si>
  <si>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</si>
  <si>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</si>
  <si>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</si>
  <si>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</si>
  <si>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</si>
  <si>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</si>
  <si>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 xml:space="preserve">גורם 79 </t>
  </si>
  <si>
    <t>גורם 80</t>
  </si>
  <si>
    <t>גורם 81</t>
  </si>
  <si>
    <t>גורם 61</t>
  </si>
  <si>
    <t>גורם 86</t>
  </si>
  <si>
    <t>* בעל ענין/צד קשור</t>
  </si>
  <si>
    <t>פורוורד ריבית</t>
  </si>
  <si>
    <t>בבטחונות אחרים-גורם 9</t>
  </si>
  <si>
    <t>בבטחונות אחרים - גורם 80</t>
  </si>
  <si>
    <t>בבטחונות אחרים-גורם 33*</t>
  </si>
  <si>
    <t>בבטחונות אחרים - גורם 07</t>
  </si>
  <si>
    <t>בבטחונות אחרים-גורם 7</t>
  </si>
  <si>
    <t>בבטחונות אחרים - גורם 29</t>
  </si>
  <si>
    <t>בבטחונות אחרים-גורם 29</t>
  </si>
  <si>
    <t>בבטחונות אחרים-גורם 28*</t>
  </si>
  <si>
    <t>בבטחונות אחרים - גורם 30</t>
  </si>
  <si>
    <t>בבטחונות אחרים-גורם 47</t>
  </si>
  <si>
    <t>בבטחונות אחרים - גורם 47</t>
  </si>
  <si>
    <t>בבטחונות אחרים-גורם 35</t>
  </si>
  <si>
    <t>בבטחונות אחרים-גורם 63</t>
  </si>
  <si>
    <t>בבטחונות אחרים - גורם 37</t>
  </si>
  <si>
    <t>בבטחונות אחרים-גורם 62</t>
  </si>
  <si>
    <t>בבטחונות אחרים-גורם 64</t>
  </si>
  <si>
    <t>בבטחונות אחרים-גורם 41</t>
  </si>
  <si>
    <t>בבטחונות אחרים-גורם 38</t>
  </si>
  <si>
    <t>בבטחונות אחרים-גורם 61</t>
  </si>
  <si>
    <t>בבטחונות אחרים-גורם 40</t>
  </si>
  <si>
    <t>בבטחונות אחרים-גורם 78</t>
  </si>
  <si>
    <t>בבטחונות אחרים-גורם 77</t>
  </si>
  <si>
    <t>בבטחונות אחרים-גורם 67</t>
  </si>
  <si>
    <t>בבטחונות אחרים - גורם 43</t>
  </si>
  <si>
    <t>בבטחונות אחרים-גורם 43</t>
  </si>
  <si>
    <t>בבטחונות אחרים - גורם 14</t>
  </si>
  <si>
    <t>בשיעבוד כלי רכב - גורם 68</t>
  </si>
  <si>
    <t>בשיעבוד כלי רכב-גורם 01</t>
  </si>
  <si>
    <t>בבטחונות אחרים-גורם 79</t>
  </si>
  <si>
    <t>בבטחונות אחרים-גורם 65</t>
  </si>
  <si>
    <t>בבטחונות אחרים-גורם 84</t>
  </si>
  <si>
    <t>בבטחונות אחרים - גורם 76</t>
  </si>
  <si>
    <t>בבטחונות אחרים-גורם 70</t>
  </si>
  <si>
    <t>בבטחונות אחרים-גורם 86</t>
  </si>
  <si>
    <t>3. חייבים/זכאיים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</si>
</sst>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mmm\-yyyy"/>
    <numFmt numFmtId="169" formatCode="_-* #,##0.00\ _D_M_-;\-* #,##0.00\ _D_M_-;_-* &quot;-&quot;??\ _D_M_-;_-@_-"/>
    <numFmt numFmtId="170" formatCode="_(* #,##0.00_);_(* \(#,##0.00\);_(* &quot;-&quot;??_);_(@_)"/>
  </numFmts>
  <fonts count="106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  <charset val="177"/>
      <scheme val="minor"/>
    </font>
    <font>
      <sz val="12"/>
      <name val="arial"/>
      <family val="2"/>
    </font>
    <font>
      <sz val="10"/>
      <name val="Arial"/>
      <charset val="177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8"/>
      <color indexed="62"/>
      <name val="Arial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sz val="11"/>
      <color indexed="14"/>
      <name val="Calibri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  <font>
      <sz val="11"/>
      <color theme="1"/>
      <name val="Arial"/>
      <family val="2"/>
      <charset val="177"/>
    </font>
    <font>
      <sz val="8"/>
      <name val="Arial"/>
    </font>
    <font>
      <sz val="10"/>
      <name val="Arial"/>
    </font>
  </fonts>
  <fills count="10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  <fill>
      <patternFill patternType="solid">
        <fgColor indexed="26"/>
        <bgColor indexed="64"/>
      </patternFill>
    </fill>
    <fill>
      <patternFill patternType="solid">
        <fgColor indexed="60"/>
      </patternFill>
    </fill>
    <fill>
      <patternFill patternType="solid">
        <fgColor indexed="61"/>
        <bgColor indexed="61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23"/>
      </patternFill>
    </fill>
    <fill>
      <patternFill patternType="solid">
        <fgColor indexed="9"/>
        <bgColor indexed="64"/>
      </patternFill>
    </fill>
    <fill>
      <patternFill patternType="solid">
        <fgColor indexed="2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</fills>
  <borders count="6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</borders>
  <cellStyleXfs count="2228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37" fillId="0" borderId="38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39" applyNumberFormat="0" applyAlignment="0" applyProtection="0"/>
    <xf numFmtId="0" fontId="42" fillId="12" borderId="40" applyNumberFormat="0" applyAlignment="0" applyProtection="0"/>
    <xf numFmtId="0" fontId="43" fillId="12" borderId="39" applyNumberFormat="0" applyAlignment="0" applyProtection="0"/>
    <xf numFmtId="0" fontId="44" fillId="0" borderId="41" applyNumberFormat="0" applyFill="0" applyAlignment="0" applyProtection="0"/>
    <xf numFmtId="0" fontId="45" fillId="13" borderId="42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44" applyNumberFormat="0" applyFill="0" applyAlignment="0" applyProtection="0"/>
    <xf numFmtId="0" fontId="4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9" fillId="38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33" fillId="0" borderId="0"/>
    <xf numFmtId="0" fontId="52" fillId="39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42" borderId="0" applyNumberFormat="0" applyBorder="0" applyAlignment="0" applyProtection="0"/>
    <xf numFmtId="0" fontId="52" fillId="45" borderId="0" applyNumberFormat="0" applyBorder="0" applyAlignment="0" applyProtection="0"/>
    <xf numFmtId="0" fontId="52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6" borderId="0" applyNumberFormat="0" applyBorder="0" applyAlignment="0" applyProtection="0"/>
    <xf numFmtId="0" fontId="54" fillId="40" borderId="0" applyNumberFormat="0" applyBorder="0" applyAlignment="0" applyProtection="0"/>
    <xf numFmtId="0" fontId="55" fillId="57" borderId="45" applyNumberFormat="0" applyAlignment="0" applyProtection="0"/>
    <xf numFmtId="0" fontId="56" fillId="58" borderId="46" applyNumberFormat="0" applyAlignment="0" applyProtection="0"/>
    <xf numFmtId="43" fontId="2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41" borderId="0" applyNumberFormat="0" applyBorder="0" applyAlignment="0" applyProtection="0"/>
    <xf numFmtId="0" fontId="59" fillId="0" borderId="47" applyNumberFormat="0" applyFill="0" applyAlignment="0" applyProtection="0"/>
    <xf numFmtId="0" fontId="60" fillId="0" borderId="48" applyNumberFormat="0" applyFill="0" applyAlignment="0" applyProtection="0"/>
    <xf numFmtId="0" fontId="61" fillId="0" borderId="49" applyNumberFormat="0" applyFill="0" applyAlignment="0" applyProtection="0"/>
    <xf numFmtId="0" fontId="61" fillId="0" borderId="0" applyNumberFormat="0" applyFill="0" applyBorder="0" applyAlignment="0" applyProtection="0"/>
    <xf numFmtId="0" fontId="62" fillId="44" borderId="45" applyNumberFormat="0" applyAlignment="0" applyProtection="0"/>
    <xf numFmtId="0" fontId="63" fillId="0" borderId="50" applyNumberFormat="0" applyFill="0" applyAlignment="0" applyProtection="0"/>
    <xf numFmtId="0" fontId="64" fillId="59" borderId="0" applyNumberFormat="0" applyBorder="0" applyAlignment="0" applyProtection="0"/>
    <xf numFmtId="0" fontId="2" fillId="60" borderId="51" applyNumberFormat="0" applyFont="0" applyAlignment="0" applyProtection="0"/>
    <xf numFmtId="0" fontId="65" fillId="57" borderId="52" applyNumberFormat="0" applyAlignment="0" applyProtection="0"/>
    <xf numFmtId="0" fontId="66" fillId="0" borderId="0" applyNumberFormat="0" applyFill="0" applyBorder="0" applyAlignment="0" applyProtection="0"/>
    <xf numFmtId="0" fontId="67" fillId="0" borderId="53" applyNumberFormat="0" applyFill="0" applyAlignment="0" applyProtection="0"/>
    <xf numFmtId="0" fontId="68" fillId="0" borderId="0" applyNumberFormat="0" applyFill="0" applyBorder="0" applyAlignment="0" applyProtection="0"/>
    <xf numFmtId="0" fontId="2" fillId="0" borderId="0"/>
    <xf numFmtId="0" fontId="50" fillId="61" borderId="0" applyNumberFormat="0" applyBorder="0" applyAlignment="0" applyProtection="0"/>
    <xf numFmtId="0" fontId="50" fillId="46" borderId="0" applyNumberFormat="0" applyBorder="0" applyAlignment="0" applyProtection="0"/>
    <xf numFmtId="0" fontId="50" fillId="60" borderId="0" applyNumberFormat="0" applyBorder="0" applyAlignment="0" applyProtection="0"/>
    <xf numFmtId="0" fontId="50" fillId="62" borderId="0" applyNumberFormat="0" applyBorder="0" applyAlignment="0" applyProtection="0"/>
    <xf numFmtId="0" fontId="50" fillId="45" borderId="0" applyNumberFormat="0" applyBorder="0" applyAlignment="0" applyProtection="0"/>
    <xf numFmtId="0" fontId="50" fillId="40" borderId="0" applyNumberFormat="0" applyBorder="0" applyAlignment="0" applyProtection="0"/>
    <xf numFmtId="0" fontId="50" fillId="63" borderId="0" applyNumberFormat="0" applyBorder="0" applyAlignment="0" applyProtection="0"/>
    <xf numFmtId="0" fontId="50" fillId="46" borderId="0" applyNumberFormat="0" applyBorder="0" applyAlignment="0" applyProtection="0"/>
    <xf numFmtId="0" fontId="50" fillId="55" borderId="0" applyNumberFormat="0" applyBorder="0" applyAlignment="0" applyProtection="0"/>
    <xf numFmtId="0" fontId="50" fillId="57" borderId="0" applyNumberFormat="0" applyBorder="0" applyAlignment="0" applyProtection="0"/>
    <xf numFmtId="0" fontId="50" fillId="63" borderId="0" applyNumberFormat="0" applyBorder="0" applyAlignment="0" applyProtection="0"/>
    <xf numFmtId="0" fontId="50" fillId="44" borderId="0" applyNumberFormat="0" applyBorder="0" applyAlignment="0" applyProtection="0"/>
    <xf numFmtId="0" fontId="69" fillId="63" borderId="0" applyNumberFormat="0" applyBorder="0" applyAlignment="0" applyProtection="0"/>
    <xf numFmtId="0" fontId="69" fillId="46" borderId="0" applyNumberFormat="0" applyBorder="0" applyAlignment="0" applyProtection="0"/>
    <xf numFmtId="0" fontId="69" fillId="55" borderId="0" applyNumberFormat="0" applyBorder="0" applyAlignment="0" applyProtection="0"/>
    <xf numFmtId="0" fontId="69" fillId="57" borderId="0" applyNumberFormat="0" applyBorder="0" applyAlignment="0" applyProtection="0"/>
    <xf numFmtId="0" fontId="69" fillId="63" borderId="0" applyNumberFormat="0" applyBorder="0" applyAlignment="0" applyProtection="0"/>
    <xf numFmtId="0" fontId="69" fillId="44" borderId="0" applyNumberFormat="0" applyBorder="0" applyAlignment="0" applyProtection="0"/>
    <xf numFmtId="0" fontId="70" fillId="64" borderId="0" applyNumberFormat="0" applyBorder="0" applyAlignment="0" applyProtection="0"/>
    <xf numFmtId="0" fontId="71" fillId="65" borderId="0" applyNumberFormat="0" applyBorder="0" applyAlignment="0" applyProtection="0"/>
    <xf numFmtId="0" fontId="71" fillId="66" borderId="0" applyNumberFormat="0" applyBorder="0" applyAlignment="0" applyProtection="0"/>
    <xf numFmtId="0" fontId="70" fillId="67" borderId="0" applyNumberFormat="0" applyBorder="0" applyAlignment="0" applyProtection="0"/>
    <xf numFmtId="0" fontId="70" fillId="68" borderId="0" applyNumberFormat="0" applyBorder="0" applyAlignment="0" applyProtection="0"/>
    <xf numFmtId="0" fontId="71" fillId="69" borderId="0" applyNumberFormat="0" applyBorder="0" applyAlignment="0" applyProtection="0"/>
    <xf numFmtId="0" fontId="71" fillId="70" borderId="0" applyNumberFormat="0" applyBorder="0" applyAlignment="0" applyProtection="0"/>
    <xf numFmtId="0" fontId="70" fillId="71" borderId="0" applyNumberFormat="0" applyBorder="0" applyAlignment="0" applyProtection="0"/>
    <xf numFmtId="0" fontId="70" fillId="71" borderId="0" applyNumberFormat="0" applyBorder="0" applyAlignment="0" applyProtection="0"/>
    <xf numFmtId="0" fontId="71" fillId="72" borderId="0" applyNumberFormat="0" applyBorder="0" applyAlignment="0" applyProtection="0"/>
    <xf numFmtId="0" fontId="71" fillId="73" borderId="0" applyNumberFormat="0" applyBorder="0" applyAlignment="0" applyProtection="0"/>
    <xf numFmtId="0" fontId="70" fillId="74" borderId="0" applyNumberFormat="0" applyBorder="0" applyAlignment="0" applyProtection="0"/>
    <xf numFmtId="0" fontId="70" fillId="75" borderId="0" applyNumberFormat="0" applyBorder="0" applyAlignment="0" applyProtection="0"/>
    <xf numFmtId="0" fontId="71" fillId="73" borderId="0" applyNumberFormat="0" applyBorder="0" applyAlignment="0" applyProtection="0"/>
    <xf numFmtId="0" fontId="71" fillId="74" borderId="0" applyNumberFormat="0" applyBorder="0" applyAlignment="0" applyProtection="0"/>
    <xf numFmtId="0" fontId="70" fillId="74" borderId="0" applyNumberFormat="0" applyBorder="0" applyAlignment="0" applyProtection="0"/>
    <xf numFmtId="0" fontId="70" fillId="76" borderId="0" applyNumberFormat="0" applyBorder="0" applyAlignment="0" applyProtection="0"/>
    <xf numFmtId="0" fontId="71" fillId="65" borderId="0" applyNumberFormat="0" applyBorder="0" applyAlignment="0" applyProtection="0"/>
    <xf numFmtId="0" fontId="71" fillId="66" borderId="0" applyNumberFormat="0" applyBorder="0" applyAlignment="0" applyProtection="0"/>
    <xf numFmtId="0" fontId="70" fillId="66" borderId="0" applyNumberFormat="0" applyBorder="0" applyAlignment="0" applyProtection="0"/>
    <xf numFmtId="0" fontId="70" fillId="77" borderId="0" applyNumberFormat="0" applyBorder="0" applyAlignment="0" applyProtection="0"/>
    <xf numFmtId="0" fontId="71" fillId="78" borderId="0" applyNumberFormat="0" applyBorder="0" applyAlignment="0" applyProtection="0"/>
    <xf numFmtId="0" fontId="71" fillId="70" borderId="0" applyNumberFormat="0" applyBorder="0" applyAlignment="0" applyProtection="0"/>
    <xf numFmtId="0" fontId="70" fillId="79" borderId="0" applyNumberFormat="0" applyBorder="0" applyAlignment="0" applyProtection="0"/>
    <xf numFmtId="0" fontId="72" fillId="70" borderId="0" applyNumberFormat="0" applyBorder="0" applyAlignment="0" applyProtection="0"/>
    <xf numFmtId="0" fontId="73" fillId="80" borderId="45" applyNumberFormat="0" applyAlignment="0" applyProtection="0"/>
    <xf numFmtId="0" fontId="74" fillId="71" borderId="46" applyNumberFormat="0" applyAlignment="0" applyProtection="0"/>
    <xf numFmtId="169" fontId="2" fillId="0" borderId="0" applyFont="0" applyFill="0" applyBorder="0" applyAlignment="0" applyProtection="0"/>
    <xf numFmtId="0" fontId="75" fillId="81" borderId="0" applyNumberFormat="0" applyBorder="0" applyAlignment="0" applyProtection="0"/>
    <xf numFmtId="0" fontId="75" fillId="82" borderId="0" applyNumberFormat="0" applyBorder="0" applyAlignment="0" applyProtection="0"/>
    <xf numFmtId="0" fontId="75" fillId="83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84" borderId="0" applyNumberFormat="0" applyBorder="0" applyAlignment="0" applyProtection="0"/>
    <xf numFmtId="0" fontId="78" fillId="0" borderId="54" applyNumberFormat="0" applyFill="0" applyAlignment="0" applyProtection="0"/>
    <xf numFmtId="0" fontId="79" fillId="0" borderId="48" applyNumberFormat="0" applyFill="0" applyAlignment="0" applyProtection="0"/>
    <xf numFmtId="0" fontId="80" fillId="0" borderId="55" applyNumberFormat="0" applyFill="0" applyAlignment="0" applyProtection="0"/>
    <xf numFmtId="0" fontId="80" fillId="0" borderId="0" applyNumberFormat="0" applyFill="0" applyBorder="0" applyAlignment="0" applyProtection="0"/>
    <xf numFmtId="0" fontId="81" fillId="79" borderId="45" applyNumberFormat="0" applyAlignment="0" applyProtection="0"/>
    <xf numFmtId="0" fontId="82" fillId="0" borderId="56" applyNumberFormat="0" applyFill="0" applyAlignment="0" applyProtection="0"/>
    <xf numFmtId="0" fontId="83" fillId="79" borderId="0" applyNumberFormat="0" applyBorder="0" applyAlignment="0" applyProtection="0"/>
    <xf numFmtId="0" fontId="2" fillId="0" borderId="0"/>
    <xf numFmtId="0" fontId="2" fillId="78" borderId="51" applyNumberFormat="0" applyFont="0" applyAlignment="0" applyProtection="0"/>
    <xf numFmtId="0" fontId="84" fillId="80" borderId="52" applyNumberFormat="0" applyAlignment="0" applyProtection="0"/>
    <xf numFmtId="4" fontId="51" fillId="59" borderId="57" applyNumberFormat="0" applyProtection="0">
      <alignment vertical="center"/>
    </xf>
    <xf numFmtId="4" fontId="85" fillId="59" borderId="57" applyNumberFormat="0" applyProtection="0">
      <alignment vertical="center"/>
    </xf>
    <xf numFmtId="4" fontId="51" fillId="59" borderId="57" applyNumberFormat="0" applyProtection="0">
      <alignment horizontal="left" vertical="center" indent="1"/>
    </xf>
    <xf numFmtId="0" fontId="51" fillId="59" borderId="57" applyNumberFormat="0" applyProtection="0">
      <alignment horizontal="left" vertical="top" indent="1"/>
    </xf>
    <xf numFmtId="4" fontId="51" fillId="61" borderId="0" applyNumberFormat="0" applyProtection="0">
      <alignment horizontal="left" vertical="center" indent="1"/>
    </xf>
    <xf numFmtId="4" fontId="50" fillId="40" borderId="57" applyNumberFormat="0" applyProtection="0">
      <alignment horizontal="right" vertical="center"/>
    </xf>
    <xf numFmtId="4" fontId="50" fillId="46" borderId="57" applyNumberFormat="0" applyProtection="0">
      <alignment horizontal="right" vertical="center"/>
    </xf>
    <xf numFmtId="4" fontId="50" fillId="54" borderId="57" applyNumberFormat="0" applyProtection="0">
      <alignment horizontal="right" vertical="center"/>
    </xf>
    <xf numFmtId="4" fontId="50" fillId="48" borderId="57" applyNumberFormat="0" applyProtection="0">
      <alignment horizontal="right" vertical="center"/>
    </xf>
    <xf numFmtId="4" fontId="50" fillId="52" borderId="57" applyNumberFormat="0" applyProtection="0">
      <alignment horizontal="right" vertical="center"/>
    </xf>
    <xf numFmtId="4" fontId="50" fillId="56" borderId="57" applyNumberFormat="0" applyProtection="0">
      <alignment horizontal="right" vertical="center"/>
    </xf>
    <xf numFmtId="4" fontId="50" fillId="55" borderId="57" applyNumberFormat="0" applyProtection="0">
      <alignment horizontal="right" vertical="center"/>
    </xf>
    <xf numFmtId="4" fontId="50" fillId="85" borderId="57" applyNumberFormat="0" applyProtection="0">
      <alignment horizontal="right" vertical="center"/>
    </xf>
    <xf numFmtId="4" fontId="50" fillId="47" borderId="57" applyNumberFormat="0" applyProtection="0">
      <alignment horizontal="right" vertical="center"/>
    </xf>
    <xf numFmtId="4" fontId="51" fillId="86" borderId="58" applyNumberFormat="0" applyProtection="0">
      <alignment horizontal="left" vertical="center" indent="1"/>
    </xf>
    <xf numFmtId="4" fontId="50" fillId="87" borderId="0" applyNumberFormat="0" applyProtection="0">
      <alignment horizontal="left" vertical="center" indent="1"/>
    </xf>
    <xf numFmtId="4" fontId="86" fillId="63" borderId="0" applyNumberFormat="0" applyProtection="0">
      <alignment horizontal="left" vertical="center" indent="1"/>
    </xf>
    <xf numFmtId="4" fontId="50" fillId="61" borderId="57" applyNumberFormat="0" applyProtection="0">
      <alignment horizontal="right" vertical="center"/>
    </xf>
    <xf numFmtId="4" fontId="50" fillId="87" borderId="0" applyNumberFormat="0" applyProtection="0">
      <alignment horizontal="left" vertical="center" indent="1"/>
    </xf>
    <xf numFmtId="4" fontId="50" fillId="61" borderId="0" applyNumberFormat="0" applyProtection="0">
      <alignment horizontal="left" vertical="center" indent="1"/>
    </xf>
    <xf numFmtId="0" fontId="2" fillId="63" borderId="57" applyNumberFormat="0" applyProtection="0">
      <alignment horizontal="left" vertical="center" indent="1"/>
    </xf>
    <xf numFmtId="0" fontId="2" fillId="63" borderId="57" applyNumberFormat="0" applyProtection="0">
      <alignment horizontal="left" vertical="top" indent="1"/>
    </xf>
    <xf numFmtId="0" fontId="2" fillId="61" borderId="57" applyNumberFormat="0" applyProtection="0">
      <alignment horizontal="left" vertical="center" indent="1"/>
    </xf>
    <xf numFmtId="0" fontId="2" fillId="61" borderId="57" applyNumberFormat="0" applyProtection="0">
      <alignment horizontal="left" vertical="top" indent="1"/>
    </xf>
    <xf numFmtId="0" fontId="2" fillId="45" borderId="57" applyNumberFormat="0" applyProtection="0">
      <alignment horizontal="left" vertical="center" indent="1"/>
    </xf>
    <xf numFmtId="0" fontId="2" fillId="45" borderId="57" applyNumberFormat="0" applyProtection="0">
      <alignment horizontal="left" vertical="top" indent="1"/>
    </xf>
    <xf numFmtId="0" fontId="2" fillId="87" borderId="57" applyNumberFormat="0" applyProtection="0">
      <alignment horizontal="left" vertical="center" indent="1"/>
    </xf>
    <xf numFmtId="0" fontId="2" fillId="87" borderId="57" applyNumberFormat="0" applyProtection="0">
      <alignment horizontal="left" vertical="top" indent="1"/>
    </xf>
    <xf numFmtId="0" fontId="2" fillId="62" borderId="59" applyNumberFormat="0">
      <protection locked="0"/>
    </xf>
    <xf numFmtId="4" fontId="50" fillId="60" borderId="57" applyNumberFormat="0" applyProtection="0">
      <alignment vertical="center"/>
    </xf>
    <xf numFmtId="4" fontId="87" fillId="60" borderId="57" applyNumberFormat="0" applyProtection="0">
      <alignment vertical="center"/>
    </xf>
    <xf numFmtId="4" fontId="50" fillId="60" borderId="57" applyNumberFormat="0" applyProtection="0">
      <alignment horizontal="left" vertical="center" indent="1"/>
    </xf>
    <xf numFmtId="0" fontId="50" fillId="60" borderId="57" applyNumberFormat="0" applyProtection="0">
      <alignment horizontal="left" vertical="top" indent="1"/>
    </xf>
    <xf numFmtId="4" fontId="50" fillId="87" borderId="57" applyNumberFormat="0" applyProtection="0">
      <alignment horizontal="right" vertical="center"/>
    </xf>
    <xf numFmtId="4" fontId="87" fillId="87" borderId="57" applyNumberFormat="0" applyProtection="0">
      <alignment horizontal="right" vertical="center"/>
    </xf>
    <xf numFmtId="4" fontId="50" fillId="61" borderId="57" applyNumberFormat="0" applyProtection="0">
      <alignment horizontal="left" vertical="center" indent="1"/>
    </xf>
    <xf numFmtId="0" fontId="50" fillId="61" borderId="57" applyNumberFormat="0" applyProtection="0">
      <alignment horizontal="left" vertical="top" indent="1"/>
    </xf>
    <xf numFmtId="4" fontId="88" fillId="88" borderId="0" applyNumberFormat="0" applyProtection="0">
      <alignment horizontal="left" vertical="center" indent="1"/>
    </xf>
    <xf numFmtId="4" fontId="89" fillId="87" borderId="57" applyNumberFormat="0" applyProtection="0">
      <alignment horizontal="right" vertical="center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5" fillId="0" borderId="60" applyNumberFormat="0" applyFill="0" applyAlignment="0" applyProtection="0"/>
    <xf numFmtId="0" fontId="91" fillId="0" borderId="0" applyNumberFormat="0" applyFill="0" applyBorder="0" applyAlignment="0" applyProtection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1" borderId="0" applyNumberFormat="0" applyBorder="0" applyAlignment="0" applyProtection="0"/>
    <xf numFmtId="0" fontId="70" fillId="75" borderId="0" applyNumberFormat="0" applyBorder="0" applyAlignment="0" applyProtection="0"/>
    <xf numFmtId="0" fontId="70" fillId="76" borderId="0" applyNumberFormat="0" applyBorder="0" applyAlignment="0" applyProtection="0"/>
    <xf numFmtId="0" fontId="70" fillId="77" borderId="0" applyNumberFormat="0" applyBorder="0" applyAlignment="0" applyProtection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43" applyNumberFormat="0" applyFont="0" applyAlignment="0" applyProtection="0"/>
    <xf numFmtId="170" fontId="1" fillId="0" borderId="0" applyFont="0" applyFill="0" applyBorder="0" applyAlignment="0" applyProtection="0"/>
    <xf numFmtId="0" fontId="4" fillId="90" borderId="0"/>
    <xf numFmtId="0" fontId="71" fillId="91" borderId="0" applyNumberFormat="0" applyBorder="0" applyAlignment="0" applyProtection="0"/>
    <xf numFmtId="0" fontId="71" fillId="74" borderId="0" applyNumberFormat="0" applyBorder="0" applyAlignment="0" applyProtection="0"/>
    <xf numFmtId="0" fontId="70" fillId="92" borderId="0" applyNumberFormat="0" applyBorder="0" applyAlignment="0" applyProtection="0"/>
    <xf numFmtId="0" fontId="71" fillId="93" borderId="0" applyNumberFormat="0" applyBorder="0" applyAlignment="0" applyProtection="0"/>
    <xf numFmtId="0" fontId="71" fillId="73" borderId="0" applyNumberFormat="0" applyBorder="0" applyAlignment="0" applyProtection="0"/>
    <xf numFmtId="0" fontId="70" fillId="70" borderId="0" applyNumberFormat="0" applyBorder="0" applyAlignment="0" applyProtection="0"/>
    <xf numFmtId="0" fontId="71" fillId="94" borderId="0" applyNumberFormat="0" applyBorder="0" applyAlignment="0" applyProtection="0"/>
    <xf numFmtId="0" fontId="71" fillId="95" borderId="0" applyNumberFormat="0" applyBorder="0" applyAlignment="0" applyProtection="0"/>
    <xf numFmtId="0" fontId="70" fillId="96" borderId="0" applyNumberFormat="0" applyBorder="0" applyAlignment="0" applyProtection="0"/>
    <xf numFmtId="0" fontId="71" fillId="93" borderId="0" applyNumberFormat="0" applyBorder="0" applyAlignment="0" applyProtection="0"/>
    <xf numFmtId="0" fontId="71" fillId="71" borderId="0" applyNumberFormat="0" applyBorder="0" applyAlignment="0" applyProtection="0"/>
    <xf numFmtId="0" fontId="70" fillId="73" borderId="0" applyNumberFormat="0" applyBorder="0" applyAlignment="0" applyProtection="0"/>
    <xf numFmtId="0" fontId="71" fillId="72" borderId="0" applyNumberFormat="0" applyBorder="0" applyAlignment="0" applyProtection="0"/>
    <xf numFmtId="0" fontId="70" fillId="92" borderId="0" applyNumberFormat="0" applyBorder="0" applyAlignment="0" applyProtection="0"/>
    <xf numFmtId="0" fontId="71" fillId="79" borderId="0" applyNumberFormat="0" applyBorder="0" applyAlignment="0" applyProtection="0"/>
    <xf numFmtId="0" fontId="70" fillId="97" borderId="0" applyNumberFormat="0" applyBorder="0" applyAlignment="0" applyProtection="0"/>
    <xf numFmtId="0" fontId="75" fillId="98" borderId="0" applyNumberFormat="0" applyBorder="0" applyAlignment="0" applyProtection="0"/>
    <xf numFmtId="0" fontId="75" fillId="99" borderId="0" applyNumberFormat="0" applyBorder="0" applyAlignment="0" applyProtection="0"/>
    <xf numFmtId="4" fontId="4" fillId="59" borderId="62" applyNumberFormat="0" applyProtection="0">
      <alignment vertical="center"/>
    </xf>
    <xf numFmtId="4" fontId="97" fillId="100" borderId="62" applyNumberFormat="0" applyProtection="0">
      <alignment vertical="center"/>
    </xf>
    <xf numFmtId="4" fontId="4" fillId="100" borderId="62" applyNumberFormat="0" applyProtection="0">
      <alignment horizontal="left" vertical="center" indent="1"/>
    </xf>
    <xf numFmtId="0" fontId="94" fillId="59" borderId="57" applyNumberFormat="0" applyProtection="0">
      <alignment horizontal="left" vertical="top" indent="1"/>
    </xf>
    <xf numFmtId="4" fontId="4" fillId="51" borderId="62" applyNumberFormat="0" applyProtection="0">
      <alignment horizontal="left" vertical="center" indent="1"/>
    </xf>
    <xf numFmtId="4" fontId="4" fillId="40" borderId="62" applyNumberFormat="0" applyProtection="0">
      <alignment horizontal="right" vertical="center"/>
    </xf>
    <xf numFmtId="4" fontId="4" fillId="101" borderId="62" applyNumberFormat="0" applyProtection="0">
      <alignment horizontal="right" vertical="center"/>
    </xf>
    <xf numFmtId="4" fontId="4" fillId="54" borderId="61" applyNumberFormat="0" applyProtection="0">
      <alignment horizontal="right" vertical="center"/>
    </xf>
    <xf numFmtId="4" fontId="4" fillId="48" borderId="62" applyNumberFormat="0" applyProtection="0">
      <alignment horizontal="right" vertical="center"/>
    </xf>
    <xf numFmtId="4" fontId="4" fillId="52" borderId="62" applyNumberFormat="0" applyProtection="0">
      <alignment horizontal="right" vertical="center"/>
    </xf>
    <xf numFmtId="4" fontId="4" fillId="56" borderId="62" applyNumberFormat="0" applyProtection="0">
      <alignment horizontal="right" vertical="center"/>
    </xf>
    <xf numFmtId="4" fontId="4" fillId="55" borderId="62" applyNumberFormat="0" applyProtection="0">
      <alignment horizontal="right" vertical="center"/>
    </xf>
    <xf numFmtId="4" fontId="4" fillId="85" borderId="62" applyNumberFormat="0" applyProtection="0">
      <alignment horizontal="right" vertical="center"/>
    </xf>
    <xf numFmtId="4" fontId="4" fillId="47" borderId="62" applyNumberFormat="0" applyProtection="0">
      <alignment horizontal="right" vertical="center"/>
    </xf>
    <xf numFmtId="4" fontId="4" fillId="86" borderId="61" applyNumberFormat="0" applyProtection="0">
      <alignment horizontal="left" vertical="center" indent="1"/>
    </xf>
    <xf numFmtId="4" fontId="2" fillId="63" borderId="61" applyNumberFormat="0" applyProtection="0">
      <alignment horizontal="left" vertical="center" indent="1"/>
    </xf>
    <xf numFmtId="4" fontId="2" fillId="63" borderId="61" applyNumberFormat="0" applyProtection="0">
      <alignment horizontal="left" vertical="center" indent="1"/>
    </xf>
    <xf numFmtId="4" fontId="4" fillId="61" borderId="62" applyNumberFormat="0" applyProtection="0">
      <alignment horizontal="right" vertical="center"/>
    </xf>
    <xf numFmtId="4" fontId="4" fillId="87" borderId="61" applyNumberFormat="0" applyProtection="0">
      <alignment horizontal="left" vertical="center" indent="1"/>
    </xf>
    <xf numFmtId="4" fontId="4" fillId="61" borderId="61" applyNumberFormat="0" applyProtection="0">
      <alignment horizontal="left" vertical="center" indent="1"/>
    </xf>
    <xf numFmtId="0" fontId="4" fillId="57" borderId="62" applyNumberFormat="0" applyProtection="0">
      <alignment horizontal="left" vertical="center" indent="1"/>
    </xf>
    <xf numFmtId="0" fontId="4" fillId="63" borderId="57" applyNumberFormat="0" applyProtection="0">
      <alignment horizontal="left" vertical="top" indent="1"/>
    </xf>
    <xf numFmtId="0" fontId="4" fillId="102" borderId="62" applyNumberFormat="0" applyProtection="0">
      <alignment horizontal="left" vertical="center" indent="1"/>
    </xf>
    <xf numFmtId="0" fontId="4" fillId="61" borderId="57" applyNumberFormat="0" applyProtection="0">
      <alignment horizontal="left" vertical="top" indent="1"/>
    </xf>
    <xf numFmtId="0" fontId="4" fillId="45" borderId="62" applyNumberFormat="0" applyProtection="0">
      <alignment horizontal="left" vertical="center" indent="1"/>
    </xf>
    <xf numFmtId="0" fontId="4" fillId="45" borderId="57" applyNumberFormat="0" applyProtection="0">
      <alignment horizontal="left" vertical="top" indent="1"/>
    </xf>
    <xf numFmtId="0" fontId="4" fillId="87" borderId="62" applyNumberFormat="0" applyProtection="0">
      <alignment horizontal="left" vertical="center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92" fillId="63" borderId="64" applyBorder="0"/>
    <xf numFmtId="4" fontId="93" fillId="60" borderId="57" applyNumberFormat="0" applyProtection="0">
      <alignment vertical="center"/>
    </xf>
    <xf numFmtId="4" fontId="97" fillId="89" borderId="59" applyNumberFormat="0" applyProtection="0">
      <alignment vertical="center"/>
    </xf>
    <xf numFmtId="4" fontId="93" fillId="57" borderId="57" applyNumberFormat="0" applyProtection="0">
      <alignment horizontal="left" vertical="center" indent="1"/>
    </xf>
    <xf numFmtId="0" fontId="93" fillId="60" borderId="57" applyNumberFormat="0" applyProtection="0">
      <alignment horizontal="left" vertical="top" indent="1"/>
    </xf>
    <xf numFmtId="4" fontId="4" fillId="0" borderId="62" applyNumberFormat="0" applyProtection="0">
      <alignment horizontal="right" vertical="center"/>
    </xf>
    <xf numFmtId="4" fontId="97" fillId="103" borderId="62" applyNumberFormat="0" applyProtection="0">
      <alignment horizontal="right" vertical="center"/>
    </xf>
    <xf numFmtId="4" fontId="4" fillId="51" borderId="62" applyNumberFormat="0" applyProtection="0">
      <alignment horizontal="left" vertical="center" indent="1"/>
    </xf>
    <xf numFmtId="0" fontId="93" fillId="61" borderId="57" applyNumberFormat="0" applyProtection="0">
      <alignment horizontal="left" vertical="top" indent="1"/>
    </xf>
    <xf numFmtId="4" fontId="95" fillId="88" borderId="61" applyNumberFormat="0" applyProtection="0">
      <alignment horizontal="left" vertical="center" indent="1"/>
    </xf>
    <xf numFmtId="0" fontId="4" fillId="104" borderId="59"/>
    <xf numFmtId="4" fontId="96" fillId="62" borderId="62" applyNumberFormat="0" applyProtection="0">
      <alignment horizontal="right" vertical="center"/>
    </xf>
    <xf numFmtId="0" fontId="33" fillId="0" borderId="0"/>
    <xf numFmtId="0" fontId="99" fillId="108" borderId="62" applyNumberFormat="0" applyAlignment="0" applyProtection="0"/>
    <xf numFmtId="0" fontId="74" fillId="106" borderId="46" applyNumberFormat="0" applyAlignment="0" applyProtection="0"/>
    <xf numFmtId="0" fontId="71" fillId="95" borderId="0" applyNumberFormat="0" applyBorder="0" applyAlignment="0" applyProtection="0"/>
    <xf numFmtId="0" fontId="78" fillId="0" borderId="54" applyNumberFormat="0" applyFill="0" applyAlignment="0" applyProtection="0"/>
    <xf numFmtId="0" fontId="79" fillId="0" borderId="65" applyNumberFormat="0" applyFill="0" applyAlignment="0" applyProtection="0"/>
    <xf numFmtId="0" fontId="80" fillId="0" borderId="66" applyNumberFormat="0" applyFill="0" applyAlignment="0" applyProtection="0"/>
    <xf numFmtId="0" fontId="80" fillId="0" borderId="0" applyNumberFormat="0" applyFill="0" applyBorder="0" applyAlignment="0" applyProtection="0"/>
    <xf numFmtId="0" fontId="81" fillId="79" borderId="62" applyNumberFormat="0" applyAlignment="0" applyProtection="0"/>
    <xf numFmtId="0" fontId="77" fillId="0" borderId="67" applyNumberFormat="0" applyFill="0" applyAlignment="0" applyProtection="0"/>
    <xf numFmtId="0" fontId="77" fillId="79" borderId="0" applyNumberFormat="0" applyBorder="0" applyAlignment="0" applyProtection="0"/>
    <xf numFmtId="0" fontId="4" fillId="78" borderId="62" applyNumberFormat="0" applyFont="0" applyAlignment="0" applyProtection="0"/>
    <xf numFmtId="4" fontId="4" fillId="59" borderId="62" applyNumberFormat="0" applyProtection="0">
      <alignment vertical="center"/>
    </xf>
    <xf numFmtId="4" fontId="4" fillId="100" borderId="62" applyNumberFormat="0" applyProtection="0">
      <alignment horizontal="left" vertical="center" indent="1"/>
    </xf>
    <xf numFmtId="4" fontId="4" fillId="51" borderId="62" applyNumberFormat="0" applyProtection="0">
      <alignment horizontal="left" vertical="center" indent="1"/>
    </xf>
    <xf numFmtId="4" fontId="4" fillId="40" borderId="62" applyNumberFormat="0" applyProtection="0">
      <alignment horizontal="right" vertical="center"/>
    </xf>
    <xf numFmtId="4" fontId="4" fillId="101" borderId="62" applyNumberFormat="0" applyProtection="0">
      <alignment horizontal="right" vertical="center"/>
    </xf>
    <xf numFmtId="4" fontId="4" fillId="54" borderId="61" applyNumberFormat="0" applyProtection="0">
      <alignment horizontal="right" vertical="center"/>
    </xf>
    <xf numFmtId="4" fontId="4" fillId="48" borderId="62" applyNumberFormat="0" applyProtection="0">
      <alignment horizontal="right" vertical="center"/>
    </xf>
    <xf numFmtId="4" fontId="4" fillId="52" borderId="62" applyNumberFormat="0" applyProtection="0">
      <alignment horizontal="right" vertical="center"/>
    </xf>
    <xf numFmtId="4" fontId="4" fillId="56" borderId="62" applyNumberFormat="0" applyProtection="0">
      <alignment horizontal="right" vertical="center"/>
    </xf>
    <xf numFmtId="4" fontId="4" fillId="55" borderId="62" applyNumberFormat="0" applyProtection="0">
      <alignment horizontal="right" vertical="center"/>
    </xf>
    <xf numFmtId="4" fontId="4" fillId="85" borderId="62" applyNumberFormat="0" applyProtection="0">
      <alignment horizontal="right" vertical="center"/>
    </xf>
    <xf numFmtId="4" fontId="4" fillId="47" borderId="62" applyNumberFormat="0" applyProtection="0">
      <alignment horizontal="right" vertical="center"/>
    </xf>
    <xf numFmtId="4" fontId="4" fillId="86" borderId="61" applyNumberFormat="0" applyProtection="0">
      <alignment horizontal="left" vertical="center" indent="1"/>
    </xf>
    <xf numFmtId="4" fontId="4" fillId="61" borderId="62" applyNumberFormat="0" applyProtection="0">
      <alignment horizontal="right" vertical="center"/>
    </xf>
    <xf numFmtId="4" fontId="4" fillId="87" borderId="61" applyNumberFormat="0" applyProtection="0">
      <alignment horizontal="left" vertical="center" indent="1"/>
    </xf>
    <xf numFmtId="4" fontId="4" fillId="61" borderId="61" applyNumberFormat="0" applyProtection="0">
      <alignment horizontal="left" vertical="center" indent="1"/>
    </xf>
    <xf numFmtId="0" fontId="4" fillId="57" borderId="62" applyNumberFormat="0" applyProtection="0">
      <alignment horizontal="left" vertical="center" indent="1"/>
    </xf>
    <xf numFmtId="0" fontId="4" fillId="63" borderId="57" applyNumberFormat="0" applyProtection="0">
      <alignment horizontal="left" vertical="top" indent="1"/>
    </xf>
    <xf numFmtId="0" fontId="4" fillId="102" borderId="62" applyNumberFormat="0" applyProtection="0">
      <alignment horizontal="left" vertical="center" indent="1"/>
    </xf>
    <xf numFmtId="0" fontId="4" fillId="61" borderId="57" applyNumberFormat="0" applyProtection="0">
      <alignment horizontal="left" vertical="top" indent="1"/>
    </xf>
    <xf numFmtId="0" fontId="4" fillId="45" borderId="62" applyNumberFormat="0" applyProtection="0">
      <alignment horizontal="left" vertical="center" indent="1"/>
    </xf>
    <xf numFmtId="0" fontId="4" fillId="45" borderId="57" applyNumberFormat="0" applyProtection="0">
      <alignment horizontal="left" vertical="top" indent="1"/>
    </xf>
    <xf numFmtId="0" fontId="4" fillId="87" borderId="62" applyNumberFormat="0" applyProtection="0">
      <alignment horizontal="left" vertical="center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4" fontId="4" fillId="0" borderId="62" applyNumberFormat="0" applyProtection="0">
      <alignment horizontal="right" vertical="center"/>
    </xf>
    <xf numFmtId="4" fontId="4" fillId="51" borderId="62" applyNumberFormat="0" applyProtection="0">
      <alignment horizontal="left" vertical="center" indent="1"/>
    </xf>
    <xf numFmtId="0" fontId="4" fillId="104" borderId="59"/>
    <xf numFmtId="0" fontId="84" fillId="108" borderId="52" applyNumberFormat="0" applyAlignment="0" applyProtection="0"/>
    <xf numFmtId="0" fontId="98" fillId="78" borderId="0" applyNumberFormat="0" applyBorder="0" applyAlignment="0" applyProtection="0"/>
    <xf numFmtId="0" fontId="70" fillId="107" borderId="0" applyNumberFormat="0" applyBorder="0" applyAlignment="0" applyProtection="0"/>
    <xf numFmtId="0" fontId="70" fillId="92" borderId="0" applyNumberFormat="0" applyBorder="0" applyAlignment="0" applyProtection="0"/>
    <xf numFmtId="0" fontId="70" fillId="106" borderId="0" applyNumberFormat="0" applyBorder="0" applyAlignment="0" applyProtection="0"/>
    <xf numFmtId="0" fontId="70" fillId="105" borderId="0" applyNumberFormat="0" applyBorder="0" applyAlignment="0" applyProtection="0"/>
    <xf numFmtId="0" fontId="70" fillId="68" borderId="0" applyNumberFormat="0" applyBorder="0" applyAlignment="0" applyProtection="0"/>
    <xf numFmtId="0" fontId="70" fillId="64" borderId="0" applyNumberFormat="0" applyBorder="0" applyAlignment="0" applyProtection="0"/>
    <xf numFmtId="0" fontId="75" fillId="0" borderId="60" applyNumberFormat="0" applyFill="0" applyAlignment="0" applyProtection="0"/>
    <xf numFmtId="0" fontId="100" fillId="0" borderId="0" applyNumberFormat="0" applyFill="0" applyBorder="0" applyAlignment="0" applyProtection="0"/>
    <xf numFmtId="0" fontId="2" fillId="0" borderId="0"/>
    <xf numFmtId="0" fontId="52" fillId="39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42" borderId="0" applyNumberFormat="0" applyBorder="0" applyAlignment="0" applyProtection="0"/>
    <xf numFmtId="0" fontId="52" fillId="45" borderId="0" applyNumberFormat="0" applyBorder="0" applyAlignment="0" applyProtection="0"/>
    <xf numFmtId="0" fontId="52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2" borderId="0" applyNumberFormat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6" borderId="0" applyNumberFormat="0" applyBorder="0" applyAlignment="0" applyProtection="0"/>
    <xf numFmtId="0" fontId="52" fillId="60" borderId="51" applyNumberFormat="0" applyFont="0" applyAlignment="0" applyProtection="0"/>
    <xf numFmtId="0" fontId="55" fillId="57" borderId="45" applyNumberFormat="0" applyAlignment="0" applyProtection="0"/>
    <xf numFmtId="0" fontId="58" fillId="41" borderId="0" applyNumberFormat="0" applyBorder="0" applyAlignment="0" applyProtection="0"/>
    <xf numFmtId="0" fontId="6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9" fillId="0" borderId="47" applyNumberFormat="0" applyFill="0" applyAlignment="0" applyProtection="0"/>
    <xf numFmtId="0" fontId="60" fillId="0" borderId="48" applyNumberFormat="0" applyFill="0" applyAlignment="0" applyProtection="0"/>
    <xf numFmtId="0" fontId="61" fillId="0" borderId="49" applyNumberFormat="0" applyFill="0" applyAlignment="0" applyProtection="0"/>
    <xf numFmtId="0" fontId="61" fillId="0" borderId="0" applyNumberFormat="0" applyFill="0" applyBorder="0" applyAlignment="0" applyProtection="0"/>
    <xf numFmtId="0" fontId="64" fillId="59" borderId="0" applyNumberFormat="0" applyBorder="0" applyAlignment="0" applyProtection="0"/>
    <xf numFmtId="0" fontId="67" fillId="0" borderId="53" applyNumberFormat="0" applyFill="0" applyAlignment="0" applyProtection="0"/>
    <xf numFmtId="0" fontId="65" fillId="57" borderId="52" applyNumberFormat="0" applyAlignment="0" applyProtection="0"/>
    <xf numFmtId="0" fontId="62" fillId="44" borderId="45" applyNumberFormat="0" applyAlignment="0" applyProtection="0"/>
    <xf numFmtId="0" fontId="54" fillId="40" borderId="0" applyNumberFormat="0" applyBorder="0" applyAlignment="0" applyProtection="0"/>
    <xf numFmtId="0" fontId="56" fillId="58" borderId="46" applyNumberFormat="0" applyAlignment="0" applyProtection="0"/>
    <xf numFmtId="0" fontId="63" fillId="0" borderId="50" applyNumberFormat="0" applyFill="0" applyAlignment="0" applyProtection="0"/>
    <xf numFmtId="0" fontId="4" fillId="90" borderId="0"/>
    <xf numFmtId="0" fontId="4" fillId="78" borderId="62" applyNumberFormat="0" applyFont="0" applyAlignment="0" applyProtection="0"/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4" fontId="50" fillId="87" borderId="0" applyNumberFormat="0" applyProtection="0">
      <alignment horizontal="left" vertical="center" indent="1"/>
    </xf>
    <xf numFmtId="4" fontId="50" fillId="87" borderId="0" applyNumberFormat="0" applyProtection="0">
      <alignment horizontal="left" vertical="center" indent="1"/>
    </xf>
    <xf numFmtId="4" fontId="50" fillId="56" borderId="57" applyNumberFormat="0" applyProtection="0">
      <alignment horizontal="right" vertical="center"/>
    </xf>
    <xf numFmtId="4" fontId="50" fillId="60" borderId="57" applyNumberFormat="0" applyProtection="0">
      <alignment vertical="center"/>
    </xf>
    <xf numFmtId="0" fontId="2" fillId="87" borderId="57" applyNumberFormat="0" applyProtection="0">
      <alignment horizontal="left" vertical="center" indent="1"/>
    </xf>
    <xf numFmtId="4" fontId="50" fillId="40" borderId="57" applyNumberFormat="0" applyProtection="0">
      <alignment horizontal="right" vertical="center"/>
    </xf>
    <xf numFmtId="4" fontId="51" fillId="61" borderId="0" applyNumberFormat="0" applyProtection="0">
      <alignment horizontal="left" vertical="center" indent="1"/>
    </xf>
    <xf numFmtId="4" fontId="51" fillId="59" borderId="57" applyNumberFormat="0" applyProtection="0">
      <alignment vertical="center"/>
    </xf>
    <xf numFmtId="4" fontId="50" fillId="48" borderId="57" applyNumberFormat="0" applyProtection="0">
      <alignment horizontal="right" vertical="center"/>
    </xf>
    <xf numFmtId="4" fontId="50" fillId="47" borderId="57" applyNumberFormat="0" applyProtection="0">
      <alignment horizontal="right" vertical="center"/>
    </xf>
    <xf numFmtId="0" fontId="51" fillId="59" borderId="57" applyNumberFormat="0" applyProtection="0">
      <alignment horizontal="left" vertical="top" indent="1"/>
    </xf>
    <xf numFmtId="4" fontId="50" fillId="55" borderId="57" applyNumberFormat="0" applyProtection="0">
      <alignment horizontal="right" vertical="center"/>
    </xf>
    <xf numFmtId="0" fontId="50" fillId="61" borderId="57" applyNumberFormat="0" applyProtection="0">
      <alignment horizontal="left" vertical="top" indent="1"/>
    </xf>
    <xf numFmtId="0" fontId="2" fillId="45" borderId="57" applyNumberFormat="0" applyProtection="0">
      <alignment horizontal="left" vertical="center" indent="1"/>
    </xf>
    <xf numFmtId="0" fontId="2" fillId="61" borderId="57" applyNumberFormat="0" applyProtection="0">
      <alignment horizontal="left" vertical="center" indent="1"/>
    </xf>
    <xf numFmtId="4" fontId="50" fillId="61" borderId="57" applyNumberFormat="0" applyProtection="0">
      <alignment horizontal="left" vertical="center" indent="1"/>
    </xf>
    <xf numFmtId="0" fontId="2" fillId="63" borderId="57" applyNumberFormat="0" applyProtection="0">
      <alignment horizontal="left" vertical="top" indent="1"/>
    </xf>
    <xf numFmtId="0" fontId="2" fillId="63" borderId="57" applyNumberFormat="0" applyProtection="0">
      <alignment horizontal="left" vertical="center" indent="1"/>
    </xf>
    <xf numFmtId="4" fontId="51" fillId="59" borderId="57" applyNumberFormat="0" applyProtection="0">
      <alignment horizontal="left" vertical="center" indent="1"/>
    </xf>
    <xf numFmtId="0" fontId="2" fillId="61" borderId="57" applyNumberFormat="0" applyProtection="0">
      <alignment horizontal="left" vertical="top" indent="1"/>
    </xf>
    <xf numFmtId="0" fontId="2" fillId="87" borderId="57" applyNumberFormat="0" applyProtection="0">
      <alignment horizontal="left" vertical="top" indent="1"/>
    </xf>
    <xf numFmtId="4" fontId="50" fillId="46" borderId="57" applyNumberFormat="0" applyProtection="0">
      <alignment horizontal="right" vertical="center"/>
    </xf>
    <xf numFmtId="4" fontId="88" fillId="88" borderId="0" applyNumberFormat="0" applyProtection="0">
      <alignment horizontal="left" vertical="center" indent="1"/>
    </xf>
    <xf numFmtId="4" fontId="50" fillId="61" borderId="0" applyNumberFormat="0" applyProtection="0">
      <alignment horizontal="left" vertical="center" indent="1"/>
    </xf>
    <xf numFmtId="0" fontId="2" fillId="45" borderId="57" applyNumberFormat="0" applyProtection="0">
      <alignment horizontal="left" vertical="top" indent="1"/>
    </xf>
    <xf numFmtId="4" fontId="50" fillId="61" borderId="57" applyNumberFormat="0" applyProtection="0">
      <alignment horizontal="right" vertical="center"/>
    </xf>
    <xf numFmtId="4" fontId="50" fillId="52" borderId="57" applyNumberFormat="0" applyProtection="0">
      <alignment horizontal="right" vertical="center"/>
    </xf>
    <xf numFmtId="4" fontId="50" fillId="87" borderId="57" applyNumberFormat="0" applyProtection="0">
      <alignment horizontal="right" vertical="center"/>
    </xf>
    <xf numFmtId="0" fontId="50" fillId="60" borderId="57" applyNumberFormat="0" applyProtection="0">
      <alignment horizontal="left" vertical="top" indent="1"/>
    </xf>
    <xf numFmtId="4" fontId="50" fillId="60" borderId="57" applyNumberFormat="0" applyProtection="0">
      <alignment horizontal="left" vertical="center" indent="1"/>
    </xf>
    <xf numFmtId="4" fontId="87" fillId="87" borderId="57" applyNumberFormat="0" applyProtection="0">
      <alignment horizontal="right" vertical="center"/>
    </xf>
    <xf numFmtId="4" fontId="89" fillId="87" borderId="57" applyNumberFormat="0" applyProtection="0">
      <alignment horizontal="right" vertical="center"/>
    </xf>
    <xf numFmtId="4" fontId="50" fillId="85" borderId="57" applyNumberFormat="0" applyProtection="0">
      <alignment horizontal="right" vertical="center"/>
    </xf>
    <xf numFmtId="4" fontId="85" fillId="59" borderId="57" applyNumberFormat="0" applyProtection="0">
      <alignment vertical="center"/>
    </xf>
    <xf numFmtId="4" fontId="86" fillId="63" borderId="0" applyNumberFormat="0" applyProtection="0">
      <alignment horizontal="left" vertical="center" indent="1"/>
    </xf>
    <xf numFmtId="0" fontId="2" fillId="62" borderId="59" applyNumberFormat="0">
      <protection locked="0"/>
    </xf>
    <xf numFmtId="4" fontId="87" fillId="60" borderId="57" applyNumberFormat="0" applyProtection="0">
      <alignment vertical="center"/>
    </xf>
    <xf numFmtId="4" fontId="50" fillId="54" borderId="57" applyNumberFormat="0" applyProtection="0">
      <alignment horizontal="right" vertical="center"/>
    </xf>
    <xf numFmtId="4" fontId="51" fillId="86" borderId="58" applyNumberFormat="0" applyProtection="0">
      <alignment horizontal="left" vertical="center" indent="1"/>
    </xf>
    <xf numFmtId="0" fontId="4" fillId="90" borderId="0"/>
    <xf numFmtId="0" fontId="4" fillId="90" borderId="0"/>
    <xf numFmtId="4" fontId="4" fillId="59" borderId="62" applyNumberFormat="0" applyProtection="0">
      <alignment vertical="center"/>
    </xf>
    <xf numFmtId="4" fontId="4" fillId="100" borderId="62" applyNumberFormat="0" applyProtection="0">
      <alignment horizontal="left" vertical="center" indent="1"/>
    </xf>
    <xf numFmtId="4" fontId="4" fillId="51" borderId="62" applyNumberFormat="0" applyProtection="0">
      <alignment horizontal="left" vertical="center" indent="1"/>
    </xf>
    <xf numFmtId="4" fontId="4" fillId="40" borderId="62" applyNumberFormat="0" applyProtection="0">
      <alignment horizontal="right" vertical="center"/>
    </xf>
    <xf numFmtId="4" fontId="4" fillId="101" borderId="62" applyNumberFormat="0" applyProtection="0">
      <alignment horizontal="right" vertical="center"/>
    </xf>
    <xf numFmtId="4" fontId="4" fillId="54" borderId="61" applyNumberFormat="0" applyProtection="0">
      <alignment horizontal="right" vertical="center"/>
    </xf>
    <xf numFmtId="4" fontId="4" fillId="48" borderId="62" applyNumberFormat="0" applyProtection="0">
      <alignment horizontal="right" vertical="center"/>
    </xf>
    <xf numFmtId="4" fontId="4" fillId="52" borderId="62" applyNumberFormat="0" applyProtection="0">
      <alignment horizontal="right" vertical="center"/>
    </xf>
    <xf numFmtId="4" fontId="4" fillId="56" borderId="62" applyNumberFormat="0" applyProtection="0">
      <alignment horizontal="right" vertical="center"/>
    </xf>
    <xf numFmtId="4" fontId="4" fillId="55" borderId="62" applyNumberFormat="0" applyProtection="0">
      <alignment horizontal="right" vertical="center"/>
    </xf>
    <xf numFmtId="4" fontId="4" fillId="85" borderId="62" applyNumberFormat="0" applyProtection="0">
      <alignment horizontal="right" vertical="center"/>
    </xf>
    <xf numFmtId="4" fontId="4" fillId="47" borderId="62" applyNumberFormat="0" applyProtection="0">
      <alignment horizontal="right" vertical="center"/>
    </xf>
    <xf numFmtId="4" fontId="4" fillId="86" borderId="61" applyNumberFormat="0" applyProtection="0">
      <alignment horizontal="left" vertical="center" indent="1"/>
    </xf>
    <xf numFmtId="4" fontId="4" fillId="61" borderId="62" applyNumberFormat="0" applyProtection="0">
      <alignment horizontal="right" vertical="center"/>
    </xf>
    <xf numFmtId="4" fontId="4" fillId="87" borderId="61" applyNumberFormat="0" applyProtection="0">
      <alignment horizontal="left" vertical="center" indent="1"/>
    </xf>
    <xf numFmtId="4" fontId="4" fillId="61" borderId="61" applyNumberFormat="0" applyProtection="0">
      <alignment horizontal="left" vertical="center" indent="1"/>
    </xf>
    <xf numFmtId="0" fontId="4" fillId="57" borderId="62" applyNumberFormat="0" applyProtection="0">
      <alignment horizontal="left" vertical="center" indent="1"/>
    </xf>
    <xf numFmtId="0" fontId="4" fillId="63" borderId="57" applyNumberFormat="0" applyProtection="0">
      <alignment horizontal="left" vertical="top" indent="1"/>
    </xf>
    <xf numFmtId="0" fontId="4" fillId="102" borderId="62" applyNumberFormat="0" applyProtection="0">
      <alignment horizontal="left" vertical="center" indent="1"/>
    </xf>
    <xf numFmtId="0" fontId="4" fillId="61" borderId="57" applyNumberFormat="0" applyProtection="0">
      <alignment horizontal="left" vertical="top" indent="1"/>
    </xf>
    <xf numFmtId="0" fontId="4" fillId="45" borderId="62" applyNumberFormat="0" applyProtection="0">
      <alignment horizontal="left" vertical="center" indent="1"/>
    </xf>
    <xf numFmtId="0" fontId="4" fillId="45" borderId="57" applyNumberFormat="0" applyProtection="0">
      <alignment horizontal="left" vertical="top" indent="1"/>
    </xf>
    <xf numFmtId="0" fontId="4" fillId="87" borderId="62" applyNumberFormat="0" applyProtection="0">
      <alignment horizontal="left" vertical="center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4" fontId="4" fillId="0" borderId="62" applyNumberFormat="0" applyProtection="0">
      <alignment horizontal="right" vertical="center"/>
    </xf>
    <xf numFmtId="4" fontId="4" fillId="51" borderId="62" applyNumberFormat="0" applyProtection="0">
      <alignment horizontal="left" vertical="center" indent="1"/>
    </xf>
    <xf numFmtId="0" fontId="4" fillId="104" borderId="59"/>
    <xf numFmtId="0" fontId="4" fillId="90" borderId="0"/>
    <xf numFmtId="0" fontId="4" fillId="90" borderId="0"/>
    <xf numFmtId="0" fontId="4" fillId="90" borderId="0"/>
    <xf numFmtId="0" fontId="4" fillId="90" borderId="0"/>
    <xf numFmtId="0" fontId="1" fillId="0" borderId="0"/>
    <xf numFmtId="9" fontId="1" fillId="0" borderId="0" applyFont="0" applyFill="0" applyBorder="0" applyAlignment="0" applyProtection="0"/>
    <xf numFmtId="4" fontId="4" fillId="59" borderId="62" applyNumberFormat="0" applyProtection="0">
      <alignment vertical="center"/>
    </xf>
    <xf numFmtId="4" fontId="4" fillId="100" borderId="62" applyNumberFormat="0" applyProtection="0">
      <alignment horizontal="left" vertical="center" indent="1"/>
    </xf>
    <xf numFmtId="4" fontId="4" fillId="51" borderId="62" applyNumberFormat="0" applyProtection="0">
      <alignment horizontal="left" vertical="center" indent="1"/>
    </xf>
    <xf numFmtId="4" fontId="4" fillId="40" borderId="62" applyNumberFormat="0" applyProtection="0">
      <alignment horizontal="right" vertical="center"/>
    </xf>
    <xf numFmtId="4" fontId="4" fillId="101" borderId="62" applyNumberFormat="0" applyProtection="0">
      <alignment horizontal="right" vertical="center"/>
    </xf>
    <xf numFmtId="4" fontId="4" fillId="54" borderId="61" applyNumberFormat="0" applyProtection="0">
      <alignment horizontal="right" vertical="center"/>
    </xf>
    <xf numFmtId="4" fontId="4" fillId="48" borderId="62" applyNumberFormat="0" applyProtection="0">
      <alignment horizontal="right" vertical="center"/>
    </xf>
    <xf numFmtId="4" fontId="4" fillId="52" borderId="62" applyNumberFormat="0" applyProtection="0">
      <alignment horizontal="right" vertical="center"/>
    </xf>
    <xf numFmtId="4" fontId="4" fillId="56" borderId="62" applyNumberFormat="0" applyProtection="0">
      <alignment horizontal="right" vertical="center"/>
    </xf>
    <xf numFmtId="4" fontId="4" fillId="55" borderId="62" applyNumberFormat="0" applyProtection="0">
      <alignment horizontal="right" vertical="center"/>
    </xf>
    <xf numFmtId="4" fontId="4" fillId="85" borderId="62" applyNumberFormat="0" applyProtection="0">
      <alignment horizontal="right" vertical="center"/>
    </xf>
    <xf numFmtId="4" fontId="4" fillId="47" borderId="62" applyNumberFormat="0" applyProtection="0">
      <alignment horizontal="right" vertical="center"/>
    </xf>
    <xf numFmtId="4" fontId="4" fillId="86" borderId="61" applyNumberFormat="0" applyProtection="0">
      <alignment horizontal="left" vertical="center" indent="1"/>
    </xf>
    <xf numFmtId="4" fontId="4" fillId="61" borderId="62" applyNumberFormat="0" applyProtection="0">
      <alignment horizontal="right" vertical="center"/>
    </xf>
    <xf numFmtId="4" fontId="4" fillId="87" borderId="61" applyNumberFormat="0" applyProtection="0">
      <alignment horizontal="left" vertical="center" indent="1"/>
    </xf>
    <xf numFmtId="4" fontId="4" fillId="61" borderId="61" applyNumberFormat="0" applyProtection="0">
      <alignment horizontal="left" vertical="center" indent="1"/>
    </xf>
    <xf numFmtId="0" fontId="4" fillId="57" borderId="62" applyNumberFormat="0" applyProtection="0">
      <alignment horizontal="left" vertical="center" indent="1"/>
    </xf>
    <xf numFmtId="0" fontId="4" fillId="102" borderId="62" applyNumberFormat="0" applyProtection="0">
      <alignment horizontal="left" vertical="center" indent="1"/>
    </xf>
    <xf numFmtId="0" fontId="4" fillId="45" borderId="62" applyNumberFormat="0" applyProtection="0">
      <alignment horizontal="left" vertical="center" indent="1"/>
    </xf>
    <xf numFmtId="0" fontId="4" fillId="87" borderId="62" applyNumberFormat="0" applyProtection="0">
      <alignment horizontal="left" vertical="center" indent="1"/>
    </xf>
    <xf numFmtId="4" fontId="4" fillId="0" borderId="62" applyNumberFormat="0" applyProtection="0">
      <alignment horizontal="right" vertical="center"/>
    </xf>
    <xf numFmtId="4" fontId="4" fillId="51" borderId="62" applyNumberFormat="0" applyProtection="0">
      <alignment horizontal="left" vertical="center" indent="1"/>
    </xf>
    <xf numFmtId="0" fontId="4" fillId="104" borderId="59"/>
    <xf numFmtId="0" fontId="34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37" fillId="0" borderId="38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39" applyNumberFormat="0" applyAlignment="0" applyProtection="0"/>
    <xf numFmtId="0" fontId="42" fillId="12" borderId="40" applyNumberFormat="0" applyAlignment="0" applyProtection="0"/>
    <xf numFmtId="0" fontId="43" fillId="12" borderId="39" applyNumberFormat="0" applyAlignment="0" applyProtection="0"/>
    <xf numFmtId="0" fontId="44" fillId="0" borderId="41" applyNumberFormat="0" applyFill="0" applyAlignment="0" applyProtection="0"/>
    <xf numFmtId="0" fontId="45" fillId="13" borderId="42" applyNumberFormat="0" applyAlignment="0" applyProtection="0"/>
    <xf numFmtId="0" fontId="46" fillId="0" borderId="0" applyNumberFormat="0" applyFill="0" applyBorder="0" applyAlignment="0" applyProtection="0"/>
    <xf numFmtId="0" fontId="1" fillId="14" borderId="43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44" applyNumberFormat="0" applyFill="0" applyAlignment="0" applyProtection="0"/>
    <xf numFmtId="0" fontId="4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9" fillId="38" borderId="0" applyNumberFormat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0" fontId="2" fillId="60" borderId="51" applyNumberFormat="0" applyFont="0" applyAlignment="0" applyProtection="0"/>
    <xf numFmtId="9" fontId="2" fillId="0" borderId="0" applyFont="0" applyFill="0" applyBorder="0" applyAlignment="0" applyProtection="0"/>
    <xf numFmtId="0" fontId="4" fillId="90" borderId="0"/>
    <xf numFmtId="0" fontId="4" fillId="78" borderId="62" applyNumberFormat="0" applyFont="0" applyAlignment="0" applyProtection="0"/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1" fillId="0" borderId="0"/>
    <xf numFmtId="9" fontId="1" fillId="0" borderId="0" applyFont="0" applyFill="0" applyBorder="0" applyAlignment="0" applyProtection="0"/>
    <xf numFmtId="4" fontId="4" fillId="59" borderId="62" applyNumberFormat="0" applyProtection="0">
      <alignment vertical="center"/>
    </xf>
    <xf numFmtId="4" fontId="4" fillId="100" borderId="62" applyNumberFormat="0" applyProtection="0">
      <alignment horizontal="left" vertical="center" indent="1"/>
    </xf>
    <xf numFmtId="4" fontId="4" fillId="51" borderId="62" applyNumberFormat="0" applyProtection="0">
      <alignment horizontal="left" vertical="center" indent="1"/>
    </xf>
    <xf numFmtId="4" fontId="4" fillId="40" borderId="62" applyNumberFormat="0" applyProtection="0">
      <alignment horizontal="right" vertical="center"/>
    </xf>
    <xf numFmtId="4" fontId="4" fillId="101" borderId="62" applyNumberFormat="0" applyProtection="0">
      <alignment horizontal="right" vertical="center"/>
    </xf>
    <xf numFmtId="4" fontId="4" fillId="54" borderId="61" applyNumberFormat="0" applyProtection="0">
      <alignment horizontal="right" vertical="center"/>
    </xf>
    <xf numFmtId="4" fontId="4" fillId="48" borderId="62" applyNumberFormat="0" applyProtection="0">
      <alignment horizontal="right" vertical="center"/>
    </xf>
    <xf numFmtId="4" fontId="4" fillId="52" borderId="62" applyNumberFormat="0" applyProtection="0">
      <alignment horizontal="right" vertical="center"/>
    </xf>
    <xf numFmtId="4" fontId="4" fillId="56" borderId="62" applyNumberFormat="0" applyProtection="0">
      <alignment horizontal="right" vertical="center"/>
    </xf>
    <xf numFmtId="4" fontId="4" fillId="55" borderId="62" applyNumberFormat="0" applyProtection="0">
      <alignment horizontal="right" vertical="center"/>
    </xf>
    <xf numFmtId="4" fontId="4" fillId="85" borderId="62" applyNumberFormat="0" applyProtection="0">
      <alignment horizontal="right" vertical="center"/>
    </xf>
    <xf numFmtId="4" fontId="4" fillId="47" borderId="62" applyNumberFormat="0" applyProtection="0">
      <alignment horizontal="right" vertical="center"/>
    </xf>
    <xf numFmtId="4" fontId="4" fillId="86" borderId="61" applyNumberFormat="0" applyProtection="0">
      <alignment horizontal="left" vertical="center" indent="1"/>
    </xf>
    <xf numFmtId="4" fontId="4" fillId="61" borderId="62" applyNumberFormat="0" applyProtection="0">
      <alignment horizontal="right" vertical="center"/>
    </xf>
    <xf numFmtId="4" fontId="4" fillId="87" borderId="61" applyNumberFormat="0" applyProtection="0">
      <alignment horizontal="left" vertical="center" indent="1"/>
    </xf>
    <xf numFmtId="4" fontId="4" fillId="61" borderId="61" applyNumberFormat="0" applyProtection="0">
      <alignment horizontal="left" vertical="center" indent="1"/>
    </xf>
    <xf numFmtId="0" fontId="4" fillId="57" borderId="62" applyNumberFormat="0" applyProtection="0">
      <alignment horizontal="left" vertical="center" indent="1"/>
    </xf>
    <xf numFmtId="0" fontId="4" fillId="102" borderId="62" applyNumberFormat="0" applyProtection="0">
      <alignment horizontal="left" vertical="center" indent="1"/>
    </xf>
    <xf numFmtId="0" fontId="4" fillId="45" borderId="62" applyNumberFormat="0" applyProtection="0">
      <alignment horizontal="left" vertical="center" indent="1"/>
    </xf>
    <xf numFmtId="0" fontId="4" fillId="87" borderId="62" applyNumberFormat="0" applyProtection="0">
      <alignment horizontal="left" vertical="center" indent="1"/>
    </xf>
    <xf numFmtId="4" fontId="4" fillId="0" borderId="62" applyNumberFormat="0" applyProtection="0">
      <alignment horizontal="right" vertical="center"/>
    </xf>
    <xf numFmtId="4" fontId="4" fillId="51" borderId="62" applyNumberFormat="0" applyProtection="0">
      <alignment horizontal="left" vertical="center" indent="1"/>
    </xf>
    <xf numFmtId="0" fontId="4" fillId="104" borderId="59"/>
    <xf numFmtId="0" fontId="34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37" fillId="0" borderId="38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39" applyNumberFormat="0" applyAlignment="0" applyProtection="0"/>
    <xf numFmtId="0" fontId="42" fillId="12" borderId="40" applyNumberFormat="0" applyAlignment="0" applyProtection="0"/>
    <xf numFmtId="0" fontId="43" fillId="12" borderId="39" applyNumberFormat="0" applyAlignment="0" applyProtection="0"/>
    <xf numFmtId="0" fontId="44" fillId="0" borderId="41" applyNumberFormat="0" applyFill="0" applyAlignment="0" applyProtection="0"/>
    <xf numFmtId="0" fontId="45" fillId="13" borderId="42" applyNumberFormat="0" applyAlignment="0" applyProtection="0"/>
    <xf numFmtId="0" fontId="46" fillId="0" borderId="0" applyNumberFormat="0" applyFill="0" applyBorder="0" applyAlignment="0" applyProtection="0"/>
    <xf numFmtId="0" fontId="1" fillId="14" borderId="43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44" applyNumberFormat="0" applyFill="0" applyAlignment="0" applyProtection="0"/>
    <xf numFmtId="0" fontId="4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9" fillId="38" borderId="0" applyNumberFormat="0" applyBorder="0" applyAlignment="0" applyProtection="0"/>
    <xf numFmtId="0" fontId="4" fillId="90" borderId="0"/>
    <xf numFmtId="0" fontId="2" fillId="0" borderId="0"/>
    <xf numFmtId="0" fontId="4" fillId="90" borderId="0"/>
    <xf numFmtId="0" fontId="4" fillId="90" borderId="0"/>
    <xf numFmtId="0" fontId="2" fillId="0" borderId="0"/>
    <xf numFmtId="0" fontId="1" fillId="14" borderId="43" applyNumberFormat="0" applyFont="0" applyAlignment="0" applyProtection="0"/>
    <xf numFmtId="0" fontId="4" fillId="9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9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90" borderId="0"/>
    <xf numFmtId="170" fontId="1" fillId="0" borderId="0" applyFont="0" applyFill="0" applyBorder="0" applyAlignment="0" applyProtection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1" fillId="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1" fillId="21" borderId="0" applyNumberFormat="0" applyBorder="0" applyAlignment="0" applyProtection="0"/>
    <xf numFmtId="0" fontId="4" fillId="90" borderId="0"/>
    <xf numFmtId="4" fontId="96" fillId="62" borderId="62" applyNumberFormat="0" applyProtection="0">
      <alignment horizontal="right" vertical="center"/>
    </xf>
    <xf numFmtId="4" fontId="95" fillId="88" borderId="61" applyNumberFormat="0" applyProtection="0">
      <alignment horizontal="left" vertical="center" indent="1"/>
    </xf>
    <xf numFmtId="0" fontId="93" fillId="61" borderId="57" applyNumberFormat="0" applyProtection="0">
      <alignment horizontal="left" vertical="top" indent="1"/>
    </xf>
    <xf numFmtId="0" fontId="93" fillId="60" borderId="57" applyNumberFormat="0" applyProtection="0">
      <alignment horizontal="left" vertical="top" indent="1"/>
    </xf>
    <xf numFmtId="4" fontId="93" fillId="57" borderId="57" applyNumberFormat="0" applyProtection="0">
      <alignment horizontal="left" vertical="center" indent="1"/>
    </xf>
    <xf numFmtId="4" fontId="97" fillId="89" borderId="59" applyNumberFormat="0" applyProtection="0">
      <alignment vertical="center"/>
    </xf>
    <xf numFmtId="4" fontId="2" fillId="63" borderId="61" applyNumberFormat="0" applyProtection="0">
      <alignment horizontal="left" vertical="center" indent="1"/>
    </xf>
    <xf numFmtId="4" fontId="2" fillId="63" borderId="61" applyNumberFormat="0" applyProtection="0">
      <alignment horizontal="left" vertical="center" indent="1"/>
    </xf>
    <xf numFmtId="0" fontId="94" fillId="59" borderId="57" applyNumberFormat="0" applyProtection="0">
      <alignment horizontal="left" vertical="top" indent="1"/>
    </xf>
    <xf numFmtId="0" fontId="102" fillId="0" borderId="0"/>
    <xf numFmtId="0" fontId="2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9" fillId="22" borderId="0" applyNumberFormat="0" applyBorder="0" applyAlignment="0" applyProtection="0"/>
    <xf numFmtId="0" fontId="49" fillId="18" borderId="0" applyNumberFormat="0" applyBorder="0" applyAlignment="0" applyProtection="0"/>
    <xf numFmtId="0" fontId="4" fillId="87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4" fillId="45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2" fillId="0" borderId="0"/>
    <xf numFmtId="170" fontId="2" fillId="0" borderId="0" applyFont="0" applyFill="0" applyBorder="0" applyAlignment="0" applyProtection="0"/>
    <xf numFmtId="0" fontId="4" fillId="78" borderId="62" applyNumberFormat="0" applyFont="0" applyAlignment="0" applyProtection="0"/>
    <xf numFmtId="0" fontId="2" fillId="0" borderId="0"/>
    <xf numFmtId="0" fontId="2" fillId="0" borderId="0"/>
    <xf numFmtId="0" fontId="4" fillId="90" borderId="0"/>
    <xf numFmtId="0" fontId="75" fillId="0" borderId="60" applyNumberFormat="0" applyFill="0" applyAlignment="0" applyProtection="0"/>
    <xf numFmtId="0" fontId="79" fillId="0" borderId="65" applyNumberFormat="0" applyFill="0" applyAlignment="0" applyProtection="0"/>
    <xf numFmtId="0" fontId="70" fillId="107" borderId="0" applyNumberFormat="0" applyBorder="0" applyAlignment="0" applyProtection="0"/>
    <xf numFmtId="0" fontId="2" fillId="0" borderId="0"/>
    <xf numFmtId="0" fontId="63" fillId="0" borderId="50" applyNumberFormat="0" applyFill="0" applyAlignment="0" applyProtection="0"/>
    <xf numFmtId="0" fontId="56" fillId="58" borderId="46" applyNumberFormat="0" applyAlignment="0" applyProtection="0"/>
    <xf numFmtId="0" fontId="62" fillId="44" borderId="45" applyNumberFormat="0" applyAlignment="0" applyProtection="0"/>
    <xf numFmtId="0" fontId="67" fillId="0" borderId="53" applyNumberFormat="0" applyFill="0" applyAlignment="0" applyProtection="0"/>
    <xf numFmtId="0" fontId="61" fillId="0" borderId="0" applyNumberFormat="0" applyFill="0" applyBorder="0" applyAlignment="0" applyProtection="0"/>
    <xf numFmtId="0" fontId="60" fillId="0" borderId="48" applyNumberFormat="0" applyFill="0" applyAlignment="0" applyProtection="0"/>
    <xf numFmtId="0" fontId="52" fillId="60" borderId="51" applyNumberFormat="0" applyFont="0" applyAlignment="0" applyProtection="0"/>
    <xf numFmtId="0" fontId="53" fillId="51" borderId="0" applyNumberFormat="0" applyBorder="0" applyAlignment="0" applyProtection="0"/>
    <xf numFmtId="0" fontId="4" fillId="90" borderId="0"/>
    <xf numFmtId="0" fontId="4" fillId="78" borderId="62" applyNumberFormat="0" applyFont="0" applyAlignment="0" applyProtection="0"/>
    <xf numFmtId="0" fontId="36" fillId="0" borderId="37" applyNumberFormat="0" applyFill="0" applyAlignment="0" applyProtection="0"/>
    <xf numFmtId="0" fontId="4" fillId="87" borderId="57" applyNumberFormat="0" applyProtection="0">
      <alignment horizontal="left" vertical="top" indent="1"/>
    </xf>
    <xf numFmtId="0" fontId="47" fillId="0" borderId="0" applyNumberFormat="0" applyFill="0" applyBorder="0" applyAlignment="0" applyProtection="0"/>
    <xf numFmtId="0" fontId="4" fillId="78" borderId="62" applyNumberFormat="0" applyFont="0" applyAlignment="0" applyProtection="0"/>
    <xf numFmtId="0" fontId="1" fillId="0" borderId="0"/>
    <xf numFmtId="0" fontId="38" fillId="8" borderId="0" applyNumberFormat="0" applyBorder="0" applyAlignment="0" applyProtection="0"/>
    <xf numFmtId="0" fontId="45" fillId="13" borderId="42" applyNumberFormat="0" applyAlignment="0" applyProtection="0"/>
    <xf numFmtId="0" fontId="1" fillId="14" borderId="43" applyNumberFormat="0" applyFont="0" applyAlignment="0" applyProtection="0"/>
    <xf numFmtId="0" fontId="41" fillId="11" borderId="39" applyNumberFormat="0" applyAlignment="0" applyProtection="0"/>
    <xf numFmtId="0" fontId="49" fillId="31" borderId="0" applyNumberFormat="0" applyBorder="0" applyAlignment="0" applyProtection="0"/>
    <xf numFmtId="0" fontId="4" fillId="61" borderId="57" applyNumberFormat="0" applyProtection="0">
      <alignment horizontal="left" vertical="top" indent="1"/>
    </xf>
    <xf numFmtId="0" fontId="48" fillId="0" borderId="44" applyNumberFormat="0" applyFill="0" applyAlignment="0" applyProtection="0"/>
    <xf numFmtId="0" fontId="49" fillId="23" borderId="0" applyNumberFormat="0" applyBorder="0" applyAlignment="0" applyProtection="0"/>
    <xf numFmtId="0" fontId="2" fillId="0" borderId="0"/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170" fontId="2" fillId="0" borderId="0" applyFont="0" applyFill="0" applyBorder="0" applyAlignment="0" applyProtection="0"/>
    <xf numFmtId="0" fontId="1" fillId="0" borderId="0"/>
    <xf numFmtId="0" fontId="77" fillId="79" borderId="0" applyNumberFormat="0" applyBorder="0" applyAlignment="0" applyProtection="0"/>
    <xf numFmtId="0" fontId="78" fillId="0" borderId="54" applyNumberFormat="0" applyFill="0" applyAlignment="0" applyProtection="0"/>
    <xf numFmtId="0" fontId="70" fillId="92" borderId="0" applyNumberFormat="0" applyBorder="0" applyAlignment="0" applyProtection="0"/>
    <xf numFmtId="0" fontId="59" fillId="0" borderId="47" applyNumberFormat="0" applyFill="0" applyAlignment="0" applyProtection="0"/>
    <xf numFmtId="0" fontId="53" fillId="50" borderId="0" applyNumberFormat="0" applyBorder="0" applyAlignment="0" applyProtection="0"/>
    <xf numFmtId="0" fontId="4" fillId="62" borderId="63" applyNumberFormat="0">
      <protection locked="0"/>
    </xf>
    <xf numFmtId="0" fontId="4" fillId="87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63" borderId="57" applyNumberFormat="0" applyProtection="0">
      <alignment horizontal="left" vertical="top" indent="1"/>
    </xf>
    <xf numFmtId="0" fontId="4" fillId="78" borderId="62" applyNumberFormat="0" applyFont="0" applyAlignment="0" applyProtection="0"/>
    <xf numFmtId="0" fontId="4" fillId="90" borderId="0"/>
    <xf numFmtId="0" fontId="4" fillId="45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4" fillId="63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4" fillId="87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63" borderId="57" applyNumberFormat="0" applyProtection="0">
      <alignment horizontal="left" vertical="top" indent="1"/>
    </xf>
    <xf numFmtId="0" fontId="4" fillId="90" borderId="0"/>
    <xf numFmtId="0" fontId="44" fillId="0" borderId="41" applyNumberFormat="0" applyFill="0" applyAlignment="0" applyProtection="0"/>
    <xf numFmtId="0" fontId="39" fillId="9" borderId="0" applyNumberFormat="0" applyBorder="0" applyAlignment="0" applyProtection="0"/>
    <xf numFmtId="0" fontId="42" fillId="12" borderId="40" applyNumberFormat="0" applyAlignment="0" applyProtection="0"/>
    <xf numFmtId="0" fontId="40" fillId="10" borderId="0" applyNumberFormat="0" applyBorder="0" applyAlignment="0" applyProtection="0"/>
    <xf numFmtId="0" fontId="3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6" fillId="0" borderId="37" applyNumberFormat="0" applyFill="0" applyAlignment="0" applyProtection="0"/>
    <xf numFmtId="0" fontId="35" fillId="0" borderId="36" applyNumberFormat="0" applyFill="0" applyAlignment="0" applyProtection="0"/>
    <xf numFmtId="0" fontId="46" fillId="0" borderId="0" applyNumberFormat="0" applyFill="0" applyBorder="0" applyAlignment="0" applyProtection="0"/>
    <xf numFmtId="0" fontId="43" fillId="12" borderId="39" applyNumberFormat="0" applyAlignment="0" applyProtection="0"/>
    <xf numFmtId="0" fontId="49" fillId="35" borderId="0" applyNumberFormat="0" applyBorder="0" applyAlignment="0" applyProtection="0"/>
    <xf numFmtId="0" fontId="49" fillId="27" borderId="0" applyNumberFormat="0" applyBorder="0" applyAlignment="0" applyProtection="0"/>
    <xf numFmtId="0" fontId="49" fillId="19" borderId="0" applyNumberFormat="0" applyBorder="0" applyAlignment="0" applyProtection="0"/>
    <xf numFmtId="0" fontId="49" fillId="15" borderId="0" applyNumberFormat="0" applyBorder="0" applyAlignment="0" applyProtection="0"/>
    <xf numFmtId="4" fontId="97" fillId="103" borderId="62" applyNumberFormat="0" applyProtection="0">
      <alignment horizontal="right" vertical="center"/>
    </xf>
    <xf numFmtId="4" fontId="93" fillId="60" borderId="57" applyNumberFormat="0" applyProtection="0">
      <alignment vertical="center"/>
    </xf>
    <xf numFmtId="4" fontId="97" fillId="100" borderId="62" applyNumberFormat="0" applyProtection="0">
      <alignment vertical="center"/>
    </xf>
    <xf numFmtId="0" fontId="10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9" fillId="38" borderId="0" applyNumberFormat="0" applyBorder="0" applyAlignment="0" applyProtection="0"/>
    <xf numFmtId="0" fontId="49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4" fillId="90" borderId="0"/>
    <xf numFmtId="0" fontId="4" fillId="45" borderId="57" applyNumberFormat="0" applyProtection="0">
      <alignment horizontal="left" vertical="top" indent="1"/>
    </xf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2" fillId="62" borderId="59" applyNumberFormat="0">
      <protection locked="0"/>
    </xf>
    <xf numFmtId="0" fontId="2" fillId="0" borderId="0"/>
    <xf numFmtId="0" fontId="4" fillId="90" borderId="0"/>
    <xf numFmtId="0" fontId="71" fillId="95" borderId="0" applyNumberFormat="0" applyBorder="0" applyAlignment="0" applyProtection="0"/>
    <xf numFmtId="0" fontId="100" fillId="0" borderId="0" applyNumberFormat="0" applyFill="0" applyBorder="0" applyAlignment="0" applyProtection="0"/>
    <xf numFmtId="0" fontId="54" fillId="40" borderId="0" applyNumberFormat="0" applyBorder="0" applyAlignment="0" applyProtection="0"/>
    <xf numFmtId="0" fontId="4" fillId="63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170" fontId="2" fillId="0" borderId="0" applyFont="0" applyFill="0" applyBorder="0" applyAlignment="0" applyProtection="0"/>
    <xf numFmtId="0" fontId="4" fillId="87" borderId="57" applyNumberFormat="0" applyProtection="0">
      <alignment horizontal="left" vertical="top" indent="1"/>
    </xf>
    <xf numFmtId="0" fontId="53" fillId="55" borderId="0" applyNumberFormat="0" applyBorder="0" applyAlignment="0" applyProtection="0"/>
    <xf numFmtId="0" fontId="4" fillId="78" borderId="62" applyNumberFormat="0" applyFont="0" applyAlignment="0" applyProtection="0"/>
    <xf numFmtId="0" fontId="4" fillId="45" borderId="57" applyNumberFormat="0" applyProtection="0">
      <alignment horizontal="left" vertical="top" indent="1"/>
    </xf>
    <xf numFmtId="0" fontId="70" fillId="106" borderId="0" applyNumberFormat="0" applyBorder="0" applyAlignment="0" applyProtection="0"/>
    <xf numFmtId="0" fontId="77" fillId="0" borderId="67" applyNumberFormat="0" applyFill="0" applyAlignment="0" applyProtection="0"/>
    <xf numFmtId="0" fontId="2" fillId="0" borderId="0"/>
    <xf numFmtId="0" fontId="61" fillId="0" borderId="49" applyNumberFormat="0" applyFill="0" applyAlignment="0" applyProtection="0"/>
    <xf numFmtId="0" fontId="64" fillId="59" borderId="0" applyNumberFormat="0" applyBorder="0" applyAlignment="0" applyProtection="0"/>
    <xf numFmtId="0" fontId="53" fillId="56" borderId="0" applyNumberFormat="0" applyBorder="0" applyAlignment="0" applyProtection="0"/>
    <xf numFmtId="0" fontId="4" fillId="78" borderId="62" applyNumberFormat="0" applyFont="0" applyAlignment="0" applyProtection="0"/>
    <xf numFmtId="0" fontId="4" fillId="45" borderId="57" applyNumberFormat="0" applyProtection="0">
      <alignment horizontal="left" vertical="top" indent="1"/>
    </xf>
    <xf numFmtId="0" fontId="84" fillId="108" borderId="52" applyNumberFormat="0" applyAlignment="0" applyProtection="0"/>
    <xf numFmtId="0" fontId="65" fillId="57" borderId="52" applyNumberFormat="0" applyAlignment="0" applyProtection="0"/>
    <xf numFmtId="170" fontId="2" fillId="0" borderId="0" applyFont="0" applyFill="0" applyBorder="0" applyAlignment="0" applyProtection="0"/>
    <xf numFmtId="0" fontId="4" fillId="90" borderId="0"/>
    <xf numFmtId="0" fontId="4" fillId="90" borderId="0"/>
    <xf numFmtId="0" fontId="4" fillId="62" borderId="63" applyNumberFormat="0">
      <protection locked="0"/>
    </xf>
    <xf numFmtId="0" fontId="55" fillId="57" borderId="45" applyNumberFormat="0" applyAlignment="0" applyProtection="0"/>
    <xf numFmtId="0" fontId="4" fillId="90" borderId="0"/>
    <xf numFmtId="0" fontId="4" fillId="90" borderId="0"/>
    <xf numFmtId="0" fontId="4" fillId="78" borderId="62" applyNumberFormat="0" applyFont="0" applyAlignment="0" applyProtection="0"/>
    <xf numFmtId="170" fontId="2" fillId="0" borderId="0" applyFont="0" applyFill="0" applyBorder="0" applyAlignment="0" applyProtection="0"/>
    <xf numFmtId="0" fontId="4" fillId="63" borderId="57" applyNumberFormat="0" applyProtection="0">
      <alignment horizontal="left" vertical="top" indent="1"/>
    </xf>
    <xf numFmtId="0" fontId="4" fillId="78" borderId="62" applyNumberFormat="0" applyFont="0" applyAlignment="0" applyProtection="0"/>
    <xf numFmtId="0" fontId="2" fillId="0" borderId="0"/>
    <xf numFmtId="0" fontId="80" fillId="0" borderId="66" applyNumberFormat="0" applyFill="0" applyAlignment="0" applyProtection="0"/>
    <xf numFmtId="0" fontId="98" fillId="78" borderId="0" applyNumberFormat="0" applyBorder="0" applyAlignment="0" applyProtection="0"/>
    <xf numFmtId="0" fontId="70" fillId="64" borderId="0" applyNumberFormat="0" applyBorder="0" applyAlignment="0" applyProtection="0"/>
    <xf numFmtId="0" fontId="58" fillId="41" borderId="0" applyNumberFormat="0" applyBorder="0" applyAlignment="0" applyProtection="0"/>
    <xf numFmtId="0" fontId="4" fillId="90" borderId="0"/>
    <xf numFmtId="0" fontId="4" fillId="90" borderId="0"/>
    <xf numFmtId="0" fontId="4" fillId="87" borderId="57" applyNumberFormat="0" applyProtection="0">
      <alignment horizontal="left" vertical="top" indent="1"/>
    </xf>
    <xf numFmtId="0" fontId="4" fillId="90" borderId="0"/>
    <xf numFmtId="0" fontId="4" fillId="78" borderId="62" applyNumberFormat="0" applyFont="0" applyAlignment="0" applyProtection="0"/>
    <xf numFmtId="0" fontId="2" fillId="0" borderId="0"/>
    <xf numFmtId="0" fontId="4" fillId="61" borderId="57" applyNumberFormat="0" applyProtection="0">
      <alignment horizontal="left" vertical="top" indent="1"/>
    </xf>
    <xf numFmtId="170" fontId="2" fillId="0" borderId="0" applyFont="0" applyFill="0" applyBorder="0" applyAlignment="0" applyProtection="0"/>
    <xf numFmtId="0" fontId="4" fillId="45" borderId="57" applyNumberFormat="0" applyProtection="0">
      <alignment horizontal="left" vertical="top" indent="1"/>
    </xf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1" fillId="79" borderId="62" applyNumberFormat="0" applyAlignment="0" applyProtection="0"/>
    <xf numFmtId="0" fontId="74" fillId="106" borderId="46" applyNumberFormat="0" applyAlignment="0" applyProtection="0"/>
    <xf numFmtId="0" fontId="70" fillId="105" borderId="0" applyNumberFormat="0" applyBorder="0" applyAlignment="0" applyProtection="0"/>
    <xf numFmtId="0" fontId="53" fillId="54" borderId="0" applyNumberFormat="0" applyBorder="0" applyAlignment="0" applyProtection="0"/>
    <xf numFmtId="0" fontId="2" fillId="0" borderId="0"/>
    <xf numFmtId="0" fontId="4" fillId="90" borderId="0"/>
    <xf numFmtId="0" fontId="2" fillId="0" borderId="0"/>
    <xf numFmtId="0" fontId="35" fillId="0" borderId="36" applyNumberFormat="0" applyFill="0" applyAlignment="0" applyProtection="0"/>
    <xf numFmtId="0" fontId="4" fillId="61" borderId="57" applyNumberFormat="0" applyProtection="0">
      <alignment horizontal="left" vertical="top" indent="1"/>
    </xf>
    <xf numFmtId="0" fontId="46" fillId="0" borderId="0" applyNumberFormat="0" applyFill="0" applyBorder="0" applyAlignment="0" applyProtection="0"/>
    <xf numFmtId="0" fontId="4" fillId="90" borderId="0"/>
    <xf numFmtId="0" fontId="44" fillId="0" borderId="41" applyNumberFormat="0" applyFill="0" applyAlignment="0" applyProtection="0"/>
    <xf numFmtId="0" fontId="43" fillId="12" borderId="39" applyNumberFormat="0" applyAlignment="0" applyProtection="0"/>
    <xf numFmtId="0" fontId="2" fillId="0" borderId="0"/>
    <xf numFmtId="0" fontId="39" fillId="9" borderId="0" applyNumberFormat="0" applyBorder="0" applyAlignment="0" applyProtection="0"/>
    <xf numFmtId="0" fontId="49" fillId="35" borderId="0" applyNumberFormat="0" applyBorder="0" applyAlignment="0" applyProtection="0"/>
    <xf numFmtId="0" fontId="4" fillId="87" borderId="57" applyNumberFormat="0" applyProtection="0">
      <alignment horizontal="left" vertical="top" indent="1"/>
    </xf>
    <xf numFmtId="0" fontId="42" fillId="12" borderId="40" applyNumberFormat="0" applyAlignment="0" applyProtection="0"/>
    <xf numFmtId="0" fontId="49" fillId="27" borderId="0" applyNumberFormat="0" applyBorder="0" applyAlignment="0" applyProtection="0"/>
    <xf numFmtId="0" fontId="4" fillId="78" borderId="62" applyNumberFormat="0" applyFont="0" applyAlignment="0" applyProtection="0"/>
    <xf numFmtId="0" fontId="40" fillId="10" borderId="0" applyNumberFormat="0" applyBorder="0" applyAlignment="0" applyProtection="0"/>
    <xf numFmtId="0" fontId="49" fillId="19" borderId="0" applyNumberFormat="0" applyBorder="0" applyAlignment="0" applyProtection="0"/>
    <xf numFmtId="0" fontId="49" fillId="30" borderId="0" applyNumberFormat="0" applyBorder="0" applyAlignment="0" applyProtection="0"/>
    <xf numFmtId="0" fontId="4" fillId="78" borderId="62" applyNumberFormat="0" applyFont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87" borderId="57" applyNumberFormat="0" applyProtection="0">
      <alignment horizontal="left" vertical="top" indent="1"/>
    </xf>
    <xf numFmtId="0" fontId="2" fillId="45" borderId="57" applyNumberFormat="0" applyProtection="0">
      <alignment horizontal="left" vertical="top" indent="1"/>
    </xf>
    <xf numFmtId="0" fontId="4" fillId="90" borderId="0"/>
    <xf numFmtId="0" fontId="4" fillId="63" borderId="57" applyNumberFormat="0" applyProtection="0">
      <alignment horizontal="left" vertical="top" indent="1"/>
    </xf>
    <xf numFmtId="170" fontId="2" fillId="0" borderId="0" applyFont="0" applyFill="0" applyBorder="0" applyAlignment="0" applyProtection="0"/>
    <xf numFmtId="0" fontId="4" fillId="61" borderId="57" applyNumberFormat="0" applyProtection="0">
      <alignment horizontal="left" vertical="top" indent="1"/>
    </xf>
    <xf numFmtId="0" fontId="2" fillId="0" borderId="0"/>
    <xf numFmtId="0" fontId="4" fillId="90" borderId="0"/>
    <xf numFmtId="0" fontId="80" fillId="0" borderId="0" applyNumberFormat="0" applyFill="0" applyBorder="0" applyAlignment="0" applyProtection="0"/>
    <xf numFmtId="0" fontId="99" fillId="108" borderId="62" applyNumberFormat="0" applyAlignment="0" applyProtection="0"/>
    <xf numFmtId="0" fontId="70" fillId="68" borderId="0" applyNumberFormat="0" applyBorder="0" applyAlignment="0" applyProtection="0"/>
    <xf numFmtId="0" fontId="68" fillId="0" borderId="0" applyNumberFormat="0" applyFill="0" applyBorder="0" applyAlignment="0" applyProtection="0"/>
    <xf numFmtId="0" fontId="53" fillId="53" borderId="0" applyNumberFormat="0" applyBorder="0" applyAlignment="0" applyProtection="0"/>
    <xf numFmtId="0" fontId="4" fillId="62" borderId="63" applyNumberFormat="0">
      <protection locked="0"/>
    </xf>
    <xf numFmtId="0" fontId="4" fillId="63" borderId="57" applyNumberFormat="0" applyProtection="0">
      <alignment horizontal="left" vertical="top" indent="1"/>
    </xf>
    <xf numFmtId="170" fontId="1" fillId="0" borderId="0" applyFont="0" applyFill="0" applyBorder="0" applyAlignment="0" applyProtection="0"/>
    <xf numFmtId="0" fontId="38" fillId="8" borderId="0" applyNumberFormat="0" applyBorder="0" applyAlignment="0" applyProtection="0"/>
    <xf numFmtId="0" fontId="45" fillId="13" borderId="42" applyNumberFormat="0" applyAlignment="0" applyProtection="0"/>
    <xf numFmtId="0" fontId="1" fillId="14" borderId="43" applyNumberFormat="0" applyFont="0" applyAlignment="0" applyProtection="0"/>
    <xf numFmtId="0" fontId="41" fillId="11" borderId="39" applyNumberFormat="0" applyAlignment="0" applyProtection="0"/>
    <xf numFmtId="0" fontId="49" fillId="31" borderId="0" applyNumberFormat="0" applyBorder="0" applyAlignment="0" applyProtection="0"/>
    <xf numFmtId="0" fontId="4" fillId="45" borderId="57" applyNumberFormat="0" applyProtection="0">
      <alignment horizontal="left" vertical="top" indent="1"/>
    </xf>
    <xf numFmtId="0" fontId="48" fillId="0" borderId="44" applyNumberFormat="0" applyFill="0" applyAlignment="0" applyProtection="0"/>
    <xf numFmtId="0" fontId="49" fillId="23" borderId="0" applyNumberFormat="0" applyBorder="0" applyAlignment="0" applyProtection="0"/>
    <xf numFmtId="0" fontId="2" fillId="0" borderId="0"/>
    <xf numFmtId="0" fontId="49" fillId="15" borderId="0" applyNumberFormat="0" applyBorder="0" applyAlignment="0" applyProtection="0"/>
    <xf numFmtId="0" fontId="2" fillId="61" borderId="57" applyNumberFormat="0" applyProtection="0">
      <alignment horizontal="left" vertical="top" indent="1"/>
    </xf>
    <xf numFmtId="0" fontId="2" fillId="63" borderId="57" applyNumberFormat="0" applyProtection="0">
      <alignment horizontal="left" vertical="top" indent="1"/>
    </xf>
    <xf numFmtId="0" fontId="4" fillId="90" borderId="0"/>
    <xf numFmtId="0" fontId="4" fillId="90" borderId="0"/>
    <xf numFmtId="0" fontId="4" fillId="62" borderId="63" applyNumberFormat="0">
      <protection locked="0"/>
    </xf>
    <xf numFmtId="0" fontId="49" fillId="26" borderId="0" applyNumberFormat="0" applyBorder="0" applyAlignment="0" applyProtection="0"/>
    <xf numFmtId="0" fontId="4" fillId="90" borderId="0"/>
    <xf numFmtId="0" fontId="4" fillId="90" borderId="0"/>
    <xf numFmtId="0" fontId="2" fillId="0" borderId="0"/>
    <xf numFmtId="0" fontId="2" fillId="0" borderId="0"/>
    <xf numFmtId="0" fontId="4" fillId="90" borderId="0"/>
    <xf numFmtId="0" fontId="4" fillId="90" borderId="0"/>
    <xf numFmtId="0" fontId="2" fillId="0" borderId="0"/>
    <xf numFmtId="0" fontId="4" fillId="62" borderId="63" applyNumberFormat="0">
      <protection locked="0"/>
    </xf>
    <xf numFmtId="0" fontId="4" fillId="87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63" borderId="57" applyNumberFormat="0" applyProtection="0">
      <alignment horizontal="left" vertical="top" indent="1"/>
    </xf>
    <xf numFmtId="0" fontId="4" fillId="78" borderId="62" applyNumberFormat="0" applyFont="0" applyAlignment="0" applyProtection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169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60" borderId="51" applyNumberFormat="0" applyFont="0" applyAlignment="0" applyProtection="0"/>
    <xf numFmtId="0" fontId="4" fillId="90" borderId="0"/>
    <xf numFmtId="0" fontId="2" fillId="0" borderId="0"/>
    <xf numFmtId="0" fontId="4" fillId="90" borderId="0"/>
    <xf numFmtId="0" fontId="2" fillId="0" borderId="0"/>
    <xf numFmtId="43" fontId="2" fillId="0" borderId="0" applyFont="0" applyFill="0" applyBorder="0" applyAlignment="0" applyProtection="0"/>
    <xf numFmtId="0" fontId="2" fillId="60" borderId="5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60" borderId="51" applyNumberFormat="0" applyFont="0" applyAlignment="0" applyProtection="0"/>
    <xf numFmtId="43" fontId="10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2" fillId="0" borderId="0"/>
    <xf numFmtId="170" fontId="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03" fillId="0" borderId="0"/>
    <xf numFmtId="0" fontId="103" fillId="0" borderId="0"/>
    <xf numFmtId="43" fontId="103" fillId="0" borderId="0" applyFont="0" applyFill="0" applyBorder="0" applyAlignment="0" applyProtection="0"/>
    <xf numFmtId="0" fontId="103" fillId="0" borderId="0"/>
    <xf numFmtId="0" fontId="2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03" fillId="0" borderId="0" applyFont="0" applyFill="0" applyBorder="0" applyAlignment="0" applyProtection="0"/>
    <xf numFmtId="0" fontId="4" fillId="9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60" borderId="51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90" borderId="0"/>
    <xf numFmtId="0" fontId="1" fillId="14" borderId="43" applyNumberFormat="0" applyFont="0" applyAlignment="0" applyProtection="0"/>
    <xf numFmtId="0" fontId="4" fillId="90" borderId="0"/>
    <xf numFmtId="0" fontId="4" fillId="90" borderId="0"/>
    <xf numFmtId="0" fontId="2" fillId="0" borderId="0"/>
    <xf numFmtId="43" fontId="2" fillId="0" borderId="0" applyFont="0" applyFill="0" applyBorder="0" applyAlignment="0" applyProtection="0"/>
    <xf numFmtId="0" fontId="2" fillId="60" borderId="51" applyNumberFormat="0" applyFont="0" applyAlignment="0" applyProtection="0"/>
    <xf numFmtId="43" fontId="2" fillId="0" borderId="0" applyFont="0" applyFill="0" applyBorder="0" applyAlignment="0" applyProtection="0"/>
    <xf numFmtId="0" fontId="2" fillId="60" borderId="51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90" borderId="0"/>
    <xf numFmtId="0" fontId="2" fillId="0" borderId="0"/>
    <xf numFmtId="0" fontId="1" fillId="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2" fillId="87" borderId="57" applyNumberFormat="0" applyProtection="0">
      <alignment horizontal="left" vertical="top" indent="1"/>
    </xf>
    <xf numFmtId="0" fontId="2" fillId="63" borderId="57" applyNumberFormat="0" applyProtection="0">
      <alignment horizontal="left" vertical="top" indent="1"/>
    </xf>
    <xf numFmtId="4" fontId="86" fillId="63" borderId="0" applyNumberFormat="0" applyProtection="0">
      <alignment horizontal="left" vertical="center" indent="1"/>
    </xf>
    <xf numFmtId="4" fontId="50" fillId="87" borderId="0" applyNumberFormat="0" applyProtection="0">
      <alignment horizontal="left" vertical="center" indent="1"/>
    </xf>
    <xf numFmtId="0" fontId="51" fillId="59" borderId="57" applyNumberFormat="0" applyProtection="0">
      <alignment horizontal="left" vertical="top" indent="1"/>
    </xf>
    <xf numFmtId="4" fontId="85" fillId="59" borderId="57" applyNumberFormat="0" applyProtection="0">
      <alignment vertical="center"/>
    </xf>
    <xf numFmtId="9" fontId="1" fillId="0" borderId="0" applyFont="0" applyFill="0" applyBorder="0" applyAlignment="0" applyProtection="0"/>
    <xf numFmtId="0" fontId="2" fillId="60" borderId="51" applyNumberFormat="0" applyFont="0" applyAlignment="0" applyProtection="0"/>
    <xf numFmtId="0" fontId="2" fillId="60" borderId="51" applyNumberFormat="0" applyFont="0" applyAlignment="0" applyProtection="0"/>
    <xf numFmtId="0" fontId="4" fillId="90" borderId="0"/>
    <xf numFmtId="0" fontId="2" fillId="60" borderId="51" applyNumberFormat="0" applyFont="0" applyAlignment="0" applyProtection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1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2" fillId="0" borderId="0"/>
    <xf numFmtId="0" fontId="1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6" borderId="0" applyNumberFormat="0" applyBorder="0" applyAlignment="0" applyProtection="0"/>
    <xf numFmtId="0" fontId="53" fillId="46" borderId="0" applyNumberFormat="0" applyBorder="0" applyAlignment="0" applyProtection="0"/>
    <xf numFmtId="0" fontId="53" fillId="49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6" borderId="0" applyNumberFormat="0" applyBorder="0" applyAlignment="0" applyProtection="0"/>
    <xf numFmtId="0" fontId="52" fillId="46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0" fontId="52" fillId="44" borderId="0" applyNumberFormat="0" applyBorder="0" applyAlignment="0" applyProtection="0"/>
    <xf numFmtId="0" fontId="52" fillId="43" borderId="0" applyNumberFormat="0" applyBorder="0" applyAlignment="0" applyProtection="0"/>
    <xf numFmtId="0" fontId="52" fillId="43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39" borderId="0" applyNumberFormat="0" applyBorder="0" applyAlignment="0" applyProtection="0"/>
    <xf numFmtId="0" fontId="4" fillId="90" borderId="0"/>
    <xf numFmtId="0" fontId="52" fillId="44" borderId="0" applyNumberFormat="0" applyBorder="0" applyAlignment="0" applyProtection="0"/>
    <xf numFmtId="0" fontId="52" fillId="41" borderId="0" applyNumberFormat="0" applyBorder="0" applyAlignment="0" applyProtection="0"/>
    <xf numFmtId="0" fontId="52" fillId="39" borderId="0" applyNumberFormat="0" applyBorder="0" applyAlignment="0" applyProtection="0"/>
    <xf numFmtId="0" fontId="53" fillId="49" borderId="0" applyNumberFormat="0" applyBorder="0" applyAlignment="0" applyProtection="0"/>
    <xf numFmtId="0" fontId="2" fillId="45" borderId="57" applyNumberFormat="0" applyProtection="0">
      <alignment horizontal="left" vertical="top" indent="1"/>
    </xf>
    <xf numFmtId="0" fontId="2" fillId="61" borderId="57" applyNumberFormat="0" applyProtection="0">
      <alignment horizontal="left" vertical="top" indent="1"/>
    </xf>
    <xf numFmtId="0" fontId="2" fillId="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9" fontId="2" fillId="0" borderId="0" applyFont="0" applyFill="0" applyBorder="0" applyAlignment="0" applyProtection="0"/>
    <xf numFmtId="0" fontId="2" fillId="0" borderId="0"/>
    <xf numFmtId="0" fontId="71" fillId="65" borderId="0" applyNumberFormat="0" applyBorder="0" applyAlignment="0" applyProtection="0"/>
    <xf numFmtId="0" fontId="71" fillId="66" borderId="0" applyNumberFormat="0" applyBorder="0" applyAlignment="0" applyProtection="0"/>
    <xf numFmtId="0" fontId="70" fillId="67" borderId="0" applyNumberFormat="0" applyBorder="0" applyAlignment="0" applyProtection="0"/>
    <xf numFmtId="0" fontId="71" fillId="69" borderId="0" applyNumberFormat="0" applyBorder="0" applyAlignment="0" applyProtection="0"/>
    <xf numFmtId="0" fontId="71" fillId="70" borderId="0" applyNumberFormat="0" applyBorder="0" applyAlignment="0" applyProtection="0"/>
    <xf numFmtId="0" fontId="70" fillId="71" borderId="0" applyNumberFormat="0" applyBorder="0" applyAlignment="0" applyProtection="0"/>
    <xf numFmtId="0" fontId="71" fillId="72" borderId="0" applyNumberFormat="0" applyBorder="0" applyAlignment="0" applyProtection="0"/>
    <xf numFmtId="0" fontId="71" fillId="73" borderId="0" applyNumberFormat="0" applyBorder="0" applyAlignment="0" applyProtection="0"/>
    <xf numFmtId="0" fontId="70" fillId="74" borderId="0" applyNumberFormat="0" applyBorder="0" applyAlignment="0" applyProtection="0"/>
    <xf numFmtId="0" fontId="71" fillId="73" borderId="0" applyNumberFormat="0" applyBorder="0" applyAlignment="0" applyProtection="0"/>
    <xf numFmtId="0" fontId="71" fillId="74" borderId="0" applyNumberFormat="0" applyBorder="0" applyAlignment="0" applyProtection="0"/>
    <xf numFmtId="0" fontId="70" fillId="74" borderId="0" applyNumberFormat="0" applyBorder="0" applyAlignment="0" applyProtection="0"/>
    <xf numFmtId="0" fontId="71" fillId="65" borderId="0" applyNumberFormat="0" applyBorder="0" applyAlignment="0" applyProtection="0"/>
    <xf numFmtId="0" fontId="70" fillId="66" borderId="0" applyNumberFormat="0" applyBorder="0" applyAlignment="0" applyProtection="0"/>
    <xf numFmtId="0" fontId="71" fillId="70" borderId="0" applyNumberFormat="0" applyBorder="0" applyAlignment="0" applyProtection="0"/>
    <xf numFmtId="0" fontId="70" fillId="79" borderId="0" applyNumberFormat="0" applyBorder="0" applyAlignment="0" applyProtection="0"/>
    <xf numFmtId="0" fontId="75" fillId="81" borderId="0" applyNumberFormat="0" applyBorder="0" applyAlignment="0" applyProtection="0"/>
    <xf numFmtId="0" fontId="75" fillId="82" borderId="0" applyNumberFormat="0" applyBorder="0" applyAlignment="0" applyProtection="0"/>
    <xf numFmtId="0" fontId="2" fillId="78" borderId="51" applyNumberFormat="0" applyFont="0" applyAlignment="0" applyProtection="0"/>
    <xf numFmtId="0" fontId="2" fillId="62" borderId="59" applyNumberFormat="0">
      <protection locked="0"/>
    </xf>
    <xf numFmtId="4" fontId="50" fillId="60" borderId="57" applyNumberFormat="0" applyProtection="0">
      <alignment vertical="center"/>
    </xf>
    <xf numFmtId="4" fontId="87" fillId="60" borderId="57" applyNumberFormat="0" applyProtection="0">
      <alignment vertical="center"/>
    </xf>
    <xf numFmtId="4" fontId="50" fillId="60" borderId="57" applyNumberFormat="0" applyProtection="0">
      <alignment horizontal="left" vertical="center" indent="1"/>
    </xf>
    <xf numFmtId="0" fontId="50" fillId="60" borderId="57" applyNumberFormat="0" applyProtection="0">
      <alignment horizontal="left" vertical="top" indent="1"/>
    </xf>
    <xf numFmtId="4" fontId="87" fillId="87" borderId="57" applyNumberFormat="0" applyProtection="0">
      <alignment horizontal="right" vertical="center"/>
    </xf>
    <xf numFmtId="0" fontId="50" fillId="61" borderId="57" applyNumberFormat="0" applyProtection="0">
      <alignment horizontal="left" vertical="top" indent="1"/>
    </xf>
    <xf numFmtId="4" fontId="88" fillId="88" borderId="0" applyNumberFormat="0" applyProtection="0">
      <alignment horizontal="left" vertical="center" indent="1"/>
    </xf>
    <xf numFmtId="4" fontId="89" fillId="87" borderId="57" applyNumberFormat="0" applyProtection="0">
      <alignment horizontal="right" vertical="center"/>
    </xf>
    <xf numFmtId="0" fontId="53" fillId="53" borderId="0" applyNumberFormat="0" applyBorder="0" applyAlignment="0" applyProtection="0"/>
    <xf numFmtId="0" fontId="70" fillId="64" borderId="0" applyNumberFormat="0" applyBorder="0" applyAlignment="0" applyProtection="0"/>
    <xf numFmtId="0" fontId="53" fillId="53" borderId="0" applyNumberFormat="0" applyBorder="0" applyAlignment="0" applyProtection="0"/>
    <xf numFmtId="0" fontId="49" fillId="15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70" fillId="68" borderId="0" applyNumberFormat="0" applyBorder="0" applyAlignment="0" applyProtection="0"/>
    <xf numFmtId="0" fontId="53" fillId="54" borderId="0" applyNumberFormat="0" applyBorder="0" applyAlignment="0" applyProtection="0"/>
    <xf numFmtId="0" fontId="49" fillId="19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70" fillId="105" borderId="0" applyNumberFormat="0" applyBorder="0" applyAlignment="0" applyProtection="0"/>
    <xf numFmtId="0" fontId="53" fillId="55" borderId="0" applyNumberFormat="0" applyBorder="0" applyAlignment="0" applyProtection="0"/>
    <xf numFmtId="0" fontId="49" fillId="23" borderId="0" applyNumberFormat="0" applyBorder="0" applyAlignment="0" applyProtection="0"/>
    <xf numFmtId="0" fontId="53" fillId="55" borderId="0" applyNumberFormat="0" applyBorder="0" applyAlignment="0" applyProtection="0"/>
    <xf numFmtId="0" fontId="53" fillId="50" borderId="0" applyNumberFormat="0" applyBorder="0" applyAlignment="0" applyProtection="0"/>
    <xf numFmtId="0" fontId="70" fillId="106" borderId="0" applyNumberFormat="0" applyBorder="0" applyAlignment="0" applyProtection="0"/>
    <xf numFmtId="0" fontId="53" fillId="50" borderId="0" applyNumberFormat="0" applyBorder="0" applyAlignment="0" applyProtection="0"/>
    <xf numFmtId="0" fontId="49" fillId="27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70" fillId="92" borderId="0" applyNumberFormat="0" applyBorder="0" applyAlignment="0" applyProtection="0"/>
    <xf numFmtId="0" fontId="53" fillId="51" borderId="0" applyNumberFormat="0" applyBorder="0" applyAlignment="0" applyProtection="0"/>
    <xf numFmtId="0" fontId="49" fillId="31" borderId="0" applyNumberFormat="0" applyBorder="0" applyAlignment="0" applyProtection="0"/>
    <xf numFmtId="0" fontId="53" fillId="51" borderId="0" applyNumberFormat="0" applyBorder="0" applyAlignment="0" applyProtection="0"/>
    <xf numFmtId="0" fontId="53" fillId="56" borderId="0" applyNumberFormat="0" applyBorder="0" applyAlignment="0" applyProtection="0"/>
    <xf numFmtId="0" fontId="70" fillId="107" borderId="0" applyNumberFormat="0" applyBorder="0" applyAlignment="0" applyProtection="0"/>
    <xf numFmtId="0" fontId="53" fillId="56" borderId="0" applyNumberFormat="0" applyBorder="0" applyAlignment="0" applyProtection="0"/>
    <xf numFmtId="0" fontId="49" fillId="35" borderId="0" applyNumberFormat="0" applyBorder="0" applyAlignment="0" applyProtection="0"/>
    <xf numFmtId="0" fontId="53" fillId="56" borderId="0" applyNumberFormat="0" applyBorder="0" applyAlignment="0" applyProtection="0"/>
    <xf numFmtId="0" fontId="52" fillId="60" borderId="51" applyNumberFormat="0" applyFont="0" applyAlignment="0" applyProtection="0"/>
    <xf numFmtId="0" fontId="52" fillId="60" borderId="51" applyNumberFormat="0" applyFont="0" applyAlignment="0" applyProtection="0"/>
    <xf numFmtId="0" fontId="4" fillId="78" borderId="62" applyNumberFormat="0" applyFont="0" applyAlignment="0" applyProtection="0"/>
    <xf numFmtId="0" fontId="52" fillId="60" borderId="51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55" fillId="57" borderId="45" applyNumberFormat="0" applyAlignment="0" applyProtection="0"/>
    <xf numFmtId="0" fontId="99" fillId="108" borderId="62" applyNumberFormat="0" applyAlignment="0" applyProtection="0"/>
    <xf numFmtId="0" fontId="55" fillId="57" borderId="45" applyNumberFormat="0" applyAlignment="0" applyProtection="0"/>
    <xf numFmtId="0" fontId="43" fillId="12" borderId="39" applyNumberFormat="0" applyAlignment="0" applyProtection="0"/>
    <xf numFmtId="0" fontId="55" fillId="57" borderId="45" applyNumberFormat="0" applyAlignment="0" applyProtection="0"/>
    <xf numFmtId="0" fontId="58" fillId="41" borderId="0" applyNumberFormat="0" applyBorder="0" applyAlignment="0" applyProtection="0"/>
    <xf numFmtId="0" fontId="71" fillId="95" borderId="0" applyNumberFormat="0" applyBorder="0" applyAlignment="0" applyProtection="0"/>
    <xf numFmtId="0" fontId="58" fillId="41" borderId="0" applyNumberFormat="0" applyBorder="0" applyAlignment="0" applyProtection="0"/>
    <xf numFmtId="0" fontId="38" fillId="8" borderId="0" applyNumberFormat="0" applyBorder="0" applyAlignment="0" applyProtection="0"/>
    <xf numFmtId="0" fontId="58" fillId="41" borderId="0" applyNumberFormat="0" applyBorder="0" applyAlignment="0" applyProtection="0"/>
    <xf numFmtId="0" fontId="68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9" fillId="0" borderId="47" applyNumberFormat="0" applyFill="0" applyAlignment="0" applyProtection="0"/>
    <xf numFmtId="0" fontId="78" fillId="0" borderId="54" applyNumberFormat="0" applyFill="0" applyAlignment="0" applyProtection="0"/>
    <xf numFmtId="0" fontId="4" fillId="90" borderId="0"/>
    <xf numFmtId="0" fontId="59" fillId="0" borderId="47" applyNumberFormat="0" applyFill="0" applyAlignment="0" applyProtection="0"/>
    <xf numFmtId="0" fontId="35" fillId="0" borderId="36" applyNumberFormat="0" applyFill="0" applyAlignment="0" applyProtection="0"/>
    <xf numFmtId="0" fontId="59" fillId="0" borderId="47" applyNumberFormat="0" applyFill="0" applyAlignment="0" applyProtection="0"/>
    <xf numFmtId="0" fontId="60" fillId="0" borderId="48" applyNumberFormat="0" applyFill="0" applyAlignment="0" applyProtection="0"/>
    <xf numFmtId="0" fontId="79" fillId="0" borderId="65" applyNumberFormat="0" applyFill="0" applyAlignment="0" applyProtection="0"/>
    <xf numFmtId="0" fontId="60" fillId="0" borderId="48" applyNumberFormat="0" applyFill="0" applyAlignment="0" applyProtection="0"/>
    <xf numFmtId="0" fontId="36" fillId="0" borderId="37" applyNumberFormat="0" applyFill="0" applyAlignment="0" applyProtection="0"/>
    <xf numFmtId="0" fontId="60" fillId="0" borderId="48" applyNumberFormat="0" applyFill="0" applyAlignment="0" applyProtection="0"/>
    <xf numFmtId="0" fontId="61" fillId="0" borderId="49" applyNumberFormat="0" applyFill="0" applyAlignment="0" applyProtection="0"/>
    <xf numFmtId="0" fontId="80" fillId="0" borderId="66" applyNumberFormat="0" applyFill="0" applyAlignment="0" applyProtection="0"/>
    <xf numFmtId="0" fontId="61" fillId="0" borderId="49" applyNumberFormat="0" applyFill="0" applyAlignment="0" applyProtection="0"/>
    <xf numFmtId="0" fontId="37" fillId="0" borderId="38" applyNumberFormat="0" applyFill="0" applyAlignment="0" applyProtection="0"/>
    <xf numFmtId="0" fontId="61" fillId="0" borderId="49" applyNumberFormat="0" applyFill="0" applyAlignment="0" applyProtection="0"/>
    <xf numFmtId="0" fontId="6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59" borderId="0" applyNumberFormat="0" applyBorder="0" applyAlignment="0" applyProtection="0"/>
    <xf numFmtId="0" fontId="77" fillId="79" borderId="0" applyNumberFormat="0" applyBorder="0" applyAlignment="0" applyProtection="0"/>
    <xf numFmtId="0" fontId="64" fillId="59" borderId="0" applyNumberFormat="0" applyBorder="0" applyAlignment="0" applyProtection="0"/>
    <xf numFmtId="0" fontId="40" fillId="10" borderId="0" applyNumberFormat="0" applyBorder="0" applyAlignment="0" applyProtection="0"/>
    <xf numFmtId="0" fontId="64" fillId="59" borderId="0" applyNumberFormat="0" applyBorder="0" applyAlignment="0" applyProtection="0"/>
    <xf numFmtId="0" fontId="67" fillId="0" borderId="53" applyNumberFormat="0" applyFill="0" applyAlignment="0" applyProtection="0"/>
    <xf numFmtId="0" fontId="75" fillId="0" borderId="60" applyNumberFormat="0" applyFill="0" applyAlignment="0" applyProtection="0"/>
    <xf numFmtId="0" fontId="67" fillId="0" borderId="53" applyNumberFormat="0" applyFill="0" applyAlignment="0" applyProtection="0"/>
    <xf numFmtId="0" fontId="48" fillId="0" borderId="44" applyNumberFormat="0" applyFill="0" applyAlignment="0" applyProtection="0"/>
    <xf numFmtId="0" fontId="67" fillId="0" borderId="53" applyNumberFormat="0" applyFill="0" applyAlignment="0" applyProtection="0"/>
    <xf numFmtId="0" fontId="65" fillId="57" borderId="52" applyNumberFormat="0" applyAlignment="0" applyProtection="0"/>
    <xf numFmtId="0" fontId="84" fillId="108" borderId="52" applyNumberFormat="0" applyAlignment="0" applyProtection="0"/>
    <xf numFmtId="0" fontId="65" fillId="57" borderId="52" applyNumberFormat="0" applyAlignment="0" applyProtection="0"/>
    <xf numFmtId="0" fontId="42" fillId="12" borderId="40" applyNumberFormat="0" applyAlignment="0" applyProtection="0"/>
    <xf numFmtId="0" fontId="65" fillId="57" borderId="52" applyNumberFormat="0" applyAlignment="0" applyProtection="0"/>
    <xf numFmtId="0" fontId="62" fillId="44" borderId="45" applyNumberFormat="0" applyAlignment="0" applyProtection="0"/>
    <xf numFmtId="0" fontId="81" fillId="79" borderId="62" applyNumberFormat="0" applyAlignment="0" applyProtection="0"/>
    <xf numFmtId="0" fontId="62" fillId="44" borderId="45" applyNumberFormat="0" applyAlignment="0" applyProtection="0"/>
    <xf numFmtId="0" fontId="41" fillId="11" borderId="39" applyNumberFormat="0" applyAlignment="0" applyProtection="0"/>
    <xf numFmtId="0" fontId="62" fillId="44" borderId="45" applyNumberFormat="0" applyAlignment="0" applyProtection="0"/>
    <xf numFmtId="0" fontId="54" fillId="40" borderId="0" applyNumberFormat="0" applyBorder="0" applyAlignment="0" applyProtection="0"/>
    <xf numFmtId="0" fontId="98" fillId="78" borderId="0" applyNumberFormat="0" applyBorder="0" applyAlignment="0" applyProtection="0"/>
    <xf numFmtId="0" fontId="54" fillId="40" borderId="0" applyNumberFormat="0" applyBorder="0" applyAlignment="0" applyProtection="0"/>
    <xf numFmtId="0" fontId="39" fillId="9" borderId="0" applyNumberFormat="0" applyBorder="0" applyAlignment="0" applyProtection="0"/>
    <xf numFmtId="0" fontId="54" fillId="40" borderId="0" applyNumberFormat="0" applyBorder="0" applyAlignment="0" applyProtection="0"/>
    <xf numFmtId="0" fontId="56" fillId="58" borderId="46" applyNumberFormat="0" applyAlignment="0" applyProtection="0"/>
    <xf numFmtId="0" fontId="74" fillId="106" borderId="46" applyNumberFormat="0" applyAlignment="0" applyProtection="0"/>
    <xf numFmtId="0" fontId="56" fillId="58" borderId="46" applyNumberFormat="0" applyAlignment="0" applyProtection="0"/>
    <xf numFmtId="0" fontId="45" fillId="13" borderId="42" applyNumberFormat="0" applyAlignment="0" applyProtection="0"/>
    <xf numFmtId="0" fontId="56" fillId="58" borderId="46" applyNumberFormat="0" applyAlignment="0" applyProtection="0"/>
    <xf numFmtId="0" fontId="4" fillId="90" borderId="0"/>
    <xf numFmtId="0" fontId="4" fillId="90" borderId="0"/>
    <xf numFmtId="0" fontId="63" fillId="0" borderId="50" applyNumberFormat="0" applyFill="0" applyAlignment="0" applyProtection="0"/>
    <xf numFmtId="0" fontId="77" fillId="0" borderId="67" applyNumberFormat="0" applyFill="0" applyAlignment="0" applyProtection="0"/>
    <xf numFmtId="0" fontId="63" fillId="0" borderId="50" applyNumberFormat="0" applyFill="0" applyAlignment="0" applyProtection="0"/>
    <xf numFmtId="0" fontId="44" fillId="0" borderId="41" applyNumberFormat="0" applyFill="0" applyAlignment="0" applyProtection="0"/>
    <xf numFmtId="0" fontId="63" fillId="0" borderId="50" applyNumberFormat="0" applyFill="0" applyAlignment="0" applyProtection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4" fillId="90" borderId="0"/>
    <xf numFmtId="43" fontId="5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90" borderId="0"/>
    <xf numFmtId="0" fontId="1" fillId="0" borderId="0"/>
    <xf numFmtId="0" fontId="4" fillId="90" borderId="0"/>
    <xf numFmtId="0" fontId="2" fillId="0" borderId="0"/>
    <xf numFmtId="0" fontId="2" fillId="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1" fillId="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105" borderId="0" applyNumberFormat="0" applyBorder="0" applyAlignment="0" applyProtection="0"/>
    <xf numFmtId="0" fontId="70" fillId="106" borderId="0" applyNumberFormat="0" applyBorder="0" applyAlignment="0" applyProtection="0"/>
    <xf numFmtId="0" fontId="70" fillId="92" borderId="0" applyNumberFormat="0" applyBorder="0" applyAlignment="0" applyProtection="0"/>
    <xf numFmtId="0" fontId="70" fillId="107" borderId="0" applyNumberFormat="0" applyBorder="0" applyAlignment="0" applyProtection="0"/>
    <xf numFmtId="0" fontId="4" fillId="78" borderId="62" applyNumberFormat="0" applyFont="0" applyAlignment="0" applyProtection="0"/>
    <xf numFmtId="0" fontId="4" fillId="78" borderId="62" applyNumberFormat="0" applyFont="0" applyAlignment="0" applyProtection="0"/>
    <xf numFmtId="0" fontId="4" fillId="78" borderId="62" applyNumberFormat="0" applyFont="0" applyAlignment="0" applyProtection="0"/>
    <xf numFmtId="0" fontId="99" fillId="108" borderId="62" applyNumberFormat="0" applyAlignment="0" applyProtection="0"/>
    <xf numFmtId="0" fontId="71" fillId="95" borderId="0" applyNumberFormat="0" applyBorder="0" applyAlignment="0" applyProtection="0"/>
    <xf numFmtId="0" fontId="100" fillId="0" borderId="0" applyNumberFormat="0" applyFill="0" applyBorder="0" applyAlignment="0" applyProtection="0"/>
    <xf numFmtId="0" fontId="78" fillId="0" borderId="54" applyNumberFormat="0" applyFill="0" applyAlignment="0" applyProtection="0"/>
    <xf numFmtId="0" fontId="79" fillId="0" borderId="65" applyNumberFormat="0" applyFill="0" applyAlignment="0" applyProtection="0"/>
    <xf numFmtId="0" fontId="80" fillId="0" borderId="66" applyNumberFormat="0" applyFill="0" applyAlignment="0" applyProtection="0"/>
    <xf numFmtId="0" fontId="80" fillId="0" borderId="0" applyNumberFormat="0" applyFill="0" applyBorder="0" applyAlignment="0" applyProtection="0"/>
    <xf numFmtId="0" fontId="77" fillId="79" borderId="0" applyNumberFormat="0" applyBorder="0" applyAlignment="0" applyProtection="0"/>
    <xf numFmtId="0" fontId="75" fillId="0" borderId="60" applyNumberFormat="0" applyFill="0" applyAlignment="0" applyProtection="0"/>
    <xf numFmtId="0" fontId="84" fillId="108" borderId="52" applyNumberFormat="0" applyAlignment="0" applyProtection="0"/>
    <xf numFmtId="0" fontId="81" fillId="79" borderId="62" applyNumberFormat="0" applyAlignment="0" applyProtection="0"/>
    <xf numFmtId="0" fontId="98" fillId="78" borderId="0" applyNumberFormat="0" applyBorder="0" applyAlignment="0" applyProtection="0"/>
    <xf numFmtId="0" fontId="74" fillId="106" borderId="46" applyNumberFormat="0" applyAlignment="0" applyProtection="0"/>
    <xf numFmtId="0" fontId="77" fillId="0" borderId="67" applyNumberFormat="0" applyFill="0" applyAlignment="0" applyProtection="0"/>
    <xf numFmtId="0" fontId="103" fillId="0" borderId="0"/>
    <xf numFmtId="9" fontId="2" fillId="0" borderId="0" applyFont="0" applyFill="0" applyBorder="0" applyAlignment="0" applyProtection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2" fillId="0" borderId="0"/>
    <xf numFmtId="0" fontId="4" fillId="90" borderId="0"/>
    <xf numFmtId="0" fontId="2" fillId="0" borderId="0"/>
    <xf numFmtId="0" fontId="4" fillId="90" borderId="0"/>
    <xf numFmtId="0" fontId="1" fillId="14" borderId="43" applyNumberFormat="0" applyFont="0" applyAlignment="0" applyProtection="0"/>
    <xf numFmtId="0" fontId="4" fillId="90" borderId="0"/>
    <xf numFmtId="0" fontId="2" fillId="87" borderId="57" applyNumberFormat="0" applyProtection="0">
      <alignment horizontal="left" vertical="top" indent="1"/>
    </xf>
    <xf numFmtId="0" fontId="38" fillId="8" borderId="0" applyNumberFormat="0" applyBorder="0" applyAlignment="0" applyProtection="0"/>
    <xf numFmtId="0" fontId="49" fillId="19" borderId="0" applyNumberFormat="0" applyBorder="0" applyAlignment="0" applyProtection="0"/>
    <xf numFmtId="0" fontId="1" fillId="0" borderId="0"/>
    <xf numFmtId="0" fontId="2" fillId="45" borderId="57" applyNumberFormat="0" applyProtection="0">
      <alignment horizontal="left" vertical="top" indent="1"/>
    </xf>
    <xf numFmtId="0" fontId="2" fillId="61" borderId="57" applyNumberFormat="0" applyProtection="0">
      <alignment horizontal="left" vertical="top" indent="1"/>
    </xf>
    <xf numFmtId="0" fontId="49" fillId="23" borderId="0" applyNumberFormat="0" applyBorder="0" applyAlignment="0" applyProtection="0"/>
    <xf numFmtId="0" fontId="2" fillId="0" borderId="0"/>
    <xf numFmtId="0" fontId="2" fillId="0" borderId="0"/>
    <xf numFmtId="0" fontId="4" fillId="90" borderId="0"/>
    <xf numFmtId="0" fontId="4" fillId="90" borderId="0"/>
    <xf numFmtId="170" fontId="2" fillId="0" borderId="0" applyFont="0" applyFill="0" applyBorder="0" applyAlignment="0" applyProtection="0"/>
    <xf numFmtId="0" fontId="2" fillId="61" borderId="57" applyNumberFormat="0" applyProtection="0">
      <alignment horizontal="left" vertical="top" indent="1"/>
    </xf>
    <xf numFmtId="0" fontId="49" fillId="15" borderId="0" applyNumberFormat="0" applyBorder="0" applyAlignment="0" applyProtection="0"/>
    <xf numFmtId="0" fontId="36" fillId="0" borderId="37" applyNumberFormat="0" applyFill="0" applyAlignment="0" applyProtection="0"/>
    <xf numFmtId="0" fontId="37" fillId="0" borderId="0" applyNumberFormat="0" applyFill="0" applyBorder="0" applyAlignment="0" applyProtection="0"/>
    <xf numFmtId="0" fontId="42" fillId="12" borderId="40" applyNumberFormat="0" applyAlignment="0" applyProtection="0"/>
    <xf numFmtId="0" fontId="44" fillId="0" borderId="41" applyNumberFormat="0" applyFill="0" applyAlignment="0" applyProtection="0"/>
    <xf numFmtId="0" fontId="4" fillId="90" borderId="0"/>
    <xf numFmtId="0" fontId="2" fillId="0" borderId="0"/>
    <xf numFmtId="0" fontId="2" fillId="0" borderId="0"/>
    <xf numFmtId="0" fontId="4" fillId="90" borderId="0"/>
    <xf numFmtId="0" fontId="49" fillId="31" borderId="0" applyNumberFormat="0" applyBorder="0" applyAlignment="0" applyProtection="0"/>
    <xf numFmtId="0" fontId="40" fillId="10" borderId="0" applyNumberFormat="0" applyBorder="0" applyAlignment="0" applyProtection="0"/>
    <xf numFmtId="0" fontId="4" fillId="90" borderId="0"/>
    <xf numFmtId="0" fontId="2" fillId="0" borderId="0"/>
    <xf numFmtId="0" fontId="2" fillId="0" borderId="0"/>
    <xf numFmtId="0" fontId="4" fillId="90" borderId="0"/>
    <xf numFmtId="0" fontId="2" fillId="87" borderId="57" applyNumberFormat="0" applyProtection="0">
      <alignment horizontal="left" vertical="top" indent="1"/>
    </xf>
    <xf numFmtId="0" fontId="46" fillId="0" borderId="0" applyNumberFormat="0" applyFill="0" applyBorder="0" applyAlignment="0" applyProtection="0"/>
    <xf numFmtId="0" fontId="4" fillId="90" borderId="0"/>
    <xf numFmtId="0" fontId="2" fillId="62" borderId="59" applyNumberFormat="0">
      <protection locked="0"/>
    </xf>
    <xf numFmtId="0" fontId="41" fillId="11" borderId="39" applyNumberFormat="0" applyAlignment="0" applyProtection="0"/>
    <xf numFmtId="0" fontId="4" fillId="90" borderId="0"/>
    <xf numFmtId="0" fontId="1" fillId="0" borderId="0"/>
    <xf numFmtId="9" fontId="1" fillId="0" borderId="0" applyFont="0" applyFill="0" applyBorder="0" applyAlignment="0" applyProtection="0"/>
    <xf numFmtId="0" fontId="45" fillId="13" borderId="42" applyNumberFormat="0" applyAlignment="0" applyProtection="0"/>
    <xf numFmtId="0" fontId="43" fillId="12" borderId="39" applyNumberFormat="0" applyAlignment="0" applyProtection="0"/>
    <xf numFmtId="0" fontId="2" fillId="62" borderId="59" applyNumberFormat="0">
      <protection locked="0"/>
    </xf>
    <xf numFmtId="0" fontId="35" fillId="0" borderId="36" applyNumberFormat="0" applyFill="0" applyAlignment="0" applyProtection="0"/>
    <xf numFmtId="0" fontId="39" fillId="9" borderId="0" applyNumberFormat="0" applyBorder="0" applyAlignment="0" applyProtection="0"/>
    <xf numFmtId="0" fontId="2" fillId="0" borderId="0"/>
    <xf numFmtId="0" fontId="2" fillId="63" borderId="57" applyNumberFormat="0" applyProtection="0">
      <alignment horizontal="left" vertical="top" indent="1"/>
    </xf>
    <xf numFmtId="0" fontId="49" fillId="35" borderId="0" applyNumberFormat="0" applyBorder="0" applyAlignment="0" applyProtection="0"/>
    <xf numFmtId="0" fontId="2" fillId="0" borderId="0"/>
    <xf numFmtId="0" fontId="1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9" fillId="27" borderId="0" applyNumberFormat="0" applyBorder="0" applyAlignment="0" applyProtection="0"/>
    <xf numFmtId="0" fontId="1" fillId="14" borderId="43" applyNumberFormat="0" applyFont="0" applyAlignment="0" applyProtection="0"/>
    <xf numFmtId="0" fontId="37" fillId="0" borderId="38" applyNumberFormat="0" applyFill="0" applyAlignment="0" applyProtection="0"/>
    <xf numFmtId="0" fontId="48" fillId="0" borderId="44" applyNumberFormat="0" applyFill="0" applyAlignment="0" applyProtection="0"/>
    <xf numFmtId="0" fontId="2" fillId="0" borderId="0"/>
    <xf numFmtId="0" fontId="2" fillId="63" borderId="57" applyNumberFormat="0" applyProtection="0">
      <alignment horizontal="left" vertical="top" indent="1"/>
    </xf>
    <xf numFmtId="0" fontId="4" fillId="90" borderId="0"/>
    <xf numFmtId="0" fontId="1" fillId="14" borderId="43" applyNumberFormat="0" applyFont="0" applyAlignment="0" applyProtection="0"/>
    <xf numFmtId="0" fontId="2" fillId="0" borderId="0"/>
    <xf numFmtId="0" fontId="2" fillId="45" borderId="57" applyNumberFormat="0" applyProtection="0">
      <alignment horizontal="left" vertical="top" indent="1"/>
    </xf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60" borderId="51" applyNumberFormat="0" applyFont="0" applyAlignment="0" applyProtection="0"/>
    <xf numFmtId="43" fontId="2" fillId="0" borderId="0" applyFont="0" applyFill="0" applyBorder="0" applyAlignment="0" applyProtection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2" fillId="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2" fillId="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43" fontId="2" fillId="0" borderId="0" applyFont="0" applyFill="0" applyBorder="0" applyAlignment="0" applyProtection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1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2" fillId="0" borderId="0"/>
    <xf numFmtId="43" fontId="2" fillId="0" borderId="0" applyFont="0" applyFill="0" applyBorder="0" applyAlignment="0" applyProtection="0"/>
    <xf numFmtId="0" fontId="4" fillId="90" borderId="0"/>
    <xf numFmtId="0" fontId="4" fillId="90" borderId="0"/>
    <xf numFmtId="0" fontId="4" fillId="90" borderId="0"/>
    <xf numFmtId="0" fontId="2" fillId="60" borderId="51" applyNumberFormat="0" applyFont="0" applyAlignment="0" applyProtection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60" borderId="51" applyNumberFormat="0" applyFont="0" applyAlignment="0" applyProtection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33" fillId="0" borderId="0"/>
    <xf numFmtId="43" fontId="33" fillId="0" borderId="0" applyFont="0" applyFill="0" applyBorder="0" applyAlignment="0" applyProtection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5" fillId="0" borderId="0"/>
    <xf numFmtId="0" fontId="105" fillId="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33" fillId="0" borderId="0"/>
    <xf numFmtId="0" fontId="33" fillId="0" borderId="0"/>
    <xf numFmtId="0" fontId="105" fillId="0" borderId="0"/>
    <xf numFmtId="0" fontId="104" fillId="90" borderId="0"/>
    <xf numFmtId="0" fontId="104" fillId="90" borderId="0"/>
    <xf numFmtId="0" fontId="33" fillId="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33" fillId="60" borderId="51" applyNumberFormat="0" applyFont="0" applyAlignment="0" applyProtection="0"/>
    <xf numFmtId="0" fontId="1" fillId="0" borderId="0"/>
    <xf numFmtId="0" fontId="1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4" fillId="90" borderId="0"/>
    <xf numFmtId="43" fontId="2" fillId="0" borderId="0" applyFont="0" applyFill="0" applyBorder="0" applyAlignment="0" applyProtection="0"/>
    <xf numFmtId="0" fontId="4" fillId="90" borderId="0"/>
    <xf numFmtId="0" fontId="4" fillId="90" borderId="0"/>
    <xf numFmtId="0" fontId="4" fillId="90" borderId="0"/>
    <xf numFmtId="0" fontId="2" fillId="60" borderId="51" applyNumberFormat="0" applyFont="0" applyAlignment="0" applyProtection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1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33" fillId="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2" fillId="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9" fontId="33" fillId="0" borderId="0" applyFont="0" applyFill="0" applyBorder="0" applyAlignment="0" applyProtection="0"/>
    <xf numFmtId="0" fontId="33" fillId="0" borderId="0"/>
    <xf numFmtId="0" fontId="104" fillId="90" borderId="0"/>
    <xf numFmtId="0" fontId="33" fillId="0" borderId="0"/>
    <xf numFmtId="0" fontId="33" fillId="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4" fillId="90" borderId="0"/>
    <xf numFmtId="0" fontId="1" fillId="0" borderId="0"/>
    <xf numFmtId="0" fontId="1" fillId="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2" fillId="0" borderId="0"/>
    <xf numFmtId="0" fontId="4" fillId="90" borderId="0"/>
    <xf numFmtId="0" fontId="4" fillId="90" borderId="0"/>
    <xf numFmtId="0" fontId="104" fillId="90" borderId="0"/>
    <xf numFmtId="0" fontId="104" fillId="90" borderId="0"/>
    <xf numFmtId="0" fontId="4" fillId="90" borderId="0"/>
    <xf numFmtId="0" fontId="2" fillId="0" borderId="0"/>
    <xf numFmtId="0" fontId="33" fillId="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04" fillId="90" borderId="0"/>
    <xf numFmtId="0" fontId="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04" fillId="9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43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14" borderId="43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3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8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49" fontId="6" fillId="2" borderId="30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1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 indent="1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0" fontId="28" fillId="0" borderId="33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 readingOrder="2"/>
    </xf>
    <xf numFmtId="0" fontId="27" fillId="0" borderId="33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2"/>
    </xf>
    <xf numFmtId="0" fontId="28" fillId="0" borderId="27" xfId="0" applyNumberFormat="1" applyFont="1" applyFill="1" applyBorder="1" applyAlignment="1">
      <alignment horizontal="right"/>
    </xf>
    <xf numFmtId="4" fontId="28" fillId="0" borderId="27" xfId="0" applyNumberFormat="1" applyFont="1" applyFill="1" applyBorder="1" applyAlignment="1">
      <alignment horizontal="right"/>
    </xf>
    <xf numFmtId="2" fontId="28" fillId="0" borderId="27" xfId="0" applyNumberFormat="1" applyFont="1" applyFill="1" applyBorder="1" applyAlignment="1">
      <alignment horizontal="right"/>
    </xf>
    <xf numFmtId="10" fontId="28" fillId="0" borderId="27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6" fillId="0" borderId="16" xfId="12" applyFont="1" applyBorder="1" applyAlignment="1">
      <alignment horizontal="right"/>
    </xf>
    <xf numFmtId="10" fontId="6" fillId="0" borderId="16" xfId="13" applyNumberFormat="1" applyFont="1" applyBorder="1" applyAlignment="1">
      <alignment horizontal="center"/>
    </xf>
    <xf numFmtId="2" fontId="6" fillId="0" borderId="16" xfId="7" applyNumberFormat="1" applyFont="1" applyBorder="1" applyAlignment="1">
      <alignment horizontal="right"/>
    </xf>
    <xf numFmtId="167" fontId="6" fillId="0" borderId="16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33" xfId="0" applyFont="1" applyFill="1" applyBorder="1" applyAlignment="1">
      <alignment horizontal="right" indent="1"/>
    </xf>
    <xf numFmtId="10" fontId="30" fillId="0" borderId="0" xfId="13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6" fontId="30" fillId="0" borderId="0" xfId="0" applyNumberFormat="1" applyFont="1" applyFill="1" applyBorder="1" applyAlignment="1">
      <alignment horizontal="right"/>
    </xf>
    <xf numFmtId="0" fontId="6" fillId="2" borderId="35" xfId="0" applyFont="1" applyFill="1" applyBorder="1" applyAlignment="1">
      <alignment horizontal="right" wrapText="1"/>
    </xf>
    <xf numFmtId="0" fontId="21" fillId="7" borderId="24" xfId="0" applyFont="1" applyFill="1" applyBorder="1" applyAlignment="1">
      <alignment horizontal="right"/>
    </xf>
    <xf numFmtId="0" fontId="0" fillId="7" borderId="24" xfId="0" applyFill="1" applyBorder="1" applyAlignment="1">
      <alignment horizontal="right"/>
    </xf>
    <xf numFmtId="43" fontId="21" fillId="0" borderId="24" xfId="12" applyFont="1" applyFill="1" applyBorder="1" applyAlignment="1"/>
    <xf numFmtId="168" fontId="0" fillId="0" borderId="24" xfId="0" applyNumberFormat="1" applyFill="1" applyBorder="1" applyAlignment="1">
      <alignment horizontal="center"/>
    </xf>
    <xf numFmtId="43" fontId="2" fillId="0" borderId="24" xfId="12" applyFont="1" applyFill="1" applyBorder="1" applyAlignment="1"/>
    <xf numFmtId="43" fontId="21" fillId="0" borderId="24" xfId="12" applyFont="1" applyFill="1" applyBorder="1" applyAlignment="1">
      <alignment horizontal="right" indent="1"/>
    </xf>
    <xf numFmtId="43" fontId="31" fillId="0" borderId="24" xfId="12" applyFont="1" applyFill="1" applyBorder="1"/>
    <xf numFmtId="43" fontId="21" fillId="0" borderId="24" xfId="12" applyFont="1" applyFill="1" applyBorder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3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wrapText="1"/>
    </xf>
    <xf numFmtId="43" fontId="6" fillId="0" borderId="16" xfId="12" applyFont="1" applyFill="1" applyBorder="1" applyAlignment="1">
      <alignment horizontal="right"/>
    </xf>
    <xf numFmtId="0" fontId="5" fillId="0" borderId="0" xfId="7" applyFont="1" applyFill="1" applyAlignment="1">
      <alignment horizontal="right"/>
    </xf>
    <xf numFmtId="2" fontId="6" fillId="0" borderId="16" xfId="7" applyNumberFormat="1" applyFont="1" applyFill="1" applyBorder="1" applyAlignment="1">
      <alignment horizontal="right"/>
    </xf>
    <xf numFmtId="167" fontId="6" fillId="0" borderId="16" xfId="7" applyNumberFormat="1" applyFont="1" applyFill="1" applyBorder="1" applyAlignment="1">
      <alignment horizontal="center"/>
    </xf>
    <xf numFmtId="0" fontId="5" fillId="0" borderId="0" xfId="7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29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right"/>
    </xf>
    <xf numFmtId="10" fontId="2" fillId="0" borderId="0" xfId="13" applyNumberFormat="1" applyFont="1" applyFill="1" applyAlignment="1">
      <alignment horizontal="right"/>
    </xf>
    <xf numFmtId="14" fontId="0" fillId="0" borderId="0" xfId="0" applyNumberFormat="1" applyFill="1" applyAlignment="1">
      <alignment readingOrder="1"/>
    </xf>
    <xf numFmtId="0" fontId="5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43" fontId="5" fillId="0" borderId="0" xfId="12" applyFont="1" applyFill="1" applyAlignment="1">
      <alignment horizontal="center"/>
    </xf>
    <xf numFmtId="43" fontId="28" fillId="0" borderId="0" xfId="12" applyFont="1" applyFill="1" applyBorder="1" applyAlignment="1">
      <alignment horizontal="right"/>
    </xf>
    <xf numFmtId="43" fontId="27" fillId="0" borderId="0" xfId="12" applyFont="1" applyFill="1" applyBorder="1" applyAlignment="1">
      <alignment horizontal="right"/>
    </xf>
    <xf numFmtId="43" fontId="5" fillId="0" borderId="0" xfId="12" applyFont="1" applyAlignment="1">
      <alignment horizontal="center"/>
    </xf>
    <xf numFmtId="43" fontId="27" fillId="0" borderId="31" xfId="12" applyFont="1" applyFill="1" applyBorder="1" applyAlignment="1">
      <alignment horizontal="right"/>
    </xf>
    <xf numFmtId="43" fontId="6" fillId="2" borderId="2" xfId="12" applyFont="1" applyFill="1" applyBorder="1" applyAlignment="1">
      <alignment horizontal="center" vertical="center" wrapText="1"/>
    </xf>
    <xf numFmtId="43" fontId="10" fillId="2" borderId="2" xfId="12" applyFont="1" applyFill="1" applyBorder="1" applyAlignment="1">
      <alignment horizontal="center" vertical="center" wrapText="1"/>
    </xf>
    <xf numFmtId="43" fontId="6" fillId="2" borderId="2" xfId="12" applyFont="1" applyFill="1" applyBorder="1" applyAlignment="1">
      <alignment horizontal="center" wrapText="1"/>
    </xf>
    <xf numFmtId="0" fontId="2" fillId="0" borderId="0" xfId="54"/>
    <xf numFmtId="0" fontId="5" fillId="0" borderId="0" xfId="7" applyFont="1" applyAlignment="1">
      <alignment horizontal="center"/>
    </xf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49" fontId="6" fillId="2" borderId="2" xfId="54" applyNumberFormat="1" applyFont="1" applyFill="1" applyBorder="1" applyAlignment="1">
      <alignment horizontal="center" wrapText="1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1" xfId="54" applyFont="1" applyFill="1" applyBorder="1" applyAlignment="1">
      <alignment horizontal="center" vertical="center" wrapText="1"/>
    </xf>
    <xf numFmtId="0" fontId="5" fillId="0" borderId="0" xfId="54" applyFont="1" applyAlignment="1">
      <alignment horizontal="right"/>
    </xf>
    <xf numFmtId="0" fontId="7" fillId="0" borderId="0" xfId="54" applyFont="1" applyFill="1" applyAlignment="1">
      <alignment horizontal="right"/>
    </xf>
    <xf numFmtId="0" fontId="5" fillId="0" borderId="0" xfId="54" applyFont="1" applyFill="1" applyAlignment="1">
      <alignment horizontal="right"/>
    </xf>
    <xf numFmtId="2" fontId="5" fillId="0" borderId="0" xfId="54" applyNumberFormat="1" applyFont="1" applyFill="1" applyAlignment="1">
      <alignment horizontal="center"/>
    </xf>
    <xf numFmtId="0" fontId="28" fillId="0" borderId="0" xfId="54" applyFont="1" applyFill="1" applyBorder="1" applyAlignment="1">
      <alignment horizontal="right" indent="2"/>
    </xf>
    <xf numFmtId="10" fontId="28" fillId="0" borderId="0" xfId="54" applyNumberFormat="1" applyFont="1" applyFill="1" applyBorder="1" applyAlignment="1">
      <alignment horizontal="right"/>
    </xf>
    <xf numFmtId="4" fontId="28" fillId="0" borderId="0" xfId="54" applyNumberFormat="1" applyFont="1" applyFill="1" applyBorder="1" applyAlignment="1">
      <alignment horizontal="right"/>
    </xf>
    <xf numFmtId="166" fontId="28" fillId="0" borderId="0" xfId="54" applyNumberFormat="1" applyFont="1" applyFill="1" applyBorder="1" applyAlignment="1">
      <alignment horizontal="right"/>
    </xf>
    <xf numFmtId="49" fontId="28" fillId="0" borderId="0" xfId="54" applyNumberFormat="1" applyFont="1" applyFill="1" applyBorder="1" applyAlignment="1">
      <alignment horizontal="right"/>
    </xf>
    <xf numFmtId="0" fontId="28" fillId="0" borderId="0" xfId="54" applyNumberFormat="1" applyFont="1" applyFill="1" applyBorder="1" applyAlignment="1">
      <alignment horizontal="right"/>
    </xf>
    <xf numFmtId="0" fontId="28" fillId="0" borderId="0" xfId="54" applyFont="1" applyFill="1" applyBorder="1" applyAlignment="1">
      <alignment horizontal="right" indent="3"/>
    </xf>
    <xf numFmtId="0" fontId="5" fillId="0" borderId="0" xfId="54" applyFont="1" applyFill="1" applyAlignment="1">
      <alignment horizontal="center"/>
    </xf>
    <xf numFmtId="0" fontId="27" fillId="0" borderId="0" xfId="54" applyFont="1" applyFill="1" applyBorder="1" applyAlignment="1">
      <alignment horizontal="right" indent="2"/>
    </xf>
    <xf numFmtId="10" fontId="27" fillId="0" borderId="0" xfId="54" applyNumberFormat="1" applyFont="1" applyFill="1" applyBorder="1" applyAlignment="1">
      <alignment horizontal="right"/>
    </xf>
    <xf numFmtId="4" fontId="27" fillId="0" borderId="0" xfId="54" applyNumberFormat="1" applyFont="1" applyFill="1" applyBorder="1" applyAlignment="1">
      <alignment horizontal="right"/>
    </xf>
    <xf numFmtId="0" fontId="27" fillId="0" borderId="0" xfId="54" applyNumberFormat="1" applyFont="1" applyFill="1" applyBorder="1" applyAlignment="1">
      <alignment horizontal="right"/>
    </xf>
    <xf numFmtId="0" fontId="27" fillId="0" borderId="0" xfId="54" applyFont="1" applyFill="1" applyBorder="1" applyAlignment="1">
      <alignment horizontal="right" indent="1"/>
    </xf>
    <xf numFmtId="10" fontId="27" fillId="0" borderId="31" xfId="54" applyNumberFormat="1" applyFont="1" applyFill="1" applyBorder="1" applyAlignment="1">
      <alignment horizontal="right"/>
    </xf>
    <xf numFmtId="4" fontId="27" fillId="0" borderId="31" xfId="54" applyNumberFormat="1" applyFont="1" applyFill="1" applyBorder="1" applyAlignment="1">
      <alignment horizontal="right"/>
    </xf>
    <xf numFmtId="0" fontId="27" fillId="0" borderId="31" xfId="54" applyNumberFormat="1" applyFont="1" applyFill="1" applyBorder="1" applyAlignment="1">
      <alignment horizontal="right"/>
    </xf>
    <xf numFmtId="0" fontId="27" fillId="0" borderId="31" xfId="54" applyFont="1" applyFill="1" applyBorder="1" applyAlignment="1">
      <alignment horizontal="right"/>
    </xf>
    <xf numFmtId="49" fontId="6" fillId="2" borderId="1" xfId="54" applyNumberFormat="1" applyFont="1" applyFill="1" applyBorder="1" applyAlignment="1">
      <alignment horizontal="center" wrapText="1"/>
    </xf>
    <xf numFmtId="0" fontId="9" fillId="0" borderId="0" xfId="54" applyFont="1" applyAlignment="1">
      <alignment horizontal="center" wrapText="1"/>
    </xf>
    <xf numFmtId="0" fontId="10" fillId="2" borderId="2" xfId="54" applyFont="1" applyFill="1" applyBorder="1" applyAlignment="1">
      <alignment horizontal="center" vertical="center" wrapText="1"/>
    </xf>
    <xf numFmtId="0" fontId="10" fillId="2" borderId="1" xfId="54" applyFont="1" applyFill="1" applyBorder="1" applyAlignment="1">
      <alignment horizontal="center" vertical="center" wrapText="1"/>
    </xf>
    <xf numFmtId="0" fontId="6" fillId="2" borderId="2" xfId="54" applyFont="1" applyFill="1" applyBorder="1" applyAlignment="1">
      <alignment horizontal="center" vertical="center" wrapText="1"/>
    </xf>
    <xf numFmtId="0" fontId="7" fillId="0" borderId="0" xfId="54" applyFont="1" applyAlignment="1">
      <alignment horizontal="center" vertical="center" wrapText="1"/>
    </xf>
    <xf numFmtId="0" fontId="5" fillId="0" borderId="0" xfId="54" applyFont="1" applyAlignment="1">
      <alignment horizontal="center"/>
    </xf>
    <xf numFmtId="0" fontId="8" fillId="2" borderId="19" xfId="7" applyFont="1" applyFill="1" applyBorder="1" applyAlignment="1">
      <alignment horizontal="center" vertical="center" wrapText="1"/>
    </xf>
    <xf numFmtId="0" fontId="8" fillId="2" borderId="20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6" xfId="54" applyFont="1" applyFill="1" applyBorder="1" applyAlignment="1">
      <alignment horizontal="center" vertical="center" wrapText="1" readingOrder="2"/>
    </xf>
    <xf numFmtId="0" fontId="8" fillId="2" borderId="27" xfId="54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</cellXfs>
  <cellStyles count="2228">
    <cellStyle name="20% - Accent1" xfId="62"/>
    <cellStyle name="20% - Accent1 2" xfId="105"/>
    <cellStyle name="20% - Accent2" xfId="63"/>
    <cellStyle name="20% - Accent2 2" xfId="106"/>
    <cellStyle name="20% - Accent3" xfId="64"/>
    <cellStyle name="20% - Accent3 2" xfId="107"/>
    <cellStyle name="20% - Accent4" xfId="65"/>
    <cellStyle name="20% - Accent4 2" xfId="108"/>
    <cellStyle name="20% - Accent5" xfId="66"/>
    <cellStyle name="20% - Accent5 2" xfId="109"/>
    <cellStyle name="20% - Accent6" xfId="67"/>
    <cellStyle name="20% - Accent6 2" xfId="110"/>
    <cellStyle name="20% - הדגשה1" xfId="31" builtinId="30" customBuiltin="1"/>
    <cellStyle name="20% - הדגשה1 2" xfId="336"/>
    <cellStyle name="20% - הדגשה1 2 2" xfId="902"/>
    <cellStyle name="20% - הדגשה1 2 2 2" xfId="997"/>
    <cellStyle name="20% - הדגשה1 2 3" xfId="1142"/>
    <cellStyle name="20% - הדגשה1 3" xfId="520"/>
    <cellStyle name="20% - הדגשה1 3 2" xfId="1020"/>
    <cellStyle name="20% - הדגשה1 4" xfId="619"/>
    <cellStyle name="20% - הדגשה1 5" xfId="1138"/>
    <cellStyle name="20% - הדגשה1 6" xfId="2198"/>
    <cellStyle name="20% - הדגשה1 7" xfId="2213"/>
    <cellStyle name="20% - הדגשה2" xfId="35" builtinId="34" customBuiltin="1"/>
    <cellStyle name="20% - הדגשה2 2" xfId="337"/>
    <cellStyle name="20% - הדגשה2 2 2" xfId="901"/>
    <cellStyle name="20% - הדגשה2 2 2 2" xfId="1019"/>
    <cellStyle name="20% - הדגשה2 2 3" xfId="1137"/>
    <cellStyle name="20% - הדגשה2 3" xfId="524"/>
    <cellStyle name="20% - הדגשה2 3 2" xfId="996"/>
    <cellStyle name="20% - הדגשה2 4" xfId="623"/>
    <cellStyle name="20% - הדגשה2 5" xfId="1136"/>
    <cellStyle name="20% - הדגשה2 6" xfId="2200"/>
    <cellStyle name="20% - הדגשה2 7" xfId="2215"/>
    <cellStyle name="20% - הדגשה3" xfId="39" builtinId="38" customBuiltin="1"/>
    <cellStyle name="20% - הדגשה3 2" xfId="338"/>
    <cellStyle name="20% - הדגשה3 2 2" xfId="900"/>
    <cellStyle name="20% - הדגשה3 2 2 2" xfId="1018"/>
    <cellStyle name="20% - הדגשה3 2 3" xfId="1141"/>
    <cellStyle name="20% - הדגשה3 3" xfId="528"/>
    <cellStyle name="20% - הדגשה3 3 2" xfId="1017"/>
    <cellStyle name="20% - הדגשה3 4" xfId="627"/>
    <cellStyle name="20% - הדגשה3 5" xfId="1135"/>
    <cellStyle name="20% - הדגשה3 6" xfId="2202"/>
    <cellStyle name="20% - הדגשה3 7" xfId="2217"/>
    <cellStyle name="20% - הדגשה4" xfId="43" builtinId="42" customBuiltin="1"/>
    <cellStyle name="20% - הדגשה4 2" xfId="339"/>
    <cellStyle name="20% - הדגשה4 2 2" xfId="899"/>
    <cellStyle name="20% - הדגשה4 2 2 2" xfId="995"/>
    <cellStyle name="20% - הדגשה4 2 3" xfId="1134"/>
    <cellStyle name="20% - הדגשה4 3" xfId="532"/>
    <cellStyle name="20% - הדגשה4 3 2" xfId="1016"/>
    <cellStyle name="20% - הדגשה4 4" xfId="631"/>
    <cellStyle name="20% - הדגשה4 5" xfId="1133"/>
    <cellStyle name="20% - הדגשה4 6" xfId="2204"/>
    <cellStyle name="20% - הדגשה4 7" xfId="2219"/>
    <cellStyle name="20% - הדגשה5" xfId="47" builtinId="46" customBuiltin="1"/>
    <cellStyle name="20% - הדגשה5 2" xfId="340"/>
    <cellStyle name="20% - הדגשה5 2 2" xfId="898"/>
    <cellStyle name="20% - הדגשה5 2 2 2" xfId="1015"/>
    <cellStyle name="20% - הדגשה5 2 3" xfId="1132"/>
    <cellStyle name="20% - הדגשה5 3" xfId="536"/>
    <cellStyle name="20% - הדגשה5 3 2" xfId="994"/>
    <cellStyle name="20% - הדגשה5 4" xfId="635"/>
    <cellStyle name="20% - הדגשה5 5" xfId="1131"/>
    <cellStyle name="20% - הדגשה5 6" xfId="2206"/>
    <cellStyle name="20% - הדגשה5 7" xfId="2221"/>
    <cellStyle name="20% - הדגשה6" xfId="51" builtinId="50" customBuiltin="1"/>
    <cellStyle name="20% - הדגשה6 2" xfId="341"/>
    <cellStyle name="20% - הדגשה6 2 2" xfId="897"/>
    <cellStyle name="20% - הדגשה6 2 2 2" xfId="1014"/>
    <cellStyle name="20% - הדגשה6 2 3" xfId="1140"/>
    <cellStyle name="20% - הדגשה6 3" xfId="540"/>
    <cellStyle name="20% - הדגשה6 3 2" xfId="1013"/>
    <cellStyle name="20% - הדגשה6 4" xfId="639"/>
    <cellStyle name="20% - הדגשה6 5" xfId="1130"/>
    <cellStyle name="20% - הדגשה6 6" xfId="2208"/>
    <cellStyle name="20% - הדגשה6 7" xfId="2223"/>
    <cellStyle name="40% - Accent1" xfId="68"/>
    <cellStyle name="40% - Accent1 2" xfId="111"/>
    <cellStyle name="40% - Accent2" xfId="69"/>
    <cellStyle name="40% - Accent2 2" xfId="112"/>
    <cellStyle name="40% - Accent3" xfId="70"/>
    <cellStyle name="40% - Accent3 2" xfId="113"/>
    <cellStyle name="40% - Accent4" xfId="71"/>
    <cellStyle name="40% - Accent4 2" xfId="114"/>
    <cellStyle name="40% - Accent5" xfId="72"/>
    <cellStyle name="40% - Accent5 2" xfId="115"/>
    <cellStyle name="40% - Accent6" xfId="73"/>
    <cellStyle name="40% - Accent6 2" xfId="116"/>
    <cellStyle name="40% - הדגשה1" xfId="32" builtinId="31" customBuiltin="1"/>
    <cellStyle name="40% - הדגשה1 2" xfId="342"/>
    <cellStyle name="40% - הדגשה1 2 2" xfId="896"/>
    <cellStyle name="40% - הדגשה1 2 2 2" xfId="993"/>
    <cellStyle name="40% - הדגשה1 2 3" xfId="1129"/>
    <cellStyle name="40% - הדגשה1 3" xfId="521"/>
    <cellStyle name="40% - הדגשה1 3 2" xfId="1012"/>
    <cellStyle name="40% - הדגשה1 4" xfId="620"/>
    <cellStyle name="40% - הדגשה1 5" xfId="1128"/>
    <cellStyle name="40% - הדגשה1 6" xfId="2199"/>
    <cellStyle name="40% - הדגשה1 7" xfId="2214"/>
    <cellStyle name="40% - הדגשה2" xfId="36" builtinId="35" customBuiltin="1"/>
    <cellStyle name="40% - הדגשה2 2" xfId="343"/>
    <cellStyle name="40% - הדגשה2 2 2" xfId="699"/>
    <cellStyle name="40% - הדגשה2 2 2 2" xfId="1011"/>
    <cellStyle name="40% - הדגשה2 2 3" xfId="1127"/>
    <cellStyle name="40% - הדגשה2 3" xfId="525"/>
    <cellStyle name="40% - הדגשה2 3 2" xfId="992"/>
    <cellStyle name="40% - הדגשה2 4" xfId="624"/>
    <cellStyle name="40% - הדגשה2 5" xfId="1126"/>
    <cellStyle name="40% - הדגשה2 6" xfId="2201"/>
    <cellStyle name="40% - הדגשה2 7" xfId="2216"/>
    <cellStyle name="40% - הדגשה3" xfId="40" builtinId="39" customBuiltin="1"/>
    <cellStyle name="40% - הדגשה3 2" xfId="344"/>
    <cellStyle name="40% - הדגשה3 2 2" xfId="816"/>
    <cellStyle name="40% - הדגשה3 2 2 2" xfId="1010"/>
    <cellStyle name="40% - הדגשה3 2 3" xfId="1125"/>
    <cellStyle name="40% - הדגשה3 3" xfId="529"/>
    <cellStyle name="40% - הדגשה3 3 2" xfId="1009"/>
    <cellStyle name="40% - הדגשה3 4" xfId="628"/>
    <cellStyle name="40% - הדגשה3 5" xfId="1124"/>
    <cellStyle name="40% - הדגשה3 6" xfId="2203"/>
    <cellStyle name="40% - הדגשה3 7" xfId="2218"/>
    <cellStyle name="40% - הדגשה4" xfId="44" builtinId="43" customBuiltin="1"/>
    <cellStyle name="40% - הדגשה4 2" xfId="345"/>
    <cellStyle name="40% - הדגשה4 2 2" xfId="815"/>
    <cellStyle name="40% - הדגשה4 2 2 2" xfId="991"/>
    <cellStyle name="40% - הדגשה4 2 3" xfId="1123"/>
    <cellStyle name="40% - הדגשה4 3" xfId="533"/>
    <cellStyle name="40% - הדגשה4 3 2" xfId="990"/>
    <cellStyle name="40% - הדגשה4 4" xfId="632"/>
    <cellStyle name="40% - הדגשה4 5" xfId="1122"/>
    <cellStyle name="40% - הדגשה4 6" xfId="2205"/>
    <cellStyle name="40% - הדגשה4 7" xfId="2220"/>
    <cellStyle name="40% - הדגשה5" xfId="48" builtinId="47" customBuiltin="1"/>
    <cellStyle name="40% - הדגשה5 2" xfId="346"/>
    <cellStyle name="40% - הדגשה5 2 2" xfId="814"/>
    <cellStyle name="40% - הדגשה5 2 2 2" xfId="989"/>
    <cellStyle name="40% - הדגשה5 2 3" xfId="1121"/>
    <cellStyle name="40% - הדגשה5 3" xfId="537"/>
    <cellStyle name="40% - הדגשה5 3 2" xfId="988"/>
    <cellStyle name="40% - הדגשה5 4" xfId="636"/>
    <cellStyle name="40% - הדגשה5 5" xfId="1120"/>
    <cellStyle name="40% - הדגשה5 6" xfId="2207"/>
    <cellStyle name="40% - הדגשה5 7" xfId="2222"/>
    <cellStyle name="40% - הדגשה6" xfId="52" builtinId="51" customBuiltin="1"/>
    <cellStyle name="40% - הדגשה6 2" xfId="347"/>
    <cellStyle name="40% - הדגשה6 2 2" xfId="813"/>
    <cellStyle name="40% - הדגשה6 2 2 2" xfId="987"/>
    <cellStyle name="40% - הדגשה6 2 3" xfId="1119"/>
    <cellStyle name="40% - הדגשה6 3" xfId="541"/>
    <cellStyle name="40% - הדגשה6 3 2" xfId="986"/>
    <cellStyle name="40% - הדגשה6 4" xfId="640"/>
    <cellStyle name="40% - הדגשה6 5" xfId="1118"/>
    <cellStyle name="40% - הדגשה6 6" xfId="2209"/>
    <cellStyle name="40% - הדגשה6 7" xfId="2224"/>
    <cellStyle name="60% - Accent1" xfId="74"/>
    <cellStyle name="60% - Accent1 2" xfId="117"/>
    <cellStyle name="60% - Accent2" xfId="75"/>
    <cellStyle name="60% - Accent2 2" xfId="118"/>
    <cellStyle name="60% - Accent3" xfId="76"/>
    <cellStyle name="60% - Accent3 2" xfId="119"/>
    <cellStyle name="60% - Accent4" xfId="77"/>
    <cellStyle name="60% - Accent4 2" xfId="120"/>
    <cellStyle name="60% - Accent5" xfId="78"/>
    <cellStyle name="60% - Accent5 2" xfId="121"/>
    <cellStyle name="60% - Accent6" xfId="79"/>
    <cellStyle name="60% - Accent6 2" xfId="122"/>
    <cellStyle name="60% - הדגשה1" xfId="33" builtinId="32" customBuiltin="1"/>
    <cellStyle name="60% - הדגשה1 2" xfId="348"/>
    <cellStyle name="60% - הדגשה1 2 2" xfId="719"/>
    <cellStyle name="60% - הדגשה1 2 3" xfId="1143"/>
    <cellStyle name="60% - הדגשה1 3" xfId="522"/>
    <cellStyle name="60% - הדגשה1 4" xfId="621"/>
    <cellStyle name="60% - הדגשה1 5" xfId="1117"/>
    <cellStyle name="60% - הדגשה2" xfId="37" builtinId="36" customBuiltin="1"/>
    <cellStyle name="60% - הדגשה2 2" xfId="349"/>
    <cellStyle name="60% - הדגשה2 2 2" xfId="718"/>
    <cellStyle name="60% - הדגשה2 2 3" xfId="1116"/>
    <cellStyle name="60% - הדגשה2 3" xfId="526"/>
    <cellStyle name="60% - הדגשה2 4" xfId="625"/>
    <cellStyle name="60% - הדגשה2 5" xfId="1115"/>
    <cellStyle name="60% - הדגשה3" xfId="41" builtinId="40" customBuiltin="1"/>
    <cellStyle name="60% - הדגשה3 2" xfId="350"/>
    <cellStyle name="60% - הדגשה3 2 2" xfId="939"/>
    <cellStyle name="60% - הדגשה3 2 3" xfId="1114"/>
    <cellStyle name="60% - הדגשה3 3" xfId="530"/>
    <cellStyle name="60% - הדגשה3 4" xfId="629"/>
    <cellStyle name="60% - הדגשה3 5" xfId="1113"/>
    <cellStyle name="60% - הדגשה4" xfId="45" builtinId="44" customBuiltin="1"/>
    <cellStyle name="60% - הדגשה4 2" xfId="351"/>
    <cellStyle name="60% - הדגשה4 2 2" xfId="894"/>
    <cellStyle name="60% - הדגשה4 2 3" xfId="1112"/>
    <cellStyle name="60% - הדגשה4 3" xfId="534"/>
    <cellStyle name="60% - הדגשה4 4" xfId="633"/>
    <cellStyle name="60% - הדגשה4 5" xfId="1111"/>
    <cellStyle name="60% - הדגשה5" xfId="49" builtinId="48" customBuiltin="1"/>
    <cellStyle name="60% - הדגשה5 2" xfId="352"/>
    <cellStyle name="60% - הדגשה5 2 2" xfId="812"/>
    <cellStyle name="60% - הדגשה5 2 3" xfId="1110"/>
    <cellStyle name="60% - הדגשה5 3" xfId="538"/>
    <cellStyle name="60% - הדגשה5 4" xfId="637"/>
    <cellStyle name="60% - הדגשה5 5" xfId="1109"/>
    <cellStyle name="60% - הדגשה6" xfId="53" builtinId="52" customBuiltin="1"/>
    <cellStyle name="60% - הדגשה6 2" xfId="353"/>
    <cellStyle name="60% - הדגשה6 2 2" xfId="811"/>
    <cellStyle name="60% - הדגשה6 2 3" xfId="1108"/>
    <cellStyle name="60% - הדגשה6 3" xfId="542"/>
    <cellStyle name="60% - הדגשה6 4" xfId="641"/>
    <cellStyle name="60% - הדגשה6 5" xfId="1107"/>
    <cellStyle name="Accent1" xfId="80"/>
    <cellStyle name="Accent1 - 20%" xfId="124"/>
    <cellStyle name="Accent1 - 20% 2" xfId="1154"/>
    <cellStyle name="Accent1 - 20% 3" xfId="226"/>
    <cellStyle name="Accent1 - 40%" xfId="125"/>
    <cellStyle name="Accent1 - 40% 2" xfId="1155"/>
    <cellStyle name="Accent1 - 40% 3" xfId="227"/>
    <cellStyle name="Accent1 - 60%" xfId="126"/>
    <cellStyle name="Accent1 - 60% 2" xfId="1156"/>
    <cellStyle name="Accent1 - 60% 3" xfId="228"/>
    <cellStyle name="Accent1 2" xfId="123"/>
    <cellStyle name="Accent1 3" xfId="209"/>
    <cellStyle name="Accent2" xfId="81"/>
    <cellStyle name="Accent2 - 20%" xfId="128"/>
    <cellStyle name="Accent2 - 20% 2" xfId="1157"/>
    <cellStyle name="Accent2 - 20% 3" xfId="229"/>
    <cellStyle name="Accent2 - 40%" xfId="129"/>
    <cellStyle name="Accent2 - 40% 2" xfId="1158"/>
    <cellStyle name="Accent2 - 40% 3" xfId="230"/>
    <cellStyle name="Accent2 - 60%" xfId="130"/>
    <cellStyle name="Accent2 - 60% 2" xfId="1159"/>
    <cellStyle name="Accent2 - 60% 3" xfId="231"/>
    <cellStyle name="Accent2 2" xfId="127"/>
    <cellStyle name="Accent2 3" xfId="210"/>
    <cellStyle name="Accent3" xfId="82"/>
    <cellStyle name="Accent3 - 20%" xfId="132"/>
    <cellStyle name="Accent3 - 20% 2" xfId="1160"/>
    <cellStyle name="Accent3 - 20% 3" xfId="232"/>
    <cellStyle name="Accent3 - 40%" xfId="133"/>
    <cellStyle name="Accent3 - 40% 2" xfId="1161"/>
    <cellStyle name="Accent3 - 40% 3" xfId="233"/>
    <cellStyle name="Accent3 - 60%" xfId="134"/>
    <cellStyle name="Accent3 - 60% 2" xfId="1162"/>
    <cellStyle name="Accent3 - 60% 3" xfId="234"/>
    <cellStyle name="Accent3 2" xfId="131"/>
    <cellStyle name="Accent3 3" xfId="211"/>
    <cellStyle name="Accent4" xfId="83"/>
    <cellStyle name="Accent4 - 20%" xfId="136"/>
    <cellStyle name="Accent4 - 20% 2" xfId="1163"/>
    <cellStyle name="Accent4 - 20% 3" xfId="235"/>
    <cellStyle name="Accent4 - 40%" xfId="137"/>
    <cellStyle name="Accent4 - 40% 2" xfId="1164"/>
    <cellStyle name="Accent4 - 40% 3" xfId="236"/>
    <cellStyle name="Accent4 - 60%" xfId="138"/>
    <cellStyle name="Accent4 - 60% 2" xfId="1165"/>
    <cellStyle name="Accent4 - 60% 3" xfId="237"/>
    <cellStyle name="Accent4 2" xfId="135"/>
    <cellStyle name="Accent4 3" xfId="212"/>
    <cellStyle name="Accent5" xfId="84"/>
    <cellStyle name="Accent5 - 20%" xfId="140"/>
    <cellStyle name="Accent5 - 20% 2" xfId="1166"/>
    <cellStyle name="Accent5 - 20% 3" xfId="238"/>
    <cellStyle name="Accent5 - 40%" xfId="141"/>
    <cellStyle name="Accent5 - 60%" xfId="142"/>
    <cellStyle name="Accent5 - 60% 2" xfId="1167"/>
    <cellStyle name="Accent5 - 60% 3" xfId="239"/>
    <cellStyle name="Accent5 2" xfId="139"/>
    <cellStyle name="Accent5 3" xfId="213"/>
    <cellStyle name="Accent6" xfId="85"/>
    <cellStyle name="Accent6 - 20%" xfId="144"/>
    <cellStyle name="Accent6 - 40%" xfId="145"/>
    <cellStyle name="Accent6 - 40% 2" xfId="1168"/>
    <cellStyle name="Accent6 - 40% 3" xfId="240"/>
    <cellStyle name="Accent6 - 60%" xfId="146"/>
    <cellStyle name="Accent6 - 60% 2" xfId="1169"/>
    <cellStyle name="Accent6 - 60% 3" xfId="241"/>
    <cellStyle name="Accent6 2" xfId="143"/>
    <cellStyle name="Accent6 3" xfId="214"/>
    <cellStyle name="Bad" xfId="86"/>
    <cellStyle name="Bad 2" xfId="147"/>
    <cellStyle name="Calculation" xfId="87"/>
    <cellStyle name="Calculation 2" xfId="148"/>
    <cellStyle name="Check Cell" xfId="88"/>
    <cellStyle name="Check Cell 2" xfId="149"/>
    <cellStyle name="Comma" xfId="12" builtinId="3"/>
    <cellStyle name="Comma 10" xfId="923"/>
    <cellStyle name="Comma 10 2" xfId="1034"/>
    <cellStyle name="Comma 10 3" xfId="870"/>
    <cellStyle name="Comma 10 3 2" xfId="852"/>
    <cellStyle name="Comma 10 3 3" xfId="809"/>
    <cellStyle name="Comma 10 3 4" xfId="1105"/>
    <cellStyle name="Comma 11" xfId="970"/>
    <cellStyle name="Comma 12" xfId="978"/>
    <cellStyle name="Comma 12 2" xfId="1041"/>
    <cellStyle name="Comma 13" xfId="1003"/>
    <cellStyle name="Comma 14" xfId="1104"/>
    <cellStyle name="Comma 15" xfId="1103"/>
    <cellStyle name="Comma 16" xfId="1106"/>
    <cellStyle name="Comma 16 2" xfId="1482"/>
    <cellStyle name="Comma 16 3" xfId="1624"/>
    <cellStyle name="Comma 16 4" xfId="1680"/>
    <cellStyle name="Comma 16 4 2" xfId="1960"/>
    <cellStyle name="Comma 16 5" xfId="1834"/>
    <cellStyle name="Comma 16 6" xfId="2196"/>
    <cellStyle name="Comma 17" xfId="224"/>
    <cellStyle name="Comma 18" xfId="55"/>
    <cellStyle name="Comma 2" xfId="1"/>
    <cellStyle name="Comma 2 2" xfId="89"/>
    <cellStyle name="Comma 2 2 2" xfId="969"/>
    <cellStyle name="Comma 2 2 3" xfId="356"/>
    <cellStyle name="Comma 2 3" xfId="808"/>
    <cellStyle name="Comma 2 4" xfId="1023"/>
    <cellStyle name="Comma 2 5" xfId="1102"/>
    <cellStyle name="Comma 2 6" xfId="355"/>
    <cellStyle name="Comma 2 7" xfId="220"/>
    <cellStyle name="Comma 2 8" xfId="56"/>
    <cellStyle name="Comma 3" xfId="150"/>
    <cellStyle name="Comma 3 2" xfId="215"/>
    <cellStyle name="Comma 3 2 2" xfId="867"/>
    <cellStyle name="Comma 3 2 3" xfId="981"/>
    <cellStyle name="Comma 3 2 4" xfId="1101"/>
    <cellStyle name="Comma 3 2 5" xfId="829"/>
    <cellStyle name="Comma 3 3" xfId="763"/>
    <cellStyle name="Comma 3 3 2" xfId="844"/>
    <cellStyle name="Comma 3 4" xfId="912"/>
    <cellStyle name="Comma 3 5" xfId="717"/>
    <cellStyle name="Comma 3 6" xfId="984"/>
    <cellStyle name="Comma 3 7" xfId="1100"/>
    <cellStyle name="Comma 3 8" xfId="357"/>
    <cellStyle name="Comma 3 9" xfId="217"/>
    <cellStyle name="Comma 4" xfId="354"/>
    <cellStyle name="Comma 4 2" xfId="544"/>
    <cellStyle name="Comma 4 2 2" xfId="1099"/>
    <cellStyle name="Comma 4 2 2 2" xfId="1305"/>
    <cellStyle name="Comma 4 2 2 3" xfId="1397"/>
    <cellStyle name="Comma 4 2 3" xfId="716"/>
    <cellStyle name="Comma 4 3" xfId="1006"/>
    <cellStyle name="Comma 4 4" xfId="1098"/>
    <cellStyle name="Comma 5" xfId="649"/>
    <cellStyle name="Comma 5 2" xfId="715"/>
    <cellStyle name="Comma 5 3" xfId="1001"/>
    <cellStyle name="Comma 5 4" xfId="1097"/>
    <cellStyle name="Comma 6" xfId="653"/>
    <cellStyle name="Comma 6 2" xfId="807"/>
    <cellStyle name="Comma 6 2 2" xfId="1026"/>
    <cellStyle name="Comma 6 3" xfId="1096"/>
    <cellStyle name="Comma 6 4" xfId="871"/>
    <cellStyle name="Comma 7" xfId="662"/>
    <cellStyle name="Comma 7 2" xfId="980"/>
    <cellStyle name="Comma 7 2 2" xfId="1043"/>
    <cellStyle name="Comma 7 3" xfId="999"/>
    <cellStyle name="Comma 7 4" xfId="1095"/>
    <cellStyle name="Comma 8" xfId="726"/>
    <cellStyle name="Comma 9" xfId="810"/>
    <cellStyle name="Comma 9 2" xfId="972"/>
    <cellStyle name="Comma 9 3" xfId="1022"/>
    <cellStyle name="Comma 9 3 2" xfId="1046"/>
    <cellStyle name="Comma 9 4" xfId="985"/>
    <cellStyle name="Currency [0] _1" xfId="2"/>
    <cellStyle name="Emphasis 1" xfId="151"/>
    <cellStyle name="Emphasis 1 2" xfId="1170"/>
    <cellStyle name="Emphasis 1 3" xfId="242"/>
    <cellStyle name="Emphasis 2" xfId="152"/>
    <cellStyle name="Emphasis 2 2" xfId="1171"/>
    <cellStyle name="Emphasis 2 3" xfId="243"/>
    <cellStyle name="Emphasis 3" xfId="153"/>
    <cellStyle name="Explanatory Text" xfId="90"/>
    <cellStyle name="Explanatory Text 2" xfId="154"/>
    <cellStyle name="Good" xfId="91"/>
    <cellStyle name="Good 2" xfId="155"/>
    <cellStyle name="Heading 1" xfId="92"/>
    <cellStyle name="Heading 1 2" xfId="156"/>
    <cellStyle name="Heading 2" xfId="93"/>
    <cellStyle name="Heading 2 2" xfId="157"/>
    <cellStyle name="Heading 3" xfId="94"/>
    <cellStyle name="Heading 3 2" xfId="158"/>
    <cellStyle name="Heading 4" xfId="95"/>
    <cellStyle name="Heading 4 2" xfId="159"/>
    <cellStyle name="Hyperlink 2" xfId="3"/>
    <cellStyle name="Input" xfId="96"/>
    <cellStyle name="Input 2" xfId="160"/>
    <cellStyle name="Linked Cell" xfId="97"/>
    <cellStyle name="Linked Cell 2" xfId="161"/>
    <cellStyle name="Neutral" xfId="98"/>
    <cellStyle name="Neutral 2" xfId="162"/>
    <cellStyle name="Normal" xfId="0" builtinId="0"/>
    <cellStyle name="Normal 10" xfId="395"/>
    <cellStyle name="Normal 10 2" xfId="558"/>
    <cellStyle name="Normal 10_איזון הדוח" xfId="665"/>
    <cellStyle name="Normal 100" xfId="1456"/>
    <cellStyle name="Normal 100 2" xfId="1726"/>
    <cellStyle name="Normal 100 3" xfId="1655"/>
    <cellStyle name="Normal 100 4" xfId="1593"/>
    <cellStyle name="Normal 100 4 2" xfId="1921"/>
    <cellStyle name="Normal 100 5" xfId="1835"/>
    <cellStyle name="Normal 100 5 2" xfId="2043"/>
    <cellStyle name="Normal 100 5 3" xfId="2089"/>
    <cellStyle name="Normal 101" xfId="1457"/>
    <cellStyle name="Normal 101 2" xfId="1727"/>
    <cellStyle name="Normal 101 3" xfId="1648"/>
    <cellStyle name="Normal 101 4" xfId="1586"/>
    <cellStyle name="Normal 101 4 2" xfId="1914"/>
    <cellStyle name="Normal 101 5" xfId="1836"/>
    <cellStyle name="Normal 101 5 2" xfId="2042"/>
    <cellStyle name="Normal 101 5 3" xfId="2088"/>
    <cellStyle name="Normal 102" xfId="1458"/>
    <cellStyle name="Normal 102 2" xfId="1728"/>
    <cellStyle name="Normal 102 3" xfId="1662"/>
    <cellStyle name="Normal 102 4" xfId="1589"/>
    <cellStyle name="Normal 102 4 2" xfId="1917"/>
    <cellStyle name="Normal 102 5" xfId="1837"/>
    <cellStyle name="Normal 102 5 2" xfId="2041"/>
    <cellStyle name="Normal 102 5 3" xfId="2087"/>
    <cellStyle name="Normal 103" xfId="1459"/>
    <cellStyle name="Normal 103 2" xfId="1729"/>
    <cellStyle name="Normal 103 3" xfId="1652"/>
    <cellStyle name="Normal 103 4" xfId="1682"/>
    <cellStyle name="Normal 103 4 2" xfId="1962"/>
    <cellStyle name="Normal 103 5" xfId="1838"/>
    <cellStyle name="Normal 103 5 2" xfId="2040"/>
    <cellStyle name="Normal 103 5 3" xfId="2086"/>
    <cellStyle name="Normal 104" xfId="1460"/>
    <cellStyle name="Normal 104 2" xfId="1730"/>
    <cellStyle name="Normal 104 3" xfId="1746"/>
    <cellStyle name="Normal 104 4" xfId="1629"/>
    <cellStyle name="Normal 104 4 2" xfId="1938"/>
    <cellStyle name="Normal 104 5" xfId="1839"/>
    <cellStyle name="Normal 104 5 2" xfId="2039"/>
    <cellStyle name="Normal 104 5 3" xfId="2085"/>
    <cellStyle name="Normal 105" xfId="1461"/>
    <cellStyle name="Normal 105 2" xfId="1731"/>
    <cellStyle name="Normal 105 3" xfId="1623"/>
    <cellStyle name="Normal 105 4" xfId="1693"/>
    <cellStyle name="Normal 105 4 2" xfId="1973"/>
    <cellStyle name="Normal 105 5" xfId="1840"/>
    <cellStyle name="Normal 105 5 2" xfId="2038"/>
    <cellStyle name="Normal 105 5 3" xfId="2084"/>
    <cellStyle name="Normal 106" xfId="1462"/>
    <cellStyle name="Normal 106 2" xfId="1732"/>
    <cellStyle name="Normal 106 3" xfId="1712"/>
    <cellStyle name="Normal 106 4" xfId="1677"/>
    <cellStyle name="Normal 106 4 2" xfId="1959"/>
    <cellStyle name="Normal 106 5" xfId="1841"/>
    <cellStyle name="Normal 106 5 2" xfId="2037"/>
    <cellStyle name="Normal 106 5 3" xfId="2083"/>
    <cellStyle name="Normal 107" xfId="1463"/>
    <cellStyle name="Normal 107 2" xfId="1733"/>
    <cellStyle name="Normal 107 3" xfId="1626"/>
    <cellStyle name="Normal 107 4" xfId="1587"/>
    <cellStyle name="Normal 107 4 2" xfId="1915"/>
    <cellStyle name="Normal 107 5" xfId="1842"/>
    <cellStyle name="Normal 107 5 2" xfId="2036"/>
    <cellStyle name="Normal 107 5 3" xfId="2082"/>
    <cellStyle name="Normal 108" xfId="1464"/>
    <cellStyle name="Normal 108 2" xfId="1734"/>
    <cellStyle name="Normal 108 3" xfId="1607"/>
    <cellStyle name="Normal 108 4" xfId="1683"/>
    <cellStyle name="Normal 108 4 2" xfId="1963"/>
    <cellStyle name="Normal 108 5" xfId="1843"/>
    <cellStyle name="Normal 108 5 2" xfId="2035"/>
    <cellStyle name="Normal 108 5 3" xfId="2081"/>
    <cellStyle name="Normal 109" xfId="1466"/>
    <cellStyle name="Normal 109 2" xfId="1736"/>
    <cellStyle name="Normal 109 3" xfId="1608"/>
    <cellStyle name="Normal 109 4" xfId="1595"/>
    <cellStyle name="Normal 109 4 2" xfId="1923"/>
    <cellStyle name="Normal 109 5" xfId="1844"/>
    <cellStyle name="Normal 109 5 2" xfId="2034"/>
    <cellStyle name="Normal 109 5 3" xfId="2079"/>
    <cellStyle name="Normal 11" xfId="4"/>
    <cellStyle name="Normal 11 2" xfId="559"/>
    <cellStyle name="Normal 11 3" xfId="1094"/>
    <cellStyle name="Normal 11 3 2" xfId="1306"/>
    <cellStyle name="Normal 11 3 3" xfId="1435"/>
    <cellStyle name="Normal 11 4" xfId="729"/>
    <cellStyle name="Normal 11 5" xfId="396"/>
    <cellStyle name="Normal 11 6" xfId="219"/>
    <cellStyle name="Normal 11 7" xfId="57"/>
    <cellStyle name="Normal 11_איזון הדוח" xfId="666"/>
    <cellStyle name="Normal 110" xfId="1465"/>
    <cellStyle name="Normal 110 2" xfId="1735"/>
    <cellStyle name="Normal 110 3" xfId="1664"/>
    <cellStyle name="Normal 110 4" xfId="1601"/>
    <cellStyle name="Normal 110 4 2" xfId="1928"/>
    <cellStyle name="Normal 110 5" xfId="1845"/>
    <cellStyle name="Normal 110 5 2" xfId="2033"/>
    <cellStyle name="Normal 110 5 3" xfId="2080"/>
    <cellStyle name="Normal 111" xfId="1467"/>
    <cellStyle name="Normal 111 2" xfId="1737"/>
    <cellStyle name="Normal 111 3" xfId="1628"/>
    <cellStyle name="Normal 111 4" xfId="1590"/>
    <cellStyle name="Normal 111 4 2" xfId="1918"/>
    <cellStyle name="Normal 111 5" xfId="1846"/>
    <cellStyle name="Normal 111 5 2" xfId="2032"/>
    <cellStyle name="Normal 111 5 3" xfId="2078"/>
    <cellStyle name="Normal 112" xfId="1472"/>
    <cellStyle name="Normal 112 2" xfId="1739"/>
    <cellStyle name="Normal 112 3" xfId="2077"/>
    <cellStyle name="Normal 112 4" xfId="2100"/>
    <cellStyle name="Normal 113" xfId="1474"/>
    <cellStyle name="Normal 113 2" xfId="1741"/>
    <cellStyle name="Normal 113 3" xfId="2075"/>
    <cellStyle name="Normal 113 4" xfId="2156"/>
    <cellStyle name="Normal 114" xfId="1473"/>
    <cellStyle name="Normal 114 2" xfId="1740"/>
    <cellStyle name="Normal 114 3" xfId="2076"/>
    <cellStyle name="Normal 114 4" xfId="2099"/>
    <cellStyle name="Normal 115" xfId="1475"/>
    <cellStyle name="Normal 115 2" xfId="1742"/>
    <cellStyle name="Normal 115 3" xfId="2074"/>
    <cellStyle name="Normal 115 4" xfId="2098"/>
    <cellStyle name="Normal 116" xfId="1477"/>
    <cellStyle name="Normal 116 2" xfId="1744"/>
    <cellStyle name="Normal 116 3" xfId="2072"/>
    <cellStyle name="Normal 116 4" xfId="2127"/>
    <cellStyle name="Normal 117" xfId="1478"/>
    <cellStyle name="Normal 117 2" xfId="1555"/>
    <cellStyle name="Normal 117 2 2" xfId="1776"/>
    <cellStyle name="Normal 117 2 3" xfId="2047"/>
    <cellStyle name="Normal 117 2 4" xfId="2097"/>
    <cellStyle name="Normal 117 3" xfId="1529"/>
    <cellStyle name="Normal 117 3 2" xfId="1750"/>
    <cellStyle name="Normal 117 4" xfId="1745"/>
    <cellStyle name="Normal 117 5" xfId="2071"/>
    <cellStyle name="Normal 117 6" xfId="2126"/>
    <cellStyle name="Normal 118" xfId="1527"/>
    <cellStyle name="Normal 118 2" xfId="1748"/>
    <cellStyle name="Normal 118 3" xfId="2070"/>
    <cellStyle name="Normal 118 4" xfId="2129"/>
    <cellStyle name="Normal 119" xfId="1528"/>
    <cellStyle name="Normal 119 2" xfId="1749"/>
    <cellStyle name="Normal 119 3" xfId="2069"/>
    <cellStyle name="Normal 119 4" xfId="2128"/>
    <cellStyle name="Normal 12" xfId="397"/>
    <cellStyle name="Normal 12 2" xfId="560"/>
    <cellStyle name="Normal 12_איזון הדוח" xfId="667"/>
    <cellStyle name="Normal 120" xfId="1476"/>
    <cellStyle name="Normal 120 2" xfId="1743"/>
    <cellStyle name="Normal 120 3" xfId="2073"/>
    <cellStyle name="Normal 120 4" xfId="2096"/>
    <cellStyle name="Normal 121" xfId="1556"/>
    <cellStyle name="Normal 121 2" xfId="1777"/>
    <cellStyle name="Normal 121 3" xfId="2046"/>
    <cellStyle name="Normal 121 4" xfId="2095"/>
    <cellStyle name="Normal 122" xfId="1558"/>
    <cellStyle name="Normal 122 2" xfId="1779"/>
    <cellStyle name="Normal 122 3" xfId="2045"/>
    <cellStyle name="Normal 122 4" xfId="2155"/>
    <cellStyle name="Normal 123" xfId="1560"/>
    <cellStyle name="Normal 123 2" xfId="1781"/>
    <cellStyle name="Normal 123 3" xfId="2044"/>
    <cellStyle name="Normal 123 4" xfId="2094"/>
    <cellStyle name="Normal 124" xfId="1562"/>
    <cellStyle name="Normal 124 2" xfId="1783"/>
    <cellStyle name="Normal 125" xfId="1561"/>
    <cellStyle name="Normal 125 2" xfId="1782"/>
    <cellStyle name="Normal 126" xfId="1563"/>
    <cellStyle name="Normal 126 2" xfId="1784"/>
    <cellStyle name="Normal 127" xfId="1557"/>
    <cellStyle name="Normal 127 2" xfId="1778"/>
    <cellStyle name="Normal 128" xfId="1559"/>
    <cellStyle name="Normal 128 2" xfId="1780"/>
    <cellStyle name="Normal 129" xfId="1564"/>
    <cellStyle name="Normal 129 2" xfId="1785"/>
    <cellStyle name="Normal 13" xfId="398"/>
    <cellStyle name="Normal 13 2" xfId="561"/>
    <cellStyle name="Normal 13 3" xfId="1093"/>
    <cellStyle name="Normal 13 3 2" xfId="1307"/>
    <cellStyle name="Normal 13 3 3" xfId="1396"/>
    <cellStyle name="Normal 13 4" xfId="914"/>
    <cellStyle name="Normal 13_איזון הדוח" xfId="668"/>
    <cellStyle name="Normal 130" xfId="1565"/>
    <cellStyle name="Normal 130 2" xfId="1786"/>
    <cellStyle name="Normal 131" xfId="1566"/>
    <cellStyle name="Normal 131 2" xfId="1787"/>
    <cellStyle name="Normal 132" xfId="1567"/>
    <cellStyle name="Normal 132 2" xfId="1788"/>
    <cellStyle name="Normal 133" xfId="1568"/>
    <cellStyle name="Normal 133 2" xfId="1789"/>
    <cellStyle name="Normal 133 2 2" xfId="1987"/>
    <cellStyle name="Normal 133 2 3" xfId="1847"/>
    <cellStyle name="Normal 133 3" xfId="1796"/>
    <cellStyle name="Normal 134" xfId="1569"/>
    <cellStyle name="Normal 134 2" xfId="1790"/>
    <cellStyle name="Normal 134 2 2" xfId="1988"/>
    <cellStyle name="Normal 134 2 3" xfId="1848"/>
    <cellStyle name="Normal 134 3" xfId="1797"/>
    <cellStyle name="Normal 135" xfId="1570"/>
    <cellStyle name="Normal 135 2" xfId="1791"/>
    <cellStyle name="Normal 135 2 2" xfId="1989"/>
    <cellStyle name="Normal 135 2 3" xfId="1849"/>
    <cellStyle name="Normal 135 3" xfId="1798"/>
    <cellStyle name="Normal 136" xfId="1571"/>
    <cellStyle name="Normal 136 2" xfId="1792"/>
    <cellStyle name="Normal 136 2 2" xfId="1990"/>
    <cellStyle name="Normal 136 2 3" xfId="1850"/>
    <cellStyle name="Normal 136 3" xfId="1799"/>
    <cellStyle name="Normal 137" xfId="1572"/>
    <cellStyle name="Normal 137 2" xfId="1793"/>
    <cellStyle name="Normal 137 2 2" xfId="1991"/>
    <cellStyle name="Normal 137 2 3" xfId="1851"/>
    <cellStyle name="Normal 137 3" xfId="1800"/>
    <cellStyle name="Normal 138" xfId="1573"/>
    <cellStyle name="Normal 138 2" xfId="1794"/>
    <cellStyle name="Normal 138 2 2" xfId="1992"/>
    <cellStyle name="Normal 138 2 3" xfId="1852"/>
    <cellStyle name="Normal 138 3" xfId="1801"/>
    <cellStyle name="Normal 139" xfId="1574"/>
    <cellStyle name="Normal 139 2" xfId="1795"/>
    <cellStyle name="Normal 139 2 2" xfId="1993"/>
    <cellStyle name="Normal 139 2 3" xfId="1853"/>
    <cellStyle name="Normal 139 3" xfId="1802"/>
    <cellStyle name="Normal 14" xfId="399"/>
    <cellStyle name="Normal 14 2" xfId="562"/>
    <cellStyle name="Normal 14_איזון הדוח" xfId="669"/>
    <cellStyle name="Normal 140" xfId="1575"/>
    <cellStyle name="Normal 140 2" xfId="1803"/>
    <cellStyle name="Normal 141" xfId="1579"/>
    <cellStyle name="Normal 141 2" xfId="1807"/>
    <cellStyle name="Normal 142" xfId="1580"/>
    <cellStyle name="Normal 142 2" xfId="1808"/>
    <cellStyle name="Normal 143" xfId="1581"/>
    <cellStyle name="Normal 143 2" xfId="1809"/>
    <cellStyle name="Normal 144" xfId="1576"/>
    <cellStyle name="Normal 144 2" xfId="1804"/>
    <cellStyle name="Normal 145" xfId="1582"/>
    <cellStyle name="Normal 145 2" xfId="1810"/>
    <cellStyle name="Normal 146" xfId="1577"/>
    <cellStyle name="Normal 146 2" xfId="1805"/>
    <cellStyle name="Normal 147" xfId="1583"/>
    <cellStyle name="Normal 147 2" xfId="1811"/>
    <cellStyle name="Normal 148" xfId="1578"/>
    <cellStyle name="Normal 148 2" xfId="1806"/>
    <cellStyle name="Normal 149" xfId="1584"/>
    <cellStyle name="Normal 149 2" xfId="1812"/>
    <cellStyle name="Normal 15" xfId="400"/>
    <cellStyle name="Normal 15 2" xfId="563"/>
    <cellStyle name="Normal 15 2 2" xfId="1092"/>
    <cellStyle name="Normal 15 2 2 2" xfId="1309"/>
    <cellStyle name="Normal 15 2 2 3" xfId="1419"/>
    <cellStyle name="Normal 15 2 3" xfId="878"/>
    <cellStyle name="Normal 15 3" xfId="1091"/>
    <cellStyle name="Normal 15 3 2" xfId="1308"/>
    <cellStyle name="Normal 15 3 3" xfId="1432"/>
    <cellStyle name="Normal 15 4" xfId="836"/>
    <cellStyle name="Normal 15_איזון הדוח" xfId="670"/>
    <cellStyle name="Normal 150" xfId="1706"/>
    <cellStyle name="Normal 151" xfId="1667"/>
    <cellStyle name="Normal 152" xfId="1600"/>
    <cellStyle name="Normal 152 2" xfId="1927"/>
    <cellStyle name="Normal 153" xfId="1813"/>
    <cellStyle name="Normal 153 2" xfId="1994"/>
    <cellStyle name="Normal 154" xfId="1817"/>
    <cellStyle name="Normal 154 2" xfId="1998"/>
    <cellStyle name="Normal 155" xfId="1818"/>
    <cellStyle name="Normal 155 2" xfId="1999"/>
    <cellStyle name="Normal 156" xfId="1819"/>
    <cellStyle name="Normal 156 2" xfId="2000"/>
    <cellStyle name="Normal 157" xfId="1820"/>
    <cellStyle name="Normal 157 2" xfId="2001"/>
    <cellStyle name="Normal 158" xfId="1816"/>
    <cellStyle name="Normal 158 2" xfId="1997"/>
    <cellStyle name="Normal 159" xfId="1821"/>
    <cellStyle name="Normal 159 2" xfId="2002"/>
    <cellStyle name="Normal 16" xfId="401"/>
    <cellStyle name="Normal 16 2" xfId="564"/>
    <cellStyle name="Normal 16_איזון הדוח" xfId="671"/>
    <cellStyle name="Normal 160" xfId="1815"/>
    <cellStyle name="Normal 160 2" xfId="1996"/>
    <cellStyle name="Normal 161" xfId="1822"/>
    <cellStyle name="Normal 161 2" xfId="2003"/>
    <cellStyle name="Normal 162" xfId="1814"/>
    <cellStyle name="Normal 162 2" xfId="1995"/>
    <cellStyle name="Normal 163" xfId="1823"/>
    <cellStyle name="Normal 163 2" xfId="2142"/>
    <cellStyle name="Normal 163 3" xfId="2130"/>
    <cellStyle name="Normal 164" xfId="1824"/>
    <cellStyle name="Normal 164 2" xfId="2143"/>
    <cellStyle name="Normal 164 3" xfId="2131"/>
    <cellStyle name="Normal 165" xfId="1825"/>
    <cellStyle name="Normal 165 2" xfId="2144"/>
    <cellStyle name="Normal 165 3" xfId="2132"/>
    <cellStyle name="Normal 166" xfId="1826"/>
    <cellStyle name="Normal 166 2" xfId="2145"/>
    <cellStyle name="Normal 166 3" xfId="2133"/>
    <cellStyle name="Normal 167" xfId="1827"/>
    <cellStyle name="Normal 167 2" xfId="2146"/>
    <cellStyle name="Normal 167 3" xfId="2134"/>
    <cellStyle name="Normal 168" xfId="1830"/>
    <cellStyle name="Normal 168 2" xfId="2149"/>
    <cellStyle name="Normal 168 3" xfId="2135"/>
    <cellStyle name="Normal 169" xfId="1831"/>
    <cellStyle name="Normal 169 2" xfId="2150"/>
    <cellStyle name="Normal 169 3" xfId="2136"/>
    <cellStyle name="Normal 17" xfId="402"/>
    <cellStyle name="Normal 17 2" xfId="565"/>
    <cellStyle name="Normal 17_איזון הדוח" xfId="672"/>
    <cellStyle name="Normal 170" xfId="1829"/>
    <cellStyle name="Normal 170 2" xfId="2148"/>
    <cellStyle name="Normal 170 3" xfId="2137"/>
    <cellStyle name="Normal 171" xfId="1832"/>
    <cellStyle name="Normal 171 2" xfId="2151"/>
    <cellStyle name="Normal 171 3" xfId="2138"/>
    <cellStyle name="Normal 172" xfId="1828"/>
    <cellStyle name="Normal 172 2" xfId="2147"/>
    <cellStyle name="Normal 172 3" xfId="2139"/>
    <cellStyle name="Normal 173" xfId="1912"/>
    <cellStyle name="Normal 174" xfId="1913"/>
    <cellStyle name="Normal 175" xfId="1986"/>
    <cellStyle name="Normal 176" xfId="1833"/>
    <cellStyle name="Normal 177" xfId="2004"/>
    <cellStyle name="Normal 178" xfId="2005"/>
    <cellStyle name="Normal 179" xfId="2006"/>
    <cellStyle name="Normal 18" xfId="403"/>
    <cellStyle name="Normal 18 2" xfId="566"/>
    <cellStyle name="Normal 18 2 2" xfId="1090"/>
    <cellStyle name="Normal 18 2 2 2" xfId="1311"/>
    <cellStyle name="Normal 18 2 2 3" xfId="1442"/>
    <cellStyle name="Normal 18 2 3" xfId="932"/>
    <cellStyle name="Normal 18 3" xfId="1089"/>
    <cellStyle name="Normal 18 3 2" xfId="1310"/>
    <cellStyle name="Normal 18 3 3" xfId="1383"/>
    <cellStyle name="Normal 18 4" xfId="725"/>
    <cellStyle name="Normal 18_איזון הדוח" xfId="673"/>
    <cellStyle name="Normal 180" xfId="2007"/>
    <cellStyle name="Normal 181" xfId="2008"/>
    <cellStyle name="Normal 182" xfId="2009"/>
    <cellStyle name="Normal 183" xfId="2010"/>
    <cellStyle name="Normal 184" xfId="2011"/>
    <cellStyle name="Normal 185" xfId="2012"/>
    <cellStyle name="Normal 186" xfId="2013"/>
    <cellStyle name="Normal 187" xfId="2014"/>
    <cellStyle name="Normal 188" xfId="2015"/>
    <cellStyle name="Normal 189" xfId="2016"/>
    <cellStyle name="Normal 19" xfId="443"/>
    <cellStyle name="Normal 19 2" xfId="567"/>
    <cellStyle name="Normal 19_איזון הדוח" xfId="674"/>
    <cellStyle name="Normal 190" xfId="2017"/>
    <cellStyle name="Normal 191" xfId="2027"/>
    <cellStyle name="Normal 192" xfId="2028"/>
    <cellStyle name="Normal 193" xfId="2029"/>
    <cellStyle name="Normal 194" xfId="2030"/>
    <cellStyle name="Normal 195" xfId="2020"/>
    <cellStyle name="Normal 196" xfId="2031"/>
    <cellStyle name="Normal 197" xfId="2019"/>
    <cellStyle name="Normal 198" xfId="2026"/>
    <cellStyle name="Normal 199" xfId="2140"/>
    <cellStyle name="Normal 2" xfId="5"/>
    <cellStyle name="Normal 2 2" xfId="163"/>
    <cellStyle name="Normal 2 2 2" xfId="1088"/>
    <cellStyle name="Normal 2 2 2 2" xfId="1312"/>
    <cellStyle name="Normal 2 2 2 3" xfId="1431"/>
    <cellStyle name="Normal 2 2 3" xfId="876"/>
    <cellStyle name="Normal 2 2 4" xfId="358"/>
    <cellStyle name="Normal 2 3" xfId="646"/>
    <cellStyle name="Normal 2 3 2" xfId="1087"/>
    <cellStyle name="Normal 2 3 2 2" xfId="1313"/>
    <cellStyle name="Normal 2 3 2 3" xfId="1380"/>
    <cellStyle name="Normal 2 3 3" xfId="845"/>
    <cellStyle name="Normal 2 4" xfId="648"/>
    <cellStyle name="Normal 2 4 2" xfId="1000"/>
    <cellStyle name="Normal 2 4 3" xfId="1086"/>
    <cellStyle name="Normal 2 4 3 2" xfId="1314"/>
    <cellStyle name="Normal 2 4 3 3" xfId="1434"/>
    <cellStyle name="Normal 2 4 4" xfId="764"/>
    <cellStyle name="Normal 2 5" xfId="654"/>
    <cellStyle name="Normal 2 5 2" xfId="658"/>
    <cellStyle name="Normal 2 5 2 2" xfId="943"/>
    <cellStyle name="Normal 2 5 2 3" xfId="1303"/>
    <cellStyle name="Normal 2 5 2 3 2" xfId="1494"/>
    <cellStyle name="Normal 2 5 2 3 3" xfId="1632"/>
    <cellStyle name="Normal 2 5 2 3 4" xfId="1639"/>
    <cellStyle name="Normal 2 5 2 3 4 2" xfId="1943"/>
    <cellStyle name="Normal 2 5 2 3 5" xfId="1855"/>
    <cellStyle name="Normal 2 5 2 4" xfId="1406"/>
    <cellStyle name="Normal 2 5 2 5" xfId="1676"/>
    <cellStyle name="Normal 2 5 2 5 2" xfId="1958"/>
    <cellStyle name="Normal 2 5 2 6" xfId="1854"/>
    <cellStyle name="Normal 2 5 2_איזון הדוח" xfId="1468"/>
    <cellStyle name="Normal 2 5 3" xfId="660"/>
    <cellStyle name="Normal 2 5 4" xfId="1085"/>
    <cellStyle name="Normal 2 5 4 2" xfId="1315"/>
    <cellStyle name="Normal 2 5 4 3" xfId="1382"/>
    <cellStyle name="Normal 2 5 5" xfId="785"/>
    <cellStyle name="Normal 2 5 6" xfId="2187"/>
    <cellStyle name="Normal 2 5_איזון הדוח" xfId="676"/>
    <cellStyle name="Normal 2 6" xfId="663"/>
    <cellStyle name="Normal 2 6 2" xfId="944"/>
    <cellStyle name="Normal 2 6 2 2" xfId="975"/>
    <cellStyle name="Normal 2 6 2 3" xfId="1413"/>
    <cellStyle name="Normal 2 6 3" xfId="1025"/>
    <cellStyle name="Normal 2 6 3 2" xfId="1048"/>
    <cellStyle name="Normal 2 6 4" xfId="1084"/>
    <cellStyle name="Normal 2 6 4 2" xfId="1316"/>
    <cellStyle name="Normal 2 6 4 3" xfId="1395"/>
    <cellStyle name="Normal 2 6 5" xfId="968"/>
    <cellStyle name="Normal 2 6 6" xfId="1304"/>
    <cellStyle name="Normal 2 6 6 2" xfId="1495"/>
    <cellStyle name="Normal 2 6 6 3" xfId="1678"/>
    <cellStyle name="Normal 2 6 6 4" xfId="1702"/>
    <cellStyle name="Normal 2 6 6 4 2" xfId="1977"/>
    <cellStyle name="Normal 2 6 6 5" xfId="1856"/>
    <cellStyle name="Normal 2 6 7" xfId="1379"/>
    <cellStyle name="Normal 2 6_איזון הדוח" xfId="1469"/>
    <cellStyle name="Normal 2 7" xfId="1083"/>
    <cellStyle name="Normal 2 8" xfId="225"/>
    <cellStyle name="Normal 2 9" xfId="58"/>
    <cellStyle name="Normal 2_איזון הדוח" xfId="675"/>
    <cellStyle name="Normal 20" xfId="444"/>
    <cellStyle name="Normal 20 2" xfId="568"/>
    <cellStyle name="Normal 20_איזון הדוח" xfId="677"/>
    <cellStyle name="Normal 200" xfId="2141"/>
    <cellStyle name="Normal 201" xfId="2018"/>
    <cellStyle name="Normal 201 2" xfId="2183"/>
    <cellStyle name="Normal 201 3" xfId="2184"/>
    <cellStyle name="Normal 202" xfId="2159"/>
    <cellStyle name="Normal 203" xfId="2160"/>
    <cellStyle name="Normal 204" xfId="2162"/>
    <cellStyle name="Normal 205" xfId="2163"/>
    <cellStyle name="Normal 206" xfId="2161"/>
    <cellStyle name="Normal 207" xfId="2164"/>
    <cellStyle name="Normal 208" xfId="2165"/>
    <cellStyle name="Normal 209" xfId="2166"/>
    <cellStyle name="Normal 21" xfId="473"/>
    <cellStyle name="Normal 21 2" xfId="569"/>
    <cellStyle name="Normal 21 2 2" xfId="1082"/>
    <cellStyle name="Normal 21 2 2 2" xfId="1318"/>
    <cellStyle name="Normal 21 2 2 3" xfId="1433"/>
    <cellStyle name="Normal 21 2 3" xfId="885"/>
    <cellStyle name="Normal 21 3" xfId="1081"/>
    <cellStyle name="Normal 21 3 2" xfId="1317"/>
    <cellStyle name="Normal 21 3 3" xfId="1381"/>
    <cellStyle name="Normal 21 4" xfId="865"/>
    <cellStyle name="Normal 21_איזון הדוח" xfId="678"/>
    <cellStyle name="Normal 210" xfId="2167"/>
    <cellStyle name="Normal 211" xfId="2168"/>
    <cellStyle name="Normal 212" xfId="2169"/>
    <cellStyle name="Normal 213" xfId="2170"/>
    <cellStyle name="Normal 214" xfId="2171"/>
    <cellStyle name="Normal 215" xfId="2172"/>
    <cellStyle name="Normal 216" xfId="2175"/>
    <cellStyle name="Normal 217" xfId="2176"/>
    <cellStyle name="Normal 218" xfId="2177"/>
    <cellStyle name="Normal 219" xfId="2178"/>
    <cellStyle name="Normal 22" xfId="474"/>
    <cellStyle name="Normal 22 2" xfId="570"/>
    <cellStyle name="Normal 22_איזון הדוח" xfId="679"/>
    <cellStyle name="Normal 220" xfId="2174"/>
    <cellStyle name="Normal 221" xfId="2179"/>
    <cellStyle name="Normal 222" xfId="2173"/>
    <cellStyle name="Normal 223" xfId="2182"/>
    <cellStyle name="Normal 224" xfId="2181"/>
    <cellStyle name="Normal 225" xfId="2180"/>
    <cellStyle name="Normal 226" xfId="2185"/>
    <cellStyle name="Normal 227" xfId="2193"/>
    <cellStyle name="Normal 228" xfId="2191"/>
    <cellStyle name="Normal 229" xfId="2190"/>
    <cellStyle name="Normal 23" xfId="475"/>
    <cellStyle name="Normal 23 2" xfId="571"/>
    <cellStyle name="Normal 23_איזון הדוח" xfId="680"/>
    <cellStyle name="Normal 230" xfId="2189"/>
    <cellStyle name="Normal 231" xfId="2188"/>
    <cellStyle name="Normal 232" xfId="2192"/>
    <cellStyle name="Normal 233" xfId="2186"/>
    <cellStyle name="Normal 234" xfId="285"/>
    <cellStyle name="Normal 235" xfId="2226"/>
    <cellStyle name="Normal 236" xfId="2225"/>
    <cellStyle name="Normal 237" xfId="221"/>
    <cellStyle name="Normal 238" xfId="54"/>
    <cellStyle name="Normal 24" xfId="476"/>
    <cellStyle name="Normal 24 2" xfId="572"/>
    <cellStyle name="Normal 24_איזון הדוח" xfId="681"/>
    <cellStyle name="Normal 25" xfId="477"/>
    <cellStyle name="Normal 25 2" xfId="882"/>
    <cellStyle name="Normal 25 3" xfId="1080"/>
    <cellStyle name="Normal 25 3 2" xfId="1319"/>
    <cellStyle name="Normal 25 3 3" xfId="1420"/>
    <cellStyle name="Normal 25 4" xfId="850"/>
    <cellStyle name="Normal 26" xfId="573"/>
    <cellStyle name="Normal 26 2" xfId="642"/>
    <cellStyle name="Normal 26_איזון הדוח" xfId="682"/>
    <cellStyle name="Normal 27" xfId="574"/>
    <cellStyle name="Normal 27 2" xfId="643"/>
    <cellStyle name="Normal 27 2 2" xfId="1079"/>
    <cellStyle name="Normal 27 2 2 2" xfId="1321"/>
    <cellStyle name="Normal 27 2 2 3" xfId="1412"/>
    <cellStyle name="Normal 27 2 3" xfId="877"/>
    <cellStyle name="Normal 27 3" xfId="1078"/>
    <cellStyle name="Normal 27 3 2" xfId="1320"/>
    <cellStyle name="Normal 27 3 3" xfId="1427"/>
    <cellStyle name="Normal 27 4" xfId="849"/>
    <cellStyle name="Normal 27_איזון הדוח" xfId="683"/>
    <cellStyle name="Normal 28" xfId="575"/>
    <cellStyle name="Normal 28 2" xfId="644"/>
    <cellStyle name="Normal 28 2 2" xfId="1027"/>
    <cellStyle name="Normal 28 2 3" xfId="1077"/>
    <cellStyle name="Normal 28 2 3 2" xfId="1322"/>
    <cellStyle name="Normal 28 2 3 3" xfId="1410"/>
    <cellStyle name="Normal 28 2 4" xfId="714"/>
    <cellStyle name="Normal 28 3" xfId="776"/>
    <cellStyle name="Normal 28 4" xfId="1149"/>
    <cellStyle name="Normal 28 5" xfId="2195"/>
    <cellStyle name="Normal 28_איזון הדוח" xfId="684"/>
    <cellStyle name="Normal 29" xfId="576"/>
    <cellStyle name="Normal 29 2" xfId="713"/>
    <cellStyle name="Normal 29 2 2" xfId="1028"/>
    <cellStyle name="Normal 29 3" xfId="743"/>
    <cellStyle name="Normal 29 4" xfId="1076"/>
    <cellStyle name="Normal 29 5" xfId="863"/>
    <cellStyle name="Normal 29 5 2" xfId="2194"/>
    <cellStyle name="Normal 3" xfId="6"/>
    <cellStyle name="Normal 3 2" xfId="104"/>
    <cellStyle name="Normal 3 2 2" xfId="1004"/>
    <cellStyle name="Normal 3 3" xfId="1052"/>
    <cellStyle name="Normal 3 4" xfId="2210"/>
    <cellStyle name="Normal 3 5" xfId="218"/>
    <cellStyle name="Normal 3 6" xfId="59"/>
    <cellStyle name="Normal 30" xfId="645"/>
    <cellStyle name="Normal 30 2" xfId="651"/>
    <cellStyle name="Normal 30 3" xfId="656"/>
    <cellStyle name="Normal 30 3 2" xfId="941"/>
    <cellStyle name="Normal 30 3 3" xfId="1301"/>
    <cellStyle name="Normal 30 3 3 2" xfId="1492"/>
    <cellStyle name="Normal 30 3 3 3" xfId="1720"/>
    <cellStyle name="Normal 30 3 3 4" xfId="1681"/>
    <cellStyle name="Normal 30 3 3 4 2" xfId="1961"/>
    <cellStyle name="Normal 30 3 3 5" xfId="1859"/>
    <cellStyle name="Normal 30 3 4" xfId="1404"/>
    <cellStyle name="Normal 30 3 5" xfId="1634"/>
    <cellStyle name="Normal 30 3 5 2" xfId="1940"/>
    <cellStyle name="Normal 30 3 6" xfId="1858"/>
    <cellStyle name="Normal 30 3_איזון הדוח" xfId="1470"/>
    <cellStyle name="Normal 30 4" xfId="1588"/>
    <cellStyle name="Normal 30 4 2" xfId="1916"/>
    <cellStyle name="Normal 30 5" xfId="1857"/>
    <cellStyle name="Normal 30_איזון הדוח" xfId="685"/>
    <cellStyle name="Normal 31" xfId="652"/>
    <cellStyle name="Normal 31 2" xfId="657"/>
    <cellStyle name="Normal 31 2 2" xfId="942"/>
    <cellStyle name="Normal 31 2 2 2" xfId="1324"/>
    <cellStyle name="Normal 31 2 2 3" xfId="1430"/>
    <cellStyle name="Normal 31 2 3" xfId="945"/>
    <cellStyle name="Normal 31 2 4" xfId="1302"/>
    <cellStyle name="Normal 31 2 4 2" xfId="1493"/>
    <cellStyle name="Normal 31 2 4 3" xfId="1649"/>
    <cellStyle name="Normal 31 2 4 4" xfId="1705"/>
    <cellStyle name="Normal 31 2 4 4 2" xfId="1980"/>
    <cellStyle name="Normal 31 2 4 5" xfId="1861"/>
    <cellStyle name="Normal 31 2 5" xfId="1405"/>
    <cellStyle name="Normal 31 2 6" xfId="1710"/>
    <cellStyle name="Normal 31 2 6 2" xfId="1982"/>
    <cellStyle name="Normal 31 2 7" xfId="1860"/>
    <cellStyle name="Normal 31 2_איזון הדוח" xfId="1471"/>
    <cellStyle name="Normal 31 3" xfId="659"/>
    <cellStyle name="Normal 31 4" xfId="1075"/>
    <cellStyle name="Normal 31 4 2" xfId="1323"/>
    <cellStyle name="Normal 31 4 3" xfId="1444"/>
    <cellStyle name="Normal 31 5" xfId="910"/>
    <cellStyle name="Normal 31_איזון הדוח" xfId="686"/>
    <cellStyle name="Normal 32" xfId="655"/>
    <cellStyle name="Normal 32 2" xfId="661"/>
    <cellStyle name="Normal 32 3" xfId="1300"/>
    <cellStyle name="Normal 32 4" xfId="1299"/>
    <cellStyle name="Normal 32 4 2" xfId="1491"/>
    <cellStyle name="Normal 32 4 3" xfId="1708"/>
    <cellStyle name="Normal 32 4 4" xfId="1611"/>
    <cellStyle name="Normal 32 4 4 2" xfId="1932"/>
    <cellStyle name="Normal 32 4 5" xfId="1862"/>
    <cellStyle name="Normal 32_איזון הדוח" xfId="687"/>
    <cellStyle name="Normal 33" xfId="664"/>
    <cellStyle name="Normal 33 2" xfId="946"/>
    <cellStyle name="Normal 33 3" xfId="1074"/>
    <cellStyle name="Normal 33 4" xfId="758"/>
    <cellStyle name="Normal 33 5" xfId="1407"/>
    <cellStyle name="Normal 33 5 2" xfId="1520"/>
    <cellStyle name="Normal 33 5 3" xfId="1717"/>
    <cellStyle name="Normal 33 5 4" xfId="1672"/>
    <cellStyle name="Normal 33 5 4 2" xfId="1957"/>
    <cellStyle name="Normal 33 5 5" xfId="1864"/>
    <cellStyle name="Normal 33 6" xfId="1596"/>
    <cellStyle name="Normal 33 6 2" xfId="1924"/>
    <cellStyle name="Normal 33 7" xfId="1863"/>
    <cellStyle name="Normal 34" xfId="861"/>
    <cellStyle name="Normal 34 2" xfId="953"/>
    <cellStyle name="Normal 35" xfId="907"/>
    <cellStyle name="Normal 35 2" xfId="954"/>
    <cellStyle name="Normal 36" xfId="860"/>
    <cellStyle name="Normal 36 2" xfId="955"/>
    <cellStyle name="Normal 37" xfId="906"/>
    <cellStyle name="Normal 37 2" xfId="956"/>
    <cellStyle name="Normal 38" xfId="940"/>
    <cellStyle name="Normal 38 2" xfId="957"/>
    <cellStyle name="Normal 39" xfId="937"/>
    <cellStyle name="Normal 39 2" xfId="958"/>
    <cellStyle name="Normal 4" xfId="61"/>
    <cellStyle name="Normal 4 2" xfId="543"/>
    <cellStyle name="Normal 4 2 2" xfId="1148"/>
    <cellStyle name="Normal 4 2 2 2" xfId="1355"/>
    <cellStyle name="Normal 4 2 2 3" xfId="1411"/>
    <cellStyle name="Normal 4 2 3" xfId="1007"/>
    <cellStyle name="Normal 4 3" xfId="335"/>
    <cellStyle name="Normal 4_איזון הדוח" xfId="688"/>
    <cellStyle name="Normal 40" xfId="936"/>
    <cellStyle name="Normal 40 2" xfId="959"/>
    <cellStyle name="Normal 41" xfId="817"/>
    <cellStyle name="Normal 41 2" xfId="960"/>
    <cellStyle name="Normal 42" xfId="700"/>
    <cellStyle name="Normal 42 2" xfId="961"/>
    <cellStyle name="Normal 43" xfId="905"/>
    <cellStyle name="Normal 43 2" xfId="962"/>
    <cellStyle name="Normal 44" xfId="846"/>
    <cellStyle name="Normal 44 2" xfId="963"/>
    <cellStyle name="Normal 45" xfId="904"/>
    <cellStyle name="Normal 45 2" xfId="964"/>
    <cellStyle name="Normal 46" xfId="823"/>
    <cellStyle name="Normal 46 2" xfId="965"/>
    <cellStyle name="Normal 47" xfId="903"/>
    <cellStyle name="Normal 47 2" xfId="966"/>
    <cellStyle name="Normal 48" xfId="822"/>
    <cellStyle name="Normal 48 2" xfId="971"/>
    <cellStyle name="Normal 48 3" xfId="1008"/>
    <cellStyle name="Normal 48 3 2" xfId="1045"/>
    <cellStyle name="Normal 48 4" xfId="998"/>
    <cellStyle name="Normal 49" xfId="749"/>
    <cellStyle name="Normal 49 2" xfId="1033"/>
    <cellStyle name="Normal 5" xfId="384"/>
    <cellStyle name="Normal 5 2" xfId="547"/>
    <cellStyle name="Normal 5 3" xfId="712"/>
    <cellStyle name="Normal 5 3 2" xfId="1029"/>
    <cellStyle name="Normal 5 4" xfId="1073"/>
    <cellStyle name="Normal 5_איזון הדוח" xfId="689"/>
    <cellStyle name="Normal 50" xfId="967"/>
    <cellStyle name="Normal 50 2" xfId="974"/>
    <cellStyle name="Normal 50 3" xfId="1024"/>
    <cellStyle name="Normal 50 3 2" xfId="1047"/>
    <cellStyle name="Normal 50 4" xfId="1036"/>
    <cellStyle name="Normal 50 5" xfId="1021"/>
    <cellStyle name="Normal 51" xfId="976"/>
    <cellStyle name="Normal 51 2" xfId="1039"/>
    <cellStyle name="Normal 52" xfId="977"/>
    <cellStyle name="Normal 52 2" xfId="1040"/>
    <cellStyle name="Normal 53" xfId="1038"/>
    <cellStyle name="Normal 53 2" xfId="1049"/>
    <cellStyle name="Normal 53 2 2" xfId="1151"/>
    <cellStyle name="Normal 53 2 3" xfId="1389"/>
    <cellStyle name="Normal 53 3" xfId="1150"/>
    <cellStyle name="Normal 54" xfId="1050"/>
    <cellStyle name="Normal 54 2" xfId="1153"/>
    <cellStyle name="Normal 54 2 2" xfId="1484"/>
    <cellStyle name="Normal 54 2 3" xfId="1609"/>
    <cellStyle name="Normal 54 2 4" xfId="1636"/>
    <cellStyle name="Normal 54 2 4 2" xfId="1942"/>
    <cellStyle name="Normal 54 2 5" xfId="1865"/>
    <cellStyle name="Normal 54 3" xfId="1072"/>
    <cellStyle name="Normal 55" xfId="1051"/>
    <cellStyle name="Normal 55 2" xfId="1071"/>
    <cellStyle name="Normal 55 3" xfId="1619"/>
    <cellStyle name="Normal 55 3 2" xfId="1935"/>
    <cellStyle name="Normal 55 4" xfId="1866"/>
    <cellStyle name="Normal 56" xfId="1290"/>
    <cellStyle name="Normal 56 2" xfId="1487"/>
    <cellStyle name="Normal 56 3" xfId="1714"/>
    <cellStyle name="Normal 56 4" xfId="1642"/>
    <cellStyle name="Normal 56 4 2" xfId="1945"/>
    <cellStyle name="Normal 56 5" xfId="1867"/>
    <cellStyle name="Normal 56 6" xfId="2211"/>
    <cellStyle name="Normal 57" xfId="1238"/>
    <cellStyle name="Normal 57 2" xfId="1485"/>
    <cellStyle name="Normal 57 3" xfId="1660"/>
    <cellStyle name="Normal 57 4" xfId="1651"/>
    <cellStyle name="Normal 57 4 2" xfId="1950"/>
    <cellStyle name="Normal 57 5" xfId="1868"/>
    <cellStyle name="Normal 58" xfId="1053"/>
    <cellStyle name="Normal 58 2" xfId="1479"/>
    <cellStyle name="Normal 58 3" xfId="1669"/>
    <cellStyle name="Normal 58 4" xfId="1692"/>
    <cellStyle name="Normal 58 4 2" xfId="1972"/>
    <cellStyle name="Normal 58 5" xfId="1869"/>
    <cellStyle name="Normal 59" xfId="1063"/>
    <cellStyle name="Normal 59 2" xfId="1480"/>
    <cellStyle name="Normal 59 3" xfId="1674"/>
    <cellStyle name="Normal 59 4" xfId="1698"/>
    <cellStyle name="Normal 59 4 2" xfId="1974"/>
    <cellStyle name="Normal 59 5" xfId="1870"/>
    <cellStyle name="Normal 6" xfId="391"/>
    <cellStyle name="Normal 6 2" xfId="554"/>
    <cellStyle name="Normal 6 2 2" xfId="1070"/>
    <cellStyle name="Normal 6 2 2 2" xfId="1325"/>
    <cellStyle name="Normal 6 2 2 3" xfId="1416"/>
    <cellStyle name="Normal 6 2 3" xfId="855"/>
    <cellStyle name="Normal 6 3" xfId="806"/>
    <cellStyle name="Normal 6 4" xfId="1005"/>
    <cellStyle name="Normal 6 5" xfId="1146"/>
    <cellStyle name="Normal 6 6" xfId="1069"/>
    <cellStyle name="Normal 6 7" xfId="734"/>
    <cellStyle name="Normal 6_איזון הדוח" xfId="690"/>
    <cellStyle name="Normal 60" xfId="1289"/>
    <cellStyle name="Normal 60 2" xfId="1486"/>
    <cellStyle name="Normal 60 3" xfId="1616"/>
    <cellStyle name="Normal 60 4" xfId="1718"/>
    <cellStyle name="Normal 60 4 2" xfId="1984"/>
    <cellStyle name="Normal 60 5" xfId="1871"/>
    <cellStyle name="Normal 61" xfId="1139"/>
    <cellStyle name="Normal 61 2" xfId="1483"/>
    <cellStyle name="Normal 61 3" xfId="1670"/>
    <cellStyle name="Normal 61 4" xfId="1688"/>
    <cellStyle name="Normal 61 4 2" xfId="1968"/>
    <cellStyle name="Normal 61 5" xfId="1872"/>
    <cellStyle name="Normal 62" xfId="1296"/>
    <cellStyle name="Normal 62 2" xfId="1488"/>
    <cellStyle name="Normal 62 3" xfId="1621"/>
    <cellStyle name="Normal 62 4" xfId="1657"/>
    <cellStyle name="Normal 62 4 2" xfId="1953"/>
    <cellStyle name="Normal 62 5" xfId="1873"/>
    <cellStyle name="Normal 63" xfId="1297"/>
    <cellStyle name="Normal 63 2" xfId="1489"/>
    <cellStyle name="Normal 63 3" xfId="1695"/>
    <cellStyle name="Normal 63 4" xfId="1592"/>
    <cellStyle name="Normal 63 4 2" xfId="1920"/>
    <cellStyle name="Normal 63 5" xfId="1874"/>
    <cellStyle name="Normal 64" xfId="1298"/>
    <cellStyle name="Normal 64 2" xfId="1490"/>
    <cellStyle name="Normal 64 3" xfId="1637"/>
    <cellStyle name="Normal 64 4" xfId="1635"/>
    <cellStyle name="Normal 64 4 2" xfId="1941"/>
    <cellStyle name="Normal 64 5" xfId="1875"/>
    <cellStyle name="Normal 65" xfId="1357"/>
    <cellStyle name="Normal 65 2" xfId="1496"/>
    <cellStyle name="Normal 65 3" xfId="1661"/>
    <cellStyle name="Normal 65 4" xfId="1644"/>
    <cellStyle name="Normal 65 4 2" xfId="1946"/>
    <cellStyle name="Normal 65 5" xfId="1876"/>
    <cellStyle name="Normal 66" xfId="1359"/>
    <cellStyle name="Normal 66 2" xfId="1498"/>
    <cellStyle name="Normal 66 3" xfId="1640"/>
    <cellStyle name="Normal 66 4" xfId="1650"/>
    <cellStyle name="Normal 66 4 2" xfId="1949"/>
    <cellStyle name="Normal 66 5" xfId="1877"/>
    <cellStyle name="Normal 67" xfId="1360"/>
    <cellStyle name="Normal 67 2" xfId="1499"/>
    <cellStyle name="Normal 67 3" xfId="1605"/>
    <cellStyle name="Normal 67 4" xfId="1641"/>
    <cellStyle name="Normal 67 4 2" xfId="1944"/>
    <cellStyle name="Normal 67 5" xfId="1878"/>
    <cellStyle name="Normal 68" xfId="1361"/>
    <cellStyle name="Normal 68 2" xfId="1500"/>
    <cellStyle name="Normal 68 3" xfId="1675"/>
    <cellStyle name="Normal 68 4" xfId="1614"/>
    <cellStyle name="Normal 68 4 2" xfId="1934"/>
    <cellStyle name="Normal 68 5" xfId="1879"/>
    <cellStyle name="Normal 69" xfId="1362"/>
    <cellStyle name="Normal 69 2" xfId="1501"/>
    <cellStyle name="Normal 69 3" xfId="1633"/>
    <cellStyle name="Normal 69 4" xfId="1599"/>
    <cellStyle name="Normal 69 4 2" xfId="1926"/>
    <cellStyle name="Normal 69 5" xfId="1880"/>
    <cellStyle name="Normal 7" xfId="392"/>
    <cellStyle name="Normal 7 2" xfId="555"/>
    <cellStyle name="Normal 7 2 2" xfId="982"/>
    <cellStyle name="Normal 7 2 3" xfId="1068"/>
    <cellStyle name="Normal 7 2 4" xfId="915"/>
    <cellStyle name="Normal 7 3" xfId="711"/>
    <cellStyle name="Normal 7 4" xfId="1147"/>
    <cellStyle name="Normal 7 5" xfId="730"/>
    <cellStyle name="Normal 7_איזון הדוח" xfId="691"/>
    <cellStyle name="Normal 70" xfId="1358"/>
    <cellStyle name="Normal 70 2" xfId="1497"/>
    <cellStyle name="Normal 70 3" xfId="1617"/>
    <cellStyle name="Normal 70 4" xfId="1646"/>
    <cellStyle name="Normal 70 4 2" xfId="1947"/>
    <cellStyle name="Normal 70 5" xfId="1881"/>
    <cellStyle name="Normal 71" xfId="1363"/>
    <cellStyle name="Normal 71 2" xfId="1531"/>
    <cellStyle name="Normal 71 2 2" xfId="1752"/>
    <cellStyle name="Normal 71 2 3" xfId="2067"/>
    <cellStyle name="Normal 71 2 4" xfId="2124"/>
    <cellStyle name="Normal 71 3" xfId="1502"/>
    <cellStyle name="Normal 71 4" xfId="1666"/>
    <cellStyle name="Normal 71 5" xfId="1716"/>
    <cellStyle name="Normal 71 5 2" xfId="1983"/>
    <cellStyle name="Normal 71 6" xfId="1882"/>
    <cellStyle name="Normal 72" xfId="1364"/>
    <cellStyle name="Normal 72 2" xfId="1532"/>
    <cellStyle name="Normal 72 2 2" xfId="1753"/>
    <cellStyle name="Normal 72 2 3" xfId="2066"/>
    <cellStyle name="Normal 72 2 4" xfId="2123"/>
    <cellStyle name="Normal 72 3" xfId="1503"/>
    <cellStyle name="Normal 72 4" xfId="1631"/>
    <cellStyle name="Normal 72 5" xfId="1685"/>
    <cellStyle name="Normal 72 5 2" xfId="1965"/>
    <cellStyle name="Normal 72 6" xfId="1883"/>
    <cellStyle name="Normal 73" xfId="1365"/>
    <cellStyle name="Normal 73 2" xfId="1533"/>
    <cellStyle name="Normal 73 2 2" xfId="1754"/>
    <cellStyle name="Normal 73 2 3" xfId="2065"/>
    <cellStyle name="Normal 73 2 4" xfId="2122"/>
    <cellStyle name="Normal 73 3" xfId="1504"/>
    <cellStyle name="Normal 73 4" xfId="1673"/>
    <cellStyle name="Normal 73 5" xfId="1690"/>
    <cellStyle name="Normal 73 5 2" xfId="1970"/>
    <cellStyle name="Normal 73 6" xfId="1884"/>
    <cellStyle name="Normal 74" xfId="1366"/>
    <cellStyle name="Normal 74 2" xfId="1534"/>
    <cellStyle name="Normal 74 2 2" xfId="1755"/>
    <cellStyle name="Normal 74 2 3" xfId="2064"/>
    <cellStyle name="Normal 74 2 4" xfId="2121"/>
    <cellStyle name="Normal 74 3" xfId="1505"/>
    <cellStyle name="Normal 74 4" xfId="1668"/>
    <cellStyle name="Normal 74 5" xfId="1699"/>
    <cellStyle name="Normal 74 5 2" xfId="1975"/>
    <cellStyle name="Normal 74 6" xfId="1885"/>
    <cellStyle name="Normal 75" xfId="1367"/>
    <cellStyle name="Normal 75 2" xfId="1535"/>
    <cellStyle name="Normal 75 2 2" xfId="1756"/>
    <cellStyle name="Normal 75 2 3" xfId="2063"/>
    <cellStyle name="Normal 75 2 4" xfId="2120"/>
    <cellStyle name="Normal 75 3" xfId="1506"/>
    <cellStyle name="Normal 75 4" xfId="1747"/>
    <cellStyle name="Normal 75 5" xfId="1591"/>
    <cellStyle name="Normal 75 5 2" xfId="1919"/>
    <cellStyle name="Normal 75 6" xfId="1886"/>
    <cellStyle name="Normal 76" xfId="1368"/>
    <cellStyle name="Normal 76 2" xfId="1536"/>
    <cellStyle name="Normal 76 2 2" xfId="1757"/>
    <cellStyle name="Normal 76 2 3" xfId="2062"/>
    <cellStyle name="Normal 76 2 4" xfId="2119"/>
    <cellStyle name="Normal 76 3" xfId="1507"/>
    <cellStyle name="Normal 76 4" xfId="1604"/>
    <cellStyle name="Normal 76 5" xfId="1689"/>
    <cellStyle name="Normal 76 5 2" xfId="1969"/>
    <cellStyle name="Normal 76 6" xfId="1887"/>
    <cellStyle name="Normal 77" xfId="1369"/>
    <cellStyle name="Normal 77 2" xfId="1537"/>
    <cellStyle name="Normal 77 2 2" xfId="1758"/>
    <cellStyle name="Normal 77 2 3" xfId="2061"/>
    <cellStyle name="Normal 77 2 4" xfId="2118"/>
    <cellStyle name="Normal 77 3" xfId="1508"/>
    <cellStyle name="Normal 77 4" xfId="1701"/>
    <cellStyle name="Normal 77 5" xfId="1598"/>
    <cellStyle name="Normal 77 5 2" xfId="1925"/>
    <cellStyle name="Normal 77 6" xfId="1888"/>
    <cellStyle name="Normal 78" xfId="1370"/>
    <cellStyle name="Normal 78 2" xfId="1538"/>
    <cellStyle name="Normal 78 2 2" xfId="1759"/>
    <cellStyle name="Normal 78 2 3" xfId="2060"/>
    <cellStyle name="Normal 78 2 4" xfId="2117"/>
    <cellStyle name="Normal 78 3" xfId="1509"/>
    <cellStyle name="Normal 78 4" xfId="1620"/>
    <cellStyle name="Normal 78 5" xfId="1686"/>
    <cellStyle name="Normal 78 5 2" xfId="1966"/>
    <cellStyle name="Normal 78 6" xfId="1889"/>
    <cellStyle name="Normal 79" xfId="1374"/>
    <cellStyle name="Normal 79 2" xfId="1542"/>
    <cellStyle name="Normal 79 2 2" xfId="1763"/>
    <cellStyle name="Normal 79 2 3" xfId="2153"/>
    <cellStyle name="Normal 79 2 4" xfId="2113"/>
    <cellStyle name="Normal 79 3" xfId="1513"/>
    <cellStyle name="Normal 79 4" xfId="1585"/>
    <cellStyle name="Normal 79 5" xfId="1691"/>
    <cellStyle name="Normal 79 5 2" xfId="1971"/>
    <cellStyle name="Normal 79 6" xfId="1890"/>
    <cellStyle name="Normal 8" xfId="393"/>
    <cellStyle name="Normal 8 2" xfId="556"/>
    <cellStyle name="Normal 8 2 2" xfId="1067"/>
    <cellStyle name="Normal 8 2 2 2" xfId="1326"/>
    <cellStyle name="Normal 8 2 2 3" xfId="1385"/>
    <cellStyle name="Normal 8 2 3" xfId="728"/>
    <cellStyle name="Normal 8 3" xfId="710"/>
    <cellStyle name="Normal 8 4" xfId="1066"/>
    <cellStyle name="Normal 8 5" xfId="1065"/>
    <cellStyle name="Normal 8 6" xfId="869"/>
    <cellStyle name="Normal 8_איזון הדוח" xfId="692"/>
    <cellStyle name="Normal 80" xfId="1375"/>
    <cellStyle name="Normal 80 2" xfId="1543"/>
    <cellStyle name="Normal 80 2 2" xfId="1764"/>
    <cellStyle name="Normal 80 2 3" xfId="2157"/>
    <cellStyle name="Normal 80 2 4" xfId="2112"/>
    <cellStyle name="Normal 80 3" xfId="1514"/>
    <cellStyle name="Normal 80 4" xfId="1618"/>
    <cellStyle name="Normal 80 5" xfId="1663"/>
    <cellStyle name="Normal 80 5 2" xfId="1956"/>
    <cellStyle name="Normal 80 6" xfId="1891"/>
    <cellStyle name="Normal 81" xfId="1373"/>
    <cellStyle name="Normal 81 2" xfId="1541"/>
    <cellStyle name="Normal 81 2 2" xfId="1762"/>
    <cellStyle name="Normal 81 2 3" xfId="2057"/>
    <cellStyle name="Normal 81 2 4" xfId="2114"/>
    <cellStyle name="Normal 81 3" xfId="1512"/>
    <cellStyle name="Normal 81 4" xfId="1696"/>
    <cellStyle name="Normal 81 5" xfId="1658"/>
    <cellStyle name="Normal 81 5 2" xfId="1954"/>
    <cellStyle name="Normal 81 6" xfId="1892"/>
    <cellStyle name="Normal 82" xfId="1372"/>
    <cellStyle name="Normal 82 2" xfId="1540"/>
    <cellStyle name="Normal 82 2 2" xfId="1761"/>
    <cellStyle name="Normal 82 2 3" xfId="2058"/>
    <cellStyle name="Normal 82 2 4" xfId="2115"/>
    <cellStyle name="Normal 82 3" xfId="1511"/>
    <cellStyle name="Normal 82 4" xfId="1627"/>
    <cellStyle name="Normal 82 5" xfId="1703"/>
    <cellStyle name="Normal 82 5 2" xfId="1978"/>
    <cellStyle name="Normal 82 6" xfId="1893"/>
    <cellStyle name="Normal 83" xfId="1376"/>
    <cellStyle name="Normal 83 2" xfId="1544"/>
    <cellStyle name="Normal 83 2 2" xfId="1765"/>
    <cellStyle name="Normal 83 2 3" xfId="2056"/>
    <cellStyle name="Normal 83 2 4" xfId="2111"/>
    <cellStyle name="Normal 83 3" xfId="1515"/>
    <cellStyle name="Normal 83 4" xfId="1602"/>
    <cellStyle name="Normal 83 5" xfId="1603"/>
    <cellStyle name="Normal 83 5 2" xfId="1929"/>
    <cellStyle name="Normal 83 6" xfId="1894"/>
    <cellStyle name="Normal 84" xfId="1371"/>
    <cellStyle name="Normal 84 2" xfId="1539"/>
    <cellStyle name="Normal 84 2 2" xfId="1760"/>
    <cellStyle name="Normal 84 2 3" xfId="2059"/>
    <cellStyle name="Normal 84 2 4" xfId="2116"/>
    <cellStyle name="Normal 84 3" xfId="1510"/>
    <cellStyle name="Normal 84 4" xfId="1645"/>
    <cellStyle name="Normal 84 5" xfId="1612"/>
    <cellStyle name="Normal 84 5 2" xfId="1933"/>
    <cellStyle name="Normal 84 6" xfId="1895"/>
    <cellStyle name="Normal 85" xfId="1377"/>
    <cellStyle name="Normal 85 2" xfId="1545"/>
    <cellStyle name="Normal 85 2 2" xfId="1766"/>
    <cellStyle name="Normal 85 2 3" xfId="2055"/>
    <cellStyle name="Normal 85 2 4" xfId="2110"/>
    <cellStyle name="Normal 85 3" xfId="1516"/>
    <cellStyle name="Normal 85 4" xfId="1697"/>
    <cellStyle name="Normal 85 5" xfId="1625"/>
    <cellStyle name="Normal 85 5 2" xfId="1937"/>
    <cellStyle name="Normal 85 6" xfId="1896"/>
    <cellStyle name="Normal 86" xfId="1378"/>
    <cellStyle name="Normal 86 2" xfId="1546"/>
    <cellStyle name="Normal 86 2 2" xfId="1767"/>
    <cellStyle name="Normal 86 2 3" xfId="2054"/>
    <cellStyle name="Normal 86 2 4" xfId="2109"/>
    <cellStyle name="Normal 86 3" xfId="1517"/>
    <cellStyle name="Normal 86 4" xfId="1679"/>
    <cellStyle name="Normal 86 5" xfId="1704"/>
    <cellStyle name="Normal 86 5 2" xfId="1979"/>
    <cellStyle name="Normal 86 6" xfId="1897"/>
    <cellStyle name="Normal 87" xfId="1440"/>
    <cellStyle name="Normal 87 2" xfId="1549"/>
    <cellStyle name="Normal 87 2 2" xfId="1770"/>
    <cellStyle name="Normal 87 2 3" xfId="2158"/>
    <cellStyle name="Normal 87 2 4" xfId="2106"/>
    <cellStyle name="Normal 87 3" xfId="1521"/>
    <cellStyle name="Normal 87 4" xfId="1715"/>
    <cellStyle name="Normal 87 5" xfId="1709"/>
    <cellStyle name="Normal 87 5 2" xfId="1981"/>
    <cellStyle name="Normal 87 6" xfId="1898"/>
    <cellStyle name="Normal 88" xfId="1393"/>
    <cellStyle name="Normal 88 2" xfId="1547"/>
    <cellStyle name="Normal 88 2 2" xfId="1768"/>
    <cellStyle name="Normal 88 2 3" xfId="2053"/>
    <cellStyle name="Normal 88 2 4" xfId="2108"/>
    <cellStyle name="Normal 88 3" xfId="1518"/>
    <cellStyle name="Normal 88 4" xfId="1711"/>
    <cellStyle name="Normal 88 5" xfId="1630"/>
    <cellStyle name="Normal 88 5 2" xfId="1939"/>
    <cellStyle name="Normal 88 6" xfId="1899"/>
    <cellStyle name="Normal 89" xfId="1394"/>
    <cellStyle name="Normal 89 2" xfId="1548"/>
    <cellStyle name="Normal 89 2 2" xfId="1769"/>
    <cellStyle name="Normal 89 2 3" xfId="2152"/>
    <cellStyle name="Normal 89 2 4" xfId="2107"/>
    <cellStyle name="Normal 89 3" xfId="1519"/>
    <cellStyle name="Normal 89 4" xfId="1707"/>
    <cellStyle name="Normal 89 5" xfId="1647"/>
    <cellStyle name="Normal 89 5 2" xfId="1948"/>
    <cellStyle name="Normal 89 6" xfId="1900"/>
    <cellStyle name="Normal 9" xfId="394"/>
    <cellStyle name="Normal 9 2" xfId="557"/>
    <cellStyle name="Normal 9_איזון הדוח" xfId="693"/>
    <cellStyle name="Normal 90" xfId="1446"/>
    <cellStyle name="Normal 90 2" xfId="1550"/>
    <cellStyle name="Normal 90 2 2" xfId="1771"/>
    <cellStyle name="Normal 90 2 3" xfId="2052"/>
    <cellStyle name="Normal 90 2 4" xfId="2105"/>
    <cellStyle name="Normal 90 3" xfId="1522"/>
    <cellStyle name="Normal 90 4" xfId="1597"/>
    <cellStyle name="Normal 90 5" xfId="1653"/>
    <cellStyle name="Normal 90 5 2" xfId="1951"/>
    <cellStyle name="Normal 90 6" xfId="1901"/>
    <cellStyle name="Normal 91" xfId="1449"/>
    <cellStyle name="Normal 91 2" xfId="1553"/>
    <cellStyle name="Normal 91 2 2" xfId="1774"/>
    <cellStyle name="Normal 91 2 3" xfId="2049"/>
    <cellStyle name="Normal 91 2 4" xfId="2102"/>
    <cellStyle name="Normal 91 3" xfId="1524"/>
    <cellStyle name="Normal 91 4" xfId="1738"/>
    <cellStyle name="Normal 91 5" xfId="1622"/>
    <cellStyle name="Normal 91 5 2" xfId="1936"/>
    <cellStyle name="Normal 91 6" xfId="1902"/>
    <cellStyle name="Normal 92" xfId="1447"/>
    <cellStyle name="Normal 92 2" xfId="1551"/>
    <cellStyle name="Normal 92 2 2" xfId="1772"/>
    <cellStyle name="Normal 92 2 3" xfId="2051"/>
    <cellStyle name="Normal 92 2 4" xfId="2104"/>
    <cellStyle name="Normal 92 3" xfId="1523"/>
    <cellStyle name="Normal 92 4" xfId="1656"/>
    <cellStyle name="Normal 92 5" xfId="1659"/>
    <cellStyle name="Normal 92 5 2" xfId="1955"/>
    <cellStyle name="Normal 92 6" xfId="1903"/>
    <cellStyle name="Normal 93" xfId="1448"/>
    <cellStyle name="Normal 93 2" xfId="1552"/>
    <cellStyle name="Normal 93 2 2" xfId="1773"/>
    <cellStyle name="Normal 93 2 3" xfId="2050"/>
    <cellStyle name="Normal 93 2 4" xfId="2103"/>
    <cellStyle name="Normal 93 3" xfId="1525"/>
    <cellStyle name="Normal 93 4" xfId="1615"/>
    <cellStyle name="Normal 93 5" xfId="1606"/>
    <cellStyle name="Normal 93 5 2" xfId="1930"/>
    <cellStyle name="Normal 93 6" xfId="1904"/>
    <cellStyle name="Normal 94" xfId="1450"/>
    <cellStyle name="Normal 94 2" xfId="1554"/>
    <cellStyle name="Normal 94 2 2" xfId="1775"/>
    <cellStyle name="Normal 94 2 3" xfId="2048"/>
    <cellStyle name="Normal 94 2 4" xfId="2101"/>
    <cellStyle name="Normal 94 3" xfId="1526"/>
    <cellStyle name="Normal 94 4" xfId="1665"/>
    <cellStyle name="Normal 94 5" xfId="1594"/>
    <cellStyle name="Normal 94 5 2" xfId="1922"/>
    <cellStyle name="Normal 94 6" xfId="1905"/>
    <cellStyle name="Normal 95" xfId="1451"/>
    <cellStyle name="Normal 95 2" xfId="1721"/>
    <cellStyle name="Normal 95 3" xfId="1713"/>
    <cellStyle name="Normal 95 4" xfId="1719"/>
    <cellStyle name="Normal 95 4 2" xfId="1985"/>
    <cellStyle name="Normal 95 5" xfId="1906"/>
    <cellStyle name="Normal 95 5 2" xfId="2021"/>
    <cellStyle name="Normal 95 5 3" xfId="2093"/>
    <cellStyle name="Normal 96" xfId="1452"/>
    <cellStyle name="Normal 96 2" xfId="1722"/>
    <cellStyle name="Normal 96 3" xfId="1638"/>
    <cellStyle name="Normal 96 4" xfId="1610"/>
    <cellStyle name="Normal 96 4 2" xfId="1931"/>
    <cellStyle name="Normal 96 5" xfId="1907"/>
    <cellStyle name="Normal 96 5 2" xfId="2022"/>
    <cellStyle name="Normal 96 5 3" xfId="2092"/>
    <cellStyle name="Normal 97" xfId="1453"/>
    <cellStyle name="Normal 97 2" xfId="1723"/>
    <cellStyle name="Normal 97 3" xfId="1643"/>
    <cellStyle name="Normal 97 4" xfId="1687"/>
    <cellStyle name="Normal 97 4 2" xfId="1967"/>
    <cellStyle name="Normal 97 5" xfId="1908"/>
    <cellStyle name="Normal 97 5 2" xfId="2023"/>
    <cellStyle name="Normal 97 5 3" xfId="2091"/>
    <cellStyle name="Normal 98" xfId="1454"/>
    <cellStyle name="Normal 98 2" xfId="1724"/>
    <cellStyle name="Normal 98 3" xfId="1671"/>
    <cellStyle name="Normal 98 4" xfId="1654"/>
    <cellStyle name="Normal 98 4 2" xfId="1952"/>
    <cellStyle name="Normal 98 5" xfId="1909"/>
    <cellStyle name="Normal 98 5 2" xfId="2024"/>
    <cellStyle name="Normal 98 5 3" xfId="2154"/>
    <cellStyle name="Normal 99" xfId="1455"/>
    <cellStyle name="Normal 99 2" xfId="1725"/>
    <cellStyle name="Normal 99 3" xfId="1613"/>
    <cellStyle name="Normal 99 4" xfId="1700"/>
    <cellStyle name="Normal 99 4 2" xfId="1976"/>
    <cellStyle name="Normal 99 5" xfId="1910"/>
    <cellStyle name="Normal 99 5 2" xfId="2025"/>
    <cellStyle name="Normal 99 5 3" xfId="2090"/>
    <cellStyle name="Normal_2007-16618" xfId="7"/>
    <cellStyle name="Note" xfId="99"/>
    <cellStyle name="Note 2" xfId="164"/>
    <cellStyle name="Note 2 2" xfId="973"/>
    <cellStyle name="Note 2 3" xfId="983"/>
    <cellStyle name="Note 2 3 2" xfId="1044"/>
    <cellStyle name="Note 2 4" xfId="1030"/>
    <cellStyle name="Note 2 5" xfId="1062"/>
    <cellStyle name="Note 2 6" xfId="545"/>
    <cellStyle name="Note 3" xfId="979"/>
    <cellStyle name="Note 3 2" xfId="1042"/>
    <cellStyle name="Note 4" xfId="1172"/>
    <cellStyle name="Note 4 2" xfId="1061"/>
    <cellStyle name="Note 5" xfId="1064"/>
    <cellStyle name="Note 5 2" xfId="1481"/>
    <cellStyle name="Note 5 3" xfId="1694"/>
    <cellStyle name="Note 5 4" xfId="1684"/>
    <cellStyle name="Note 5 4 2" xfId="1964"/>
    <cellStyle name="Note 5 5" xfId="1911"/>
    <cellStyle name="Output" xfId="100"/>
    <cellStyle name="Output 2" xfId="165"/>
    <cellStyle name="Percent" xfId="13" builtinId="5"/>
    <cellStyle name="Percent 2" xfId="8"/>
    <cellStyle name="Percent 2 2" xfId="360"/>
    <cellStyle name="Percent 2 3" xfId="222"/>
    <cellStyle name="Percent 2 4" xfId="60"/>
    <cellStyle name="Percent 3" xfId="216"/>
    <cellStyle name="Percent 4" xfId="359"/>
    <cellStyle name="Percent 4 2" xfId="546"/>
    <cellStyle name="Percent 5" xfId="478"/>
    <cellStyle name="Percent 5 2" xfId="1002"/>
    <cellStyle name="Percent 6" xfId="577"/>
    <cellStyle name="Percent 6 2" xfId="1035"/>
    <cellStyle name="Percent 7" xfId="650"/>
    <cellStyle name="Percent 7 2" xfId="1060"/>
    <cellStyle name="Percent 7 2 2" xfId="1356"/>
    <cellStyle name="Percent 7 2 3" xfId="1421"/>
    <cellStyle name="Percent 7 3" xfId="1152"/>
    <cellStyle name="Percent 8" xfId="1530"/>
    <cellStyle name="Percent 8 2" xfId="1751"/>
    <cellStyle name="Percent 8 3" xfId="2068"/>
    <cellStyle name="Percent 8 4" xfId="2125"/>
    <cellStyle name="SAPBEXaggData" xfId="166"/>
    <cellStyle name="SAPBEXaggData 2" xfId="297"/>
    <cellStyle name="SAPBEXaggData 3" xfId="411"/>
    <cellStyle name="SAPBEXaggData 4" xfId="479"/>
    <cellStyle name="SAPBEXaggData 5" xfId="578"/>
    <cellStyle name="SAPBEXaggData 6" xfId="244"/>
    <cellStyle name="SAPBEXaggData_106" xfId="445"/>
    <cellStyle name="SAPBEXaggDataEmph" xfId="167"/>
    <cellStyle name="SAPBEXaggDataEmph 2" xfId="437"/>
    <cellStyle name="SAPBEXaggDataEmph 2 2" xfId="805"/>
    <cellStyle name="SAPBEXaggDataEmph 2 3" xfId="1059"/>
    <cellStyle name="SAPBEXaggDataEmph 3" xfId="245"/>
    <cellStyle name="SAPBEXaggItem" xfId="168"/>
    <cellStyle name="SAPBEXaggItem 2" xfId="298"/>
    <cellStyle name="SAPBEXaggItem 3" xfId="422"/>
    <cellStyle name="SAPBEXaggItem 4" xfId="480"/>
    <cellStyle name="SAPBEXaggItem 5" xfId="579"/>
    <cellStyle name="SAPBEXaggItem 6" xfId="246"/>
    <cellStyle name="SAPBEXaggItem_106" xfId="446"/>
    <cellStyle name="SAPBEXaggItemX" xfId="169"/>
    <cellStyle name="SAPBEXaggItemX 2" xfId="414"/>
    <cellStyle name="SAPBEXaggItemX 2 2" xfId="709"/>
    <cellStyle name="SAPBEXaggItemX 2 3" xfId="1058"/>
    <cellStyle name="SAPBEXaggItemX 3" xfId="247"/>
    <cellStyle name="SAPBEXchaText" xfId="170"/>
    <cellStyle name="SAPBEXchaText 2" xfId="299"/>
    <cellStyle name="SAPBEXchaText 3" xfId="410"/>
    <cellStyle name="SAPBEXchaText 4" xfId="481"/>
    <cellStyle name="SAPBEXchaText 5" xfId="580"/>
    <cellStyle name="SAPBEXchaText 6" xfId="248"/>
    <cellStyle name="SAPBEXchaText_106" xfId="447"/>
    <cellStyle name="SAPBEXexcBad7" xfId="171"/>
    <cellStyle name="SAPBEXexcBad7 2" xfId="300"/>
    <cellStyle name="SAPBEXexcBad7 3" xfId="409"/>
    <cellStyle name="SAPBEXexcBad7 4" xfId="482"/>
    <cellStyle name="SAPBEXexcBad7 5" xfId="581"/>
    <cellStyle name="SAPBEXexcBad7 6" xfId="249"/>
    <cellStyle name="SAPBEXexcBad7_106" xfId="448"/>
    <cellStyle name="SAPBEXexcBad8" xfId="172"/>
    <cellStyle name="SAPBEXexcBad8 2" xfId="301"/>
    <cellStyle name="SAPBEXexcBad8 3" xfId="425"/>
    <cellStyle name="SAPBEXexcBad8 4" xfId="483"/>
    <cellStyle name="SAPBEXexcBad8 5" xfId="582"/>
    <cellStyle name="SAPBEXexcBad8 6" xfId="250"/>
    <cellStyle name="SAPBEXexcBad8_106" xfId="449"/>
    <cellStyle name="SAPBEXexcBad9" xfId="173"/>
    <cellStyle name="SAPBEXexcBad9 2" xfId="302"/>
    <cellStyle name="SAPBEXexcBad9 3" xfId="441"/>
    <cellStyle name="SAPBEXexcBad9 4" xfId="484"/>
    <cellStyle name="SAPBEXexcBad9 5" xfId="583"/>
    <cellStyle name="SAPBEXexcBad9 6" xfId="251"/>
    <cellStyle name="SAPBEXexcBad9_106" xfId="450"/>
    <cellStyle name="SAPBEXexcCritical4" xfId="174"/>
    <cellStyle name="SAPBEXexcCritical4 2" xfId="303"/>
    <cellStyle name="SAPBEXexcCritical4 3" xfId="412"/>
    <cellStyle name="SAPBEXexcCritical4 4" xfId="485"/>
    <cellStyle name="SAPBEXexcCritical4 5" xfId="584"/>
    <cellStyle name="SAPBEXexcCritical4 6" xfId="252"/>
    <cellStyle name="SAPBEXexcCritical4_106" xfId="451"/>
    <cellStyle name="SAPBEXexcCritical5" xfId="175"/>
    <cellStyle name="SAPBEXexcCritical5 2" xfId="304"/>
    <cellStyle name="SAPBEXexcCritical5 3" xfId="430"/>
    <cellStyle name="SAPBEXexcCritical5 4" xfId="486"/>
    <cellStyle name="SAPBEXexcCritical5 5" xfId="585"/>
    <cellStyle name="SAPBEXexcCritical5 6" xfId="253"/>
    <cellStyle name="SAPBEXexcCritical5_106" xfId="452"/>
    <cellStyle name="SAPBEXexcCritical6" xfId="176"/>
    <cellStyle name="SAPBEXexcCritical6 2" xfId="305"/>
    <cellStyle name="SAPBEXexcCritical6 3" xfId="406"/>
    <cellStyle name="SAPBEXexcCritical6 4" xfId="487"/>
    <cellStyle name="SAPBEXexcCritical6 5" xfId="586"/>
    <cellStyle name="SAPBEXexcCritical6 6" xfId="254"/>
    <cellStyle name="SAPBEXexcCritical6_106" xfId="453"/>
    <cellStyle name="SAPBEXexcGood1" xfId="177"/>
    <cellStyle name="SAPBEXexcGood1 2" xfId="306"/>
    <cellStyle name="SAPBEXexcGood1 3" xfId="415"/>
    <cellStyle name="SAPBEXexcGood1 4" xfId="488"/>
    <cellStyle name="SAPBEXexcGood1 5" xfId="587"/>
    <cellStyle name="SAPBEXexcGood1 6" xfId="255"/>
    <cellStyle name="SAPBEXexcGood1_106" xfId="454"/>
    <cellStyle name="SAPBEXexcGood2" xfId="178"/>
    <cellStyle name="SAPBEXexcGood2 2" xfId="307"/>
    <cellStyle name="SAPBEXexcGood2 3" xfId="436"/>
    <cellStyle name="SAPBEXexcGood2 4" xfId="489"/>
    <cellStyle name="SAPBEXexcGood2 5" xfId="588"/>
    <cellStyle name="SAPBEXexcGood2 6" xfId="256"/>
    <cellStyle name="SAPBEXexcGood2_106" xfId="455"/>
    <cellStyle name="SAPBEXexcGood3" xfId="179"/>
    <cellStyle name="SAPBEXexcGood3 2" xfId="308"/>
    <cellStyle name="SAPBEXexcGood3 3" xfId="413"/>
    <cellStyle name="SAPBEXexcGood3 4" xfId="490"/>
    <cellStyle name="SAPBEXexcGood3 5" xfId="589"/>
    <cellStyle name="SAPBEXexcGood3 6" xfId="257"/>
    <cellStyle name="SAPBEXexcGood3_106" xfId="456"/>
    <cellStyle name="SAPBEXfilterDrill" xfId="180"/>
    <cellStyle name="SAPBEXfilterDrill 2" xfId="309"/>
    <cellStyle name="SAPBEXfilterDrill 3" xfId="442"/>
    <cellStyle name="SAPBEXfilterDrill 4" xfId="491"/>
    <cellStyle name="SAPBEXfilterDrill 5" xfId="590"/>
    <cellStyle name="SAPBEXfilterDrill 6" xfId="258"/>
    <cellStyle name="SAPBEXfilterDrill_106" xfId="457"/>
    <cellStyle name="SAPBEXfilterItem" xfId="181"/>
    <cellStyle name="SAPBEXfilterItem 2" xfId="405"/>
    <cellStyle name="SAPBEXfilterItem 2 2" xfId="708"/>
    <cellStyle name="SAPBEXfilterItem 2 3" xfId="1057"/>
    <cellStyle name="SAPBEXfilterItem 3" xfId="259"/>
    <cellStyle name="SAPBEXfilterText" xfId="182"/>
    <cellStyle name="SAPBEXfilterText 2" xfId="438"/>
    <cellStyle name="SAPBEXfilterText 2 2" xfId="707"/>
    <cellStyle name="SAPBEXfilterText 2 3" xfId="1056"/>
    <cellStyle name="SAPBEXfilterText 3" xfId="260"/>
    <cellStyle name="SAPBEXformats" xfId="183"/>
    <cellStyle name="SAPBEXformats 2" xfId="310"/>
    <cellStyle name="SAPBEXformats 3" xfId="429"/>
    <cellStyle name="SAPBEXformats 4" xfId="492"/>
    <cellStyle name="SAPBEXformats 5" xfId="591"/>
    <cellStyle name="SAPBEXformats 6" xfId="261"/>
    <cellStyle name="SAPBEXformats_106" xfId="458"/>
    <cellStyle name="SAPBEXheaderItem" xfId="184"/>
    <cellStyle name="SAPBEXheaderItem 2" xfId="311"/>
    <cellStyle name="SAPBEXheaderItem 3" xfId="404"/>
    <cellStyle name="SAPBEXheaderItem 4" xfId="493"/>
    <cellStyle name="SAPBEXheaderItem 5" xfId="592"/>
    <cellStyle name="SAPBEXheaderItem 6" xfId="262"/>
    <cellStyle name="SAPBEXheaderItem_106" xfId="459"/>
    <cellStyle name="SAPBEXheaderText" xfId="185"/>
    <cellStyle name="SAPBEXheaderText 2" xfId="312"/>
    <cellStyle name="SAPBEXheaderText 3" xfId="427"/>
    <cellStyle name="SAPBEXheaderText 4" xfId="494"/>
    <cellStyle name="SAPBEXheaderText 5" xfId="593"/>
    <cellStyle name="SAPBEXheaderText 6" xfId="263"/>
    <cellStyle name="SAPBEXheaderText_106" xfId="460"/>
    <cellStyle name="SAPBEXHLevel0" xfId="186"/>
    <cellStyle name="SAPBEXHLevel0 2" xfId="313"/>
    <cellStyle name="SAPBEXHLevel0 3" xfId="421"/>
    <cellStyle name="SAPBEXHLevel0 4" xfId="495"/>
    <cellStyle name="SAPBEXHLevel0 5" xfId="594"/>
    <cellStyle name="SAPBEXHLevel0 6" xfId="264"/>
    <cellStyle name="SAPBEXHLevel0_106" xfId="461"/>
    <cellStyle name="SAPBEXHLevel0X" xfId="187"/>
    <cellStyle name="SAPBEXHLevel0X 10" xfId="1428"/>
    <cellStyle name="SAPBEXHLevel0X 11" xfId="265"/>
    <cellStyle name="SAPBEXHLevel0X 2" xfId="314"/>
    <cellStyle name="SAPBEXHLevel0X 3" xfId="386"/>
    <cellStyle name="SAPBEXHLevel0X 3 2" xfId="549"/>
    <cellStyle name="SAPBEXHLevel0X 3_איזון הדוח" xfId="694"/>
    <cellStyle name="SAPBEXHLevel0X 4" xfId="420"/>
    <cellStyle name="SAPBEXHLevel0X 4 2" xfId="784"/>
    <cellStyle name="SAPBEXHLevel0X 4 3" xfId="1055"/>
    <cellStyle name="SAPBEXHLevel0X 4 3 2" xfId="1327"/>
    <cellStyle name="SAPBEXHLevel0X 4 3 3" xfId="1441"/>
    <cellStyle name="SAPBEXHLevel0X 4 4" xfId="853"/>
    <cellStyle name="SAPBEXHLevel0X 5" xfId="911"/>
    <cellStyle name="SAPBEXHLevel0X 5 2" xfId="779"/>
    <cellStyle name="SAPBEXHLevel0X 6" xfId="827"/>
    <cellStyle name="SAPBEXHLevel0X 6 2" xfId="922"/>
    <cellStyle name="SAPBEXHLevel0X 7" xfId="759"/>
    <cellStyle name="SAPBEXHLevel0X 7 2" xfId="774"/>
    <cellStyle name="SAPBEXHLevel0X 8" xfId="819"/>
    <cellStyle name="SAPBEXHLevel0X 8 2" xfId="951"/>
    <cellStyle name="SAPBEXHLevel0X 9" xfId="935"/>
    <cellStyle name="SAPBEXHLevel0X_106" xfId="462"/>
    <cellStyle name="SAPBEXHLevel1" xfId="188"/>
    <cellStyle name="SAPBEXHLevel1 2" xfId="315"/>
    <cellStyle name="SAPBEXHLevel1 3" xfId="418"/>
    <cellStyle name="SAPBEXHLevel1 4" xfId="496"/>
    <cellStyle name="SAPBEXHLevel1 5" xfId="595"/>
    <cellStyle name="SAPBEXHLevel1 6" xfId="266"/>
    <cellStyle name="SAPBEXHLevel1_106" xfId="463"/>
    <cellStyle name="SAPBEXHLevel1X" xfId="189"/>
    <cellStyle name="SAPBEXHLevel1X 10" xfId="1391"/>
    <cellStyle name="SAPBEXHLevel1X 11" xfId="267"/>
    <cellStyle name="SAPBEXHLevel1X 2" xfId="316"/>
    <cellStyle name="SAPBEXHLevel1X 3" xfId="387"/>
    <cellStyle name="SAPBEXHLevel1X 3 2" xfId="550"/>
    <cellStyle name="SAPBEXHLevel1X 3_איזון הדוח" xfId="695"/>
    <cellStyle name="SAPBEXHLevel1X 4" xfId="423"/>
    <cellStyle name="SAPBEXHLevel1X 4 2" xfId="783"/>
    <cellStyle name="SAPBEXHLevel1X 4 3" xfId="1145"/>
    <cellStyle name="SAPBEXHLevel1X 4 3 2" xfId="1328"/>
    <cellStyle name="SAPBEXHLevel1X 4 3 3" xfId="1398"/>
    <cellStyle name="SAPBEXHLevel1X 4 4" xfId="913"/>
    <cellStyle name="SAPBEXHLevel1X 5" xfId="866"/>
    <cellStyle name="SAPBEXHLevel1X 5 2" xfId="755"/>
    <cellStyle name="SAPBEXHLevel1X 6" xfId="760"/>
    <cellStyle name="SAPBEXHLevel1X 6 2" xfId="880"/>
    <cellStyle name="SAPBEXHLevel1X 7" xfId="721"/>
    <cellStyle name="SAPBEXHLevel1X 7 2" xfId="773"/>
    <cellStyle name="SAPBEXHLevel1X 8" xfId="820"/>
    <cellStyle name="SAPBEXHLevel1X 8 2" xfId="950"/>
    <cellStyle name="SAPBEXHLevel1X 9" xfId="934"/>
    <cellStyle name="SAPBEXHLevel1X_106" xfId="464"/>
    <cellStyle name="SAPBEXHLevel2" xfId="190"/>
    <cellStyle name="SAPBEXHLevel2 2" xfId="317"/>
    <cellStyle name="SAPBEXHLevel2 3" xfId="417"/>
    <cellStyle name="SAPBEXHLevel2 4" xfId="497"/>
    <cellStyle name="SAPBEXHLevel2 5" xfId="596"/>
    <cellStyle name="SAPBEXHLevel2 6" xfId="268"/>
    <cellStyle name="SAPBEXHLevel2_106" xfId="465"/>
    <cellStyle name="SAPBEXHLevel2X" xfId="191"/>
    <cellStyle name="SAPBEXHLevel2X 10" xfId="1390"/>
    <cellStyle name="SAPBEXHLevel2X 11" xfId="269"/>
    <cellStyle name="SAPBEXHLevel2X 2" xfId="318"/>
    <cellStyle name="SAPBEXHLevel2X 3" xfId="388"/>
    <cellStyle name="SAPBEXHLevel2X 3 2" xfId="551"/>
    <cellStyle name="SAPBEXHLevel2X 3_איזון הדוח" xfId="696"/>
    <cellStyle name="SAPBEXHLevel2X 4" xfId="428"/>
    <cellStyle name="SAPBEXHLevel2X 4 2" xfId="782"/>
    <cellStyle name="SAPBEXHLevel2X 4 3" xfId="1144"/>
    <cellStyle name="SAPBEXHLevel2X 4 3 2" xfId="1329"/>
    <cellStyle name="SAPBEXHLevel2X 4 3 3" xfId="1445"/>
    <cellStyle name="SAPBEXHLevel2X 4 4" xfId="868"/>
    <cellStyle name="SAPBEXHLevel2X 5" xfId="833"/>
    <cellStyle name="SAPBEXHLevel2X 5 2" xfId="929"/>
    <cellStyle name="SAPBEXHLevel2X 6" xfId="723"/>
    <cellStyle name="SAPBEXHLevel2X 6 2" xfId="777"/>
    <cellStyle name="SAPBEXHLevel2X 7" xfId="841"/>
    <cellStyle name="SAPBEXHLevel2X 7 2" xfId="772"/>
    <cellStyle name="SAPBEXHLevel2X 8" xfId="818"/>
    <cellStyle name="SAPBEXHLevel2X 8 2" xfId="949"/>
    <cellStyle name="SAPBEXHLevel2X 9" xfId="909"/>
    <cellStyle name="SAPBEXHLevel2X_106" xfId="466"/>
    <cellStyle name="SAPBEXHLevel3" xfId="192"/>
    <cellStyle name="SAPBEXHLevel3 2" xfId="319"/>
    <cellStyle name="SAPBEXHLevel3 3" xfId="408"/>
    <cellStyle name="SAPBEXHLevel3 4" xfId="498"/>
    <cellStyle name="SAPBEXHLevel3 5" xfId="597"/>
    <cellStyle name="SAPBEXHLevel3 6" xfId="270"/>
    <cellStyle name="SAPBEXHLevel3_106" xfId="467"/>
    <cellStyle name="SAPBEXHLevel3X" xfId="193"/>
    <cellStyle name="SAPBEXHLevel3X 10" xfId="1414"/>
    <cellStyle name="SAPBEXHLevel3X 11" xfId="271"/>
    <cellStyle name="SAPBEXHLevel3X 2" xfId="320"/>
    <cellStyle name="SAPBEXHLevel3X 3" xfId="389"/>
    <cellStyle name="SAPBEXHLevel3X 3 2" xfId="552"/>
    <cellStyle name="SAPBEXHLevel3X 3_איזון הדוח" xfId="697"/>
    <cellStyle name="SAPBEXHLevel3X 4" xfId="424"/>
    <cellStyle name="SAPBEXHLevel3X 4 2" xfId="781"/>
    <cellStyle name="SAPBEXHLevel3X 4 3" xfId="1054"/>
    <cellStyle name="SAPBEXHLevel3X 4 3 2" xfId="1330"/>
    <cellStyle name="SAPBEXHLevel3X 4 3 3" xfId="1386"/>
    <cellStyle name="SAPBEXHLevel3X 4 4" xfId="828"/>
    <cellStyle name="SAPBEXHLevel3X 5" xfId="761"/>
    <cellStyle name="SAPBEXHLevel3X 5 2" xfId="888"/>
    <cellStyle name="SAPBEXHLevel3X 6" xfId="830"/>
    <cellStyle name="SAPBEXHLevel3X 6 2" xfId="746"/>
    <cellStyle name="SAPBEXHLevel3X 7" xfId="720"/>
    <cellStyle name="SAPBEXHLevel3X 7 2" xfId="771"/>
    <cellStyle name="SAPBEXHLevel3X 8" xfId="862"/>
    <cellStyle name="SAPBEXHLevel3X 8 2" xfId="948"/>
    <cellStyle name="SAPBEXHLevel3X 9" xfId="908"/>
    <cellStyle name="SAPBEXHLevel3X_106" xfId="468"/>
    <cellStyle name="SAPBEXinputData" xfId="194"/>
    <cellStyle name="SAPBEXinputData 10" xfId="1424"/>
    <cellStyle name="SAPBEXinputData 11" xfId="272"/>
    <cellStyle name="SAPBEXinputData 2" xfId="321"/>
    <cellStyle name="SAPBEXinputData 3" xfId="390"/>
    <cellStyle name="SAPBEXinputData 3 2" xfId="553"/>
    <cellStyle name="SAPBEXinputData 3_איזון הדוח" xfId="698"/>
    <cellStyle name="SAPBEXinputData 4" xfId="439"/>
    <cellStyle name="SAPBEXinputData 4 2" xfId="780"/>
    <cellStyle name="SAPBEXinputData 4 3" xfId="1173"/>
    <cellStyle name="SAPBEXinputData 4 3 2" xfId="1331"/>
    <cellStyle name="SAPBEXinputData 4 3 3" xfId="1417"/>
    <cellStyle name="SAPBEXinputData 4 4" xfId="762"/>
    <cellStyle name="SAPBEXinputData 5" xfId="724"/>
    <cellStyle name="SAPBEXinputData 5 2" xfId="778"/>
    <cellStyle name="SAPBEXinputData 6" xfId="722"/>
    <cellStyle name="SAPBEXinputData 6 2" xfId="921"/>
    <cellStyle name="SAPBEXinputData 7" xfId="847"/>
    <cellStyle name="SAPBEXinputData 7 2" xfId="770"/>
    <cellStyle name="SAPBEXinputData 8" xfId="938"/>
    <cellStyle name="SAPBEXinputData 8 2" xfId="947"/>
    <cellStyle name="SAPBEXinputData 9" xfId="821"/>
    <cellStyle name="SAPBEXinputData_106" xfId="469"/>
    <cellStyle name="SAPBEXItemHeader" xfId="273"/>
    <cellStyle name="SAPBEXresData" xfId="195"/>
    <cellStyle name="SAPBEXresData 2" xfId="407"/>
    <cellStyle name="SAPBEXresData 2 2" xfId="804"/>
    <cellStyle name="SAPBEXresData 2 3" xfId="1174"/>
    <cellStyle name="SAPBEXresData 3" xfId="274"/>
    <cellStyle name="SAPBEXresDataEmph" xfId="196"/>
    <cellStyle name="SAPBEXresDataEmph 2" xfId="440"/>
    <cellStyle name="SAPBEXresDataEmph 2 2" xfId="706"/>
    <cellStyle name="SAPBEXresDataEmph 2 3" xfId="1175"/>
    <cellStyle name="SAPBEXresDataEmph 3" xfId="275"/>
    <cellStyle name="SAPBEXresItem" xfId="197"/>
    <cellStyle name="SAPBEXresItem 2" xfId="433"/>
    <cellStyle name="SAPBEXresItem 2 2" xfId="705"/>
    <cellStyle name="SAPBEXresItem 2 3" xfId="1176"/>
    <cellStyle name="SAPBEXresItem 3" xfId="276"/>
    <cellStyle name="SAPBEXresItemX" xfId="198"/>
    <cellStyle name="SAPBEXresItemX 2" xfId="432"/>
    <cellStyle name="SAPBEXresItemX 2 2" xfId="704"/>
    <cellStyle name="SAPBEXresItemX 2 3" xfId="1177"/>
    <cellStyle name="SAPBEXresItemX 3" xfId="277"/>
    <cellStyle name="SAPBEXstdData" xfId="199"/>
    <cellStyle name="SAPBEXstdData 2" xfId="322"/>
    <cellStyle name="SAPBEXstdData 3" xfId="431"/>
    <cellStyle name="SAPBEXstdData 4" xfId="499"/>
    <cellStyle name="SAPBEXstdData 5" xfId="598"/>
    <cellStyle name="SAPBEXstdData 6" xfId="278"/>
    <cellStyle name="SAPBEXstdData_106" xfId="470"/>
    <cellStyle name="SAPBEXstdDataEmph" xfId="200"/>
    <cellStyle name="SAPBEXstdDataEmph 2" xfId="434"/>
    <cellStyle name="SAPBEXstdDataEmph 2 2" xfId="803"/>
    <cellStyle name="SAPBEXstdDataEmph 2 3" xfId="1178"/>
    <cellStyle name="SAPBEXstdDataEmph 3" xfId="279"/>
    <cellStyle name="SAPBEXstdItem" xfId="201"/>
    <cellStyle name="SAPBEXstdItem 2" xfId="323"/>
    <cellStyle name="SAPBEXstdItem 3" xfId="419"/>
    <cellStyle name="SAPBEXstdItem 4" xfId="500"/>
    <cellStyle name="SAPBEXstdItem 5" xfId="599"/>
    <cellStyle name="SAPBEXstdItem 6" xfId="280"/>
    <cellStyle name="SAPBEXstdItem_106" xfId="471"/>
    <cellStyle name="SAPBEXstdItemX" xfId="202"/>
    <cellStyle name="SAPBEXstdItemX 2" xfId="416"/>
    <cellStyle name="SAPBEXstdItemX 2 2" xfId="703"/>
    <cellStyle name="SAPBEXstdItemX 2 3" xfId="1179"/>
    <cellStyle name="SAPBEXstdItemX 3" xfId="281"/>
    <cellStyle name="SAPBEXtitle" xfId="203"/>
    <cellStyle name="SAPBEXtitle 2" xfId="426"/>
    <cellStyle name="SAPBEXtitle 2 2" xfId="702"/>
    <cellStyle name="SAPBEXtitle 2 3" xfId="1180"/>
    <cellStyle name="SAPBEXtitle 3" xfId="282"/>
    <cellStyle name="SAPBEXunassignedItem" xfId="283"/>
    <cellStyle name="SAPBEXunassignedItem 2" xfId="324"/>
    <cellStyle name="SAPBEXunassignedItem 3" xfId="501"/>
    <cellStyle name="SAPBEXunassignedItem 4" xfId="600"/>
    <cellStyle name="SAPBEXunassignedItem_106" xfId="472"/>
    <cellStyle name="SAPBEXundefined" xfId="204"/>
    <cellStyle name="SAPBEXundefined 2" xfId="435"/>
    <cellStyle name="SAPBEXundefined 2 2" xfId="701"/>
    <cellStyle name="SAPBEXundefined 2 3" xfId="1181"/>
    <cellStyle name="SAPBEXundefined 3" xfId="284"/>
    <cellStyle name="Sheet Title" xfId="205"/>
    <cellStyle name="Text" xfId="9"/>
    <cellStyle name="Title" xfId="101"/>
    <cellStyle name="Title 2" xfId="206"/>
    <cellStyle name="Total" xfId="10"/>
    <cellStyle name="Total 2" xfId="207"/>
    <cellStyle name="Total 3" xfId="102"/>
    <cellStyle name="Warning Text" xfId="103"/>
    <cellStyle name="Warning Text 2" xfId="208"/>
    <cellStyle name="הדגשה1" xfId="30" builtinId="29" customBuiltin="1"/>
    <cellStyle name="הדגשה1 2" xfId="332"/>
    <cellStyle name="הדגשה1 2 2" xfId="802"/>
    <cellStyle name="הדגשה1 2 3" xfId="1182"/>
    <cellStyle name="הדגשה1 2 4" xfId="1183"/>
    <cellStyle name="הדגשה1 2 5" xfId="920"/>
    <cellStyle name="הדגשה1 3" xfId="361"/>
    <cellStyle name="הדגשה1 3 2" xfId="933"/>
    <cellStyle name="הדגשה1 3 3" xfId="1184"/>
    <cellStyle name="הדגשה1 4" xfId="519"/>
    <cellStyle name="הדגשה1 4 2" xfId="1185"/>
    <cellStyle name="הדגשה1 4 2 2" xfId="1332"/>
    <cellStyle name="הדגשה1 4 2 3" xfId="1399"/>
    <cellStyle name="הדגשה1 4 3" xfId="858"/>
    <cellStyle name="הדגשה1 5" xfId="618"/>
    <cellStyle name="הדגשה1 6" xfId="1186"/>
    <cellStyle name="הדגשה2" xfId="34" builtinId="33" customBuiltin="1"/>
    <cellStyle name="הדגשה2 2" xfId="331"/>
    <cellStyle name="הדגשה2 2 2" xfId="893"/>
    <cellStyle name="הדגשה2 2 3" xfId="1187"/>
    <cellStyle name="הדגשה2 2 4" xfId="1188"/>
    <cellStyle name="הדגשה2 2 5" xfId="875"/>
    <cellStyle name="הדגשה2 3" xfId="362"/>
    <cellStyle name="הדגשה2 3 2" xfId="801"/>
    <cellStyle name="הדגשה2 3 3" xfId="1189"/>
    <cellStyle name="הדגשה2 4" xfId="523"/>
    <cellStyle name="הדגשה2 4 2" xfId="1190"/>
    <cellStyle name="הדגשה2 4 2 2" xfId="1333"/>
    <cellStyle name="הדגשה2 4 2 3" xfId="1388"/>
    <cellStyle name="הדגשה2 4 3" xfId="918"/>
    <cellStyle name="הדגשה2 5" xfId="622"/>
    <cellStyle name="הדגשה2 6" xfId="1191"/>
    <cellStyle name="הדגשה3" xfId="38" builtinId="37" customBuiltin="1"/>
    <cellStyle name="הדגשה3 2" xfId="330"/>
    <cellStyle name="הדגשה3 2 2" xfId="757"/>
    <cellStyle name="הדגשה3 2 3" xfId="1192"/>
    <cellStyle name="הדגשה3 2 4" xfId="1193"/>
    <cellStyle name="הדגשה3 2 5" xfId="831"/>
    <cellStyle name="הדגשה3 3" xfId="363"/>
    <cellStyle name="הדגשה3 3 2" xfId="931"/>
    <cellStyle name="הדגשה3 3 3" xfId="1194"/>
    <cellStyle name="הדגשה3 4" xfId="527"/>
    <cellStyle name="הדגשה3 4 2" xfId="1195"/>
    <cellStyle name="הדגשה3 4 2 2" xfId="1334"/>
    <cellStyle name="הדגשה3 4 2 3" xfId="1392"/>
    <cellStyle name="הדגשה3 4 3" xfId="874"/>
    <cellStyle name="הדגשה3 5" xfId="626"/>
    <cellStyle name="הדגשה3 6" xfId="1196"/>
    <cellStyle name="הדגשה4" xfId="42" builtinId="41" customBuiltin="1"/>
    <cellStyle name="הדגשה4 2" xfId="329"/>
    <cellStyle name="הדגשה4 2 2" xfId="890"/>
    <cellStyle name="הדגשה4 2 3" xfId="1197"/>
    <cellStyle name="הדגשה4 2 4" xfId="1198"/>
    <cellStyle name="הדגשה4 2 5" xfId="769"/>
    <cellStyle name="הדגשה4 3" xfId="364"/>
    <cellStyle name="הדגשה4 3 2" xfId="800"/>
    <cellStyle name="הדגשה4 3 3" xfId="1199"/>
    <cellStyle name="הדגשה4 4" xfId="531"/>
    <cellStyle name="הדגשה4 4 2" xfId="1200"/>
    <cellStyle name="הדגשה4 4 2 2" xfId="1335"/>
    <cellStyle name="הדגשה4 4 2 3" xfId="1436"/>
    <cellStyle name="הדגשה4 4 3" xfId="834"/>
    <cellStyle name="הדגשה4 5" xfId="630"/>
    <cellStyle name="הדגשה4 6" xfId="1201"/>
    <cellStyle name="הדגשה5" xfId="46" builtinId="45" customBuiltin="1"/>
    <cellStyle name="הדגשה5 2" xfId="328"/>
    <cellStyle name="הדגשה5 2 2" xfId="754"/>
    <cellStyle name="הדגשה5 2 3" xfId="1202"/>
    <cellStyle name="הדגשה5 2 4" xfId="1203"/>
    <cellStyle name="הדגשה5 2 5" xfId="742"/>
    <cellStyle name="הדגשה5 3" xfId="365"/>
    <cellStyle name="הדגשה5 3 2" xfId="928"/>
    <cellStyle name="הדגשה5 3 3" xfId="1204"/>
    <cellStyle name="הדגשה5 4" xfId="535"/>
    <cellStyle name="הדגשה5 4 2" xfId="1205"/>
    <cellStyle name="הדגשה5 4 2 2" xfId="1336"/>
    <cellStyle name="הדגשה5 4 2 3" xfId="1408"/>
    <cellStyle name="הדגשה5 4 3" xfId="767"/>
    <cellStyle name="הדגשה5 5" xfId="634"/>
    <cellStyle name="הדגשה5 6" xfId="1206"/>
    <cellStyle name="הדגשה6" xfId="50" builtinId="49" customBuiltin="1"/>
    <cellStyle name="הדגשה6 2" xfId="327"/>
    <cellStyle name="הדגשה6 2 2" xfId="887"/>
    <cellStyle name="הדגשה6 2 3" xfId="1207"/>
    <cellStyle name="הדגשה6 2 4" xfId="1208"/>
    <cellStyle name="הדגשה6 2 5" xfId="839"/>
    <cellStyle name="הדגשה6 3" xfId="366"/>
    <cellStyle name="הדגשה6 3 2" xfId="799"/>
    <cellStyle name="הדגשה6 3 3" xfId="1209"/>
    <cellStyle name="הדגשה6 4" xfId="539"/>
    <cellStyle name="הדגשה6 4 2" xfId="1210"/>
    <cellStyle name="הדגשה6 4 2 2" xfId="1337"/>
    <cellStyle name="הדגשה6 4 2 3" xfId="1429"/>
    <cellStyle name="הדגשה6 4 3" xfId="733"/>
    <cellStyle name="הדגשה6 5" xfId="638"/>
    <cellStyle name="הדגשה6 6" xfId="1211"/>
    <cellStyle name="היפר-קישור" xfId="11" builtinId="8"/>
    <cellStyle name="היפר-קישור 2" xfId="2227"/>
    <cellStyle name="הערה 10" xfId="895"/>
    <cellStyle name="הערה 10 2" xfId="952"/>
    <cellStyle name="הערה 11" xfId="1037"/>
    <cellStyle name="הערה 12" xfId="1212"/>
    <cellStyle name="הערה 13" xfId="2197"/>
    <cellStyle name="הערה 14" xfId="2212"/>
    <cellStyle name="הערה 15" xfId="223"/>
    <cellStyle name="הערה 2" xfId="296"/>
    <cellStyle name="הערה 2 2" xfId="752"/>
    <cellStyle name="הערה 2 2 2" xfId="1031"/>
    <cellStyle name="הערה 2 3" xfId="1213"/>
    <cellStyle name="הערה 2 4" xfId="1214"/>
    <cellStyle name="הערה 2 5" xfId="741"/>
    <cellStyle name="הערה 3" xfId="367"/>
    <cellStyle name="הערה 3 2" xfId="926"/>
    <cellStyle name="הערה 3 2 2" xfId="1032"/>
    <cellStyle name="הערה 3 3" xfId="1215"/>
    <cellStyle name="הערה 4" xfId="385"/>
    <cellStyle name="הערה 4 2" xfId="548"/>
    <cellStyle name="הערה 5" xfId="516"/>
    <cellStyle name="הערה 5 2" xfId="854"/>
    <cellStyle name="הערה 5 3" xfId="1216"/>
    <cellStyle name="הערה 5 3 2" xfId="1338"/>
    <cellStyle name="הערה 5 3 3" xfId="1437"/>
    <cellStyle name="הערה 5 4" xfId="840"/>
    <cellStyle name="הערה 6" xfId="615"/>
    <cellStyle name="הערה 6 2" xfId="744"/>
    <cellStyle name="הערה 6 3" xfId="1217"/>
    <cellStyle name="הערה 6 3 2" xfId="1339"/>
    <cellStyle name="הערה 6 3 3" xfId="1384"/>
    <cellStyle name="הערה 6 4" xfId="727"/>
    <cellStyle name="הערה 7" xfId="647"/>
    <cellStyle name="הערה 7 2" xfId="891"/>
    <cellStyle name="הערה 7 3" xfId="1218"/>
    <cellStyle name="הערה 7 3 2" xfId="1340"/>
    <cellStyle name="הערה 7 3 3" xfId="1443"/>
    <cellStyle name="הערה 7 4" xfId="851"/>
    <cellStyle name="הערה 8" xfId="864"/>
    <cellStyle name="הערה 8 2" xfId="748"/>
    <cellStyle name="הערה 9" xfId="832"/>
    <cellStyle name="הערה 9 2" xfId="775"/>
    <cellStyle name="חישוב" xfId="24" builtinId="22" customBuiltin="1"/>
    <cellStyle name="חישוב 2" xfId="286"/>
    <cellStyle name="חישוב 2 2" xfId="884"/>
    <cellStyle name="חישוב 2 3" xfId="1219"/>
    <cellStyle name="חישוב 2 4" xfId="1220"/>
    <cellStyle name="חישוב 2 5" xfId="848"/>
    <cellStyle name="חישוב 3" xfId="368"/>
    <cellStyle name="חישוב 3 2" xfId="798"/>
    <cellStyle name="חישוב 3 3" xfId="1221"/>
    <cellStyle name="חישוב 4" xfId="512"/>
    <cellStyle name="חישוב 4 2" xfId="1222"/>
    <cellStyle name="חישוב 4 2 2" xfId="1341"/>
    <cellStyle name="חישוב 4 2 3" xfId="1423"/>
    <cellStyle name="חישוב 4 3" xfId="917"/>
    <cellStyle name="חישוב 5" xfId="611"/>
    <cellStyle name="חישוב 6" xfId="1223"/>
    <cellStyle name="טוב" xfId="19" builtinId="26" customBuiltin="1"/>
    <cellStyle name="טוב 2" xfId="288"/>
    <cellStyle name="טוב 2 2" xfId="750"/>
    <cellStyle name="טוב 2 3" xfId="1224"/>
    <cellStyle name="טוב 2 4" xfId="1225"/>
    <cellStyle name="טוב 2 5" xfId="859"/>
    <cellStyle name="טוב 3" xfId="369"/>
    <cellStyle name="טוב 3 2" xfId="924"/>
    <cellStyle name="טוב 3 3" xfId="1226"/>
    <cellStyle name="טוב 4" xfId="507"/>
    <cellStyle name="טוב 4 2" xfId="1227"/>
    <cellStyle name="טוב 4 2 2" xfId="1342"/>
    <cellStyle name="טוב 4 2 3" xfId="1387"/>
    <cellStyle name="טוב 4 3" xfId="824"/>
    <cellStyle name="טוב 5" xfId="606"/>
    <cellStyle name="טוב 6" xfId="1228"/>
    <cellStyle name="טקסט אזהרה" xfId="27" builtinId="11" customBuiltin="1"/>
    <cellStyle name="טקסט אזהרה 2" xfId="334"/>
    <cellStyle name="טקסט אזהרה 2 2" xfId="881"/>
    <cellStyle name="טקסט אזהרה 2 3" xfId="1229"/>
    <cellStyle name="טקסט אזהרה 2 4" xfId="1230"/>
    <cellStyle name="טקסט אזהרה 2 5" xfId="919"/>
    <cellStyle name="טקסט אזהרה 3" xfId="370"/>
    <cellStyle name="טקסט אזהרה 3 2" xfId="797"/>
    <cellStyle name="טקסט אזהרה 3 3" xfId="1231"/>
    <cellStyle name="טקסט אזהרה 4" xfId="515"/>
    <cellStyle name="טקסט אזהרה 4 2" xfId="1232"/>
    <cellStyle name="טקסט אזהרה 4 2 2" xfId="1343"/>
    <cellStyle name="טקסט אזהרה 4 2 3" xfId="1415"/>
    <cellStyle name="טקסט אזהרה 4 3" xfId="825"/>
    <cellStyle name="טקסט אזהרה 5" xfId="614"/>
    <cellStyle name="טקסט אזהרה 6" xfId="1233"/>
    <cellStyle name="טקסט הסברי" xfId="28" builtinId="53" customBuiltin="1"/>
    <cellStyle name="טקסט הסברי 2" xfId="371"/>
    <cellStyle name="טקסט הסברי 2 2" xfId="747"/>
    <cellStyle name="טקסט הסברי 2 3" xfId="1234"/>
    <cellStyle name="טקסט הסברי 3" xfId="517"/>
    <cellStyle name="טקסט הסברי 4" xfId="616"/>
    <cellStyle name="טקסט הסברי 5" xfId="1235"/>
    <cellStyle name="כותרת" xfId="14" builtinId="15" customBuiltin="1"/>
    <cellStyle name="כותרת 1" xfId="15" builtinId="16" customBuiltin="1"/>
    <cellStyle name="כותרת 1 2" xfId="289"/>
    <cellStyle name="כותרת 1 2 2" xfId="879"/>
    <cellStyle name="כותרת 1 2 3" xfId="1236"/>
    <cellStyle name="כותרת 1 2 4" xfId="1237"/>
    <cellStyle name="כותרת 1 2 5" xfId="768"/>
    <cellStyle name="כותרת 1 3" xfId="373"/>
    <cellStyle name="כותרת 1 3 2" xfId="796"/>
    <cellStyle name="כותרת 1 3 3" xfId="1239"/>
    <cellStyle name="כותרת 1 4" xfId="503"/>
    <cellStyle name="כותרת 1 4 2" xfId="1240"/>
    <cellStyle name="כותרת 1 4 2 2" xfId="1344"/>
    <cellStyle name="כותרת 1 4 2 3" xfId="1425"/>
    <cellStyle name="כותרת 1 4 3" xfId="766"/>
    <cellStyle name="כותרת 1 5" xfId="602"/>
    <cellStyle name="כותרת 1 6" xfId="1241"/>
    <cellStyle name="כותרת 2" xfId="16" builtinId="17" customBuiltin="1"/>
    <cellStyle name="כותרת 2 2" xfId="290"/>
    <cellStyle name="כותרת 2 2 2" xfId="745"/>
    <cellStyle name="כותרת 2 2 3" xfId="1242"/>
    <cellStyle name="כותרת 2 2 4" xfId="1243"/>
    <cellStyle name="כותרת 2 2 5" xfId="740"/>
    <cellStyle name="כותרת 2 3" xfId="374"/>
    <cellStyle name="כותרת 2 3 2" xfId="795"/>
    <cellStyle name="כותרת 2 3 3" xfId="1244"/>
    <cellStyle name="כותרת 2 4" xfId="504"/>
    <cellStyle name="כותרת 2 4 2" xfId="1245"/>
    <cellStyle name="כותרת 2 4 2 2" xfId="1345"/>
    <cellStyle name="כותרת 2 4 2 3" xfId="1400"/>
    <cellStyle name="כותרת 2 4 3" xfId="732"/>
    <cellStyle name="כותרת 2 5" xfId="603"/>
    <cellStyle name="כותרת 2 6" xfId="1246"/>
    <cellStyle name="כותרת 3" xfId="17" builtinId="18" customBuiltin="1"/>
    <cellStyle name="כותרת 3 2" xfId="291"/>
    <cellStyle name="כותרת 3 2 2" xfId="794"/>
    <cellStyle name="כותרת 3 2 3" xfId="1247"/>
    <cellStyle name="כותרת 3 2 4" xfId="1248"/>
    <cellStyle name="כותרת 3 2 5" xfId="837"/>
    <cellStyle name="כותרת 3 3" xfId="375"/>
    <cellStyle name="כותרת 3 3 2" xfId="793"/>
    <cellStyle name="כותרת 3 3 3" xfId="1249"/>
    <cellStyle name="כותרת 3 4" xfId="505"/>
    <cellStyle name="כותרת 3 4 2" xfId="1250"/>
    <cellStyle name="כותרת 3 4 2 2" xfId="1346"/>
    <cellStyle name="כותרת 3 4 2 3" xfId="1438"/>
    <cellStyle name="כותרת 3 4 3" xfId="856"/>
    <cellStyle name="כותרת 3 5" xfId="604"/>
    <cellStyle name="כותרת 3 6" xfId="1251"/>
    <cellStyle name="כותרת 4" xfId="18" builtinId="19" customBuiltin="1"/>
    <cellStyle name="כותרת 4 2" xfId="292"/>
    <cellStyle name="כותרת 4 2 2" xfId="792"/>
    <cellStyle name="כותרת 4 2 3" xfId="1252"/>
    <cellStyle name="כותרת 4 2 4" xfId="1253"/>
    <cellStyle name="כותרת 4 2 5" xfId="739"/>
    <cellStyle name="כותרת 4 3" xfId="376"/>
    <cellStyle name="כותרת 4 3 2" xfId="791"/>
    <cellStyle name="כותרת 4 3 3" xfId="1254"/>
    <cellStyle name="כותרת 4 4" xfId="506"/>
    <cellStyle name="כותרת 4 4 2" xfId="1255"/>
    <cellStyle name="כותרת 4 4 2 2" xfId="1347"/>
    <cellStyle name="כותרת 4 4 2 3" xfId="1401"/>
    <cellStyle name="כותרת 4 4 3" xfId="916"/>
    <cellStyle name="כותרת 4 5" xfId="605"/>
    <cellStyle name="כותרת 4 6" xfId="1256"/>
    <cellStyle name="כותרת 5" xfId="372"/>
    <cellStyle name="כותרת 5 2" xfId="790"/>
    <cellStyle name="כותרת 5 3" xfId="1257"/>
    <cellStyle name="כותרת 6" xfId="502"/>
    <cellStyle name="כותרת 7" xfId="601"/>
    <cellStyle name="כותרת 8" xfId="1258"/>
    <cellStyle name="ניטראלי" xfId="21" builtinId="28" customBuiltin="1"/>
    <cellStyle name="ניטראלי 2" xfId="295"/>
    <cellStyle name="ניטראלי 2 2" xfId="892"/>
    <cellStyle name="ניטראלי 2 3" xfId="1259"/>
    <cellStyle name="ניטראלי 2 4" xfId="1260"/>
    <cellStyle name="ניטראלי 2 5" xfId="838"/>
    <cellStyle name="ניטראלי 3" xfId="377"/>
    <cellStyle name="ניטראלי 3 2" xfId="789"/>
    <cellStyle name="ניטראלי 3 3" xfId="1261"/>
    <cellStyle name="ניטראלי 4" xfId="509"/>
    <cellStyle name="ניטראלי 4 2" xfId="1262"/>
    <cellStyle name="ניטראלי 4 2 2" xfId="1348"/>
    <cellStyle name="ניטראלי 4 2 3" xfId="1409"/>
    <cellStyle name="ניטראלי 4 3" xfId="765"/>
    <cellStyle name="ניטראלי 5" xfId="608"/>
    <cellStyle name="ניטראלי 6" xfId="1263"/>
    <cellStyle name="סה&quot;כ" xfId="29" builtinId="25" customBuiltin="1"/>
    <cellStyle name="סה&quot;כ 2" xfId="333"/>
    <cellStyle name="סה&quot;כ 2 2" xfId="756"/>
    <cellStyle name="סה&quot;כ 2 3" xfId="1264"/>
    <cellStyle name="סה&quot;כ 2 4" xfId="1265"/>
    <cellStyle name="סה&quot;כ 2 5" xfId="738"/>
    <cellStyle name="סה&quot;כ 3" xfId="378"/>
    <cellStyle name="סה&quot;כ 3 2" xfId="930"/>
    <cellStyle name="סה&quot;כ 3 3" xfId="1266"/>
    <cellStyle name="סה&quot;כ 4" xfId="518"/>
    <cellStyle name="סה&quot;כ 4 2" xfId="1267"/>
    <cellStyle name="סה&quot;כ 4 2 2" xfId="1349"/>
    <cellStyle name="סה&quot;כ 4 2 3" xfId="1439"/>
    <cellStyle name="סה&quot;כ 4 3" xfId="731"/>
    <cellStyle name="סה&quot;כ 5" xfId="617"/>
    <cellStyle name="סה&quot;כ 6" xfId="1268"/>
    <cellStyle name="פלט" xfId="23" builtinId="21" customBuiltin="1"/>
    <cellStyle name="פלט 2" xfId="325"/>
    <cellStyle name="פלט 2 2" xfId="889"/>
    <cellStyle name="פלט 2 3" xfId="1269"/>
    <cellStyle name="פלט 2 4" xfId="1270"/>
    <cellStyle name="פלט 2 5" xfId="843"/>
    <cellStyle name="פלט 3" xfId="379"/>
    <cellStyle name="פלט 3 2" xfId="788"/>
    <cellStyle name="פלט 3 3" xfId="1271"/>
    <cellStyle name="פלט 4" xfId="511"/>
    <cellStyle name="פלט 4 2" xfId="1272"/>
    <cellStyle name="פלט 4 2 2" xfId="1350"/>
    <cellStyle name="פלט 4 2 3" xfId="1402"/>
    <cellStyle name="פלט 4 3" xfId="842"/>
    <cellStyle name="פלט 5" xfId="610"/>
    <cellStyle name="פלט 6" xfId="1273"/>
    <cellStyle name="קלט" xfId="22" builtinId="20" customBuiltin="1"/>
    <cellStyle name="קלט 2" xfId="293"/>
    <cellStyle name="קלט 2 2" xfId="753"/>
    <cellStyle name="קלט 2 3" xfId="1274"/>
    <cellStyle name="קלט 2 4" xfId="1275"/>
    <cellStyle name="קלט 2 5" xfId="737"/>
    <cellStyle name="קלט 3" xfId="380"/>
    <cellStyle name="קלט 3 2" xfId="927"/>
    <cellStyle name="קלט 3 3" xfId="1276"/>
    <cellStyle name="קלט 4" xfId="510"/>
    <cellStyle name="קלט 4 2" xfId="1277"/>
    <cellStyle name="קלט 4 2 2" xfId="1351"/>
    <cellStyle name="קלט 4 2 3" xfId="1418"/>
    <cellStyle name="קלט 4 3" xfId="872"/>
    <cellStyle name="קלט 5" xfId="609"/>
    <cellStyle name="קלט 6" xfId="1278"/>
    <cellStyle name="רע" xfId="20" builtinId="27" customBuiltin="1"/>
    <cellStyle name="רע 2" xfId="326"/>
    <cellStyle name="רע 2 2" xfId="886"/>
    <cellStyle name="רע 2 3" xfId="1279"/>
    <cellStyle name="רע 2 4" xfId="1280"/>
    <cellStyle name="רע 2 5" xfId="826"/>
    <cellStyle name="רע 3" xfId="381"/>
    <cellStyle name="רע 3 2" xfId="787"/>
    <cellStyle name="רע 3 3" xfId="1281"/>
    <cellStyle name="רע 4" xfId="508"/>
    <cellStyle name="רע 4 2" xfId="1282"/>
    <cellStyle name="רע 4 2 2" xfId="1352"/>
    <cellStyle name="רע 4 2 3" xfId="1426"/>
    <cellStyle name="רע 4 3" xfId="857"/>
    <cellStyle name="רע 5" xfId="607"/>
    <cellStyle name="רע 6" xfId="1283"/>
    <cellStyle name="תא מסומן" xfId="26" builtinId="23" customBuiltin="1"/>
    <cellStyle name="תא מסומן 2" xfId="287"/>
    <cellStyle name="תא מסומן 2 2" xfId="751"/>
    <cellStyle name="תא מסומן 2 3" xfId="1284"/>
    <cellStyle name="תא מסומן 2 4" xfId="1285"/>
    <cellStyle name="תא מסומן 2 5" xfId="736"/>
    <cellStyle name="תא מסומן 3" xfId="382"/>
    <cellStyle name="תא מסומן 3 2" xfId="925"/>
    <cellStyle name="תא מסומן 3 3" xfId="1286"/>
    <cellStyle name="תא מסומן 4" xfId="514"/>
    <cellStyle name="תא מסומן 4 2" xfId="1287"/>
    <cellStyle name="תא מסומן 4 2 2" xfId="1353"/>
    <cellStyle name="תא מסומן 4 2 3" xfId="1422"/>
    <cellStyle name="תא מסומן 4 3" xfId="873"/>
    <cellStyle name="תא מסומן 5" xfId="613"/>
    <cellStyle name="תא מסומן 6" xfId="1288"/>
    <cellStyle name="תא מקושר" xfId="25" builtinId="24" customBuiltin="1"/>
    <cellStyle name="תא מקושר 2" xfId="294"/>
    <cellStyle name="תא מקושר 2 2" xfId="883"/>
    <cellStyle name="תא מקושר 2 3" xfId="1291"/>
    <cellStyle name="תא מקושר 2 4" xfId="1292"/>
    <cellStyle name="תא מקושר 2 5" xfId="735"/>
    <cellStyle name="תא מקושר 3" xfId="383"/>
    <cellStyle name="תא מקושר 3 2" xfId="786"/>
    <cellStyle name="תא מקושר 3 3" xfId="1293"/>
    <cellStyle name="תא מקושר 4" xfId="513"/>
    <cellStyle name="תא מקושר 4 2" xfId="1294"/>
    <cellStyle name="תא מקושר 4 2 2" xfId="1354"/>
    <cellStyle name="תא מקושר 4 2 3" xfId="1403"/>
    <cellStyle name="תא מקושר 4 3" xfId="835"/>
    <cellStyle name="תא מקושר 5" xfId="612"/>
    <cellStyle name="תא מקושר 6" xfId="1295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</sheetPr>
  <dimension ref="A1:AD68"/>
  <sheetViews>
    <sheetView rightToLeft="1" tabSelected="1" zoomScaleNormal="100" workbookViewId="0">
      <selection activeCell="A17" sqref="A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8.140625" style="9" customWidth="1"/>
    <col min="37" max="37" width="6.28515625" style="9" customWidth="1"/>
    <col min="38" max="38" width="8" style="9" customWidth="1"/>
    <col min="39" max="39" width="8.7109375" style="9" customWidth="1"/>
    <col min="40" max="40" width="10" style="9" customWidth="1"/>
    <col min="41" max="41" width="9.5703125" style="9" customWidth="1"/>
    <col min="42" max="42" width="6.140625" style="9" customWidth="1"/>
    <col min="43" max="44" width="5.7109375" style="9" customWidth="1"/>
    <col min="45" max="45" width="6.85546875" style="9" customWidth="1"/>
    <col min="46" max="46" width="6.42578125" style="9" customWidth="1"/>
    <col min="47" max="47" width="6.7109375" style="9" customWidth="1"/>
    <col min="48" max="48" width="7.28515625" style="9" customWidth="1"/>
    <col min="49" max="60" width="5.7109375" style="9" customWidth="1"/>
    <col min="61" max="16384" width="9.140625" style="9"/>
  </cols>
  <sheetData>
    <row r="1" spans="1:30">
      <c r="B1" s="54" t="s">
        <v>192</v>
      </c>
      <c r="C1" s="77" t="s" vm="1">
        <v>250</v>
      </c>
    </row>
    <row r="2" spans="1:30">
      <c r="B2" s="54" t="s">
        <v>191</v>
      </c>
      <c r="C2" s="77" t="s">
        <v>251</v>
      </c>
    </row>
    <row r="3" spans="1:30">
      <c r="B3" s="54" t="s">
        <v>193</v>
      </c>
      <c r="C3" s="77" t="s">
        <v>252</v>
      </c>
    </row>
    <row r="4" spans="1:30">
      <c r="B4" s="54" t="s">
        <v>194</v>
      </c>
      <c r="C4" s="77">
        <v>659</v>
      </c>
    </row>
    <row r="6" spans="1:30" ht="26.25" customHeight="1">
      <c r="B6" s="210" t="s">
        <v>208</v>
      </c>
      <c r="C6" s="211"/>
      <c r="D6" s="212"/>
    </row>
    <row r="7" spans="1:30" s="10" customFormat="1">
      <c r="B7" s="20"/>
      <c r="C7" s="21" t="s">
        <v>123</v>
      </c>
      <c r="D7" s="22" t="s">
        <v>122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s="10" customFormat="1">
      <c r="B8" s="20"/>
      <c r="C8" s="23" t="s">
        <v>23</v>
      </c>
      <c r="D8" s="24" t="s">
        <v>20</v>
      </c>
    </row>
    <row r="9" spans="1:30" s="11" customFormat="1" ht="18" customHeight="1">
      <c r="B9" s="34"/>
      <c r="C9" s="18" t="s">
        <v>1</v>
      </c>
      <c r="D9" s="25" t="s">
        <v>2</v>
      </c>
    </row>
    <row r="10" spans="1:30" s="11" customFormat="1" ht="18" customHeight="1">
      <c r="B10" s="65" t="s">
        <v>207</v>
      </c>
      <c r="C10" s="117">
        <f>C11+C12+C23+C33</f>
        <v>618461.54641099996</v>
      </c>
      <c r="D10" s="118">
        <f>C10/$C$43</f>
        <v>0.99546828545678612</v>
      </c>
    </row>
    <row r="11" spans="1:30">
      <c r="A11" s="42" t="s">
        <v>154</v>
      </c>
      <c r="B11" s="26" t="s">
        <v>209</v>
      </c>
      <c r="C11" s="117">
        <f>מזומנים!J10</f>
        <v>63458.595820999995</v>
      </c>
      <c r="D11" s="118">
        <f t="shared" ref="D11:D13" si="0">C11/$C$43</f>
        <v>0.10214219452448479</v>
      </c>
    </row>
    <row r="12" spans="1:30">
      <c r="B12" s="26" t="s">
        <v>210</v>
      </c>
      <c r="C12" s="117">
        <f>SUM(C13:C22)</f>
        <v>533456.6264699999</v>
      </c>
      <c r="D12" s="118">
        <f t="shared" si="0"/>
        <v>0.85864538611871721</v>
      </c>
    </row>
    <row r="13" spans="1:30">
      <c r="A13" s="52" t="s">
        <v>154</v>
      </c>
      <c r="B13" s="27" t="s">
        <v>81</v>
      </c>
      <c r="C13" s="117">
        <f>'תעודות התחייבות ממשלתיות'!N11</f>
        <v>191766.92761000001</v>
      </c>
      <c r="D13" s="118">
        <f t="shared" si="0"/>
        <v>0.30866574606464009</v>
      </c>
    </row>
    <row r="14" spans="1:30">
      <c r="A14" s="52" t="s">
        <v>154</v>
      </c>
      <c r="B14" s="27" t="s">
        <v>82</v>
      </c>
      <c r="C14" s="117" t="s" vm="2">
        <v>1811</v>
      </c>
      <c r="D14" s="118" t="s" vm="3">
        <v>1811</v>
      </c>
    </row>
    <row r="15" spans="1:30">
      <c r="A15" s="52" t="s">
        <v>154</v>
      </c>
      <c r="B15" s="27" t="s">
        <v>83</v>
      </c>
      <c r="C15" s="117">
        <f>'אג"ח קונצרני'!Q11</f>
        <v>89629.29260999999</v>
      </c>
      <c r="D15" s="118">
        <f t="shared" ref="D15:D21" si="1">C15/$C$43</f>
        <v>0.14426623410776757</v>
      </c>
    </row>
    <row r="16" spans="1:30">
      <c r="A16" s="52" t="s">
        <v>154</v>
      </c>
      <c r="B16" s="27" t="s">
        <v>84</v>
      </c>
      <c r="C16" s="117">
        <f>מניות!K11</f>
        <v>93179.591899999956</v>
      </c>
      <c r="D16" s="118">
        <f t="shared" si="1"/>
        <v>0.14998075325222227</v>
      </c>
    </row>
    <row r="17" spans="1:4">
      <c r="A17" s="52" t="s">
        <v>154</v>
      </c>
      <c r="B17" s="27" t="s">
        <v>85</v>
      </c>
      <c r="C17" s="117">
        <f>'תעודות סל'!J11</f>
        <v>107316.02828999996</v>
      </c>
      <c r="D17" s="118">
        <f t="shared" si="1"/>
        <v>0.17273459167158034</v>
      </c>
    </row>
    <row r="18" spans="1:4">
      <c r="A18" s="52" t="s">
        <v>154</v>
      </c>
      <c r="B18" s="27" t="s">
        <v>86</v>
      </c>
      <c r="C18" s="117">
        <f>'קרנות נאמנות'!L11</f>
        <v>50736.804329999992</v>
      </c>
      <c r="D18" s="118">
        <f t="shared" si="1"/>
        <v>8.1665351563146457E-2</v>
      </c>
    </row>
    <row r="19" spans="1:4">
      <c r="A19" s="52" t="s">
        <v>154</v>
      </c>
      <c r="B19" s="27" t="s">
        <v>87</v>
      </c>
      <c r="C19" s="117">
        <f>'כתבי אופציה'!I11</f>
        <v>10.853899999999996</v>
      </c>
      <c r="D19" s="118">
        <f t="shared" si="1"/>
        <v>1.7470307226407753E-5</v>
      </c>
    </row>
    <row r="20" spans="1:4">
      <c r="A20" s="52" t="s">
        <v>154</v>
      </c>
      <c r="B20" s="27" t="s">
        <v>88</v>
      </c>
      <c r="C20" s="117">
        <f>אופציות!I11</f>
        <v>54.55599999999999</v>
      </c>
      <c r="D20" s="118">
        <f t="shared" si="1"/>
        <v>8.7812683094915341E-5</v>
      </c>
    </row>
    <row r="21" spans="1:4">
      <c r="A21" s="52" t="s">
        <v>154</v>
      </c>
      <c r="B21" s="27" t="s">
        <v>89</v>
      </c>
      <c r="C21" s="117">
        <f>'חוזים עתידיים'!I11</f>
        <v>762.57182999999986</v>
      </c>
      <c r="D21" s="118">
        <f t="shared" si="1"/>
        <v>1.2274264690391461E-3</v>
      </c>
    </row>
    <row r="22" spans="1:4">
      <c r="A22" s="52" t="s">
        <v>154</v>
      </c>
      <c r="B22" s="27" t="s">
        <v>90</v>
      </c>
      <c r="C22" s="117" t="s" vm="4">
        <v>1811</v>
      </c>
      <c r="D22" s="118" t="s" vm="5">
        <v>1811</v>
      </c>
    </row>
    <row r="23" spans="1:4">
      <c r="B23" s="26" t="s">
        <v>211</v>
      </c>
      <c r="C23" s="117">
        <f>SUM(C24:C32)</f>
        <v>5047.28143</v>
      </c>
      <c r="D23" s="118">
        <f>C23/$C$43</f>
        <v>8.1240436377931161E-3</v>
      </c>
    </row>
    <row r="24" spans="1:4">
      <c r="A24" s="52" t="s">
        <v>154</v>
      </c>
      <c r="B24" s="27" t="s">
        <v>91</v>
      </c>
      <c r="C24" s="117" t="s" vm="6">
        <v>1811</v>
      </c>
      <c r="D24" s="118" t="s" vm="7">
        <v>1811</v>
      </c>
    </row>
    <row r="25" spans="1:4">
      <c r="A25" s="52" t="s">
        <v>154</v>
      </c>
      <c r="B25" s="27" t="s">
        <v>92</v>
      </c>
      <c r="C25" s="117" t="s" vm="8">
        <v>1811</v>
      </c>
      <c r="D25" s="118" t="s" vm="9">
        <v>1811</v>
      </c>
    </row>
    <row r="26" spans="1:4">
      <c r="A26" s="52" t="s">
        <v>154</v>
      </c>
      <c r="B26" s="27" t="s">
        <v>83</v>
      </c>
      <c r="C26" s="117">
        <f>'לא סחיר - אג"ח קונצרני'!P11</f>
        <v>3175.8176699999999</v>
      </c>
      <c r="D26" s="118">
        <f t="shared" ref="D26:D27" si="2">C26/$C$43</f>
        <v>5.1117580215364481E-3</v>
      </c>
    </row>
    <row r="27" spans="1:4">
      <c r="A27" s="52" t="s">
        <v>154</v>
      </c>
      <c r="B27" s="27" t="s">
        <v>93</v>
      </c>
      <c r="C27" s="146">
        <f>'לא סחיר - מניות'!J11</f>
        <v>155.90152999999998</v>
      </c>
      <c r="D27" s="118">
        <f t="shared" si="2"/>
        <v>2.5093723234662432E-4</v>
      </c>
    </row>
    <row r="28" spans="1:4">
      <c r="A28" s="52" t="s">
        <v>154</v>
      </c>
      <c r="B28" s="27" t="s">
        <v>94</v>
      </c>
      <c r="C28" s="117" t="s" vm="10">
        <v>1811</v>
      </c>
      <c r="D28" s="118" t="s" vm="11">
        <v>1811</v>
      </c>
    </row>
    <row r="29" spans="1:4">
      <c r="A29" s="52" t="s">
        <v>154</v>
      </c>
      <c r="B29" s="27" t="s">
        <v>95</v>
      </c>
      <c r="C29" s="117">
        <f>'לא סחיר - כתבי אופציה'!I11</f>
        <v>2.6784499999999998</v>
      </c>
      <c r="D29" s="118">
        <f>C29/$C$43</f>
        <v>4.3112009867947798E-6</v>
      </c>
    </row>
    <row r="30" spans="1:4">
      <c r="A30" s="52" t="s">
        <v>154</v>
      </c>
      <c r="B30" s="27" t="s">
        <v>236</v>
      </c>
      <c r="C30" s="117" t="s" vm="12">
        <v>1811</v>
      </c>
      <c r="D30" s="118" t="s" vm="13">
        <v>1811</v>
      </c>
    </row>
    <row r="31" spans="1:4">
      <c r="A31" s="52" t="s">
        <v>154</v>
      </c>
      <c r="B31" s="27" t="s">
        <v>118</v>
      </c>
      <c r="C31" s="117">
        <f>'לא סחיר - חוזים עתידיים'!I11</f>
        <v>1712.8837800000003</v>
      </c>
      <c r="D31" s="118">
        <f>C31/$C$43</f>
        <v>2.7570371829232485E-3</v>
      </c>
    </row>
    <row r="32" spans="1:4">
      <c r="A32" s="52" t="s">
        <v>154</v>
      </c>
      <c r="B32" s="27" t="s">
        <v>96</v>
      </c>
      <c r="C32" s="117" t="s" vm="14">
        <v>1811</v>
      </c>
      <c r="D32" s="118" t="s" vm="15">
        <v>1811</v>
      </c>
    </row>
    <row r="33" spans="1:4">
      <c r="A33" s="52" t="s">
        <v>154</v>
      </c>
      <c r="B33" s="26" t="s">
        <v>212</v>
      </c>
      <c r="C33" s="117">
        <f>הלוואות!M10</f>
        <v>16499.042689999998</v>
      </c>
      <c r="D33" s="118">
        <f>C33/$C$43</f>
        <v>2.6556661175790922E-2</v>
      </c>
    </row>
    <row r="34" spans="1:4">
      <c r="A34" s="52" t="s">
        <v>154</v>
      </c>
      <c r="B34" s="26" t="s">
        <v>213</v>
      </c>
      <c r="C34" s="117" t="s" vm="16">
        <v>1811</v>
      </c>
      <c r="D34" s="118" t="s" vm="17">
        <v>1811</v>
      </c>
    </row>
    <row r="35" spans="1:4">
      <c r="A35" s="52" t="s">
        <v>154</v>
      </c>
      <c r="B35" s="26" t="s">
        <v>214</v>
      </c>
      <c r="C35" s="117" t="s" vm="18">
        <v>1811</v>
      </c>
      <c r="D35" s="118" t="s" vm="19">
        <v>1811</v>
      </c>
    </row>
    <row r="36" spans="1:4">
      <c r="A36" s="52" t="s">
        <v>154</v>
      </c>
      <c r="B36" s="53" t="s">
        <v>215</v>
      </c>
      <c r="C36" s="117" t="s" vm="20">
        <v>1811</v>
      </c>
      <c r="D36" s="118" t="s" vm="21">
        <v>1811</v>
      </c>
    </row>
    <row r="37" spans="1:4">
      <c r="A37" s="52" t="s">
        <v>154</v>
      </c>
      <c r="B37" s="26" t="s">
        <v>216</v>
      </c>
      <c r="C37" s="117"/>
      <c r="D37" s="118"/>
    </row>
    <row r="38" spans="1:4">
      <c r="A38" s="52"/>
      <c r="B38" s="66" t="s">
        <v>218</v>
      </c>
      <c r="C38" s="117">
        <v>0</v>
      </c>
      <c r="D38" s="118">
        <f>C38/$C$43</f>
        <v>0</v>
      </c>
    </row>
    <row r="39" spans="1:4">
      <c r="A39" s="52" t="s">
        <v>154</v>
      </c>
      <c r="B39" s="67" t="s">
        <v>220</v>
      </c>
      <c r="C39" s="117" t="s" vm="22">
        <v>1811</v>
      </c>
      <c r="D39" s="118" t="s" vm="23">
        <v>1811</v>
      </c>
    </row>
    <row r="40" spans="1:4">
      <c r="A40" s="52" t="s">
        <v>154</v>
      </c>
      <c r="B40" s="67" t="s">
        <v>219</v>
      </c>
      <c r="C40" s="117" t="s" vm="24">
        <v>1811</v>
      </c>
      <c r="D40" s="118" t="s" vm="25">
        <v>1811</v>
      </c>
    </row>
    <row r="41" spans="1:4">
      <c r="A41" s="52" t="s">
        <v>154</v>
      </c>
      <c r="B41" s="67" t="s">
        <v>221</v>
      </c>
      <c r="C41" s="117" t="s" vm="26">
        <v>1811</v>
      </c>
      <c r="D41" s="118" t="s" vm="27">
        <v>1811</v>
      </c>
    </row>
    <row r="42" spans="1:4" s="175" customFormat="1">
      <c r="A42" s="179"/>
      <c r="B42" s="180" t="s">
        <v>1910</v>
      </c>
      <c r="C42" s="117">
        <v>2815.45</v>
      </c>
      <c r="D42" s="118">
        <f>C42/$C$43</f>
        <v>4.5317145432139348E-3</v>
      </c>
    </row>
    <row r="43" spans="1:4">
      <c r="B43" s="67" t="s">
        <v>97</v>
      </c>
      <c r="C43" s="117">
        <f>C10+C38+C42</f>
        <v>621276.99641099991</v>
      </c>
      <c r="D43" s="118">
        <f>C43/$C$43</f>
        <v>1</v>
      </c>
    </row>
    <row r="44" spans="1:4">
      <c r="A44" s="52" t="s">
        <v>154</v>
      </c>
      <c r="B44" s="67" t="s">
        <v>217</v>
      </c>
      <c r="C44" s="117">
        <f>'יתרת התחייבות להשקעה'!C10</f>
        <v>7181.4909745173991</v>
      </c>
      <c r="D44" s="118"/>
    </row>
    <row r="45" spans="1:4">
      <c r="B45" s="6"/>
    </row>
    <row r="46" spans="1:4">
      <c r="C46"/>
      <c r="D46"/>
    </row>
    <row r="47" spans="1:4">
      <c r="C47" s="62" t="s">
        <v>199</v>
      </c>
      <c r="D47" s="33" t="s">
        <v>117</v>
      </c>
    </row>
    <row r="48" spans="1:4">
      <c r="C48" s="62" t="s">
        <v>1</v>
      </c>
      <c r="D48" s="62" t="s">
        <v>2</v>
      </c>
    </row>
    <row r="49" spans="2:4">
      <c r="C49" s="119" t="s">
        <v>180</v>
      </c>
      <c r="D49" s="120" vm="28">
        <v>2.8963999999999999</v>
      </c>
    </row>
    <row r="50" spans="2:4" s="150" customFormat="1">
      <c r="B50" s="147"/>
      <c r="C50" s="148" t="s">
        <v>189</v>
      </c>
      <c r="D50" s="149">
        <v>1.0427999999999999</v>
      </c>
    </row>
    <row r="51" spans="2:4" s="150" customFormat="1">
      <c r="B51" s="147"/>
      <c r="C51" s="148" t="s">
        <v>185</v>
      </c>
      <c r="D51" s="149" vm="29">
        <v>2.9127999999999998</v>
      </c>
    </row>
    <row r="52" spans="2:4" s="150" customFormat="1">
      <c r="B52" s="147"/>
      <c r="C52" s="148" t="s">
        <v>1386</v>
      </c>
      <c r="D52" s="149" vm="30">
        <v>3.9190999999999998</v>
      </c>
    </row>
    <row r="53" spans="2:4" s="150" customFormat="1">
      <c r="B53" s="147"/>
      <c r="C53" s="148" t="s">
        <v>178</v>
      </c>
      <c r="D53" s="149" vm="31">
        <v>4.2855999999999996</v>
      </c>
    </row>
    <row r="54" spans="2:4" s="150" customFormat="1">
      <c r="B54" s="147"/>
      <c r="C54" s="148" t="s">
        <v>179</v>
      </c>
      <c r="D54" s="149" vm="32">
        <v>5.4268999999999998</v>
      </c>
    </row>
    <row r="55" spans="2:4" s="150" customFormat="1">
      <c r="B55" s="147"/>
      <c r="C55" s="148" t="s">
        <v>181</v>
      </c>
      <c r="D55" s="149">
        <v>0.48570000000000002</v>
      </c>
    </row>
    <row r="56" spans="2:4" s="150" customFormat="1">
      <c r="B56" s="147"/>
      <c r="C56" s="148" t="s">
        <v>186</v>
      </c>
      <c r="D56" s="149" vm="33">
        <v>3.3532999999999999</v>
      </c>
    </row>
    <row r="57" spans="2:4" s="150" customFormat="1">
      <c r="B57" s="147"/>
      <c r="C57" s="148" t="s">
        <v>187</v>
      </c>
      <c r="D57" s="149">
        <v>0.21870000000000001</v>
      </c>
    </row>
    <row r="58" spans="2:4" s="150" customFormat="1">
      <c r="B58" s="147"/>
      <c r="C58" s="148" t="s">
        <v>184</v>
      </c>
      <c r="D58" s="149">
        <v>0.57499999999999996</v>
      </c>
    </row>
    <row r="59" spans="2:4" s="150" customFormat="1">
      <c r="B59" s="147"/>
      <c r="C59" s="148" t="s">
        <v>1812</v>
      </c>
      <c r="D59" s="149">
        <v>2.6105999999999998</v>
      </c>
    </row>
    <row r="60" spans="2:4" s="150" customFormat="1">
      <c r="B60" s="147"/>
      <c r="C60" s="148" t="s">
        <v>183</v>
      </c>
      <c r="D60" s="149" vm="34">
        <v>0.46460000000000001</v>
      </c>
    </row>
    <row r="61" spans="2:4" s="150" customFormat="1">
      <c r="B61" s="147"/>
      <c r="C61" s="148" t="s">
        <v>176</v>
      </c>
      <c r="D61" s="149" vm="35">
        <v>3.766</v>
      </c>
    </row>
    <row r="62" spans="2:4" s="150" customFormat="1">
      <c r="B62" s="147"/>
      <c r="C62" s="148" t="s">
        <v>190</v>
      </c>
      <c r="D62" s="149" vm="36">
        <v>0.25580000000000003</v>
      </c>
    </row>
    <row r="63" spans="2:4" s="150" customFormat="1">
      <c r="B63" s="147"/>
      <c r="C63" s="148" t="s">
        <v>1851</v>
      </c>
      <c r="D63" s="149">
        <v>0.45469999999999999</v>
      </c>
    </row>
    <row r="64" spans="2:4">
      <c r="C64" s="119" t="s">
        <v>177</v>
      </c>
      <c r="D64" s="120">
        <v>1</v>
      </c>
    </row>
    <row r="67" spans="2:2">
      <c r="B67" s="109" t="s">
        <v>1874</v>
      </c>
    </row>
    <row r="68" spans="2:2">
      <c r="B68" s="109" t="s">
        <v>125</v>
      </c>
    </row>
  </sheetData>
  <sheetProtection password="CC03" sheet="1" objects="1" scenarios="1"/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4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1181102362204722" bottom="0.51181102362204722" header="0" footer="0.23622047244094491"/>
  <pageSetup paperSize="9" scale="96" fitToHeight="15" pageOrder="overThenDown" orientation="portrait" r:id="rId1"/>
  <headerFooter alignWithMargins="0">
    <oddFooter>&amp;L&amp;Z&amp;F&amp;C&amp;A&amp;R&amp;D</oddFooter>
  </headerFooter>
  <rowBreaks count="1" manualBreakCount="1">
    <brk id="45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topLeftCell="A8" zoomScale="90" zoomScaleNormal="90" workbookViewId="0">
      <selection activeCell="F25" sqref="F25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1.140625" style="2" customWidth="1"/>
    <col min="4" max="4" width="6.42578125" style="2" bestFit="1" customWidth="1"/>
    <col min="5" max="5" width="13.42578125" style="2" bestFit="1" customWidth="1"/>
    <col min="6" max="6" width="9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4" t="s">
        <v>192</v>
      </c>
      <c r="C1" s="77" t="s" vm="1">
        <v>250</v>
      </c>
    </row>
    <row r="2" spans="2:60">
      <c r="B2" s="54" t="s">
        <v>191</v>
      </c>
      <c r="C2" s="77" t="s">
        <v>251</v>
      </c>
    </row>
    <row r="3" spans="2:60">
      <c r="B3" s="54" t="s">
        <v>193</v>
      </c>
      <c r="C3" s="77" t="s">
        <v>252</v>
      </c>
    </row>
    <row r="4" spans="2:60">
      <c r="B4" s="54" t="s">
        <v>194</v>
      </c>
      <c r="C4" s="77">
        <v>659</v>
      </c>
    </row>
    <row r="6" spans="2:60" ht="26.25" customHeight="1">
      <c r="B6" s="223" t="s">
        <v>223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</row>
    <row r="7" spans="2:60" ht="26.25" customHeight="1">
      <c r="B7" s="223" t="s">
        <v>106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  <c r="BH7" s="3"/>
    </row>
    <row r="8" spans="2:60" s="3" customFormat="1" ht="78.75">
      <c r="B8" s="20" t="s">
        <v>129</v>
      </c>
      <c r="C8" s="28" t="s">
        <v>53</v>
      </c>
      <c r="D8" s="69" t="s">
        <v>132</v>
      </c>
      <c r="E8" s="69" t="s">
        <v>74</v>
      </c>
      <c r="F8" s="28" t="s">
        <v>115</v>
      </c>
      <c r="G8" s="28" t="s">
        <v>0</v>
      </c>
      <c r="H8" s="28" t="s">
        <v>119</v>
      </c>
      <c r="I8" s="28" t="s">
        <v>70</v>
      </c>
      <c r="J8" s="28" t="s">
        <v>67</v>
      </c>
      <c r="K8" s="69" t="s">
        <v>195</v>
      </c>
      <c r="L8" s="29" t="s">
        <v>197</v>
      </c>
      <c r="BD8" s="1"/>
      <c r="BE8" s="1"/>
    </row>
    <row r="9" spans="2:60" s="3" customFormat="1" ht="20.25">
      <c r="B9" s="14"/>
      <c r="C9" s="15"/>
      <c r="D9" s="15"/>
      <c r="E9" s="15"/>
      <c r="F9" s="15"/>
      <c r="G9" s="15" t="s">
        <v>22</v>
      </c>
      <c r="H9" s="15" t="s">
        <v>71</v>
      </c>
      <c r="I9" s="15" t="s">
        <v>23</v>
      </c>
      <c r="J9" s="15" t="s">
        <v>20</v>
      </c>
      <c r="K9" s="30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123" t="s">
        <v>56</v>
      </c>
      <c r="C11" s="124"/>
      <c r="D11" s="124"/>
      <c r="E11" s="124"/>
      <c r="F11" s="124"/>
      <c r="G11" s="125"/>
      <c r="H11" s="126"/>
      <c r="I11" s="125">
        <v>10.853899999999996</v>
      </c>
      <c r="J11" s="124"/>
      <c r="K11" s="127">
        <v>1</v>
      </c>
      <c r="L11" s="127">
        <f>I11/'סכום נכסי הקרן'!$C$43</f>
        <v>1.7470307226407753E-5</v>
      </c>
      <c r="BC11" s="122"/>
      <c r="BD11" s="3"/>
      <c r="BE11" s="122"/>
      <c r="BG11" s="122"/>
    </row>
    <row r="12" spans="2:60" s="4" customFormat="1" ht="18" customHeight="1">
      <c r="B12" s="128" t="s">
        <v>30</v>
      </c>
      <c r="C12" s="124"/>
      <c r="D12" s="124"/>
      <c r="E12" s="124"/>
      <c r="F12" s="124"/>
      <c r="G12" s="125"/>
      <c r="H12" s="126"/>
      <c r="I12" s="125">
        <v>10.853899999999998</v>
      </c>
      <c r="J12" s="124"/>
      <c r="K12" s="127">
        <v>1.0000000000000002</v>
      </c>
      <c r="L12" s="127">
        <f>I12/'סכום נכסי הקרן'!$C$43</f>
        <v>1.7470307226407757E-5</v>
      </c>
      <c r="BC12" s="122"/>
      <c r="BD12" s="3"/>
      <c r="BE12" s="122"/>
      <c r="BG12" s="122"/>
    </row>
    <row r="13" spans="2:60">
      <c r="B13" s="100" t="s">
        <v>1599</v>
      </c>
      <c r="C13" s="81"/>
      <c r="D13" s="81"/>
      <c r="E13" s="81"/>
      <c r="F13" s="81"/>
      <c r="G13" s="90"/>
      <c r="H13" s="92"/>
      <c r="I13" s="90">
        <v>10.853899999999998</v>
      </c>
      <c r="J13" s="81"/>
      <c r="K13" s="91">
        <v>1.0000000000000002</v>
      </c>
      <c r="L13" s="91">
        <f>I13/'סכום נכסי הקרן'!$C$43</f>
        <v>1.7470307226407757E-5</v>
      </c>
      <c r="BD13" s="3"/>
    </row>
    <row r="14" spans="2:60" ht="20.25">
      <c r="B14" s="86" t="s">
        <v>1600</v>
      </c>
      <c r="C14" s="83" t="s">
        <v>1601</v>
      </c>
      <c r="D14" s="96" t="s">
        <v>133</v>
      </c>
      <c r="E14" s="96" t="s">
        <v>1021</v>
      </c>
      <c r="F14" s="96" t="s">
        <v>177</v>
      </c>
      <c r="G14" s="93">
        <v>1499.9999999999998</v>
      </c>
      <c r="H14" s="95">
        <v>23.5</v>
      </c>
      <c r="I14" s="93">
        <v>0.35250999999999993</v>
      </c>
      <c r="J14" s="94">
        <v>6.592247516920101E-4</v>
      </c>
      <c r="K14" s="94">
        <v>3.2477726900008295E-2</v>
      </c>
      <c r="L14" s="94">
        <f>I14/'סכום נכסי הקרן'!$C$43</f>
        <v>5.6739586695851243E-7</v>
      </c>
      <c r="BD14" s="4"/>
    </row>
    <row r="15" spans="2:60">
      <c r="B15" s="86" t="s">
        <v>1602</v>
      </c>
      <c r="C15" s="83" t="s">
        <v>1603</v>
      </c>
      <c r="D15" s="96" t="s">
        <v>133</v>
      </c>
      <c r="E15" s="96" t="s">
        <v>1021</v>
      </c>
      <c r="F15" s="96" t="s">
        <v>177</v>
      </c>
      <c r="G15" s="93">
        <v>4426.9999999999991</v>
      </c>
      <c r="H15" s="95">
        <v>54.5</v>
      </c>
      <c r="I15" s="93">
        <v>2.4127099999999997</v>
      </c>
      <c r="J15" s="94">
        <v>6.8761967719929555E-4</v>
      </c>
      <c r="K15" s="94">
        <v>0.22228968389242582</v>
      </c>
      <c r="L15" s="94">
        <f>I15/'סכום נכסי הקרן'!$C$43</f>
        <v>3.8834690708617417E-6</v>
      </c>
    </row>
    <row r="16" spans="2:60">
      <c r="B16" s="86" t="s">
        <v>1604</v>
      </c>
      <c r="C16" s="83" t="s">
        <v>1605</v>
      </c>
      <c r="D16" s="96" t="s">
        <v>133</v>
      </c>
      <c r="E16" s="96" t="s">
        <v>1004</v>
      </c>
      <c r="F16" s="96" t="s">
        <v>177</v>
      </c>
      <c r="G16" s="93">
        <v>320.22999999999996</v>
      </c>
      <c r="H16" s="95">
        <v>2171</v>
      </c>
      <c r="I16" s="93">
        <v>6.952189999999999</v>
      </c>
      <c r="J16" s="94">
        <v>7.0621014156841579E-5</v>
      </c>
      <c r="K16" s="94">
        <v>0.64052460405937051</v>
      </c>
      <c r="L16" s="94">
        <f>I16/'סכום נכסי הקרן'!$C$43</f>
        <v>1.1190161618990385E-5</v>
      </c>
    </row>
    <row r="17" spans="2:56">
      <c r="B17" s="86" t="s">
        <v>1606</v>
      </c>
      <c r="C17" s="83" t="s">
        <v>1607</v>
      </c>
      <c r="D17" s="96" t="s">
        <v>133</v>
      </c>
      <c r="E17" s="96" t="s">
        <v>951</v>
      </c>
      <c r="F17" s="96" t="s">
        <v>177</v>
      </c>
      <c r="G17" s="93">
        <v>18330.499999999996</v>
      </c>
      <c r="H17" s="95">
        <v>6.2</v>
      </c>
      <c r="I17" s="93">
        <v>1.1364899999999998</v>
      </c>
      <c r="J17" s="94">
        <v>5.1982984757178291E-4</v>
      </c>
      <c r="K17" s="94">
        <v>0.1047079851481956</v>
      </c>
      <c r="L17" s="94">
        <f>I17/'סכום נכסי הקרן'!$C$43</f>
        <v>1.8292806695971172E-6</v>
      </c>
    </row>
    <row r="18" spans="2:56">
      <c r="B18" s="82"/>
      <c r="C18" s="83"/>
      <c r="D18" s="83"/>
      <c r="E18" s="83"/>
      <c r="F18" s="83"/>
      <c r="G18" s="93"/>
      <c r="H18" s="95"/>
      <c r="I18" s="83"/>
      <c r="J18" s="83"/>
      <c r="K18" s="94"/>
      <c r="L18" s="83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109" t="s">
        <v>1874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109" t="s">
        <v>125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90" zoomScaleNormal="90" workbookViewId="0">
      <selection activeCell="S11" sqref="S11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8.5703125" style="2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7.7109375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4" t="s">
        <v>192</v>
      </c>
      <c r="C1" s="77" t="s" vm="1">
        <v>250</v>
      </c>
    </row>
    <row r="2" spans="2:61">
      <c r="B2" s="54" t="s">
        <v>191</v>
      </c>
      <c r="C2" s="77" t="s">
        <v>251</v>
      </c>
    </row>
    <row r="3" spans="2:61">
      <c r="B3" s="54" t="s">
        <v>193</v>
      </c>
      <c r="C3" s="77" t="s">
        <v>252</v>
      </c>
    </row>
    <row r="4" spans="2:61">
      <c r="B4" s="54" t="s">
        <v>194</v>
      </c>
      <c r="C4" s="77">
        <v>659</v>
      </c>
    </row>
    <row r="6" spans="2:61" ht="26.25" customHeight="1">
      <c r="B6" s="223" t="s">
        <v>223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</row>
    <row r="7" spans="2:61" ht="26.25" customHeight="1">
      <c r="B7" s="223" t="s">
        <v>107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  <c r="BI7" s="3"/>
    </row>
    <row r="8" spans="2:61" s="3" customFormat="1" ht="78.75">
      <c r="B8" s="20" t="s">
        <v>129</v>
      </c>
      <c r="C8" s="28" t="s">
        <v>53</v>
      </c>
      <c r="D8" s="69" t="s">
        <v>132</v>
      </c>
      <c r="E8" s="69" t="s">
        <v>74</v>
      </c>
      <c r="F8" s="28" t="s">
        <v>115</v>
      </c>
      <c r="G8" s="28" t="s">
        <v>0</v>
      </c>
      <c r="H8" s="28" t="s">
        <v>119</v>
      </c>
      <c r="I8" s="28" t="s">
        <v>70</v>
      </c>
      <c r="J8" s="28" t="s">
        <v>67</v>
      </c>
      <c r="K8" s="69" t="s">
        <v>195</v>
      </c>
      <c r="L8" s="29" t="s">
        <v>197</v>
      </c>
      <c r="M8" s="1"/>
      <c r="BE8" s="1"/>
      <c r="BF8" s="1"/>
    </row>
    <row r="9" spans="2:61" s="3" customFormat="1" ht="20.25">
      <c r="B9" s="14"/>
      <c r="C9" s="28"/>
      <c r="D9" s="28"/>
      <c r="E9" s="28"/>
      <c r="F9" s="28"/>
      <c r="G9" s="15" t="s">
        <v>22</v>
      </c>
      <c r="H9" s="15" t="s">
        <v>71</v>
      </c>
      <c r="I9" s="15" t="s">
        <v>23</v>
      </c>
      <c r="J9" s="15" t="s">
        <v>20</v>
      </c>
      <c r="K9" s="30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110" t="s">
        <v>58</v>
      </c>
      <c r="C11" s="81"/>
      <c r="D11" s="81"/>
      <c r="E11" s="81"/>
      <c r="F11" s="81"/>
      <c r="G11" s="90"/>
      <c r="H11" s="92"/>
      <c r="I11" s="90">
        <v>54.55599999999999</v>
      </c>
      <c r="J11" s="81"/>
      <c r="K11" s="91">
        <v>1</v>
      </c>
      <c r="L11" s="91">
        <f>I11/'סכום נכסי הקרן'!$C$43</f>
        <v>8.7812683094915341E-5</v>
      </c>
      <c r="BD11" s="1"/>
      <c r="BE11" s="3"/>
      <c r="BF11" s="1"/>
      <c r="BH11" s="1"/>
    </row>
    <row r="12" spans="2:61" s="122" customFormat="1">
      <c r="B12" s="129" t="s">
        <v>246</v>
      </c>
      <c r="C12" s="124"/>
      <c r="D12" s="124"/>
      <c r="E12" s="124"/>
      <c r="F12" s="124"/>
      <c r="G12" s="125"/>
      <c r="H12" s="126"/>
      <c r="I12" s="125">
        <v>54.55599999999999</v>
      </c>
      <c r="J12" s="124"/>
      <c r="K12" s="127">
        <v>1</v>
      </c>
      <c r="L12" s="127">
        <f>I12/'סכום נכסי הקרן'!$C$43</f>
        <v>8.7812683094915341E-5</v>
      </c>
      <c r="BE12" s="3"/>
    </row>
    <row r="13" spans="2:61" ht="20.25">
      <c r="B13" s="105" t="s">
        <v>242</v>
      </c>
      <c r="C13" s="81"/>
      <c r="D13" s="81"/>
      <c r="E13" s="81"/>
      <c r="F13" s="81"/>
      <c r="G13" s="90"/>
      <c r="H13" s="92"/>
      <c r="I13" s="90">
        <v>54.55599999999999</v>
      </c>
      <c r="J13" s="81"/>
      <c r="K13" s="91">
        <v>1</v>
      </c>
      <c r="L13" s="91">
        <f>I13/'סכום נכסי הקרן'!$C$43</f>
        <v>8.7812683094915341E-5</v>
      </c>
      <c r="BE13" s="4"/>
    </row>
    <row r="14" spans="2:61">
      <c r="B14" s="106" t="s">
        <v>1608</v>
      </c>
      <c r="C14" s="83" t="s">
        <v>1609</v>
      </c>
      <c r="D14" s="96" t="s">
        <v>133</v>
      </c>
      <c r="E14" s="96"/>
      <c r="F14" s="96" t="s">
        <v>177</v>
      </c>
      <c r="G14" s="93">
        <v>45.999999999999993</v>
      </c>
      <c r="H14" s="95">
        <v>4646</v>
      </c>
      <c r="I14" s="93">
        <v>213.71599999999998</v>
      </c>
      <c r="J14" s="83"/>
      <c r="K14" s="94">
        <v>3.9173693086003376</v>
      </c>
      <c r="L14" s="94">
        <f>I14/'סכום נכסי הקרן'!$C$43</f>
        <v>3.4399470966186906E-4</v>
      </c>
    </row>
    <row r="15" spans="2:61">
      <c r="B15" s="106" t="s">
        <v>1610</v>
      </c>
      <c r="C15" s="83" t="s">
        <v>1611</v>
      </c>
      <c r="D15" s="96" t="s">
        <v>133</v>
      </c>
      <c r="E15" s="96"/>
      <c r="F15" s="96" t="s">
        <v>177</v>
      </c>
      <c r="G15" s="93">
        <v>-45.999999999999993</v>
      </c>
      <c r="H15" s="95">
        <v>3460</v>
      </c>
      <c r="I15" s="93">
        <v>-159.15999999999997</v>
      </c>
      <c r="J15" s="83"/>
      <c r="K15" s="94">
        <v>-2.9173693086003372</v>
      </c>
      <c r="L15" s="94">
        <f>I15/'סכום נכסי הקרן'!$C$43</f>
        <v>-2.561820265669537E-4</v>
      </c>
    </row>
    <row r="16" spans="2:61">
      <c r="B16" s="111"/>
      <c r="C16" s="112"/>
      <c r="D16" s="112"/>
      <c r="E16" s="112"/>
      <c r="F16" s="112"/>
      <c r="G16" s="113"/>
      <c r="H16" s="114"/>
      <c r="I16" s="112"/>
      <c r="J16" s="112"/>
      <c r="K16" s="115"/>
      <c r="L16" s="112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109" t="s">
        <v>1874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109" t="s">
        <v>125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B580"/>
  <sheetViews>
    <sheetView rightToLeft="1" topLeftCell="A9" zoomScaleNormal="100" workbookViewId="0">
      <selection activeCell="A25" sqref="A25"/>
    </sheetView>
  </sheetViews>
  <sheetFormatPr defaultColWidth="9.140625" defaultRowHeight="18"/>
  <cols>
    <col min="1" max="1" width="6.28515625" style="2" customWidth="1"/>
    <col min="2" max="2" width="30" style="2" bestFit="1" customWidth="1"/>
    <col min="3" max="3" width="17.85546875" style="2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7109375" style="1" bestFit="1" customWidth="1"/>
    <col min="8" max="8" width="12.42578125" style="1" bestFit="1" customWidth="1"/>
    <col min="9" max="9" width="8.28515625" style="1" bestFit="1" customWidth="1"/>
    <col min="10" max="10" width="12.28515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1:54">
      <c r="B1" s="54" t="s">
        <v>192</v>
      </c>
      <c r="C1" s="77" t="s" vm="1">
        <v>250</v>
      </c>
    </row>
    <row r="2" spans="1:54">
      <c r="B2" s="54" t="s">
        <v>191</v>
      </c>
      <c r="C2" s="77" t="s">
        <v>251</v>
      </c>
    </row>
    <row r="3" spans="1:54">
      <c r="B3" s="54" t="s">
        <v>193</v>
      </c>
      <c r="C3" s="77" t="s">
        <v>252</v>
      </c>
    </row>
    <row r="4" spans="1:54">
      <c r="B4" s="54" t="s">
        <v>194</v>
      </c>
      <c r="C4" s="77">
        <v>659</v>
      </c>
    </row>
    <row r="6" spans="1:54" ht="26.25" customHeight="1">
      <c r="B6" s="223" t="s">
        <v>223</v>
      </c>
      <c r="C6" s="224"/>
      <c r="D6" s="224"/>
      <c r="E6" s="224"/>
      <c r="F6" s="224"/>
      <c r="G6" s="224"/>
      <c r="H6" s="224"/>
      <c r="I6" s="224"/>
      <c r="J6" s="224"/>
      <c r="K6" s="225"/>
      <c r="AX6" s="1" t="s">
        <v>133</v>
      </c>
      <c r="AZ6" s="1" t="s">
        <v>200</v>
      </c>
      <c r="BB6" s="3" t="s">
        <v>177</v>
      </c>
    </row>
    <row r="7" spans="1:54" ht="26.25" customHeight="1">
      <c r="B7" s="223" t="s">
        <v>108</v>
      </c>
      <c r="C7" s="224"/>
      <c r="D7" s="224"/>
      <c r="E7" s="224"/>
      <c r="F7" s="224"/>
      <c r="G7" s="224"/>
      <c r="H7" s="224"/>
      <c r="I7" s="224"/>
      <c r="J7" s="224"/>
      <c r="K7" s="225"/>
      <c r="AX7" s="3" t="s">
        <v>135</v>
      </c>
      <c r="AZ7" s="1" t="s">
        <v>155</v>
      </c>
      <c r="BB7" s="3" t="s">
        <v>176</v>
      </c>
    </row>
    <row r="8" spans="1:54" s="3" customFormat="1" ht="78.75">
      <c r="A8" s="2"/>
      <c r="B8" s="20" t="s">
        <v>129</v>
      </c>
      <c r="C8" s="28" t="s">
        <v>53</v>
      </c>
      <c r="D8" s="69" t="s">
        <v>132</v>
      </c>
      <c r="E8" s="69" t="s">
        <v>74</v>
      </c>
      <c r="F8" s="28" t="s">
        <v>115</v>
      </c>
      <c r="G8" s="28" t="s">
        <v>0</v>
      </c>
      <c r="H8" s="28" t="s">
        <v>119</v>
      </c>
      <c r="I8" s="28" t="s">
        <v>70</v>
      </c>
      <c r="J8" s="69" t="s">
        <v>195</v>
      </c>
      <c r="K8" s="28" t="s">
        <v>197</v>
      </c>
      <c r="AW8" s="1" t="s">
        <v>148</v>
      </c>
      <c r="AX8" s="1" t="s">
        <v>149</v>
      </c>
      <c r="AY8" s="1" t="s">
        <v>156</v>
      </c>
      <c r="BA8" s="4" t="s">
        <v>178</v>
      </c>
    </row>
    <row r="9" spans="1:54" s="3" customFormat="1" ht="18.75" customHeight="1">
      <c r="A9" s="2"/>
      <c r="B9" s="14"/>
      <c r="C9" s="15"/>
      <c r="D9" s="15"/>
      <c r="E9" s="15"/>
      <c r="F9" s="15"/>
      <c r="G9" s="15" t="s">
        <v>22</v>
      </c>
      <c r="H9" s="15" t="s">
        <v>71</v>
      </c>
      <c r="I9" s="15" t="s">
        <v>23</v>
      </c>
      <c r="J9" s="30" t="s">
        <v>20</v>
      </c>
      <c r="K9" s="55" t="s">
        <v>20</v>
      </c>
      <c r="AW9" s="1" t="s">
        <v>145</v>
      </c>
      <c r="AY9" s="1" t="s">
        <v>157</v>
      </c>
      <c r="BA9" s="4" t="s">
        <v>179</v>
      </c>
    </row>
    <row r="10" spans="1:54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6" t="s">
        <v>6</v>
      </c>
      <c r="J10" s="56" t="s">
        <v>7</v>
      </c>
      <c r="K10" s="56" t="s">
        <v>8</v>
      </c>
      <c r="L10" s="3"/>
      <c r="M10" s="3"/>
      <c r="N10" s="3"/>
      <c r="AW10" s="1" t="s">
        <v>141</v>
      </c>
      <c r="AX10" s="3"/>
      <c r="AY10" s="1" t="s">
        <v>201</v>
      </c>
      <c r="BA10" s="1" t="s">
        <v>185</v>
      </c>
    </row>
    <row r="11" spans="1:54" s="4" customFormat="1" ht="18" customHeight="1">
      <c r="A11" s="98"/>
      <c r="B11" s="123" t="s">
        <v>57</v>
      </c>
      <c r="C11" s="124"/>
      <c r="D11" s="124"/>
      <c r="E11" s="124"/>
      <c r="F11" s="124"/>
      <c r="G11" s="125"/>
      <c r="H11" s="126"/>
      <c r="I11" s="125">
        <v>762.57182999999986</v>
      </c>
      <c r="J11" s="127">
        <v>1</v>
      </c>
      <c r="K11" s="127">
        <f>I11/'סכום נכסי הקרן'!$C$43</f>
        <v>1.2274264690391461E-3</v>
      </c>
      <c r="L11" s="3"/>
      <c r="M11" s="3"/>
      <c r="N11" s="3"/>
      <c r="AW11" s="122" t="s">
        <v>140</v>
      </c>
      <c r="AX11" s="3"/>
      <c r="AY11" s="122" t="s">
        <v>158</v>
      </c>
      <c r="BA11" s="122" t="s">
        <v>180</v>
      </c>
    </row>
    <row r="12" spans="1:54" s="122" customFormat="1" ht="20.25">
      <c r="A12" s="98"/>
      <c r="B12" s="128" t="s">
        <v>248</v>
      </c>
      <c r="C12" s="124"/>
      <c r="D12" s="124"/>
      <c r="E12" s="124"/>
      <c r="F12" s="124"/>
      <c r="G12" s="125"/>
      <c r="H12" s="126"/>
      <c r="I12" s="125">
        <v>762.57182999999986</v>
      </c>
      <c r="J12" s="127">
        <v>1</v>
      </c>
      <c r="K12" s="127">
        <f>I12/'סכום נכסי הקרן'!$C$43</f>
        <v>1.2274264690391461E-3</v>
      </c>
      <c r="L12" s="3"/>
      <c r="M12" s="3"/>
      <c r="N12" s="3"/>
      <c r="AW12" s="122" t="s">
        <v>138</v>
      </c>
      <c r="AX12" s="4"/>
      <c r="AY12" s="122" t="s">
        <v>159</v>
      </c>
      <c r="BA12" s="122" t="s">
        <v>181</v>
      </c>
    </row>
    <row r="13" spans="1:54" s="151" customFormat="1">
      <c r="A13" s="152"/>
      <c r="B13" s="82" t="s">
        <v>1612</v>
      </c>
      <c r="C13" s="83" t="s">
        <v>1613</v>
      </c>
      <c r="D13" s="96" t="s">
        <v>32</v>
      </c>
      <c r="E13" s="96"/>
      <c r="F13" s="96" t="s">
        <v>178</v>
      </c>
      <c r="G13" s="93">
        <v>4.9999999999999991</v>
      </c>
      <c r="H13" s="158">
        <v>293100</v>
      </c>
      <c r="I13" s="93">
        <v>-9.9425899999999992</v>
      </c>
      <c r="J13" s="94">
        <v>-1.3038234050686085E-2</v>
      </c>
      <c r="K13" s="94">
        <f>I13/'סכום נכסי הקרן'!$C$43</f>
        <v>-1.6003473583339586E-5</v>
      </c>
      <c r="L13" s="157"/>
      <c r="M13" s="157"/>
      <c r="N13" s="157"/>
      <c r="AW13" s="151" t="s">
        <v>142</v>
      </c>
      <c r="AY13" s="151" t="s">
        <v>160</v>
      </c>
      <c r="BA13" s="151" t="s">
        <v>182</v>
      </c>
    </row>
    <row r="14" spans="1:54" s="151" customFormat="1">
      <c r="A14" s="152"/>
      <c r="B14" s="82" t="s">
        <v>1614</v>
      </c>
      <c r="C14" s="83" t="s">
        <v>1615</v>
      </c>
      <c r="D14" s="96" t="s">
        <v>32</v>
      </c>
      <c r="E14" s="96"/>
      <c r="F14" s="96" t="s">
        <v>179</v>
      </c>
      <c r="G14" s="93">
        <v>17.999999999999996</v>
      </c>
      <c r="H14" s="158">
        <v>611300</v>
      </c>
      <c r="I14" s="93">
        <v>43.957889999999992</v>
      </c>
      <c r="J14" s="94">
        <v>5.7644261524845468E-2</v>
      </c>
      <c r="K14" s="94">
        <f>I14/'סכום נכסי הקרן'!$C$43</f>
        <v>7.0754092383810177E-5</v>
      </c>
      <c r="L14" s="157"/>
      <c r="M14" s="157"/>
      <c r="N14" s="157"/>
      <c r="AW14" s="151" t="s">
        <v>139</v>
      </c>
      <c r="AY14" s="151" t="s">
        <v>161</v>
      </c>
      <c r="BA14" s="151" t="s">
        <v>184</v>
      </c>
    </row>
    <row r="15" spans="1:54" s="151" customFormat="1">
      <c r="A15" s="152"/>
      <c r="B15" s="82" t="s">
        <v>1616</v>
      </c>
      <c r="C15" s="83" t="s">
        <v>1617</v>
      </c>
      <c r="D15" s="96" t="s">
        <v>32</v>
      </c>
      <c r="E15" s="96"/>
      <c r="F15" s="96" t="s">
        <v>176</v>
      </c>
      <c r="G15" s="93">
        <v>84.999999999999986</v>
      </c>
      <c r="H15" s="158">
        <v>205150</v>
      </c>
      <c r="I15" s="93">
        <v>680.10133999999982</v>
      </c>
      <c r="J15" s="94">
        <v>0.89185216820820667</v>
      </c>
      <c r="K15" s="94">
        <f>I15/'סכום נכסי הקרן'!$C$43</f>
        <v>1.0946829577287056E-3</v>
      </c>
      <c r="L15" s="157"/>
      <c r="M15" s="157"/>
      <c r="N15" s="157"/>
      <c r="AW15" s="151" t="s">
        <v>150</v>
      </c>
      <c r="AY15" s="151" t="s">
        <v>202</v>
      </c>
      <c r="BA15" s="151" t="s">
        <v>186</v>
      </c>
    </row>
    <row r="16" spans="1:54" s="151" customFormat="1" ht="20.25">
      <c r="A16" s="152"/>
      <c r="B16" s="82" t="s">
        <v>1618</v>
      </c>
      <c r="C16" s="83" t="s">
        <v>1619</v>
      </c>
      <c r="D16" s="96" t="s">
        <v>32</v>
      </c>
      <c r="E16" s="96"/>
      <c r="F16" s="96" t="s">
        <v>186</v>
      </c>
      <c r="G16" s="93">
        <v>7.9999999999999991</v>
      </c>
      <c r="H16" s="158">
        <v>134750</v>
      </c>
      <c r="I16" s="93">
        <v>48.455190000000002</v>
      </c>
      <c r="J16" s="94">
        <v>6.354180431763394E-2</v>
      </c>
      <c r="K16" s="94">
        <f>I16/'סכום נכסי הקרן'!$C$43</f>
        <v>7.7992892509969787E-5</v>
      </c>
      <c r="L16" s="157"/>
      <c r="M16" s="157"/>
      <c r="N16" s="157"/>
      <c r="AW16" s="156" t="s">
        <v>136</v>
      </c>
      <c r="AX16" s="151" t="s">
        <v>151</v>
      </c>
      <c r="AY16" s="151" t="s">
        <v>162</v>
      </c>
      <c r="BA16" s="151" t="s">
        <v>187</v>
      </c>
    </row>
    <row r="17" spans="2:54">
      <c r="B17" s="108"/>
      <c r="C17" s="83"/>
      <c r="D17" s="83"/>
      <c r="E17" s="83"/>
      <c r="F17" s="83"/>
      <c r="G17" s="93"/>
      <c r="H17" s="95"/>
      <c r="I17" s="83"/>
      <c r="J17" s="94"/>
      <c r="K17" s="83"/>
      <c r="AW17" s="1" t="s">
        <v>146</v>
      </c>
      <c r="AY17" s="1" t="s">
        <v>163</v>
      </c>
      <c r="BA17" s="1" t="s">
        <v>188</v>
      </c>
    </row>
    <row r="18" spans="2:54">
      <c r="B18" s="99"/>
      <c r="C18" s="99"/>
      <c r="D18" s="99"/>
      <c r="E18" s="99"/>
      <c r="F18" s="99"/>
      <c r="G18" s="99"/>
      <c r="H18" s="99"/>
      <c r="I18" s="99"/>
      <c r="J18" s="99"/>
      <c r="K18" s="99"/>
      <c r="AX18" s="1" t="s">
        <v>134</v>
      </c>
      <c r="AZ18" s="1" t="s">
        <v>164</v>
      </c>
      <c r="BB18" s="1" t="s">
        <v>32</v>
      </c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AX19" s="1" t="s">
        <v>147</v>
      </c>
      <c r="AZ19" s="1" t="s">
        <v>165</v>
      </c>
    </row>
    <row r="20" spans="2:54">
      <c r="B20" s="98"/>
      <c r="C20" s="99"/>
      <c r="D20" s="99"/>
      <c r="E20" s="99"/>
      <c r="F20" s="99"/>
      <c r="G20" s="99"/>
      <c r="H20" s="99"/>
      <c r="I20" s="99"/>
      <c r="J20" s="99"/>
      <c r="K20" s="99"/>
      <c r="AX20" s="1" t="s">
        <v>152</v>
      </c>
      <c r="AZ20" s="1" t="s">
        <v>166</v>
      </c>
    </row>
    <row r="21" spans="2:54">
      <c r="B21" s="109" t="s">
        <v>1874</v>
      </c>
      <c r="C21" s="99"/>
      <c r="D21" s="99"/>
      <c r="E21" s="99"/>
      <c r="F21" s="99"/>
      <c r="G21" s="99"/>
      <c r="H21" s="99"/>
      <c r="I21" s="99"/>
      <c r="J21" s="99"/>
      <c r="K21" s="99"/>
      <c r="AX21" s="1" t="s">
        <v>137</v>
      </c>
      <c r="AY21" s="1" t="s">
        <v>153</v>
      </c>
      <c r="AZ21" s="1" t="s">
        <v>167</v>
      </c>
    </row>
    <row r="22" spans="2:54">
      <c r="B22" s="109" t="s">
        <v>125</v>
      </c>
      <c r="C22" s="99"/>
      <c r="D22" s="99"/>
      <c r="E22" s="99"/>
      <c r="F22" s="99"/>
      <c r="G22" s="99"/>
      <c r="H22" s="99"/>
      <c r="I22" s="99"/>
      <c r="J22" s="99"/>
      <c r="K22" s="99"/>
      <c r="AX22" s="1" t="s">
        <v>143</v>
      </c>
      <c r="AZ22" s="1" t="s">
        <v>168</v>
      </c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AX23" s="1" t="s">
        <v>32</v>
      </c>
      <c r="AY23" s="1" t="s">
        <v>144</v>
      </c>
      <c r="AZ23" s="1" t="s">
        <v>203</v>
      </c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AZ24" s="1" t="s">
        <v>206</v>
      </c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AZ25" s="1" t="s">
        <v>169</v>
      </c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AZ26" s="1" t="s">
        <v>170</v>
      </c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AZ27" s="1" t="s">
        <v>205</v>
      </c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AZ28" s="1" t="s">
        <v>171</v>
      </c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AZ29" s="1" t="s">
        <v>172</v>
      </c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AZ30" s="1" t="s">
        <v>204</v>
      </c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AZ31" s="1" t="s">
        <v>32</v>
      </c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03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B1:XFD2 A1:A1048576 B1:B20 B23:B1048576 D1:Z2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zoomScaleNormal="100" workbookViewId="0"/>
  </sheetViews>
  <sheetFormatPr defaultColWidth="9.140625" defaultRowHeight="18"/>
  <cols>
    <col min="1" max="1" width="3.140625" style="1" customWidth="1"/>
    <col min="2" max="2" width="22" style="2" bestFit="1" customWidth="1"/>
    <col min="3" max="3" width="24" style="2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4" t="s">
        <v>192</v>
      </c>
      <c r="C1" s="77" t="s" vm="1">
        <v>250</v>
      </c>
    </row>
    <row r="2" spans="2:81">
      <c r="B2" s="54" t="s">
        <v>191</v>
      </c>
      <c r="C2" s="77" t="s">
        <v>251</v>
      </c>
    </row>
    <row r="3" spans="2:81">
      <c r="B3" s="54" t="s">
        <v>193</v>
      </c>
      <c r="C3" s="77" t="s">
        <v>252</v>
      </c>
      <c r="E3" s="2"/>
    </row>
    <row r="4" spans="2:81">
      <c r="B4" s="54" t="s">
        <v>194</v>
      </c>
      <c r="C4" s="77">
        <v>659</v>
      </c>
    </row>
    <row r="6" spans="2:81" ht="26.25" customHeight="1">
      <c r="B6" s="223" t="s">
        <v>223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2:81" ht="26.25" customHeight="1">
      <c r="B7" s="223" t="s">
        <v>109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</row>
    <row r="8" spans="2:81" s="3" customFormat="1" ht="47.25">
      <c r="B8" s="20" t="s">
        <v>129</v>
      </c>
      <c r="C8" s="28" t="s">
        <v>53</v>
      </c>
      <c r="D8" s="12" t="s">
        <v>59</v>
      </c>
      <c r="E8" s="28" t="s">
        <v>15</v>
      </c>
      <c r="F8" s="28" t="s">
        <v>75</v>
      </c>
      <c r="G8" s="28" t="s">
        <v>116</v>
      </c>
      <c r="H8" s="28" t="s">
        <v>18</v>
      </c>
      <c r="I8" s="28" t="s">
        <v>115</v>
      </c>
      <c r="J8" s="28" t="s">
        <v>17</v>
      </c>
      <c r="K8" s="28" t="s">
        <v>19</v>
      </c>
      <c r="L8" s="28" t="s">
        <v>0</v>
      </c>
      <c r="M8" s="28" t="s">
        <v>119</v>
      </c>
      <c r="N8" s="28" t="s">
        <v>70</v>
      </c>
      <c r="O8" s="28" t="s">
        <v>67</v>
      </c>
      <c r="P8" s="69" t="s">
        <v>195</v>
      </c>
      <c r="Q8" s="29" t="s">
        <v>197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71</v>
      </c>
      <c r="N9" s="30" t="s">
        <v>23</v>
      </c>
      <c r="O9" s="30" t="s">
        <v>20</v>
      </c>
      <c r="P9" s="30" t="s">
        <v>20</v>
      </c>
      <c r="Q9" s="31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126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password="CC03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1.42578125" style="2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4" t="s">
        <v>192</v>
      </c>
      <c r="C1" s="77" t="s" vm="1">
        <v>250</v>
      </c>
    </row>
    <row r="2" spans="2:72">
      <c r="B2" s="54" t="s">
        <v>191</v>
      </c>
      <c r="C2" s="77" t="s">
        <v>251</v>
      </c>
    </row>
    <row r="3" spans="2:72">
      <c r="B3" s="54" t="s">
        <v>193</v>
      </c>
      <c r="C3" s="77" t="s">
        <v>252</v>
      </c>
    </row>
    <row r="4" spans="2:72">
      <c r="B4" s="54" t="s">
        <v>194</v>
      </c>
      <c r="C4" s="77">
        <v>659</v>
      </c>
    </row>
    <row r="6" spans="2:72" ht="26.25" customHeight="1">
      <c r="B6" s="223" t="s">
        <v>224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2:72" ht="26.25" customHeight="1">
      <c r="B7" s="223" t="s">
        <v>100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5"/>
    </row>
    <row r="8" spans="2:72" s="3" customFormat="1" ht="78.75">
      <c r="B8" s="20" t="s">
        <v>129</v>
      </c>
      <c r="C8" s="28" t="s">
        <v>53</v>
      </c>
      <c r="D8" s="28" t="s">
        <v>15</v>
      </c>
      <c r="E8" s="28" t="s">
        <v>75</v>
      </c>
      <c r="F8" s="28" t="s">
        <v>116</v>
      </c>
      <c r="G8" s="28" t="s">
        <v>18</v>
      </c>
      <c r="H8" s="28" t="s">
        <v>115</v>
      </c>
      <c r="I8" s="28" t="s">
        <v>17</v>
      </c>
      <c r="J8" s="28" t="s">
        <v>19</v>
      </c>
      <c r="K8" s="28" t="s">
        <v>0</v>
      </c>
      <c r="L8" s="28" t="s">
        <v>119</v>
      </c>
      <c r="M8" s="28" t="s">
        <v>123</v>
      </c>
      <c r="N8" s="28" t="s">
        <v>67</v>
      </c>
      <c r="O8" s="69" t="s">
        <v>195</v>
      </c>
      <c r="P8" s="29" t="s">
        <v>197</v>
      </c>
    </row>
    <row r="9" spans="2:72" s="3" customFormat="1" ht="25.5" customHeight="1">
      <c r="B9" s="14"/>
      <c r="C9" s="30"/>
      <c r="D9" s="30"/>
      <c r="E9" s="30"/>
      <c r="F9" s="30" t="s">
        <v>24</v>
      </c>
      <c r="G9" s="30" t="s">
        <v>21</v>
      </c>
      <c r="H9" s="30"/>
      <c r="I9" s="30" t="s">
        <v>20</v>
      </c>
      <c r="J9" s="30" t="s">
        <v>20</v>
      </c>
      <c r="K9" s="30" t="s">
        <v>22</v>
      </c>
      <c r="L9" s="30" t="s">
        <v>71</v>
      </c>
      <c r="M9" s="30" t="s">
        <v>23</v>
      </c>
      <c r="N9" s="30" t="s">
        <v>20</v>
      </c>
      <c r="O9" s="30" t="s">
        <v>20</v>
      </c>
      <c r="P9" s="31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sheetProtection password="CC03"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28515625" style="2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4" t="s">
        <v>192</v>
      </c>
      <c r="C1" s="77" t="s" vm="1">
        <v>250</v>
      </c>
    </row>
    <row r="2" spans="2:65">
      <c r="B2" s="54" t="s">
        <v>191</v>
      </c>
      <c r="C2" s="77" t="s">
        <v>251</v>
      </c>
    </row>
    <row r="3" spans="2:65">
      <c r="B3" s="54" t="s">
        <v>193</v>
      </c>
      <c r="C3" s="77" t="s">
        <v>252</v>
      </c>
    </row>
    <row r="4" spans="2:65">
      <c r="B4" s="54" t="s">
        <v>194</v>
      </c>
      <c r="C4" s="77">
        <v>659</v>
      </c>
    </row>
    <row r="6" spans="2:65" ht="26.25" customHeight="1">
      <c r="B6" s="223" t="s">
        <v>224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</row>
    <row r="7" spans="2:65" ht="26.25" customHeight="1">
      <c r="B7" s="223" t="s">
        <v>101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5"/>
    </row>
    <row r="8" spans="2:65" s="3" customFormat="1" ht="78.75">
      <c r="B8" s="20" t="s">
        <v>129</v>
      </c>
      <c r="C8" s="28" t="s">
        <v>53</v>
      </c>
      <c r="D8" s="69" t="s">
        <v>131</v>
      </c>
      <c r="E8" s="69" t="s">
        <v>130</v>
      </c>
      <c r="F8" s="69" t="s">
        <v>74</v>
      </c>
      <c r="G8" s="28" t="s">
        <v>15</v>
      </c>
      <c r="H8" s="28" t="s">
        <v>75</v>
      </c>
      <c r="I8" s="28" t="s">
        <v>116</v>
      </c>
      <c r="J8" s="28" t="s">
        <v>18</v>
      </c>
      <c r="K8" s="28" t="s">
        <v>115</v>
      </c>
      <c r="L8" s="28" t="s">
        <v>17</v>
      </c>
      <c r="M8" s="69" t="s">
        <v>19</v>
      </c>
      <c r="N8" s="28" t="s">
        <v>0</v>
      </c>
      <c r="O8" s="28" t="s">
        <v>119</v>
      </c>
      <c r="P8" s="28" t="s">
        <v>123</v>
      </c>
      <c r="Q8" s="28" t="s">
        <v>67</v>
      </c>
      <c r="R8" s="69" t="s">
        <v>195</v>
      </c>
      <c r="S8" s="29" t="s">
        <v>197</v>
      </c>
      <c r="U8" s="1"/>
      <c r="BJ8" s="1"/>
    </row>
    <row r="9" spans="2:65" s="3" customFormat="1" ht="17.2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71</v>
      </c>
      <c r="P9" s="30" t="s">
        <v>23</v>
      </c>
      <c r="Q9" s="30" t="s">
        <v>20</v>
      </c>
      <c r="R9" s="30" t="s">
        <v>20</v>
      </c>
      <c r="S9" s="31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126</v>
      </c>
      <c r="R10" s="19" t="s">
        <v>127</v>
      </c>
      <c r="S10" s="19" t="s">
        <v>198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1"/>
      <c r="D398" s="1"/>
      <c r="E398" s="1"/>
      <c r="F398" s="1"/>
    </row>
    <row r="399" spans="2:6">
      <c r="B399" s="41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03"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X541"/>
  <sheetViews>
    <sheetView rightToLeft="1" zoomScale="90" zoomScaleNormal="90" workbookViewId="0">
      <selection activeCell="A10" sqref="A10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31.2851562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76">
      <c r="B1" s="54" t="s">
        <v>192</v>
      </c>
      <c r="C1" s="77" t="s" vm="1">
        <v>250</v>
      </c>
    </row>
    <row r="2" spans="2:76">
      <c r="B2" s="54" t="s">
        <v>191</v>
      </c>
      <c r="C2" s="77" t="s">
        <v>251</v>
      </c>
    </row>
    <row r="3" spans="2:76">
      <c r="B3" s="54" t="s">
        <v>193</v>
      </c>
      <c r="C3" s="77" t="s">
        <v>252</v>
      </c>
    </row>
    <row r="4" spans="2:76">
      <c r="B4" s="54" t="s">
        <v>194</v>
      </c>
      <c r="C4" s="77">
        <v>659</v>
      </c>
    </row>
    <row r="6" spans="2:76" ht="26.25" customHeight="1">
      <c r="B6" s="223" t="s">
        <v>224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</row>
    <row r="7" spans="2:76" ht="26.25" customHeight="1">
      <c r="B7" s="223" t="s">
        <v>102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5"/>
    </row>
    <row r="8" spans="2:76" s="3" customFormat="1" ht="78.75">
      <c r="B8" s="20" t="s">
        <v>129</v>
      </c>
      <c r="C8" s="28" t="s">
        <v>53</v>
      </c>
      <c r="D8" s="69" t="s">
        <v>131</v>
      </c>
      <c r="E8" s="69" t="s">
        <v>130</v>
      </c>
      <c r="F8" s="69" t="s">
        <v>74</v>
      </c>
      <c r="G8" s="28" t="s">
        <v>15</v>
      </c>
      <c r="H8" s="28" t="s">
        <v>75</v>
      </c>
      <c r="I8" s="28" t="s">
        <v>116</v>
      </c>
      <c r="J8" s="28" t="s">
        <v>18</v>
      </c>
      <c r="K8" s="28" t="s">
        <v>115</v>
      </c>
      <c r="L8" s="28" t="s">
        <v>17</v>
      </c>
      <c r="M8" s="69" t="s">
        <v>19</v>
      </c>
      <c r="N8" s="28" t="s">
        <v>0</v>
      </c>
      <c r="O8" s="28" t="s">
        <v>119</v>
      </c>
      <c r="P8" s="28" t="s">
        <v>123</v>
      </c>
      <c r="Q8" s="28" t="s">
        <v>67</v>
      </c>
      <c r="R8" s="69" t="s">
        <v>195</v>
      </c>
      <c r="S8" s="29" t="s">
        <v>197</v>
      </c>
      <c r="U8" s="1"/>
      <c r="BU8" s="1"/>
    </row>
    <row r="9" spans="2:76" s="3" customFormat="1" ht="27.7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71</v>
      </c>
      <c r="P9" s="30" t="s">
        <v>23</v>
      </c>
      <c r="Q9" s="30" t="s">
        <v>20</v>
      </c>
      <c r="R9" s="30" t="s">
        <v>20</v>
      </c>
      <c r="S9" s="31" t="s">
        <v>20</v>
      </c>
      <c r="BU9" s="1"/>
    </row>
    <row r="10" spans="2:7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126</v>
      </c>
      <c r="R10" s="19" t="s">
        <v>127</v>
      </c>
      <c r="S10" s="19" t="s">
        <v>198</v>
      </c>
      <c r="T10" s="5"/>
      <c r="BU10" s="1"/>
    </row>
    <row r="11" spans="2:76" s="4" customFormat="1" ht="18" customHeight="1">
      <c r="B11" s="110" t="s">
        <v>60</v>
      </c>
      <c r="C11" s="81"/>
      <c r="D11" s="81"/>
      <c r="E11" s="81"/>
      <c r="F11" s="81"/>
      <c r="G11" s="81"/>
      <c r="H11" s="81"/>
      <c r="I11" s="81"/>
      <c r="J11" s="92">
        <v>4.5447139410242006</v>
      </c>
      <c r="K11" s="81"/>
      <c r="L11" s="81"/>
      <c r="M11" s="91">
        <v>2.5871269681234564E-2</v>
      </c>
      <c r="N11" s="90"/>
      <c r="O11" s="92"/>
      <c r="P11" s="90">
        <v>3175.8176699999999</v>
      </c>
      <c r="Q11" s="81"/>
      <c r="R11" s="91">
        <v>1</v>
      </c>
      <c r="S11" s="91">
        <f>P11/'סכום נכסי הקרן'!$C$43</f>
        <v>5.1117580215364481E-3</v>
      </c>
      <c r="T11" s="5"/>
      <c r="BU11" s="122"/>
      <c r="BX11" s="122"/>
    </row>
    <row r="12" spans="2:76" s="122" customFormat="1" ht="17.25" customHeight="1">
      <c r="B12" s="104" t="s">
        <v>246</v>
      </c>
      <c r="C12" s="81"/>
      <c r="D12" s="81"/>
      <c r="E12" s="81"/>
      <c r="F12" s="81"/>
      <c r="G12" s="81"/>
      <c r="H12" s="81"/>
      <c r="I12" s="81"/>
      <c r="J12" s="92">
        <v>4.6292183720928204</v>
      </c>
      <c r="K12" s="81"/>
      <c r="L12" s="81"/>
      <c r="M12" s="91">
        <v>1.6393068965200014E-2</v>
      </c>
      <c r="N12" s="90"/>
      <c r="O12" s="92"/>
      <c r="P12" s="90">
        <v>2591.4101599999999</v>
      </c>
      <c r="Q12" s="81"/>
      <c r="R12" s="91">
        <v>0.81598203337662012</v>
      </c>
      <c r="S12" s="91">
        <f>P12/'סכום נכסי הקרן'!$C$43</f>
        <v>4.17110270454256E-3</v>
      </c>
    </row>
    <row r="13" spans="2:76">
      <c r="B13" s="105" t="s">
        <v>68</v>
      </c>
      <c r="C13" s="81"/>
      <c r="D13" s="81"/>
      <c r="E13" s="81"/>
      <c r="F13" s="81"/>
      <c r="G13" s="81"/>
      <c r="H13" s="81"/>
      <c r="I13" s="81"/>
      <c r="J13" s="92">
        <v>4.6922493878032654</v>
      </c>
      <c r="K13" s="81"/>
      <c r="L13" s="81"/>
      <c r="M13" s="91">
        <v>1.3234303729655917E-2</v>
      </c>
      <c r="N13" s="90"/>
      <c r="O13" s="92"/>
      <c r="P13" s="90">
        <v>2425.1926199999998</v>
      </c>
      <c r="Q13" s="81"/>
      <c r="R13" s="91">
        <v>0.76364353121065665</v>
      </c>
      <c r="S13" s="91">
        <f>P13/'סכום נכסי הקרן'!$C$43</f>
        <v>3.9035609462604931E-3</v>
      </c>
    </row>
    <row r="14" spans="2:76">
      <c r="B14" s="106" t="s">
        <v>1620</v>
      </c>
      <c r="C14" s="83" t="s">
        <v>1621</v>
      </c>
      <c r="D14" s="96" t="s">
        <v>1622</v>
      </c>
      <c r="E14" s="83" t="s">
        <v>1623</v>
      </c>
      <c r="F14" s="96" t="s">
        <v>598</v>
      </c>
      <c r="G14" s="83" t="s">
        <v>333</v>
      </c>
      <c r="H14" s="83" t="s">
        <v>175</v>
      </c>
      <c r="I14" s="116">
        <v>39076</v>
      </c>
      <c r="J14" s="95">
        <v>10.34</v>
      </c>
      <c r="K14" s="96" t="s">
        <v>177</v>
      </c>
      <c r="L14" s="97">
        <v>4.9000000000000002E-2</v>
      </c>
      <c r="M14" s="94">
        <v>1.4100000000000001E-2</v>
      </c>
      <c r="N14" s="93">
        <v>49999.999999999993</v>
      </c>
      <c r="O14" s="95">
        <v>167.51</v>
      </c>
      <c r="P14" s="93">
        <v>83.754999999999981</v>
      </c>
      <c r="Q14" s="94">
        <v>2.5469973686420028E-5</v>
      </c>
      <c r="R14" s="94">
        <v>2.6372735686680648E-2</v>
      </c>
      <c r="S14" s="94">
        <f>P14/'סכום נכסי הקרן'!$C$43</f>
        <v>1.3481104319625035E-4</v>
      </c>
    </row>
    <row r="15" spans="2:76">
      <c r="B15" s="106" t="s">
        <v>1624</v>
      </c>
      <c r="C15" s="83" t="s">
        <v>1625</v>
      </c>
      <c r="D15" s="96" t="s">
        <v>1622</v>
      </c>
      <c r="E15" s="83" t="s">
        <v>1626</v>
      </c>
      <c r="F15" s="96" t="s">
        <v>499</v>
      </c>
      <c r="G15" s="83" t="s">
        <v>359</v>
      </c>
      <c r="H15" s="83" t="s">
        <v>175</v>
      </c>
      <c r="I15" s="116">
        <v>38918</v>
      </c>
      <c r="J15" s="95">
        <v>2.6500000000000004</v>
      </c>
      <c r="K15" s="96" t="s">
        <v>177</v>
      </c>
      <c r="L15" s="97">
        <v>0.05</v>
      </c>
      <c r="M15" s="94">
        <v>-1.6000000000000001E-3</v>
      </c>
      <c r="N15" s="93">
        <v>26555.209999999995</v>
      </c>
      <c r="O15" s="95">
        <v>130.36000000000001</v>
      </c>
      <c r="P15" s="93">
        <v>35.004819999999995</v>
      </c>
      <c r="Q15" s="94">
        <v>6.5841285548930227E-4</v>
      </c>
      <c r="R15" s="94">
        <v>1.1022301541637306E-2</v>
      </c>
      <c r="S15" s="94">
        <f>P15/'סכום נכסי הקרן'!$C$43</f>
        <v>5.6343338321258059E-5</v>
      </c>
    </row>
    <row r="16" spans="2:76">
      <c r="B16" s="106" t="s">
        <v>1627</v>
      </c>
      <c r="C16" s="83" t="s">
        <v>1628</v>
      </c>
      <c r="D16" s="96" t="s">
        <v>1622</v>
      </c>
      <c r="E16" s="83" t="s">
        <v>1629</v>
      </c>
      <c r="F16" s="96" t="s">
        <v>598</v>
      </c>
      <c r="G16" s="83" t="s">
        <v>395</v>
      </c>
      <c r="H16" s="83" t="s">
        <v>175</v>
      </c>
      <c r="I16" s="116">
        <v>40196</v>
      </c>
      <c r="J16" s="95">
        <v>0.75</v>
      </c>
      <c r="K16" s="96" t="s">
        <v>177</v>
      </c>
      <c r="L16" s="97">
        <v>8.4000000000000005E-2</v>
      </c>
      <c r="M16" s="94">
        <v>4.5999999999999991E-3</v>
      </c>
      <c r="N16" s="93">
        <v>155199.99999999997</v>
      </c>
      <c r="O16" s="95">
        <v>126.93</v>
      </c>
      <c r="P16" s="93">
        <v>196.99535999999995</v>
      </c>
      <c r="Q16" s="94">
        <v>5.0899992213481848E-4</v>
      </c>
      <c r="R16" s="94">
        <v>6.2029807901408884E-2</v>
      </c>
      <c r="S16" s="94">
        <f>P16/'סכום נכסי הקרן'!$C$43</f>
        <v>3.1708136811439182E-4</v>
      </c>
    </row>
    <row r="17" spans="2:19">
      <c r="B17" s="106" t="s">
        <v>1630</v>
      </c>
      <c r="C17" s="83" t="s">
        <v>1631</v>
      </c>
      <c r="D17" s="96" t="s">
        <v>1622</v>
      </c>
      <c r="E17" s="83" t="s">
        <v>1632</v>
      </c>
      <c r="F17" s="96" t="s">
        <v>598</v>
      </c>
      <c r="G17" s="83" t="s">
        <v>395</v>
      </c>
      <c r="H17" s="83" t="s">
        <v>175</v>
      </c>
      <c r="I17" s="116">
        <v>38817</v>
      </c>
      <c r="J17" s="95">
        <v>0.97000000000000008</v>
      </c>
      <c r="K17" s="96" t="s">
        <v>177</v>
      </c>
      <c r="L17" s="97">
        <v>6.5000000000000002E-2</v>
      </c>
      <c r="M17" s="94">
        <v>1.3999999999999998E-3</v>
      </c>
      <c r="N17" s="93">
        <v>99999.999999999985</v>
      </c>
      <c r="O17" s="95">
        <v>133.37</v>
      </c>
      <c r="P17" s="93">
        <v>133.37001999999995</v>
      </c>
      <c r="Q17" s="94">
        <v>2.3011359465554729E-4</v>
      </c>
      <c r="R17" s="94">
        <v>4.1995490251176777E-2</v>
      </c>
      <c r="S17" s="94">
        <f>P17/'סכום נכסי הקרן'!$C$43</f>
        <v>2.1467078415980862E-4</v>
      </c>
    </row>
    <row r="18" spans="2:19">
      <c r="B18" s="106" t="s">
        <v>1633</v>
      </c>
      <c r="C18" s="83" t="s">
        <v>1634</v>
      </c>
      <c r="D18" s="96" t="s">
        <v>1622</v>
      </c>
      <c r="E18" s="83" t="s">
        <v>1632</v>
      </c>
      <c r="F18" s="96" t="s">
        <v>598</v>
      </c>
      <c r="G18" s="83" t="s">
        <v>395</v>
      </c>
      <c r="H18" s="83" t="s">
        <v>175</v>
      </c>
      <c r="I18" s="116">
        <v>39856</v>
      </c>
      <c r="J18" s="95">
        <v>3.49</v>
      </c>
      <c r="K18" s="96" t="s">
        <v>177</v>
      </c>
      <c r="L18" s="97">
        <v>6.8499999999999991E-2</v>
      </c>
      <c r="M18" s="94">
        <v>7.7000000000000011E-3</v>
      </c>
      <c r="N18" s="93">
        <v>167999.99999999997</v>
      </c>
      <c r="O18" s="95">
        <v>137.09</v>
      </c>
      <c r="P18" s="93">
        <v>230.31119999999996</v>
      </c>
      <c r="Q18" s="94">
        <v>3.3263967401311943E-4</v>
      </c>
      <c r="R18" s="94">
        <v>7.2520284201328208E-2</v>
      </c>
      <c r="S18" s="94">
        <f>P18/'סכום נכסי הקרן'!$C$43</f>
        <v>3.7070614449024241E-4</v>
      </c>
    </row>
    <row r="19" spans="2:19">
      <c r="B19" s="106" t="s">
        <v>1635</v>
      </c>
      <c r="C19" s="83" t="s">
        <v>1636</v>
      </c>
      <c r="D19" s="96" t="s">
        <v>1622</v>
      </c>
      <c r="E19" s="83" t="s">
        <v>1637</v>
      </c>
      <c r="F19" s="96" t="s">
        <v>598</v>
      </c>
      <c r="G19" s="83" t="s">
        <v>395</v>
      </c>
      <c r="H19" s="83" t="s">
        <v>175</v>
      </c>
      <c r="I19" s="116">
        <v>39350</v>
      </c>
      <c r="J19" s="95">
        <v>5.6400000000000006</v>
      </c>
      <c r="K19" s="96" t="s">
        <v>177</v>
      </c>
      <c r="L19" s="97">
        <v>5.5999999999999994E-2</v>
      </c>
      <c r="M19" s="94">
        <v>1.14E-2</v>
      </c>
      <c r="N19" s="93">
        <v>141943.23999999996</v>
      </c>
      <c r="O19" s="95">
        <v>152.71</v>
      </c>
      <c r="P19" s="93">
        <v>216.76151999999996</v>
      </c>
      <c r="Q19" s="94">
        <v>1.4291982099834933E-4</v>
      </c>
      <c r="R19" s="94">
        <v>6.825376722587477E-2</v>
      </c>
      <c r="S19" s="94">
        <f>P19/'סכום נכסי הקרן'!$C$43</f>
        <v>3.4889674211694685E-4</v>
      </c>
    </row>
    <row r="20" spans="2:19">
      <c r="B20" s="106" t="s">
        <v>1638</v>
      </c>
      <c r="C20" s="83" t="s">
        <v>1639</v>
      </c>
      <c r="D20" s="96" t="s">
        <v>1622</v>
      </c>
      <c r="E20" s="83" t="s">
        <v>1640</v>
      </c>
      <c r="F20" s="96" t="s">
        <v>379</v>
      </c>
      <c r="G20" s="83" t="s">
        <v>437</v>
      </c>
      <c r="H20" s="83" t="s">
        <v>175</v>
      </c>
      <c r="I20" s="116">
        <v>38652</v>
      </c>
      <c r="J20" s="95">
        <v>3.44</v>
      </c>
      <c r="K20" s="96" t="s">
        <v>177</v>
      </c>
      <c r="L20" s="97">
        <v>5.2999999999999999E-2</v>
      </c>
      <c r="M20" s="94">
        <v>7.5000000000000015E-3</v>
      </c>
      <c r="N20" s="93">
        <v>19287.609999999997</v>
      </c>
      <c r="O20" s="95">
        <v>140.22999999999999</v>
      </c>
      <c r="P20" s="93">
        <v>27.047019999999996</v>
      </c>
      <c r="Q20" s="94">
        <v>9.0389578054623785E-5</v>
      </c>
      <c r="R20" s="94">
        <v>8.5165531558995308E-3</v>
      </c>
      <c r="S20" s="94">
        <f>P20/'סכום נכסי הקרן'!$C$43</f>
        <v>4.3534558910510985E-5</v>
      </c>
    </row>
    <row r="21" spans="2:19">
      <c r="B21" s="106" t="s">
        <v>1641</v>
      </c>
      <c r="C21" s="83" t="s">
        <v>1642</v>
      </c>
      <c r="D21" s="96" t="s">
        <v>1622</v>
      </c>
      <c r="E21" s="83" t="s">
        <v>349</v>
      </c>
      <c r="F21" s="96" t="s">
        <v>332</v>
      </c>
      <c r="G21" s="83" t="s">
        <v>536</v>
      </c>
      <c r="H21" s="83" t="s">
        <v>175</v>
      </c>
      <c r="I21" s="116">
        <v>39656</v>
      </c>
      <c r="J21" s="95">
        <v>5.6499999999999995</v>
      </c>
      <c r="K21" s="96" t="s">
        <v>177</v>
      </c>
      <c r="L21" s="97">
        <v>5.7500000000000002E-2</v>
      </c>
      <c r="M21" s="94">
        <v>9.2999999999999992E-3</v>
      </c>
      <c r="N21" s="93">
        <v>889348.99999999988</v>
      </c>
      <c r="O21" s="95">
        <v>152.77000000000001</v>
      </c>
      <c r="P21" s="93">
        <v>1358.65843</v>
      </c>
      <c r="Q21" s="94">
        <v>6.8306374807987705E-4</v>
      </c>
      <c r="R21" s="94">
        <v>0.42781373843795006</v>
      </c>
      <c r="S21" s="94">
        <f>P21/'סכום נכסי הקרן'!$C$43</f>
        <v>2.1868803091836873E-3</v>
      </c>
    </row>
    <row r="22" spans="2:19" s="151" customFormat="1">
      <c r="B22" s="106" t="s">
        <v>1643</v>
      </c>
      <c r="C22" s="83" t="s">
        <v>1644</v>
      </c>
      <c r="D22" s="96" t="s">
        <v>1622</v>
      </c>
      <c r="E22" s="83" t="s">
        <v>1645</v>
      </c>
      <c r="F22" s="96" t="s">
        <v>379</v>
      </c>
      <c r="G22" s="83" t="s">
        <v>582</v>
      </c>
      <c r="H22" s="83" t="s">
        <v>173</v>
      </c>
      <c r="I22" s="116">
        <v>39422</v>
      </c>
      <c r="J22" s="95">
        <v>0.6399999999999999</v>
      </c>
      <c r="K22" s="96" t="s">
        <v>177</v>
      </c>
      <c r="L22" s="97">
        <v>6.5000000000000002E-2</v>
      </c>
      <c r="M22" s="94">
        <v>6.3E-3</v>
      </c>
      <c r="N22" s="93">
        <v>22499.999999999996</v>
      </c>
      <c r="O22" s="95">
        <v>122.5</v>
      </c>
      <c r="P22" s="93">
        <v>27.562499999999996</v>
      </c>
      <c r="Q22" s="94">
        <v>1.9430605535390903E-4</v>
      </c>
      <c r="R22" s="94">
        <v>8.6788672600338537E-3</v>
      </c>
      <c r="S22" s="94">
        <f>P22/'סכום נכסי הקרן'!$C$43</f>
        <v>4.4364269334328106E-5</v>
      </c>
    </row>
    <row r="23" spans="2:19" s="151" customFormat="1">
      <c r="B23" s="106" t="s">
        <v>1646</v>
      </c>
      <c r="C23" s="83" t="s">
        <v>1647</v>
      </c>
      <c r="D23" s="96" t="s">
        <v>1622</v>
      </c>
      <c r="E23" s="83"/>
      <c r="F23" s="96" t="s">
        <v>379</v>
      </c>
      <c r="G23" s="83" t="s">
        <v>621</v>
      </c>
      <c r="H23" s="83" t="s">
        <v>175</v>
      </c>
      <c r="I23" s="116">
        <v>38890</v>
      </c>
      <c r="J23" s="95">
        <v>2.35</v>
      </c>
      <c r="K23" s="96" t="s">
        <v>177</v>
      </c>
      <c r="L23" s="97">
        <v>6.7000000000000004E-2</v>
      </c>
      <c r="M23" s="94">
        <v>6.3100000000000003E-2</v>
      </c>
      <c r="N23" s="93">
        <v>30462.959999999995</v>
      </c>
      <c r="O23" s="95">
        <v>124.62</v>
      </c>
      <c r="P23" s="93">
        <v>37.96291999999999</v>
      </c>
      <c r="Q23" s="94">
        <v>3.0072591597904506E-4</v>
      </c>
      <c r="R23" s="94">
        <v>1.1953746702341382E-2</v>
      </c>
      <c r="S23" s="94">
        <f>P23/'סכום נכסי הקרן'!$C$43</f>
        <v>6.110466059310843E-5</v>
      </c>
    </row>
    <row r="24" spans="2:19" s="151" customFormat="1">
      <c r="B24" s="106" t="s">
        <v>1648</v>
      </c>
      <c r="C24" s="83" t="s">
        <v>1649</v>
      </c>
      <c r="D24" s="96" t="s">
        <v>1622</v>
      </c>
      <c r="E24" s="83" t="s">
        <v>1650</v>
      </c>
      <c r="F24" s="96" t="s">
        <v>721</v>
      </c>
      <c r="G24" s="83" t="s">
        <v>691</v>
      </c>
      <c r="H24" s="83" t="s">
        <v>175</v>
      </c>
      <c r="I24" s="116">
        <v>39104</v>
      </c>
      <c r="J24" s="95">
        <v>3.1</v>
      </c>
      <c r="K24" s="96" t="s">
        <v>177</v>
      </c>
      <c r="L24" s="97">
        <v>5.5999999999999994E-2</v>
      </c>
      <c r="M24" s="94">
        <v>0.13149999999999998</v>
      </c>
      <c r="N24" s="93">
        <v>81063.089999999982</v>
      </c>
      <c r="O24" s="95">
        <v>95.93</v>
      </c>
      <c r="P24" s="93">
        <v>77.763829999999984</v>
      </c>
      <c r="Q24" s="94">
        <v>5.5572237560013865E-5</v>
      </c>
      <c r="R24" s="94">
        <v>2.4486238846325201E-2</v>
      </c>
      <c r="S24" s="94">
        <f>P24/'סכום נכסי הקרן'!$C$43</f>
        <v>1.2516772783996023E-4</v>
      </c>
    </row>
    <row r="25" spans="2:19" s="151" customFormat="1">
      <c r="B25" s="106" t="s">
        <v>1651</v>
      </c>
      <c r="C25" s="83" t="s">
        <v>1652</v>
      </c>
      <c r="D25" s="96" t="s">
        <v>1622</v>
      </c>
      <c r="E25" s="83" t="s">
        <v>1653</v>
      </c>
      <c r="F25" s="96" t="s">
        <v>598</v>
      </c>
      <c r="G25" s="83" t="s">
        <v>717</v>
      </c>
      <c r="H25" s="83"/>
      <c r="I25" s="116">
        <v>39071</v>
      </c>
      <c r="J25" s="159">
        <v>0</v>
      </c>
      <c r="K25" s="96" t="s">
        <v>177</v>
      </c>
      <c r="L25" s="97">
        <v>0</v>
      </c>
      <c r="M25" s="94">
        <v>0</v>
      </c>
      <c r="N25" s="93">
        <v>46480.239999999991</v>
      </c>
      <c r="O25" s="95">
        <v>0</v>
      </c>
      <c r="P25" s="95">
        <v>0</v>
      </c>
      <c r="Q25" s="94">
        <v>0</v>
      </c>
      <c r="R25" s="94">
        <v>0</v>
      </c>
      <c r="S25" s="94">
        <f>P25/'סכום נכסי הקרן'!$C$43</f>
        <v>0</v>
      </c>
    </row>
    <row r="26" spans="2:19" s="151" customFormat="1">
      <c r="B26" s="107"/>
      <c r="C26" s="83"/>
      <c r="D26" s="83"/>
      <c r="E26" s="83"/>
      <c r="F26" s="83"/>
      <c r="G26" s="83"/>
      <c r="H26" s="83"/>
      <c r="I26" s="83"/>
      <c r="J26" s="95"/>
      <c r="K26" s="83"/>
      <c r="L26" s="83"/>
      <c r="M26" s="94"/>
      <c r="N26" s="93"/>
      <c r="O26" s="95"/>
      <c r="P26" s="83"/>
      <c r="Q26" s="83"/>
      <c r="R26" s="94"/>
      <c r="S26" s="83"/>
    </row>
    <row r="27" spans="2:19" s="151" customFormat="1">
      <c r="B27" s="105" t="s">
        <v>69</v>
      </c>
      <c r="C27" s="81"/>
      <c r="D27" s="81"/>
      <c r="E27" s="81"/>
      <c r="F27" s="81"/>
      <c r="G27" s="81"/>
      <c r="H27" s="81"/>
      <c r="I27" s="81"/>
      <c r="J27" s="92">
        <v>2.8600000000000003</v>
      </c>
      <c r="K27" s="81"/>
      <c r="L27" s="81"/>
      <c r="M27" s="91">
        <v>3.4400000000000007E-2</v>
      </c>
      <c r="N27" s="90"/>
      <c r="O27" s="92"/>
      <c r="P27" s="90">
        <v>99.74451999999998</v>
      </c>
      <c r="Q27" s="81"/>
      <c r="R27" s="91">
        <v>3.1407508353588819E-2</v>
      </c>
      <c r="S27" s="91">
        <f>P27/'סכום נכסי הקרן'!$C$43</f>
        <v>1.6054758276293066E-4</v>
      </c>
    </row>
    <row r="28" spans="2:19" s="151" customFormat="1">
      <c r="B28" s="106" t="s">
        <v>1654</v>
      </c>
      <c r="C28" s="83" t="s">
        <v>1655</v>
      </c>
      <c r="D28" s="96" t="s">
        <v>1622</v>
      </c>
      <c r="E28" s="83" t="s">
        <v>1656</v>
      </c>
      <c r="F28" s="96" t="s">
        <v>379</v>
      </c>
      <c r="G28" s="83" t="s">
        <v>621</v>
      </c>
      <c r="H28" s="83" t="s">
        <v>173</v>
      </c>
      <c r="I28" s="116">
        <v>41903</v>
      </c>
      <c r="J28" s="95">
        <v>2.8600000000000003</v>
      </c>
      <c r="K28" s="96" t="s">
        <v>177</v>
      </c>
      <c r="L28" s="97">
        <v>5.1500000000000004E-2</v>
      </c>
      <c r="M28" s="94">
        <v>3.4400000000000007E-2</v>
      </c>
      <c r="N28" s="93">
        <v>94285.39999999998</v>
      </c>
      <c r="O28" s="95">
        <v>105.79</v>
      </c>
      <c r="P28" s="93">
        <v>99.74451999999998</v>
      </c>
      <c r="Q28" s="94">
        <v>6.470588235294116E-4</v>
      </c>
      <c r="R28" s="94">
        <v>3.1407508353588819E-2</v>
      </c>
      <c r="S28" s="94">
        <f>P28/'סכום נכסי הקרן'!$C$43</f>
        <v>1.6054758276293066E-4</v>
      </c>
    </row>
    <row r="29" spans="2:19" s="151" customFormat="1">
      <c r="B29" s="107"/>
      <c r="C29" s="83"/>
      <c r="D29" s="83"/>
      <c r="E29" s="83"/>
      <c r="F29" s="83"/>
      <c r="G29" s="83"/>
      <c r="H29" s="83"/>
      <c r="I29" s="83"/>
      <c r="J29" s="95"/>
      <c r="K29" s="83"/>
      <c r="L29" s="83"/>
      <c r="M29" s="94"/>
      <c r="N29" s="93"/>
      <c r="O29" s="95"/>
      <c r="P29" s="83"/>
      <c r="Q29" s="83"/>
      <c r="R29" s="94"/>
      <c r="S29" s="83"/>
    </row>
    <row r="30" spans="2:19" s="151" customFormat="1">
      <c r="B30" s="105" t="s">
        <v>55</v>
      </c>
      <c r="C30" s="81"/>
      <c r="D30" s="81"/>
      <c r="E30" s="81"/>
      <c r="F30" s="81"/>
      <c r="G30" s="81"/>
      <c r="H30" s="81"/>
      <c r="I30" s="81"/>
      <c r="J30" s="92">
        <v>4.9843622058994761</v>
      </c>
      <c r="K30" s="81"/>
      <c r="L30" s="81"/>
      <c r="M30" s="91">
        <v>0.10461715514053671</v>
      </c>
      <c r="N30" s="90"/>
      <c r="O30" s="92"/>
      <c r="P30" s="90">
        <v>66.473019999999991</v>
      </c>
      <c r="Q30" s="81"/>
      <c r="R30" s="91">
        <v>2.0930993812374624E-2</v>
      </c>
      <c r="S30" s="91">
        <f>P30/'סכום נכסי הקרן'!$C$43</f>
        <v>1.0699417551913574E-4</v>
      </c>
    </row>
    <row r="31" spans="2:19" s="151" customFormat="1">
      <c r="B31" s="106" t="s">
        <v>1657</v>
      </c>
      <c r="C31" s="83" t="s">
        <v>1658</v>
      </c>
      <c r="D31" s="96" t="s">
        <v>1622</v>
      </c>
      <c r="E31" s="83" t="s">
        <v>1659</v>
      </c>
      <c r="F31" s="96" t="s">
        <v>598</v>
      </c>
      <c r="G31" s="83" t="s">
        <v>717</v>
      </c>
      <c r="H31" s="83"/>
      <c r="I31" s="116">
        <v>41840</v>
      </c>
      <c r="J31" s="95">
        <v>6.12</v>
      </c>
      <c r="K31" s="96" t="s">
        <v>176</v>
      </c>
      <c r="L31" s="97">
        <v>0.03</v>
      </c>
      <c r="M31" s="94">
        <v>0.14859999999999998</v>
      </c>
      <c r="N31" s="93">
        <v>22220.859999999997</v>
      </c>
      <c r="O31" s="95">
        <v>50.05</v>
      </c>
      <c r="P31" s="93">
        <v>41.883679999999991</v>
      </c>
      <c r="Q31" s="94">
        <v>6.2475064712187134E-5</v>
      </c>
      <c r="R31" s="94">
        <v>1.3188313798883798E-2</v>
      </c>
      <c r="S31" s="94">
        <f>P31/'סכום נכסי הקרן'!$C$43</f>
        <v>6.7415468851984083E-5</v>
      </c>
    </row>
    <row r="32" spans="2:19" s="151" customFormat="1">
      <c r="B32" s="106" t="s">
        <v>1660</v>
      </c>
      <c r="C32" s="83" t="s">
        <v>1661</v>
      </c>
      <c r="D32" s="96" t="s">
        <v>1622</v>
      </c>
      <c r="E32" s="83" t="s">
        <v>1659</v>
      </c>
      <c r="F32" s="96" t="s">
        <v>598</v>
      </c>
      <c r="G32" s="83" t="s">
        <v>717</v>
      </c>
      <c r="H32" s="83"/>
      <c r="I32" s="116">
        <v>41840</v>
      </c>
      <c r="J32" s="95">
        <v>3.0500000000000007</v>
      </c>
      <c r="K32" s="96" t="s">
        <v>176</v>
      </c>
      <c r="L32" s="97">
        <v>3.4285999999999997E-2</v>
      </c>
      <c r="M32" s="94">
        <v>2.9700000000000008E-2</v>
      </c>
      <c r="N32" s="93">
        <v>6423.3099999999986</v>
      </c>
      <c r="O32" s="95">
        <v>101.65</v>
      </c>
      <c r="P32" s="93">
        <v>24.589339999999996</v>
      </c>
      <c r="Q32" s="94">
        <v>1.6632363048500013E-4</v>
      </c>
      <c r="R32" s="94">
        <v>7.742680013490824E-3</v>
      </c>
      <c r="S32" s="94">
        <f>P32/'סכום נכסי הקרן'!$C$43</f>
        <v>3.9578706667151654E-5</v>
      </c>
    </row>
    <row r="33" spans="2:19" s="151" customFormat="1">
      <c r="B33" s="107"/>
      <c r="C33" s="83"/>
      <c r="D33" s="83"/>
      <c r="E33" s="83"/>
      <c r="F33" s="83"/>
      <c r="G33" s="83"/>
      <c r="H33" s="83"/>
      <c r="I33" s="83"/>
      <c r="J33" s="95"/>
      <c r="K33" s="83"/>
      <c r="L33" s="83"/>
      <c r="M33" s="94"/>
      <c r="N33" s="93"/>
      <c r="O33" s="95"/>
      <c r="P33" s="83"/>
      <c r="Q33" s="83"/>
      <c r="R33" s="94"/>
      <c r="S33" s="83"/>
    </row>
    <row r="34" spans="2:19" s="160" customFormat="1">
      <c r="B34" s="129" t="s">
        <v>245</v>
      </c>
      <c r="C34" s="124"/>
      <c r="D34" s="124"/>
      <c r="E34" s="124"/>
      <c r="F34" s="124"/>
      <c r="G34" s="124"/>
      <c r="H34" s="124"/>
      <c r="I34" s="124"/>
      <c r="J34" s="126">
        <v>4.1700000000000008</v>
      </c>
      <c r="K34" s="124"/>
      <c r="L34" s="124"/>
      <c r="M34" s="127">
        <v>6.7900000000000002E-2</v>
      </c>
      <c r="N34" s="125"/>
      <c r="O34" s="126"/>
      <c r="P34" s="125">
        <v>584.40750999999989</v>
      </c>
      <c r="Q34" s="124"/>
      <c r="R34" s="127">
        <v>0.18401796662337983</v>
      </c>
      <c r="S34" s="127">
        <f>P34/'סכום נכסי הקרן'!$C$43</f>
        <v>9.4065531699388826E-4</v>
      </c>
    </row>
    <row r="35" spans="2:19">
      <c r="B35" s="105" t="s">
        <v>80</v>
      </c>
      <c r="C35" s="81"/>
      <c r="D35" s="81"/>
      <c r="E35" s="81"/>
      <c r="F35" s="81"/>
      <c r="G35" s="81"/>
      <c r="H35" s="81"/>
      <c r="I35" s="81"/>
      <c r="J35" s="92">
        <v>4.1700000000000008</v>
      </c>
      <c r="K35" s="81"/>
      <c r="L35" s="81"/>
      <c r="M35" s="91">
        <v>6.7900000000000002E-2</v>
      </c>
      <c r="N35" s="90"/>
      <c r="O35" s="92"/>
      <c r="P35" s="90">
        <v>584.40750999999989</v>
      </c>
      <c r="Q35" s="81"/>
      <c r="R35" s="91">
        <v>0.18401796662337983</v>
      </c>
      <c r="S35" s="91">
        <f>P35/'סכום נכסי הקרן'!$C$43</f>
        <v>9.4065531699388826E-4</v>
      </c>
    </row>
    <row r="36" spans="2:19">
      <c r="B36" s="106" t="s">
        <v>1662</v>
      </c>
      <c r="C36" s="83" t="s">
        <v>1663</v>
      </c>
      <c r="D36" s="96" t="s">
        <v>1622</v>
      </c>
      <c r="E36" s="83"/>
      <c r="F36" s="96" t="s">
        <v>1320</v>
      </c>
      <c r="G36" s="83" t="s">
        <v>691</v>
      </c>
      <c r="H36" s="83" t="s">
        <v>1664</v>
      </c>
      <c r="I36" s="116">
        <v>42135</v>
      </c>
      <c r="J36" s="95">
        <v>4.1700000000000008</v>
      </c>
      <c r="K36" s="96" t="s">
        <v>176</v>
      </c>
      <c r="L36" s="97">
        <v>0.06</v>
      </c>
      <c r="M36" s="94">
        <v>6.7900000000000002E-2</v>
      </c>
      <c r="N36" s="93">
        <v>136999.99999999997</v>
      </c>
      <c r="O36" s="95">
        <v>113.27</v>
      </c>
      <c r="P36" s="93">
        <v>584.40750999999989</v>
      </c>
      <c r="Q36" s="94">
        <v>1.6606060606060602E-4</v>
      </c>
      <c r="R36" s="94">
        <v>0.18401796662337983</v>
      </c>
      <c r="S36" s="94">
        <f>P36/'סכום נכסי הקרן'!$C$43</f>
        <v>9.4065531699388826E-4</v>
      </c>
    </row>
    <row r="37" spans="2:19">
      <c r="B37" s="111"/>
      <c r="C37" s="112"/>
      <c r="D37" s="112"/>
      <c r="E37" s="112"/>
      <c r="F37" s="112"/>
      <c r="G37" s="112"/>
      <c r="H37" s="112"/>
      <c r="I37" s="112"/>
      <c r="J37" s="114"/>
      <c r="K37" s="112"/>
      <c r="L37" s="112"/>
      <c r="M37" s="115"/>
      <c r="N37" s="113"/>
      <c r="O37" s="114"/>
      <c r="P37" s="112"/>
      <c r="Q37" s="112"/>
      <c r="R37" s="115"/>
      <c r="S37" s="112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142" t="s">
        <v>1874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142" t="s">
        <v>125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</row>
    <row r="129" spans="2:19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</row>
    <row r="130" spans="2:19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</row>
    <row r="131" spans="2:19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</row>
    <row r="132" spans="2:19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</row>
    <row r="133" spans="2:19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</row>
    <row r="134" spans="2:19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</row>
    <row r="135" spans="2:19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</row>
    <row r="136" spans="2:19"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1"/>
    </row>
    <row r="540" spans="2:5">
      <c r="B540" s="41"/>
    </row>
    <row r="541" spans="2:5">
      <c r="B541" s="3"/>
    </row>
  </sheetData>
  <sheetProtection password="CC03" sheet="1" objects="1" scenarios="1"/>
  <mergeCells count="2">
    <mergeCell ref="B6:S6"/>
    <mergeCell ref="B7:S7"/>
  </mergeCells>
  <phoneticPr fontId="4" type="noConversion"/>
  <conditionalFormatting sqref="B12:B39 B42:B136">
    <cfRule type="cellIs" dxfId="12" priority="2" operator="equal">
      <formula>"NR3"</formula>
    </cfRule>
  </conditionalFormatting>
  <dataValidations count="1">
    <dataValidation allowBlank="1" showInputMessage="1" showErrorMessage="1" sqref="C5:C1048576 AC1:XFD2 A1:A1048576 B1:B39 B42:B1048576 D3:XFD1048576 D1:AA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M404"/>
  <sheetViews>
    <sheetView rightToLeft="1" zoomScale="90" zoomScaleNormal="90" workbookViewId="0">
      <selection activeCell="G22" sqref="G22"/>
    </sheetView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27.140625" style="2" customWidth="1"/>
    <col min="4" max="4" width="5.7109375" style="2" bestFit="1" customWidth="1"/>
    <col min="5" max="5" width="11.28515625" style="2" bestFit="1" customWidth="1"/>
    <col min="6" max="6" width="11.85546875" style="1" bestFit="1" customWidth="1"/>
    <col min="7" max="7" width="12" style="1" bestFit="1" customWidth="1"/>
    <col min="8" max="8" width="9" style="1" bestFit="1" customWidth="1"/>
    <col min="9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91">
      <c r="B1" s="54" t="s">
        <v>192</v>
      </c>
      <c r="C1" s="77" t="s" vm="1">
        <v>250</v>
      </c>
    </row>
    <row r="2" spans="2:91">
      <c r="B2" s="54" t="s">
        <v>191</v>
      </c>
      <c r="C2" s="77" t="s">
        <v>251</v>
      </c>
    </row>
    <row r="3" spans="2:91">
      <c r="B3" s="54" t="s">
        <v>193</v>
      </c>
      <c r="C3" s="77" t="s">
        <v>252</v>
      </c>
    </row>
    <row r="4" spans="2:91">
      <c r="B4" s="54" t="s">
        <v>194</v>
      </c>
      <c r="C4" s="77">
        <v>659</v>
      </c>
    </row>
    <row r="6" spans="2:91" ht="26.25" customHeight="1">
      <c r="B6" s="223" t="s">
        <v>224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5"/>
    </row>
    <row r="7" spans="2:91" ht="26.25" customHeight="1">
      <c r="B7" s="223" t="s">
        <v>103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5"/>
    </row>
    <row r="8" spans="2:91" s="3" customFormat="1" ht="63">
      <c r="B8" s="20" t="s">
        <v>129</v>
      </c>
      <c r="C8" s="28" t="s">
        <v>53</v>
      </c>
      <c r="D8" s="69" t="s">
        <v>131</v>
      </c>
      <c r="E8" s="69" t="s">
        <v>130</v>
      </c>
      <c r="F8" s="69" t="s">
        <v>74</v>
      </c>
      <c r="G8" s="28" t="s">
        <v>115</v>
      </c>
      <c r="H8" s="28" t="s">
        <v>0</v>
      </c>
      <c r="I8" s="28" t="s">
        <v>119</v>
      </c>
      <c r="J8" s="28" t="s">
        <v>123</v>
      </c>
      <c r="K8" s="28" t="s">
        <v>67</v>
      </c>
      <c r="L8" s="69" t="s">
        <v>195</v>
      </c>
      <c r="M8" s="29" t="s">
        <v>197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CM8" s="1"/>
    </row>
    <row r="9" spans="2:91" s="3" customFormat="1" ht="14.25" customHeight="1">
      <c r="B9" s="14"/>
      <c r="C9" s="30"/>
      <c r="D9" s="15"/>
      <c r="E9" s="15"/>
      <c r="F9" s="30"/>
      <c r="G9" s="30"/>
      <c r="H9" s="30" t="s">
        <v>22</v>
      </c>
      <c r="I9" s="30" t="s">
        <v>71</v>
      </c>
      <c r="J9" s="30" t="s">
        <v>23</v>
      </c>
      <c r="K9" s="30" t="s">
        <v>20</v>
      </c>
      <c r="L9" s="30" t="s">
        <v>20</v>
      </c>
      <c r="M9" s="31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CM9" s="1"/>
    </row>
    <row r="10" spans="2:9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CM10" s="1"/>
    </row>
    <row r="11" spans="2:91" s="156" customFormat="1" ht="18" customHeight="1">
      <c r="B11" s="123" t="s">
        <v>36</v>
      </c>
      <c r="C11" s="124"/>
      <c r="D11" s="124"/>
      <c r="E11" s="124"/>
      <c r="F11" s="124"/>
      <c r="G11" s="124"/>
      <c r="H11" s="125"/>
      <c r="I11" s="126"/>
      <c r="J11" s="125">
        <f>J14+J12</f>
        <v>155.90152999999998</v>
      </c>
      <c r="K11" s="124"/>
      <c r="L11" s="127">
        <f>J11/$J$11</f>
        <v>1</v>
      </c>
      <c r="M11" s="127">
        <f>J11/'סכום נכסי הקרן'!$C$43</f>
        <v>2.5093723234662432E-4</v>
      </c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CM11" s="160"/>
    </row>
    <row r="12" spans="2:91" s="160" customFormat="1" ht="17.25" customHeight="1">
      <c r="B12" s="128" t="s">
        <v>246</v>
      </c>
      <c r="C12" s="124"/>
      <c r="D12" s="124"/>
      <c r="E12" s="124"/>
      <c r="F12" s="124"/>
      <c r="G12" s="124"/>
      <c r="H12" s="125"/>
      <c r="I12" s="126"/>
      <c r="J12" s="125">
        <v>72.181529999999981</v>
      </c>
      <c r="K12" s="124"/>
      <c r="L12" s="127">
        <f t="shared" ref="L12:L15" si="0">J12/$J$11</f>
        <v>0.46299436573842467</v>
      </c>
      <c r="M12" s="127">
        <f>J12/'סכום נכסי הקרן'!$C$43</f>
        <v>1.1618252473048105E-4</v>
      </c>
    </row>
    <row r="13" spans="2:91" s="151" customFormat="1">
      <c r="B13" s="82" t="s">
        <v>1665</v>
      </c>
      <c r="C13" s="83" t="s">
        <v>1666</v>
      </c>
      <c r="D13" s="96" t="s">
        <v>32</v>
      </c>
      <c r="E13" s="83" t="s">
        <v>1659</v>
      </c>
      <c r="F13" s="96" t="s">
        <v>598</v>
      </c>
      <c r="G13" s="96" t="s">
        <v>176</v>
      </c>
      <c r="H13" s="93">
        <v>341.01</v>
      </c>
      <c r="I13" s="95">
        <v>56.204000000000001</v>
      </c>
      <c r="J13" s="93">
        <v>72.179529999999986</v>
      </c>
      <c r="K13" s="94">
        <v>3.4778752469004835E-5</v>
      </c>
      <c r="L13" s="94">
        <f t="shared" si="0"/>
        <v>0.46298153712795503</v>
      </c>
      <c r="M13" s="94">
        <f>J13/'סכום נכסי הקרן'!$C$43</f>
        <v>1.1617930555447494E-4</v>
      </c>
    </row>
    <row r="14" spans="2:91" s="160" customFormat="1">
      <c r="B14" s="128" t="s">
        <v>245</v>
      </c>
      <c r="C14" s="124"/>
      <c r="D14" s="124"/>
      <c r="E14" s="124"/>
      <c r="F14" s="124"/>
      <c r="G14" s="124"/>
      <c r="H14" s="125"/>
      <c r="I14" s="126"/>
      <c r="J14" s="125">
        <f>J15</f>
        <v>83.72</v>
      </c>
      <c r="K14" s="124"/>
      <c r="L14" s="127">
        <f t="shared" si="0"/>
        <v>0.53700563426157533</v>
      </c>
      <c r="M14" s="127">
        <f>J14/'סכום נכסי הקרן'!$C$43</f>
        <v>1.3475470761614328E-4</v>
      </c>
    </row>
    <row r="15" spans="2:91" s="151" customFormat="1">
      <c r="B15" s="82" t="s">
        <v>1667</v>
      </c>
      <c r="C15" s="83">
        <v>4811</v>
      </c>
      <c r="D15" s="96" t="s">
        <v>32</v>
      </c>
      <c r="E15" s="83" t="s">
        <v>1668</v>
      </c>
      <c r="F15" s="96" t="s">
        <v>785</v>
      </c>
      <c r="G15" s="96" t="s">
        <v>176</v>
      </c>
      <c r="H15" s="93">
        <v>7961.9999999999991</v>
      </c>
      <c r="I15" s="95">
        <v>279.19330291114517</v>
      </c>
      <c r="J15" s="93">
        <v>83.72</v>
      </c>
      <c r="K15" s="153">
        <v>4.0000000000000002E-4</v>
      </c>
      <c r="L15" s="94">
        <f t="shared" si="0"/>
        <v>0.53700563426157533</v>
      </c>
      <c r="M15" s="94">
        <f>J15/'סכום נכסי הקרן'!$C$43</f>
        <v>1.3475470761614328E-4</v>
      </c>
    </row>
    <row r="16" spans="2:91">
      <c r="B16" s="99"/>
      <c r="C16" s="83"/>
      <c r="D16" s="83"/>
      <c r="E16" s="83"/>
      <c r="F16" s="83"/>
      <c r="G16" s="83"/>
      <c r="H16" s="93"/>
      <c r="I16" s="95"/>
      <c r="J16" s="83"/>
      <c r="K16" s="83"/>
      <c r="L16" s="94"/>
      <c r="M16" s="83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142" t="s">
        <v>1874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142" t="s">
        <v>125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</row>
    <row r="112" spans="2:13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2:13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</row>
    <row r="114" spans="2:13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</row>
    <row r="115" spans="2:13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1"/>
      <c r="C402" s="1"/>
      <c r="D402" s="1"/>
      <c r="E402" s="1"/>
    </row>
    <row r="403" spans="2:5">
      <c r="B403" s="41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C03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AA1:XFD2 C5:C1048576 A1:A1048576 B1:B18 B21:B1048576 D3:XFD1048576 D1:Y2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" style="2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4" t="s">
        <v>192</v>
      </c>
      <c r="C1" s="77" t="s" vm="1">
        <v>250</v>
      </c>
    </row>
    <row r="2" spans="2:55">
      <c r="B2" s="54" t="s">
        <v>191</v>
      </c>
      <c r="C2" s="77" t="s">
        <v>251</v>
      </c>
    </row>
    <row r="3" spans="2:55">
      <c r="B3" s="54" t="s">
        <v>193</v>
      </c>
      <c r="C3" s="77" t="s">
        <v>252</v>
      </c>
    </row>
    <row r="4" spans="2:55">
      <c r="B4" s="54" t="s">
        <v>194</v>
      </c>
      <c r="C4" s="77">
        <v>659</v>
      </c>
    </row>
    <row r="6" spans="2:55" ht="26.25" customHeight="1">
      <c r="B6" s="223" t="s">
        <v>224</v>
      </c>
      <c r="C6" s="224"/>
      <c r="D6" s="224"/>
      <c r="E6" s="224"/>
      <c r="F6" s="224"/>
      <c r="G6" s="224"/>
      <c r="H6" s="224"/>
      <c r="I6" s="224"/>
      <c r="J6" s="224"/>
      <c r="K6" s="225"/>
    </row>
    <row r="7" spans="2:55" ht="26.25" customHeight="1">
      <c r="B7" s="223" t="s">
        <v>110</v>
      </c>
      <c r="C7" s="224"/>
      <c r="D7" s="224"/>
      <c r="E7" s="224"/>
      <c r="F7" s="224"/>
      <c r="G7" s="224"/>
      <c r="H7" s="224"/>
      <c r="I7" s="224"/>
      <c r="J7" s="224"/>
      <c r="K7" s="225"/>
    </row>
    <row r="8" spans="2:55" s="3" customFormat="1" ht="78.75">
      <c r="B8" s="20" t="s">
        <v>129</v>
      </c>
      <c r="C8" s="28" t="s">
        <v>53</v>
      </c>
      <c r="D8" s="28" t="s">
        <v>115</v>
      </c>
      <c r="E8" s="28" t="s">
        <v>116</v>
      </c>
      <c r="F8" s="28" t="s">
        <v>0</v>
      </c>
      <c r="G8" s="28" t="s">
        <v>119</v>
      </c>
      <c r="H8" s="28" t="s">
        <v>123</v>
      </c>
      <c r="I8" s="28" t="s">
        <v>67</v>
      </c>
      <c r="J8" s="69" t="s">
        <v>195</v>
      </c>
      <c r="K8" s="29" t="s">
        <v>197</v>
      </c>
      <c r="BC8" s="1"/>
    </row>
    <row r="9" spans="2:55" s="3" customFormat="1" ht="21" customHeight="1">
      <c r="B9" s="14"/>
      <c r="C9" s="15"/>
      <c r="D9" s="15"/>
      <c r="E9" s="30" t="s">
        <v>24</v>
      </c>
      <c r="F9" s="30" t="s">
        <v>22</v>
      </c>
      <c r="G9" s="30" t="s">
        <v>71</v>
      </c>
      <c r="H9" s="30" t="s">
        <v>23</v>
      </c>
      <c r="I9" s="30" t="s">
        <v>20</v>
      </c>
      <c r="J9" s="30" t="s">
        <v>20</v>
      </c>
      <c r="K9" s="31" t="s">
        <v>20</v>
      </c>
      <c r="BC9" s="1"/>
    </row>
    <row r="10" spans="2:5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99"/>
      <c r="D12" s="99"/>
      <c r="E12" s="99"/>
      <c r="F12" s="99"/>
      <c r="G12" s="99"/>
      <c r="H12" s="99"/>
      <c r="I12" s="99"/>
      <c r="J12" s="99"/>
      <c r="K12" s="99"/>
      <c r="V12" s="1"/>
    </row>
    <row r="13" spans="2:55">
      <c r="B13" s="98"/>
      <c r="C13" s="99"/>
      <c r="D13" s="99"/>
      <c r="E13" s="99"/>
      <c r="F13" s="99"/>
      <c r="G13" s="99"/>
      <c r="H13" s="99"/>
      <c r="I13" s="99"/>
      <c r="J13" s="99"/>
      <c r="K13" s="99"/>
      <c r="V13" s="1"/>
    </row>
    <row r="14" spans="2:55">
      <c r="B14" s="99"/>
      <c r="C14" s="99"/>
      <c r="D14" s="99"/>
      <c r="E14" s="99"/>
      <c r="F14" s="99"/>
      <c r="G14" s="99"/>
      <c r="H14" s="99"/>
      <c r="I14" s="99"/>
      <c r="J14" s="99"/>
      <c r="K14" s="99"/>
      <c r="V14" s="1"/>
    </row>
    <row r="15" spans="2:55">
      <c r="B15" s="99"/>
      <c r="C15" s="99"/>
      <c r="D15" s="99"/>
      <c r="E15" s="99"/>
      <c r="F15" s="99"/>
      <c r="G15" s="99"/>
      <c r="H15" s="99"/>
      <c r="I15" s="99"/>
      <c r="J15" s="99"/>
      <c r="K15" s="99"/>
      <c r="V15" s="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9"/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sheetProtection password="CC03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topLeftCell="A7" workbookViewId="0">
      <selection activeCell="D22" sqref="D22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17.7109375" style="2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4" t="s">
        <v>192</v>
      </c>
      <c r="C1" s="77" t="s" vm="1">
        <v>250</v>
      </c>
    </row>
    <row r="2" spans="2:59">
      <c r="B2" s="54" t="s">
        <v>191</v>
      </c>
      <c r="C2" s="77" t="s">
        <v>251</v>
      </c>
    </row>
    <row r="3" spans="2:59">
      <c r="B3" s="54" t="s">
        <v>193</v>
      </c>
      <c r="C3" s="77" t="s">
        <v>252</v>
      </c>
    </row>
    <row r="4" spans="2:59">
      <c r="B4" s="54" t="s">
        <v>194</v>
      </c>
      <c r="C4" s="77">
        <v>659</v>
      </c>
    </row>
    <row r="6" spans="2:59" ht="26.25" customHeight="1">
      <c r="B6" s="223" t="s">
        <v>224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</row>
    <row r="7" spans="2:59" ht="26.25" customHeight="1">
      <c r="B7" s="223" t="s">
        <v>111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2:59" s="3" customFormat="1" ht="78.75">
      <c r="B8" s="20" t="s">
        <v>129</v>
      </c>
      <c r="C8" s="28" t="s">
        <v>53</v>
      </c>
      <c r="D8" s="69" t="s">
        <v>74</v>
      </c>
      <c r="E8" s="28" t="s">
        <v>115</v>
      </c>
      <c r="F8" s="28" t="s">
        <v>116</v>
      </c>
      <c r="G8" s="28" t="s">
        <v>0</v>
      </c>
      <c r="H8" s="28" t="s">
        <v>119</v>
      </c>
      <c r="I8" s="28" t="s">
        <v>123</v>
      </c>
      <c r="J8" s="28" t="s">
        <v>67</v>
      </c>
      <c r="K8" s="69" t="s">
        <v>195</v>
      </c>
      <c r="L8" s="29" t="s">
        <v>197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71</v>
      </c>
      <c r="I9" s="15" t="s">
        <v>23</v>
      </c>
      <c r="J9" s="30" t="s">
        <v>20</v>
      </c>
      <c r="K9" s="30" t="s">
        <v>20</v>
      </c>
      <c r="L9" s="31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56</v>
      </c>
      <c r="C11" s="124"/>
      <c r="D11" s="124"/>
      <c r="E11" s="124"/>
      <c r="F11" s="124"/>
      <c r="G11" s="125"/>
      <c r="H11" s="126"/>
      <c r="I11" s="125">
        <v>2.6784499999999998</v>
      </c>
      <c r="J11" s="124"/>
      <c r="K11" s="127">
        <v>1</v>
      </c>
      <c r="L11" s="127">
        <f>I11/'סכום נכסי הקרן'!$C$43</f>
        <v>4.3112009867947798E-6</v>
      </c>
      <c r="M11" s="122"/>
      <c r="N11" s="122"/>
      <c r="O11" s="122"/>
      <c r="P11" s="122"/>
      <c r="BG11" s="122"/>
    </row>
    <row r="12" spans="2:59" s="122" customFormat="1" ht="21" customHeight="1">
      <c r="B12" s="128" t="s">
        <v>1669</v>
      </c>
      <c r="C12" s="124"/>
      <c r="D12" s="124"/>
      <c r="E12" s="124"/>
      <c r="F12" s="124"/>
      <c r="G12" s="125"/>
      <c r="H12" s="126"/>
      <c r="I12" s="125">
        <v>2.6784499999999993</v>
      </c>
      <c r="J12" s="124"/>
      <c r="K12" s="127">
        <v>0.99999999999999989</v>
      </c>
      <c r="L12" s="127">
        <f>I12/'סכום נכסי הקרן'!$C$43</f>
        <v>4.3112009867947789E-6</v>
      </c>
    </row>
    <row r="13" spans="2:59" s="151" customFormat="1">
      <c r="B13" s="82" t="s">
        <v>1670</v>
      </c>
      <c r="C13" s="83" t="s">
        <v>1671</v>
      </c>
      <c r="D13" s="96" t="s">
        <v>958</v>
      </c>
      <c r="E13" s="96" t="s">
        <v>177</v>
      </c>
      <c r="F13" s="116">
        <v>41546</v>
      </c>
      <c r="G13" s="93">
        <v>427.99999999999994</v>
      </c>
      <c r="H13" s="161">
        <v>0</v>
      </c>
      <c r="I13" s="161">
        <v>0</v>
      </c>
      <c r="J13" s="83"/>
      <c r="K13" s="94">
        <v>0</v>
      </c>
      <c r="L13" s="162">
        <f>I13/'סכום נכסי הקרן'!$C$43</f>
        <v>0</v>
      </c>
    </row>
    <row r="14" spans="2:59" s="151" customFormat="1">
      <c r="B14" s="82" t="s">
        <v>1672</v>
      </c>
      <c r="C14" s="83" t="s">
        <v>1673</v>
      </c>
      <c r="D14" s="96" t="s">
        <v>951</v>
      </c>
      <c r="E14" s="96" t="s">
        <v>177</v>
      </c>
      <c r="F14" s="116">
        <v>41879</v>
      </c>
      <c r="G14" s="93">
        <v>47999.999999999993</v>
      </c>
      <c r="H14" s="95">
        <v>2.0000000000000001E-4</v>
      </c>
      <c r="I14" s="93">
        <v>9.9899999999999989E-3</v>
      </c>
      <c r="J14" s="94">
        <v>1.4072691432140865E-3</v>
      </c>
      <c r="K14" s="94">
        <v>3.7297690828650898E-3</v>
      </c>
      <c r="L14" s="94">
        <f>I14/'סכום נכסי הקרן'!$C$43</f>
        <v>1.6079784150564636E-8</v>
      </c>
    </row>
    <row r="15" spans="2:59" s="151" customFormat="1">
      <c r="B15" s="82" t="s">
        <v>1674</v>
      </c>
      <c r="C15" s="83" t="s">
        <v>1675</v>
      </c>
      <c r="D15" s="96" t="s">
        <v>951</v>
      </c>
      <c r="E15" s="96" t="s">
        <v>177</v>
      </c>
      <c r="F15" s="116">
        <v>41660</v>
      </c>
      <c r="G15" s="93">
        <v>5489.9999999999991</v>
      </c>
      <c r="H15" s="95">
        <v>0.48609999999999998</v>
      </c>
      <c r="I15" s="93">
        <v>2.6684599999999996</v>
      </c>
      <c r="J15" s="94">
        <v>1.3122995695466183E-3</v>
      </c>
      <c r="K15" s="94">
        <v>0.99627023091713485</v>
      </c>
      <c r="L15" s="94">
        <f>I15/'סכום נכסי הקרן'!$C$43</f>
        <v>4.2951212026442154E-6</v>
      </c>
    </row>
    <row r="16" spans="2:59" s="160" customFormat="1">
      <c r="B16" s="128" t="s">
        <v>247</v>
      </c>
      <c r="C16" s="124"/>
      <c r="D16" s="124"/>
      <c r="E16" s="124"/>
      <c r="F16" s="124"/>
      <c r="G16" s="125"/>
      <c r="H16" s="126"/>
      <c r="I16" s="126">
        <v>0</v>
      </c>
      <c r="J16" s="124"/>
      <c r="K16" s="127"/>
      <c r="L16" s="130">
        <f>I16/'סכום נכסי הקרן'!$C$43</f>
        <v>0</v>
      </c>
    </row>
    <row r="17" spans="2:12" s="151" customFormat="1">
      <c r="B17" s="82" t="s">
        <v>1676</v>
      </c>
      <c r="C17" s="83" t="s">
        <v>1677</v>
      </c>
      <c r="D17" s="96" t="s">
        <v>951</v>
      </c>
      <c r="E17" s="96" t="s">
        <v>176</v>
      </c>
      <c r="F17" s="163">
        <v>40570</v>
      </c>
      <c r="G17" s="93">
        <v>1092.9999999999998</v>
      </c>
      <c r="H17" s="161">
        <v>0</v>
      </c>
      <c r="I17" s="161">
        <v>0</v>
      </c>
      <c r="J17" s="94">
        <v>1.3200508600016614E-4</v>
      </c>
      <c r="K17" s="94">
        <v>0</v>
      </c>
      <c r="L17" s="162">
        <f>I17/'סכום נכסי הקרן'!$C$43</f>
        <v>0</v>
      </c>
    </row>
    <row r="18" spans="2:12" s="151" customFormat="1">
      <c r="B18" s="99"/>
      <c r="C18" s="83"/>
      <c r="D18" s="83"/>
      <c r="E18" s="83"/>
      <c r="F18" s="83"/>
      <c r="G18" s="93"/>
      <c r="H18" s="95"/>
      <c r="I18" s="83"/>
      <c r="J18" s="83"/>
      <c r="K18" s="94"/>
      <c r="L18" s="83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109" t="s">
        <v>1874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109" t="s">
        <v>125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D3:XFD1048576 AH1:XFD2 D1:AF2 A1:A1048576 B1:B20 B23:B1048576"/>
  </dataValidations>
  <pageMargins left="0" right="0" top="0.5" bottom="0.5" header="0" footer="0.25"/>
  <pageSetup paperSize="9" scale="94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1" customFormat="1">
      <c r="C5" s="51">
        <v>1</v>
      </c>
      <c r="D5" s="51">
        <f>C5+1</f>
        <v>2</v>
      </c>
      <c r="E5" s="51">
        <f t="shared" ref="E5:Y5" si="0">D5+1</f>
        <v>3</v>
      </c>
      <c r="F5" s="51">
        <f t="shared" si="0"/>
        <v>4</v>
      </c>
      <c r="G5" s="51">
        <f t="shared" si="0"/>
        <v>5</v>
      </c>
      <c r="H5" s="51">
        <f t="shared" si="0"/>
        <v>6</v>
      </c>
      <c r="I5" s="51">
        <f t="shared" si="0"/>
        <v>7</v>
      </c>
      <c r="J5" s="51">
        <f t="shared" si="0"/>
        <v>8</v>
      </c>
      <c r="K5" s="51">
        <f t="shared" si="0"/>
        <v>9</v>
      </c>
      <c r="L5" s="51">
        <f t="shared" si="0"/>
        <v>10</v>
      </c>
      <c r="M5" s="51">
        <f t="shared" si="0"/>
        <v>11</v>
      </c>
      <c r="N5" s="51">
        <f t="shared" si="0"/>
        <v>12</v>
      </c>
      <c r="O5" s="51">
        <f t="shared" si="0"/>
        <v>13</v>
      </c>
      <c r="P5" s="51">
        <f t="shared" si="0"/>
        <v>14</v>
      </c>
      <c r="Q5" s="51">
        <f t="shared" si="0"/>
        <v>15</v>
      </c>
      <c r="R5" s="51">
        <f t="shared" si="0"/>
        <v>16</v>
      </c>
      <c r="S5" s="51">
        <f t="shared" si="0"/>
        <v>17</v>
      </c>
      <c r="T5" s="51">
        <f t="shared" si="0"/>
        <v>18</v>
      </c>
      <c r="U5" s="51">
        <f t="shared" si="0"/>
        <v>19</v>
      </c>
      <c r="V5" s="51">
        <f t="shared" si="0"/>
        <v>20</v>
      </c>
      <c r="W5" s="51">
        <f t="shared" si="0"/>
        <v>21</v>
      </c>
      <c r="X5" s="51">
        <f t="shared" si="0"/>
        <v>22</v>
      </c>
      <c r="Y5" s="51">
        <f t="shared" si="0"/>
        <v>23</v>
      </c>
    </row>
    <row r="6" spans="2:25" ht="31.5">
      <c r="B6" s="50" t="s">
        <v>98</v>
      </c>
      <c r="C6" s="12" t="s">
        <v>53</v>
      </c>
      <c r="E6" s="12" t="s">
        <v>130</v>
      </c>
      <c r="I6" s="12" t="s">
        <v>15</v>
      </c>
      <c r="J6" s="12" t="s">
        <v>75</v>
      </c>
      <c r="M6" s="12" t="s">
        <v>115</v>
      </c>
      <c r="Q6" s="12" t="s">
        <v>17</v>
      </c>
      <c r="R6" s="12" t="s">
        <v>19</v>
      </c>
      <c r="U6" s="12" t="s">
        <v>70</v>
      </c>
      <c r="W6" s="13" t="s">
        <v>66</v>
      </c>
    </row>
    <row r="7" spans="2:25" ht="18">
      <c r="B7" s="50" t="str">
        <f>'תעודות התחייבות ממשלתיות'!B6:Q6</f>
        <v>1.ב. ניירות ערך סחירים</v>
      </c>
      <c r="C7" s="12"/>
      <c r="E7" s="44"/>
      <c r="I7" s="12"/>
      <c r="J7" s="12"/>
      <c r="K7" s="12"/>
      <c r="L7" s="12"/>
      <c r="M7" s="12"/>
      <c r="Q7" s="12"/>
      <c r="R7" s="49"/>
    </row>
    <row r="8" spans="2:25" ht="37.5">
      <c r="B8" s="45" t="s">
        <v>100</v>
      </c>
      <c r="C8" s="28" t="s">
        <v>53</v>
      </c>
      <c r="D8" s="28" t="s">
        <v>132</v>
      </c>
      <c r="I8" s="28" t="s">
        <v>15</v>
      </c>
      <c r="J8" s="28" t="s">
        <v>75</v>
      </c>
      <c r="K8" s="28" t="s">
        <v>116</v>
      </c>
      <c r="L8" s="28" t="s">
        <v>18</v>
      </c>
      <c r="M8" s="28" t="s">
        <v>115</v>
      </c>
      <c r="Q8" s="28" t="s">
        <v>17</v>
      </c>
      <c r="R8" s="28" t="s">
        <v>19</v>
      </c>
      <c r="S8" s="28" t="s">
        <v>0</v>
      </c>
      <c r="T8" s="28" t="s">
        <v>119</v>
      </c>
      <c r="U8" s="28" t="s">
        <v>70</v>
      </c>
      <c r="V8" s="28" t="s">
        <v>67</v>
      </c>
      <c r="W8" s="29" t="s">
        <v>124</v>
      </c>
    </row>
    <row r="9" spans="2:25" ht="31.5">
      <c r="B9" s="46" t="str">
        <f>'תעודות חוב מסחריות '!B7:T7</f>
        <v>2. תעודות חוב מסחריות</v>
      </c>
      <c r="C9" s="12" t="s">
        <v>53</v>
      </c>
      <c r="D9" s="12" t="s">
        <v>132</v>
      </c>
      <c r="E9" s="39" t="s">
        <v>130</v>
      </c>
      <c r="G9" s="12" t="s">
        <v>74</v>
      </c>
      <c r="I9" s="12" t="s">
        <v>15</v>
      </c>
      <c r="J9" s="12" t="s">
        <v>75</v>
      </c>
      <c r="K9" s="12" t="s">
        <v>116</v>
      </c>
      <c r="L9" s="12" t="s">
        <v>18</v>
      </c>
      <c r="M9" s="12" t="s">
        <v>115</v>
      </c>
      <c r="Q9" s="12" t="s">
        <v>17</v>
      </c>
      <c r="R9" s="12" t="s">
        <v>19</v>
      </c>
      <c r="S9" s="12" t="s">
        <v>0</v>
      </c>
      <c r="T9" s="12" t="s">
        <v>119</v>
      </c>
      <c r="U9" s="12" t="s">
        <v>70</v>
      </c>
      <c r="V9" s="12" t="s">
        <v>67</v>
      </c>
      <c r="W9" s="36" t="s">
        <v>124</v>
      </c>
    </row>
    <row r="10" spans="2:25" ht="31.5">
      <c r="B10" s="46" t="str">
        <f>'אג"ח קונצרני'!B7:T7</f>
        <v>3. אג"ח קונצרני</v>
      </c>
      <c r="C10" s="28" t="s">
        <v>53</v>
      </c>
      <c r="D10" s="12" t="s">
        <v>132</v>
      </c>
      <c r="E10" s="39" t="s">
        <v>130</v>
      </c>
      <c r="G10" s="28" t="s">
        <v>74</v>
      </c>
      <c r="I10" s="28" t="s">
        <v>15</v>
      </c>
      <c r="J10" s="28" t="s">
        <v>75</v>
      </c>
      <c r="K10" s="28" t="s">
        <v>116</v>
      </c>
      <c r="L10" s="28" t="s">
        <v>18</v>
      </c>
      <c r="M10" s="28" t="s">
        <v>115</v>
      </c>
      <c r="Q10" s="28" t="s">
        <v>17</v>
      </c>
      <c r="R10" s="28" t="s">
        <v>19</v>
      </c>
      <c r="S10" s="28" t="s">
        <v>0</v>
      </c>
      <c r="T10" s="28" t="s">
        <v>119</v>
      </c>
      <c r="U10" s="28" t="s">
        <v>70</v>
      </c>
      <c r="V10" s="12" t="s">
        <v>67</v>
      </c>
      <c r="W10" s="29" t="s">
        <v>124</v>
      </c>
    </row>
    <row r="11" spans="2:25" ht="31.5">
      <c r="B11" s="46" t="str">
        <f>מניות!B7</f>
        <v>4. מניות</v>
      </c>
      <c r="C11" s="28" t="s">
        <v>53</v>
      </c>
      <c r="D11" s="12" t="s">
        <v>132</v>
      </c>
      <c r="E11" s="39" t="s">
        <v>130</v>
      </c>
      <c r="H11" s="28" t="s">
        <v>115</v>
      </c>
      <c r="S11" s="28" t="s">
        <v>0</v>
      </c>
      <c r="T11" s="12" t="s">
        <v>119</v>
      </c>
      <c r="U11" s="12" t="s">
        <v>70</v>
      </c>
      <c r="V11" s="12" t="s">
        <v>67</v>
      </c>
      <c r="W11" s="13" t="s">
        <v>124</v>
      </c>
    </row>
    <row r="12" spans="2:25" ht="31.5">
      <c r="B12" s="46" t="str">
        <f>'תעודות סל'!B7:M7</f>
        <v>5. תעודות סל</v>
      </c>
      <c r="C12" s="28" t="s">
        <v>53</v>
      </c>
      <c r="D12" s="12" t="s">
        <v>132</v>
      </c>
      <c r="E12" s="39" t="s">
        <v>130</v>
      </c>
      <c r="H12" s="28" t="s">
        <v>115</v>
      </c>
      <c r="S12" s="28" t="s">
        <v>0</v>
      </c>
      <c r="T12" s="28" t="s">
        <v>119</v>
      </c>
      <c r="U12" s="28" t="s">
        <v>70</v>
      </c>
      <c r="V12" s="28" t="s">
        <v>67</v>
      </c>
      <c r="W12" s="29" t="s">
        <v>124</v>
      </c>
    </row>
    <row r="13" spans="2:25" ht="31.5">
      <c r="B13" s="46" t="str">
        <f>'קרנות נאמנות'!B7:O7</f>
        <v>6. קרנות נאמנות</v>
      </c>
      <c r="C13" s="28" t="s">
        <v>53</v>
      </c>
      <c r="D13" s="28" t="s">
        <v>132</v>
      </c>
      <c r="G13" s="28" t="s">
        <v>74</v>
      </c>
      <c r="H13" s="28" t="s">
        <v>115</v>
      </c>
      <c r="S13" s="28" t="s">
        <v>0</v>
      </c>
      <c r="T13" s="28" t="s">
        <v>119</v>
      </c>
      <c r="U13" s="28" t="s">
        <v>70</v>
      </c>
      <c r="V13" s="28" t="s">
        <v>67</v>
      </c>
      <c r="W13" s="29" t="s">
        <v>124</v>
      </c>
    </row>
    <row r="14" spans="2:25" ht="31.5">
      <c r="B14" s="46" t="str">
        <f>'כתבי אופציה'!B7:L7</f>
        <v>7. כתבי אופציה</v>
      </c>
      <c r="C14" s="28" t="s">
        <v>53</v>
      </c>
      <c r="D14" s="28" t="s">
        <v>132</v>
      </c>
      <c r="G14" s="28" t="s">
        <v>74</v>
      </c>
      <c r="H14" s="28" t="s">
        <v>115</v>
      </c>
      <c r="S14" s="28" t="s">
        <v>0</v>
      </c>
      <c r="T14" s="28" t="s">
        <v>119</v>
      </c>
      <c r="U14" s="28" t="s">
        <v>70</v>
      </c>
      <c r="V14" s="28" t="s">
        <v>67</v>
      </c>
      <c r="W14" s="29" t="s">
        <v>124</v>
      </c>
    </row>
    <row r="15" spans="2:25" ht="31.5">
      <c r="B15" s="46" t="str">
        <f>אופציות!B7</f>
        <v>8. אופציות</v>
      </c>
      <c r="C15" s="28" t="s">
        <v>53</v>
      </c>
      <c r="D15" s="28" t="s">
        <v>132</v>
      </c>
      <c r="G15" s="28" t="s">
        <v>74</v>
      </c>
      <c r="H15" s="28" t="s">
        <v>115</v>
      </c>
      <c r="S15" s="28" t="s">
        <v>0</v>
      </c>
      <c r="T15" s="28" t="s">
        <v>119</v>
      </c>
      <c r="U15" s="28" t="s">
        <v>70</v>
      </c>
      <c r="V15" s="28" t="s">
        <v>67</v>
      </c>
      <c r="W15" s="29" t="s">
        <v>124</v>
      </c>
    </row>
    <row r="16" spans="2:25" ht="31.5">
      <c r="B16" s="46" t="str">
        <f>'חוזים עתידיים'!B7:I7</f>
        <v>9. חוזים עתידיים</v>
      </c>
      <c r="C16" s="28" t="s">
        <v>53</v>
      </c>
      <c r="D16" s="28" t="s">
        <v>132</v>
      </c>
      <c r="G16" s="28" t="s">
        <v>74</v>
      </c>
      <c r="H16" s="28" t="s">
        <v>115</v>
      </c>
      <c r="S16" s="28" t="s">
        <v>0</v>
      </c>
      <c r="T16" s="29" t="s">
        <v>119</v>
      </c>
    </row>
    <row r="17" spans="2:25" ht="31.5">
      <c r="B17" s="46" t="str">
        <f>'מוצרים מובנים'!B7:Q7</f>
        <v>10. מוצרים מובנים</v>
      </c>
      <c r="C17" s="28" t="s">
        <v>53</v>
      </c>
      <c r="F17" s="12" t="s">
        <v>59</v>
      </c>
      <c r="I17" s="28" t="s">
        <v>15</v>
      </c>
      <c r="J17" s="28" t="s">
        <v>75</v>
      </c>
      <c r="K17" s="28" t="s">
        <v>116</v>
      </c>
      <c r="L17" s="28" t="s">
        <v>18</v>
      </c>
      <c r="M17" s="28" t="s">
        <v>115</v>
      </c>
      <c r="Q17" s="28" t="s">
        <v>17</v>
      </c>
      <c r="R17" s="28" t="s">
        <v>19</v>
      </c>
      <c r="S17" s="28" t="s">
        <v>0</v>
      </c>
      <c r="T17" s="28" t="s">
        <v>119</v>
      </c>
      <c r="U17" s="28" t="s">
        <v>70</v>
      </c>
      <c r="V17" s="28" t="s">
        <v>67</v>
      </c>
      <c r="W17" s="29" t="s">
        <v>124</v>
      </c>
    </row>
    <row r="18" spans="2:25" ht="18">
      <c r="B18" s="50" t="str">
        <f>'לא סחיר- תעודות התחייבות ממשלתי'!B6:P6</f>
        <v>1.ג. ניירות ערך לא סחירים</v>
      </c>
    </row>
    <row r="19" spans="2:25" ht="31.5">
      <c r="B19" s="46" t="str">
        <f>'לא סחיר- תעודות התחייבות ממשלתי'!B7:P7</f>
        <v>1. תעודות התחייבות ממשלתיות</v>
      </c>
      <c r="C19" s="28" t="s">
        <v>53</v>
      </c>
      <c r="I19" s="28" t="s">
        <v>15</v>
      </c>
      <c r="J19" s="28" t="s">
        <v>75</v>
      </c>
      <c r="K19" s="28" t="s">
        <v>116</v>
      </c>
      <c r="L19" s="28" t="s">
        <v>18</v>
      </c>
      <c r="M19" s="28" t="s">
        <v>115</v>
      </c>
      <c r="Q19" s="28" t="s">
        <v>17</v>
      </c>
      <c r="R19" s="28" t="s">
        <v>19</v>
      </c>
      <c r="S19" s="28" t="s">
        <v>0</v>
      </c>
      <c r="T19" s="28" t="s">
        <v>119</v>
      </c>
      <c r="U19" s="28" t="s">
        <v>123</v>
      </c>
      <c r="V19" s="28" t="s">
        <v>67</v>
      </c>
      <c r="W19" s="29" t="s">
        <v>124</v>
      </c>
    </row>
    <row r="20" spans="2:25" ht="31.5">
      <c r="B20" s="46" t="str">
        <f>'לא סחיר - תעודות חוב מסחריות'!B7:S7</f>
        <v>2. תעודות חוב מסחריות</v>
      </c>
      <c r="C20" s="28" t="s">
        <v>53</v>
      </c>
      <c r="D20" s="39" t="s">
        <v>131</v>
      </c>
      <c r="E20" s="39" t="s">
        <v>130</v>
      </c>
      <c r="G20" s="28" t="s">
        <v>74</v>
      </c>
      <c r="I20" s="28" t="s">
        <v>15</v>
      </c>
      <c r="J20" s="28" t="s">
        <v>75</v>
      </c>
      <c r="K20" s="28" t="s">
        <v>116</v>
      </c>
      <c r="L20" s="28" t="s">
        <v>18</v>
      </c>
      <c r="M20" s="28" t="s">
        <v>115</v>
      </c>
      <c r="Q20" s="28" t="s">
        <v>17</v>
      </c>
      <c r="R20" s="28" t="s">
        <v>19</v>
      </c>
      <c r="S20" s="28" t="s">
        <v>0</v>
      </c>
      <c r="T20" s="28" t="s">
        <v>119</v>
      </c>
      <c r="U20" s="28" t="s">
        <v>123</v>
      </c>
      <c r="V20" s="28" t="s">
        <v>67</v>
      </c>
      <c r="W20" s="29" t="s">
        <v>124</v>
      </c>
    </row>
    <row r="21" spans="2:25" ht="31.5">
      <c r="B21" s="46" t="str">
        <f>'לא סחיר - אג"ח קונצרני'!B7:S7</f>
        <v>3. אג"ח קונצרני</v>
      </c>
      <c r="C21" s="28" t="s">
        <v>53</v>
      </c>
      <c r="D21" s="39" t="s">
        <v>131</v>
      </c>
      <c r="E21" s="39" t="s">
        <v>130</v>
      </c>
      <c r="G21" s="28" t="s">
        <v>74</v>
      </c>
      <c r="I21" s="28" t="s">
        <v>15</v>
      </c>
      <c r="J21" s="28" t="s">
        <v>75</v>
      </c>
      <c r="K21" s="28" t="s">
        <v>116</v>
      </c>
      <c r="L21" s="28" t="s">
        <v>18</v>
      </c>
      <c r="M21" s="28" t="s">
        <v>115</v>
      </c>
      <c r="Q21" s="28" t="s">
        <v>17</v>
      </c>
      <c r="R21" s="28" t="s">
        <v>19</v>
      </c>
      <c r="S21" s="28" t="s">
        <v>0</v>
      </c>
      <c r="T21" s="28" t="s">
        <v>119</v>
      </c>
      <c r="U21" s="28" t="s">
        <v>123</v>
      </c>
      <c r="V21" s="28" t="s">
        <v>67</v>
      </c>
      <c r="W21" s="29" t="s">
        <v>124</v>
      </c>
    </row>
    <row r="22" spans="2:25" ht="31.5">
      <c r="B22" s="46" t="str">
        <f>'לא סחיר - מניות'!B7:M7</f>
        <v>4. מניות</v>
      </c>
      <c r="C22" s="28" t="s">
        <v>53</v>
      </c>
      <c r="D22" s="39" t="s">
        <v>131</v>
      </c>
      <c r="E22" s="39" t="s">
        <v>130</v>
      </c>
      <c r="G22" s="28" t="s">
        <v>74</v>
      </c>
      <c r="H22" s="28" t="s">
        <v>115</v>
      </c>
      <c r="S22" s="28" t="s">
        <v>0</v>
      </c>
      <c r="T22" s="28" t="s">
        <v>119</v>
      </c>
      <c r="U22" s="28" t="s">
        <v>123</v>
      </c>
      <c r="V22" s="28" t="s">
        <v>67</v>
      </c>
      <c r="W22" s="29" t="s">
        <v>124</v>
      </c>
    </row>
    <row r="23" spans="2:25" ht="31.5">
      <c r="B23" s="46" t="str">
        <f>'לא סחיר - קרנות השקעה'!B7:K7</f>
        <v>5. קרנות השקעה</v>
      </c>
      <c r="C23" s="28" t="s">
        <v>53</v>
      </c>
      <c r="G23" s="28" t="s">
        <v>74</v>
      </c>
      <c r="H23" s="28" t="s">
        <v>115</v>
      </c>
      <c r="K23" s="28" t="s">
        <v>116</v>
      </c>
      <c r="S23" s="28" t="s">
        <v>0</v>
      </c>
      <c r="T23" s="28" t="s">
        <v>119</v>
      </c>
      <c r="U23" s="28" t="s">
        <v>123</v>
      </c>
      <c r="V23" s="28" t="s">
        <v>67</v>
      </c>
      <c r="W23" s="29" t="s">
        <v>124</v>
      </c>
    </row>
    <row r="24" spans="2:25" ht="31.5">
      <c r="B24" s="46" t="str">
        <f>'לא סחיר - כתבי אופציה'!B7:L7</f>
        <v>6. כתבי אופציה</v>
      </c>
      <c r="C24" s="28" t="s">
        <v>53</v>
      </c>
      <c r="G24" s="28" t="s">
        <v>74</v>
      </c>
      <c r="H24" s="28" t="s">
        <v>115</v>
      </c>
      <c r="K24" s="28" t="s">
        <v>116</v>
      </c>
      <c r="S24" s="28" t="s">
        <v>0</v>
      </c>
      <c r="T24" s="28" t="s">
        <v>119</v>
      </c>
      <c r="U24" s="28" t="s">
        <v>123</v>
      </c>
      <c r="V24" s="28" t="s">
        <v>67</v>
      </c>
      <c r="W24" s="29" t="s">
        <v>124</v>
      </c>
    </row>
    <row r="25" spans="2:25" ht="31.5">
      <c r="B25" s="46" t="str">
        <f>'לא סחיר - אופציות'!B7:L7</f>
        <v>7. אופציות</v>
      </c>
      <c r="C25" s="28" t="s">
        <v>53</v>
      </c>
      <c r="G25" s="28" t="s">
        <v>74</v>
      </c>
      <c r="H25" s="28" t="s">
        <v>115</v>
      </c>
      <c r="K25" s="28" t="s">
        <v>116</v>
      </c>
      <c r="S25" s="28" t="s">
        <v>0</v>
      </c>
      <c r="T25" s="28" t="s">
        <v>119</v>
      </c>
      <c r="U25" s="28" t="s">
        <v>123</v>
      </c>
      <c r="V25" s="28" t="s">
        <v>67</v>
      </c>
      <c r="W25" s="29" t="s">
        <v>124</v>
      </c>
    </row>
    <row r="26" spans="2:25" ht="31.5">
      <c r="B26" s="46" t="str">
        <f>'לא סחיר - חוזים עתידיים'!B7:K7</f>
        <v>8. חוזים עתידיים</v>
      </c>
      <c r="C26" s="28" t="s">
        <v>53</v>
      </c>
      <c r="G26" s="28" t="s">
        <v>74</v>
      </c>
      <c r="H26" s="28" t="s">
        <v>115</v>
      </c>
      <c r="K26" s="28" t="s">
        <v>116</v>
      </c>
      <c r="S26" s="28" t="s">
        <v>0</v>
      </c>
      <c r="T26" s="28" t="s">
        <v>119</v>
      </c>
      <c r="U26" s="28" t="s">
        <v>123</v>
      </c>
      <c r="V26" s="29" t="s">
        <v>124</v>
      </c>
    </row>
    <row r="27" spans="2:25" ht="31.5">
      <c r="B27" s="46" t="str">
        <f>'לא סחיר - מוצרים מובנים'!B7:Q7</f>
        <v>9. מוצרים מובנים</v>
      </c>
      <c r="C27" s="28" t="s">
        <v>53</v>
      </c>
      <c r="F27" s="28" t="s">
        <v>59</v>
      </c>
      <c r="I27" s="28" t="s">
        <v>15</v>
      </c>
      <c r="J27" s="28" t="s">
        <v>75</v>
      </c>
      <c r="K27" s="28" t="s">
        <v>116</v>
      </c>
      <c r="L27" s="28" t="s">
        <v>18</v>
      </c>
      <c r="M27" s="28" t="s">
        <v>115</v>
      </c>
      <c r="Q27" s="28" t="s">
        <v>17</v>
      </c>
      <c r="R27" s="28" t="s">
        <v>19</v>
      </c>
      <c r="S27" s="28" t="s">
        <v>0</v>
      </c>
      <c r="T27" s="28" t="s">
        <v>119</v>
      </c>
      <c r="U27" s="28" t="s">
        <v>123</v>
      </c>
      <c r="V27" s="28" t="s">
        <v>67</v>
      </c>
      <c r="W27" s="29" t="s">
        <v>124</v>
      </c>
    </row>
    <row r="28" spans="2:25" ht="31.5">
      <c r="B28" s="50" t="str">
        <f>הלוואות!B6</f>
        <v>1.ד. הלוואות:</v>
      </c>
      <c r="C28" s="28" t="s">
        <v>53</v>
      </c>
      <c r="I28" s="28" t="s">
        <v>15</v>
      </c>
      <c r="J28" s="28" t="s">
        <v>75</v>
      </c>
      <c r="L28" s="28" t="s">
        <v>18</v>
      </c>
      <c r="M28" s="28" t="s">
        <v>115</v>
      </c>
      <c r="Q28" s="12" t="s">
        <v>43</v>
      </c>
      <c r="R28" s="28" t="s">
        <v>19</v>
      </c>
      <c r="S28" s="28" t="s">
        <v>0</v>
      </c>
      <c r="T28" s="28" t="s">
        <v>119</v>
      </c>
      <c r="U28" s="28" t="s">
        <v>123</v>
      </c>
      <c r="V28" s="29" t="s">
        <v>124</v>
      </c>
    </row>
    <row r="29" spans="2:25" ht="47.25">
      <c r="B29" s="50" t="str">
        <f>'פקדונות מעל 3 חודשים'!B6:O6</f>
        <v>1.ה. פקדונות מעל 3 חודשים:</v>
      </c>
      <c r="C29" s="28" t="s">
        <v>53</v>
      </c>
      <c r="E29" s="28" t="s">
        <v>130</v>
      </c>
      <c r="I29" s="28" t="s">
        <v>15</v>
      </c>
      <c r="J29" s="28" t="s">
        <v>75</v>
      </c>
      <c r="L29" s="28" t="s">
        <v>18</v>
      </c>
      <c r="M29" s="28" t="s">
        <v>115</v>
      </c>
      <c r="O29" s="47" t="s">
        <v>61</v>
      </c>
      <c r="P29" s="48"/>
      <c r="R29" s="28" t="s">
        <v>19</v>
      </c>
      <c r="S29" s="28" t="s">
        <v>0</v>
      </c>
      <c r="T29" s="28" t="s">
        <v>119</v>
      </c>
      <c r="U29" s="28" t="s">
        <v>123</v>
      </c>
      <c r="V29" s="29" t="s">
        <v>124</v>
      </c>
    </row>
    <row r="30" spans="2:25" ht="63">
      <c r="B30" s="50" t="str">
        <f>'זכויות מקרקעין'!B6</f>
        <v>1. ו. זכויות במקרקעין:</v>
      </c>
      <c r="C30" s="12" t="s">
        <v>63</v>
      </c>
      <c r="N30" s="47" t="s">
        <v>99</v>
      </c>
      <c r="P30" s="48" t="s">
        <v>64</v>
      </c>
      <c r="U30" s="28" t="s">
        <v>123</v>
      </c>
      <c r="V30" s="13" t="s">
        <v>66</v>
      </c>
    </row>
    <row r="31" spans="2:25" ht="31.5">
      <c r="B31" s="50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65</v>
      </c>
      <c r="R31" s="12" t="s">
        <v>62</v>
      </c>
      <c r="U31" s="28" t="s">
        <v>123</v>
      </c>
      <c r="V31" s="13" t="s">
        <v>66</v>
      </c>
    </row>
    <row r="32" spans="2:25" ht="47.25">
      <c r="B32" s="50" t="str">
        <f>'יתרת התחייבות להשקעה'!B6:D6</f>
        <v>1. ט. יתרות התחייבות להשקעה:</v>
      </c>
      <c r="X32" s="12" t="s">
        <v>121</v>
      </c>
      <c r="Y32" s="13" t="s">
        <v>120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zoomScaleNormal="100" workbookViewId="0">
      <selection activeCell="B12" sqref="B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4" style="2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4" t="s">
        <v>192</v>
      </c>
      <c r="C1" s="77" t="s" vm="1">
        <v>250</v>
      </c>
    </row>
    <row r="2" spans="2:54">
      <c r="B2" s="54" t="s">
        <v>191</v>
      </c>
      <c r="C2" s="77" t="s">
        <v>251</v>
      </c>
    </row>
    <row r="3" spans="2:54">
      <c r="B3" s="54" t="s">
        <v>193</v>
      </c>
      <c r="C3" s="77" t="s">
        <v>252</v>
      </c>
    </row>
    <row r="4" spans="2:54">
      <c r="B4" s="54" t="s">
        <v>194</v>
      </c>
      <c r="C4" s="77">
        <v>659</v>
      </c>
    </row>
    <row r="6" spans="2:54" ht="26.25" customHeight="1">
      <c r="B6" s="223" t="s">
        <v>224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</row>
    <row r="7" spans="2:54" ht="26.25" customHeight="1">
      <c r="B7" s="223" t="s">
        <v>112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2:54" s="3" customFormat="1" ht="78.75">
      <c r="B8" s="20" t="s">
        <v>129</v>
      </c>
      <c r="C8" s="28" t="s">
        <v>53</v>
      </c>
      <c r="D8" s="69" t="s">
        <v>74</v>
      </c>
      <c r="E8" s="28" t="s">
        <v>115</v>
      </c>
      <c r="F8" s="28" t="s">
        <v>116</v>
      </c>
      <c r="G8" s="28" t="s">
        <v>0</v>
      </c>
      <c r="H8" s="28" t="s">
        <v>119</v>
      </c>
      <c r="I8" s="28" t="s">
        <v>123</v>
      </c>
      <c r="J8" s="28" t="s">
        <v>67</v>
      </c>
      <c r="K8" s="69" t="s">
        <v>195</v>
      </c>
      <c r="L8" s="29" t="s">
        <v>197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71</v>
      </c>
      <c r="I9" s="15" t="s">
        <v>23</v>
      </c>
      <c r="J9" s="30" t="s">
        <v>20</v>
      </c>
      <c r="K9" s="30" t="s">
        <v>20</v>
      </c>
      <c r="L9" s="31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109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</sheetPr>
  <dimension ref="B1:AY558"/>
  <sheetViews>
    <sheetView rightToLeft="1" topLeftCell="C23" zoomScaleNormal="100" workbookViewId="0">
      <selection activeCell="O23" sqref="O23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6.140625" style="2" customWidth="1"/>
    <col min="4" max="4" width="10.7109375" style="2" customWidth="1"/>
    <col min="5" max="5" width="12.28515625" style="1" bestFit="1" customWidth="1"/>
    <col min="6" max="6" width="12.5703125" style="1" bestFit="1" customWidth="1"/>
    <col min="7" max="7" width="15.85546875" style="1" bestFit="1" customWidth="1"/>
    <col min="8" max="8" width="8.42578125" style="1" bestFit="1" customWidth="1"/>
    <col min="9" max="9" width="10.140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4" t="s">
        <v>192</v>
      </c>
      <c r="C1" s="77" t="s" vm="1">
        <v>250</v>
      </c>
    </row>
    <row r="2" spans="2:51">
      <c r="B2" s="54" t="s">
        <v>191</v>
      </c>
      <c r="C2" s="77" t="s">
        <v>251</v>
      </c>
    </row>
    <row r="3" spans="2:51">
      <c r="B3" s="54" t="s">
        <v>193</v>
      </c>
      <c r="C3" s="77" t="s">
        <v>252</v>
      </c>
    </row>
    <row r="4" spans="2:51">
      <c r="B4" s="54" t="s">
        <v>194</v>
      </c>
      <c r="C4" s="77">
        <v>659</v>
      </c>
    </row>
    <row r="6" spans="2:51" ht="26.25" customHeight="1">
      <c r="B6" s="223" t="s">
        <v>224</v>
      </c>
      <c r="C6" s="224"/>
      <c r="D6" s="224"/>
      <c r="E6" s="224"/>
      <c r="F6" s="224"/>
      <c r="G6" s="224"/>
      <c r="H6" s="224"/>
      <c r="I6" s="224"/>
      <c r="J6" s="224"/>
      <c r="K6" s="225"/>
    </row>
    <row r="7" spans="2:51" ht="26.25" customHeight="1">
      <c r="B7" s="223" t="s">
        <v>113</v>
      </c>
      <c r="C7" s="224"/>
      <c r="D7" s="224"/>
      <c r="E7" s="224"/>
      <c r="F7" s="224"/>
      <c r="G7" s="224"/>
      <c r="H7" s="224"/>
      <c r="I7" s="224"/>
      <c r="J7" s="224"/>
      <c r="K7" s="225"/>
    </row>
    <row r="8" spans="2:51" s="3" customFormat="1" ht="63">
      <c r="B8" s="20" t="s">
        <v>129</v>
      </c>
      <c r="C8" s="28" t="s">
        <v>53</v>
      </c>
      <c r="D8" s="69" t="s">
        <v>74</v>
      </c>
      <c r="E8" s="28" t="s">
        <v>115</v>
      </c>
      <c r="F8" s="28" t="s">
        <v>116</v>
      </c>
      <c r="G8" s="28" t="s">
        <v>0</v>
      </c>
      <c r="H8" s="28" t="s">
        <v>119</v>
      </c>
      <c r="I8" s="28" t="s">
        <v>123</v>
      </c>
      <c r="J8" s="69" t="s">
        <v>195</v>
      </c>
      <c r="K8" s="29" t="s">
        <v>197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71</v>
      </c>
      <c r="I9" s="15" t="s">
        <v>23</v>
      </c>
      <c r="J9" s="30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4" customFormat="1" ht="18" customHeight="1">
      <c r="B11" s="78" t="s">
        <v>57</v>
      </c>
      <c r="C11" s="79"/>
      <c r="D11" s="79"/>
      <c r="E11" s="79"/>
      <c r="F11" s="79"/>
      <c r="G11" s="87"/>
      <c r="H11" s="89"/>
      <c r="I11" s="87">
        <v>1712.8837800000003</v>
      </c>
      <c r="J11" s="88">
        <v>1</v>
      </c>
      <c r="K11" s="88">
        <f>I11/'סכום נכסי הקרן'!$C$43</f>
        <v>2.7570371829232485E-3</v>
      </c>
      <c r="AW11" s="1"/>
    </row>
    <row r="12" spans="2:51" ht="19.5" customHeight="1">
      <c r="B12" s="80" t="s">
        <v>42</v>
      </c>
      <c r="C12" s="81"/>
      <c r="D12" s="81"/>
      <c r="E12" s="81"/>
      <c r="F12" s="81"/>
      <c r="G12" s="90"/>
      <c r="H12" s="92"/>
      <c r="I12" s="90">
        <v>1712.8837800000003</v>
      </c>
      <c r="J12" s="91">
        <v>1</v>
      </c>
      <c r="K12" s="91">
        <f>I12/'סכום נכסי הקרן'!$C$43</f>
        <v>2.7570371829232485E-3</v>
      </c>
    </row>
    <row r="13" spans="2:51">
      <c r="B13" s="100" t="s">
        <v>41</v>
      </c>
      <c r="C13" s="81"/>
      <c r="D13" s="81"/>
      <c r="E13" s="81"/>
      <c r="F13" s="81"/>
      <c r="G13" s="90"/>
      <c r="H13" s="92"/>
      <c r="I13" s="90">
        <v>1736.6496000000002</v>
      </c>
      <c r="J13" s="91">
        <v>1.0138747416943839</v>
      </c>
      <c r="K13" s="91">
        <f>I13/'סכום נכסי הקרן'!$C$43</f>
        <v>2.7952903616781204E-3</v>
      </c>
    </row>
    <row r="14" spans="2:51" s="151" customFormat="1">
      <c r="B14" s="86" t="s">
        <v>1678</v>
      </c>
      <c r="C14" s="83" t="s">
        <v>1679</v>
      </c>
      <c r="D14" s="96"/>
      <c r="E14" s="96" t="s">
        <v>178</v>
      </c>
      <c r="F14" s="116">
        <v>42367</v>
      </c>
      <c r="G14" s="93">
        <v>6193094.9999999991</v>
      </c>
      <c r="H14" s="95">
        <v>-0.34449999999999997</v>
      </c>
      <c r="I14" s="93">
        <v>-21.334880000000002</v>
      </c>
      <c r="J14" s="94">
        <v>-1.2455532739063007E-2</v>
      </c>
      <c r="K14" s="94">
        <f>I14/'סכום נכסי הקרן'!$C$43</f>
        <v>-3.4340366894714567E-5</v>
      </c>
    </row>
    <row r="15" spans="2:51" s="151" customFormat="1">
      <c r="B15" s="86" t="s">
        <v>1680</v>
      </c>
      <c r="C15" s="83" t="s">
        <v>1681</v>
      </c>
      <c r="D15" s="96"/>
      <c r="E15" s="96" t="s">
        <v>178</v>
      </c>
      <c r="F15" s="116">
        <v>42460</v>
      </c>
      <c r="G15" s="93">
        <v>6217309.9999999991</v>
      </c>
      <c r="H15" s="95">
        <v>-5.0000000000000001E-4</v>
      </c>
      <c r="I15" s="93">
        <v>-3.1709999999999995E-2</v>
      </c>
      <c r="J15" s="94">
        <v>-1.8512639544055926E-5</v>
      </c>
      <c r="K15" s="94">
        <f>I15/'סכום נכסי הקרן'!$C$43</f>
        <v>-5.1040035577017479E-8</v>
      </c>
    </row>
    <row r="16" spans="2:51" s="164" customFormat="1">
      <c r="B16" s="86" t="s">
        <v>1682</v>
      </c>
      <c r="C16" s="83" t="s">
        <v>1683</v>
      </c>
      <c r="D16" s="96"/>
      <c r="E16" s="96" t="s">
        <v>178</v>
      </c>
      <c r="F16" s="116">
        <v>42459</v>
      </c>
      <c r="G16" s="93">
        <v>429419.99999999994</v>
      </c>
      <c r="H16" s="95">
        <v>0.16139999999999999</v>
      </c>
      <c r="I16" s="93">
        <v>0.69304999999999983</v>
      </c>
      <c r="J16" s="94">
        <v>4.0461005474638783E-4</v>
      </c>
      <c r="K16" s="94">
        <f>I16/'סכום נכסי הקרן'!$C$43</f>
        <v>1.1155249655204024E-6</v>
      </c>
      <c r="AW16" s="151"/>
      <c r="AY16" s="151"/>
    </row>
    <row r="17" spans="2:51" s="164" customFormat="1">
      <c r="B17" s="86" t="s">
        <v>1684</v>
      </c>
      <c r="C17" s="83" t="s">
        <v>1685</v>
      </c>
      <c r="D17" s="96"/>
      <c r="E17" s="96" t="s">
        <v>178</v>
      </c>
      <c r="F17" s="116">
        <v>42445</v>
      </c>
      <c r="G17" s="93">
        <v>216344.99999999997</v>
      </c>
      <c r="H17" s="95">
        <v>0.9325</v>
      </c>
      <c r="I17" s="93">
        <v>2.0175199999999998</v>
      </c>
      <c r="J17" s="94">
        <v>1.177849906430896E-3</v>
      </c>
      <c r="K17" s="94">
        <f>I17/'סכום נכסי הקרן'!$C$43</f>
        <v>3.2473759879326492E-6</v>
      </c>
      <c r="AW17" s="151"/>
      <c r="AY17" s="151"/>
    </row>
    <row r="18" spans="2:51" s="164" customFormat="1">
      <c r="B18" s="86" t="s">
        <v>1686</v>
      </c>
      <c r="C18" s="83" t="s">
        <v>1687</v>
      </c>
      <c r="D18" s="96"/>
      <c r="E18" s="96" t="s">
        <v>178</v>
      </c>
      <c r="F18" s="116">
        <v>42389</v>
      </c>
      <c r="G18" s="93">
        <v>762124.99999999988</v>
      </c>
      <c r="H18" s="95">
        <v>1.5693999999999999</v>
      </c>
      <c r="I18" s="93">
        <v>11.960899999999997</v>
      </c>
      <c r="J18" s="94">
        <v>6.9829022492115577E-3</v>
      </c>
      <c r="K18" s="94">
        <f>I18/'סכום נכסי הקרן'!$C$43</f>
        <v>1.9252121145794647E-5</v>
      </c>
      <c r="AW18" s="151"/>
      <c r="AY18" s="151"/>
    </row>
    <row r="19" spans="2:51" s="151" customFormat="1">
      <c r="B19" s="86" t="s">
        <v>1688</v>
      </c>
      <c r="C19" s="83" t="s">
        <v>1689</v>
      </c>
      <c r="D19" s="96"/>
      <c r="E19" s="96" t="s">
        <v>176</v>
      </c>
      <c r="F19" s="116">
        <v>42460</v>
      </c>
      <c r="G19" s="93">
        <v>35802.179999999993</v>
      </c>
      <c r="H19" s="95">
        <v>7.9600000000000004E-2</v>
      </c>
      <c r="I19" s="93">
        <v>2.8509999999999994E-2</v>
      </c>
      <c r="J19" s="94">
        <v>1.6644445077295313E-5</v>
      </c>
      <c r="K19" s="94">
        <f>I19/'סכום נכסי הקרן'!$C$43</f>
        <v>4.5889353967227E-8</v>
      </c>
    </row>
    <row r="20" spans="2:51" s="151" customFormat="1">
      <c r="B20" s="86" t="s">
        <v>1688</v>
      </c>
      <c r="C20" s="83" t="s">
        <v>1690</v>
      </c>
      <c r="D20" s="96"/>
      <c r="E20" s="96" t="s">
        <v>176</v>
      </c>
      <c r="F20" s="116">
        <v>42460</v>
      </c>
      <c r="G20" s="93">
        <v>38063.369999999995</v>
      </c>
      <c r="H20" s="95">
        <v>7.9600000000000004E-2</v>
      </c>
      <c r="I20" s="93">
        <v>3.0309999999999997E-2</v>
      </c>
      <c r="J20" s="94">
        <v>1.7695304464848159E-5</v>
      </c>
      <c r="K20" s="94">
        <f>I20/'סכום נכסי הקרן'!$C$43</f>
        <v>4.8786612372734149E-8</v>
      </c>
    </row>
    <row r="21" spans="2:51" s="151" customFormat="1">
      <c r="B21" s="86" t="s">
        <v>1688</v>
      </c>
      <c r="C21" s="83" t="s">
        <v>1691</v>
      </c>
      <c r="D21" s="96"/>
      <c r="E21" s="96" t="s">
        <v>176</v>
      </c>
      <c r="F21" s="116">
        <v>42460</v>
      </c>
      <c r="G21" s="93">
        <v>4333.95</v>
      </c>
      <c r="H21" s="95">
        <v>7.9600000000000004E-2</v>
      </c>
      <c r="I21" s="93">
        <v>3.4499999999999991E-3</v>
      </c>
      <c r="J21" s="94">
        <v>2.0141471594762828E-6</v>
      </c>
      <c r="K21" s="94">
        <f>I21/'סכום נכסי הקרן'!$C$43</f>
        <v>5.5530786105553544E-9</v>
      </c>
    </row>
    <row r="22" spans="2:51" s="151" customFormat="1">
      <c r="B22" s="86" t="s">
        <v>1692</v>
      </c>
      <c r="C22" s="83" t="s">
        <v>1693</v>
      </c>
      <c r="D22" s="96"/>
      <c r="E22" s="96" t="s">
        <v>176</v>
      </c>
      <c r="F22" s="116">
        <v>42452</v>
      </c>
      <c r="G22" s="93">
        <v>230285.99999999997</v>
      </c>
      <c r="H22" s="95">
        <v>1.9303999999999999</v>
      </c>
      <c r="I22" s="93">
        <v>4.4454500000000001</v>
      </c>
      <c r="J22" s="94">
        <v>2.5953015913315492E-3</v>
      </c>
      <c r="K22" s="94">
        <f>I22/'סכום נכסי הקרן'!$C$43</f>
        <v>7.1553429882009581E-6</v>
      </c>
    </row>
    <row r="23" spans="2:51" s="151" customFormat="1">
      <c r="B23" s="86" t="s">
        <v>1694</v>
      </c>
      <c r="C23" s="83" t="s">
        <v>1695</v>
      </c>
      <c r="D23" s="96"/>
      <c r="E23" s="96" t="s">
        <v>176</v>
      </c>
      <c r="F23" s="116">
        <v>42452</v>
      </c>
      <c r="G23" s="93">
        <v>15371.999999999998</v>
      </c>
      <c r="H23" s="95">
        <v>2.0127000000000002</v>
      </c>
      <c r="I23" s="93">
        <v>0.30938999999999994</v>
      </c>
      <c r="J23" s="94">
        <v>1.806252143972079E-4</v>
      </c>
      <c r="K23" s="94">
        <f>I23/'סכום נכסי הקרן'!$C$43</f>
        <v>4.9799043226658579E-7</v>
      </c>
    </row>
    <row r="24" spans="2:51" s="151" customFormat="1">
      <c r="B24" s="86" t="s">
        <v>1696</v>
      </c>
      <c r="C24" s="83" t="s">
        <v>1697</v>
      </c>
      <c r="D24" s="96"/>
      <c r="E24" s="96" t="s">
        <v>176</v>
      </c>
      <c r="F24" s="116">
        <v>42446</v>
      </c>
      <c r="G24" s="93">
        <v>38516477.999999993</v>
      </c>
      <c r="H24" s="95">
        <v>2.2385000000000002</v>
      </c>
      <c r="I24" s="93">
        <v>862.18744999999979</v>
      </c>
      <c r="J24" s="94">
        <v>0.50335431981263756</v>
      </c>
      <c r="K24" s="94">
        <f>I24/'סכום נכסי הקרן'!$C$43</f>
        <v>1.3877665759084823E-3</v>
      </c>
    </row>
    <row r="25" spans="2:51" s="151" customFormat="1">
      <c r="B25" s="86" t="s">
        <v>1698</v>
      </c>
      <c r="C25" s="83" t="s">
        <v>1699</v>
      </c>
      <c r="D25" s="96"/>
      <c r="E25" s="96" t="s">
        <v>176</v>
      </c>
      <c r="F25" s="116">
        <v>42409</v>
      </c>
      <c r="G25" s="93">
        <v>469262.49999999994</v>
      </c>
      <c r="H25" s="95">
        <v>2.8715000000000002</v>
      </c>
      <c r="I25" s="93">
        <v>13.474870000000001</v>
      </c>
      <c r="J25" s="94">
        <v>7.866774241974548E-3</v>
      </c>
      <c r="K25" s="94">
        <f>I25/'סכום נכסי הקרן'!$C$43</f>
        <v>2.1688989094786682E-5</v>
      </c>
    </row>
    <row r="26" spans="2:51" s="151" customFormat="1">
      <c r="B26" s="86" t="s">
        <v>1700</v>
      </c>
      <c r="C26" s="83" t="s">
        <v>1701</v>
      </c>
      <c r="D26" s="96"/>
      <c r="E26" s="96" t="s">
        <v>176</v>
      </c>
      <c r="F26" s="116">
        <v>42431</v>
      </c>
      <c r="G26" s="93">
        <v>5815.1999999999989</v>
      </c>
      <c r="H26" s="95">
        <v>2.9093</v>
      </c>
      <c r="I26" s="93">
        <v>0.16918</v>
      </c>
      <c r="J26" s="94">
        <v>9.8769106214550043E-5</v>
      </c>
      <c r="K26" s="94">
        <f>I26/'סכום נכסי הקרן'!$C$43</f>
        <v>2.7231009835761013E-7</v>
      </c>
    </row>
    <row r="27" spans="2:51" s="151" customFormat="1">
      <c r="B27" s="86" t="s">
        <v>1700</v>
      </c>
      <c r="C27" s="83" t="s">
        <v>1702</v>
      </c>
      <c r="D27" s="96"/>
      <c r="E27" s="96" t="s">
        <v>176</v>
      </c>
      <c r="F27" s="116">
        <v>42431</v>
      </c>
      <c r="G27" s="93">
        <v>31014.399999999994</v>
      </c>
      <c r="H27" s="95">
        <v>2.9093</v>
      </c>
      <c r="I27" s="93">
        <v>0.90228999999999981</v>
      </c>
      <c r="J27" s="94">
        <v>5.2676662044169728E-4</v>
      </c>
      <c r="K27" s="94">
        <f>I27/'סכום נכסי הקרן'!$C$43</f>
        <v>1.452315159280577E-6</v>
      </c>
    </row>
    <row r="28" spans="2:51" s="151" customFormat="1">
      <c r="B28" s="86" t="s">
        <v>1703</v>
      </c>
      <c r="C28" s="83" t="s">
        <v>1704</v>
      </c>
      <c r="D28" s="96"/>
      <c r="E28" s="96" t="s">
        <v>176</v>
      </c>
      <c r="F28" s="116">
        <v>42431</v>
      </c>
      <c r="G28" s="93">
        <v>1552.7599999999998</v>
      </c>
      <c r="H28" s="95">
        <v>2.9946999999999999</v>
      </c>
      <c r="I28" s="93">
        <v>4.6499999999999993E-2</v>
      </c>
      <c r="J28" s="94">
        <v>2.7147200845115122E-5</v>
      </c>
      <c r="K28" s="94">
        <f>I28/'סכום נכסי הקרן'!$C$43</f>
        <v>7.4845842142267829E-8</v>
      </c>
    </row>
    <row r="29" spans="2:51" s="151" customFormat="1">
      <c r="B29" s="86" t="s">
        <v>1705</v>
      </c>
      <c r="C29" s="83" t="s">
        <v>1706</v>
      </c>
      <c r="D29" s="96"/>
      <c r="E29" s="96" t="s">
        <v>176</v>
      </c>
      <c r="F29" s="116">
        <v>42432</v>
      </c>
      <c r="G29" s="93">
        <v>855.24999999999989</v>
      </c>
      <c r="H29" s="95">
        <v>3.1347999999999998</v>
      </c>
      <c r="I29" s="93">
        <v>2.6809999999999994E-2</v>
      </c>
      <c r="J29" s="94">
        <v>1.5651966766828738E-5</v>
      </c>
      <c r="K29" s="94">
        <f>I29/'סכום נכסי הקרן'!$C$43</f>
        <v>4.3153054362025812E-8</v>
      </c>
    </row>
    <row r="30" spans="2:51" s="151" customFormat="1">
      <c r="B30" s="86" t="s">
        <v>1707</v>
      </c>
      <c r="C30" s="83" t="s">
        <v>1708</v>
      </c>
      <c r="D30" s="96"/>
      <c r="E30" s="96" t="s">
        <v>176</v>
      </c>
      <c r="F30" s="116">
        <v>42411</v>
      </c>
      <c r="G30" s="93">
        <v>17504.999999999996</v>
      </c>
      <c r="H30" s="95">
        <v>3.1966000000000001</v>
      </c>
      <c r="I30" s="93">
        <v>0.55955999999999984</v>
      </c>
      <c r="J30" s="94">
        <v>3.266771549439272E-4</v>
      </c>
      <c r="K30" s="94">
        <f>I30/'סכום נכסי הקרן'!$C$43</f>
        <v>9.0066106299198666E-7</v>
      </c>
    </row>
    <row r="31" spans="2:51" s="151" customFormat="1">
      <c r="B31" s="86" t="s">
        <v>1707</v>
      </c>
      <c r="C31" s="83" t="s">
        <v>1706</v>
      </c>
      <c r="D31" s="96"/>
      <c r="E31" s="96" t="s">
        <v>176</v>
      </c>
      <c r="F31" s="116">
        <v>42411</v>
      </c>
      <c r="G31" s="93">
        <v>35009.999999999993</v>
      </c>
      <c r="H31" s="95">
        <v>3.1966000000000001</v>
      </c>
      <c r="I31" s="93">
        <v>1.1191199999999997</v>
      </c>
      <c r="J31" s="94">
        <v>6.533543098878544E-4</v>
      </c>
      <c r="K31" s="94">
        <f>I31/'סכום נכסי הקרן'!$C$43</f>
        <v>1.8013221259839733E-6</v>
      </c>
    </row>
    <row r="32" spans="2:51" s="151" customFormat="1">
      <c r="B32" s="86" t="s">
        <v>1709</v>
      </c>
      <c r="C32" s="83" t="s">
        <v>1710</v>
      </c>
      <c r="D32" s="96"/>
      <c r="E32" s="96" t="s">
        <v>176</v>
      </c>
      <c r="F32" s="116">
        <v>42445</v>
      </c>
      <c r="G32" s="93">
        <v>3824693.5999999996</v>
      </c>
      <c r="H32" s="95">
        <v>3.3578999999999999</v>
      </c>
      <c r="I32" s="93">
        <v>128.42948999999999</v>
      </c>
      <c r="J32" s="94">
        <v>7.4978519558402235E-2</v>
      </c>
      <c r="K32" s="94">
        <f>I32/'סכום נכסי הקרן'!$C$43</f>
        <v>2.0671856634305299E-4</v>
      </c>
    </row>
    <row r="33" spans="2:11" s="151" customFormat="1">
      <c r="B33" s="86" t="s">
        <v>1711</v>
      </c>
      <c r="C33" s="83" t="s">
        <v>1712</v>
      </c>
      <c r="D33" s="96"/>
      <c r="E33" s="96" t="s">
        <v>176</v>
      </c>
      <c r="F33" s="116">
        <v>42433</v>
      </c>
      <c r="G33" s="93">
        <v>194884.99999999997</v>
      </c>
      <c r="H33" s="95">
        <v>3.4371</v>
      </c>
      <c r="I33" s="93">
        <v>6.6983699999999988</v>
      </c>
      <c r="J33" s="94">
        <v>3.910580553223522E-3</v>
      </c>
      <c r="K33" s="94">
        <f>I33/'סכום נכסי הקרן'!$C$43</f>
        <v>1.0781615992053817E-5</v>
      </c>
    </row>
    <row r="34" spans="2:11" s="151" customFormat="1">
      <c r="B34" s="86" t="s">
        <v>1713</v>
      </c>
      <c r="C34" s="83" t="s">
        <v>1714</v>
      </c>
      <c r="D34" s="96"/>
      <c r="E34" s="96" t="s">
        <v>176</v>
      </c>
      <c r="F34" s="116">
        <v>42445</v>
      </c>
      <c r="G34" s="93">
        <v>25339.599999999995</v>
      </c>
      <c r="H34" s="95">
        <v>3.4051</v>
      </c>
      <c r="I34" s="93">
        <v>0.86284999999999989</v>
      </c>
      <c r="J34" s="94">
        <v>5.0374112363887273E-4</v>
      </c>
      <c r="K34" s="94">
        <f>I34/'סכום נכסי הקרן'!$C$43</f>
        <v>1.3888330084399096E-6</v>
      </c>
    </row>
    <row r="35" spans="2:11" s="151" customFormat="1">
      <c r="B35" s="86" t="s">
        <v>1715</v>
      </c>
      <c r="C35" s="83" t="s">
        <v>1716</v>
      </c>
      <c r="D35" s="96"/>
      <c r="E35" s="96" t="s">
        <v>176</v>
      </c>
      <c r="F35" s="116">
        <v>42438</v>
      </c>
      <c r="G35" s="93">
        <v>8187.8999999999987</v>
      </c>
      <c r="H35" s="95">
        <v>3.42</v>
      </c>
      <c r="I35" s="93">
        <v>0.28002999999999989</v>
      </c>
      <c r="J35" s="94">
        <v>1.6348453016467926E-4</v>
      </c>
      <c r="K35" s="94">
        <f>I35/'סכום נכסי הקרן'!$C$43</f>
        <v>4.5073292849675814E-7</v>
      </c>
    </row>
    <row r="36" spans="2:11" s="151" customFormat="1">
      <c r="B36" s="86" t="s">
        <v>1715</v>
      </c>
      <c r="C36" s="83" t="s">
        <v>1717</v>
      </c>
      <c r="D36" s="96"/>
      <c r="E36" s="96" t="s">
        <v>176</v>
      </c>
      <c r="F36" s="116">
        <v>42438</v>
      </c>
      <c r="G36" s="93">
        <v>3119.1999999999994</v>
      </c>
      <c r="H36" s="95">
        <v>3.4201000000000001</v>
      </c>
      <c r="I36" s="93">
        <v>0.10668000000000001</v>
      </c>
      <c r="J36" s="94">
        <v>6.2280933035631863E-5</v>
      </c>
      <c r="K36" s="94">
        <f>I36/'סכום נכסי הקרן'!$C$43</f>
        <v>1.7171084816638996E-7</v>
      </c>
    </row>
    <row r="37" spans="2:11" s="151" customFormat="1">
      <c r="B37" s="86" t="s">
        <v>1718</v>
      </c>
      <c r="C37" s="83" t="s">
        <v>1719</v>
      </c>
      <c r="D37" s="96"/>
      <c r="E37" s="96" t="s">
        <v>176</v>
      </c>
      <c r="F37" s="116">
        <v>42416</v>
      </c>
      <c r="G37" s="93">
        <v>7527.9699999999984</v>
      </c>
      <c r="H37" s="95">
        <v>3.4571999999999998</v>
      </c>
      <c r="I37" s="93">
        <v>0.26025999999999999</v>
      </c>
      <c r="J37" s="94">
        <v>1.5194259122472393E-4</v>
      </c>
      <c r="K37" s="94">
        <f>I37/'סכום נכסי הקרן'!$C$43</f>
        <v>4.1891137367627152E-7</v>
      </c>
    </row>
    <row r="38" spans="2:11" s="151" customFormat="1">
      <c r="B38" s="86" t="s">
        <v>1720</v>
      </c>
      <c r="C38" s="83" t="s">
        <v>1721</v>
      </c>
      <c r="D38" s="96"/>
      <c r="E38" s="96" t="s">
        <v>176</v>
      </c>
      <c r="F38" s="116">
        <v>42437</v>
      </c>
      <c r="G38" s="93">
        <v>23402.999999999996</v>
      </c>
      <c r="H38" s="95">
        <v>3.4990999999999999</v>
      </c>
      <c r="I38" s="93">
        <v>0.81889999999999985</v>
      </c>
      <c r="J38" s="94">
        <v>4.7808264025945749E-4</v>
      </c>
      <c r="K38" s="94">
        <f>I38/'סכום נכסי הקרן'!$C$43</f>
        <v>1.3180916157054435E-6</v>
      </c>
    </row>
    <row r="39" spans="2:11" s="151" customFormat="1">
      <c r="B39" s="86" t="s">
        <v>1722</v>
      </c>
      <c r="C39" s="83" t="s">
        <v>1723</v>
      </c>
      <c r="D39" s="96"/>
      <c r="E39" s="96" t="s">
        <v>176</v>
      </c>
      <c r="F39" s="116">
        <v>42423</v>
      </c>
      <c r="G39" s="93">
        <v>21454.400000000001</v>
      </c>
      <c r="H39" s="95">
        <v>3.5066000000000002</v>
      </c>
      <c r="I39" s="93">
        <v>0.75230999999999981</v>
      </c>
      <c r="J39" s="94">
        <v>4.3920668102771088E-4</v>
      </c>
      <c r="K39" s="94">
        <f>I39/'סכום נכסי הקרן'!$C$43</f>
        <v>1.2109091505817097E-6</v>
      </c>
    </row>
    <row r="40" spans="2:11" s="151" customFormat="1">
      <c r="B40" s="86" t="s">
        <v>1724</v>
      </c>
      <c r="C40" s="83" t="s">
        <v>1725</v>
      </c>
      <c r="D40" s="96"/>
      <c r="E40" s="96" t="s">
        <v>176</v>
      </c>
      <c r="F40" s="116">
        <v>42429</v>
      </c>
      <c r="G40" s="93">
        <v>16517.3</v>
      </c>
      <c r="H40" s="95">
        <v>3.5634999999999999</v>
      </c>
      <c r="I40" s="93">
        <v>0.58858999999999995</v>
      </c>
      <c r="J40" s="94">
        <v>3.4362518162207119E-4</v>
      </c>
      <c r="K40" s="94">
        <f>I40/'סכום נכסי הקרן'!$C$43</f>
        <v>9.4738740272080478E-7</v>
      </c>
    </row>
    <row r="41" spans="2:11" s="151" customFormat="1">
      <c r="B41" s="86" t="s">
        <v>1726</v>
      </c>
      <c r="C41" s="83" t="s">
        <v>1727</v>
      </c>
      <c r="D41" s="96"/>
      <c r="E41" s="96" t="s">
        <v>176</v>
      </c>
      <c r="F41" s="116">
        <v>42425</v>
      </c>
      <c r="G41" s="93">
        <v>11676697.499999998</v>
      </c>
      <c r="H41" s="95">
        <v>3.5981999999999998</v>
      </c>
      <c r="I41" s="93">
        <v>420.14634000000001</v>
      </c>
      <c r="J41" s="94">
        <v>0.24528595863053823</v>
      </c>
      <c r="K41" s="94">
        <f>I41/'סכום נכסי הקרן'!$C$43</f>
        <v>6.7626250839336751E-4</v>
      </c>
    </row>
    <row r="42" spans="2:11" s="151" customFormat="1">
      <c r="B42" s="86" t="s">
        <v>1728</v>
      </c>
      <c r="C42" s="83" t="s">
        <v>1729</v>
      </c>
      <c r="D42" s="96"/>
      <c r="E42" s="96" t="s">
        <v>176</v>
      </c>
      <c r="F42" s="116">
        <v>42436</v>
      </c>
      <c r="G42" s="93">
        <v>7816.1999999999989</v>
      </c>
      <c r="H42" s="95">
        <v>3.6448999999999998</v>
      </c>
      <c r="I42" s="93">
        <v>0.28488999999999998</v>
      </c>
      <c r="J42" s="94">
        <v>1.6632185051107198E-4</v>
      </c>
      <c r="K42" s="94">
        <f>I42/'סכום נכסי הקרן'!$C$43</f>
        <v>4.5855552619162757E-7</v>
      </c>
    </row>
    <row r="43" spans="2:11" s="151" customFormat="1">
      <c r="B43" s="86" t="s">
        <v>1730</v>
      </c>
      <c r="C43" s="83" t="s">
        <v>1691</v>
      </c>
      <c r="D43" s="96"/>
      <c r="E43" s="96" t="s">
        <v>176</v>
      </c>
      <c r="F43" s="116">
        <v>42424</v>
      </c>
      <c r="G43" s="93">
        <v>7837.3999999999987</v>
      </c>
      <c r="H43" s="95">
        <v>3.9055</v>
      </c>
      <c r="I43" s="93">
        <v>0.30608999999999992</v>
      </c>
      <c r="J43" s="94">
        <v>1.78698638853361E-4</v>
      </c>
      <c r="K43" s="94">
        <f>I43/'סכום נכסי הקרן'!$C$43</f>
        <v>4.9267879185648933E-7</v>
      </c>
    </row>
    <row r="44" spans="2:11" s="151" customFormat="1">
      <c r="B44" s="86" t="s">
        <v>1731</v>
      </c>
      <c r="C44" s="83" t="s">
        <v>1732</v>
      </c>
      <c r="D44" s="96"/>
      <c r="E44" s="96" t="s">
        <v>176</v>
      </c>
      <c r="F44" s="116">
        <v>42381</v>
      </c>
      <c r="G44" s="93">
        <v>981.12999999999988</v>
      </c>
      <c r="H44" s="95">
        <v>4.0484</v>
      </c>
      <c r="I44" s="93">
        <v>3.9719999999999998E-2</v>
      </c>
      <c r="J44" s="94">
        <v>2.3188963818666081E-5</v>
      </c>
      <c r="K44" s="94">
        <f>I44/'סכום נכסי הקרן'!$C$43</f>
        <v>6.3932835481524259E-8</v>
      </c>
    </row>
    <row r="45" spans="2:11" s="151" customFormat="1">
      <c r="B45" s="86" t="s">
        <v>1731</v>
      </c>
      <c r="C45" s="83" t="s">
        <v>1733</v>
      </c>
      <c r="D45" s="96"/>
      <c r="E45" s="96" t="s">
        <v>176</v>
      </c>
      <c r="F45" s="116">
        <v>42381</v>
      </c>
      <c r="G45" s="93">
        <v>392.44999999999993</v>
      </c>
      <c r="H45" s="95">
        <v>4.0464000000000002</v>
      </c>
      <c r="I45" s="93">
        <v>1.5879999999999998E-2</v>
      </c>
      <c r="J45" s="94">
        <v>9.2709150412995298E-6</v>
      </c>
      <c r="K45" s="94">
        <f>I45/'סכום נכסי הקרן'!$C$43</f>
        <v>2.5560257488585228E-8</v>
      </c>
    </row>
    <row r="46" spans="2:11" s="151" customFormat="1">
      <c r="B46" s="86" t="s">
        <v>1731</v>
      </c>
      <c r="C46" s="83" t="s">
        <v>1732</v>
      </c>
      <c r="D46" s="96"/>
      <c r="E46" s="96" t="s">
        <v>176</v>
      </c>
      <c r="F46" s="116">
        <v>42381</v>
      </c>
      <c r="G46" s="93">
        <v>392.44999999999993</v>
      </c>
      <c r="H46" s="95">
        <v>4.0464000000000002</v>
      </c>
      <c r="I46" s="93">
        <v>1.5879999999999998E-2</v>
      </c>
      <c r="J46" s="94">
        <v>9.2709150412995298E-6</v>
      </c>
      <c r="K46" s="94">
        <f>I46/'סכום נכסי הקרן'!$C$43</f>
        <v>2.5560257488585228E-8</v>
      </c>
    </row>
    <row r="47" spans="2:11" s="151" customFormat="1">
      <c r="B47" s="86" t="s">
        <v>1734</v>
      </c>
      <c r="C47" s="83" t="s">
        <v>1735</v>
      </c>
      <c r="D47" s="96"/>
      <c r="E47" s="96" t="s">
        <v>176</v>
      </c>
      <c r="F47" s="116">
        <v>42380</v>
      </c>
      <c r="G47" s="93">
        <v>2358.4799999999996</v>
      </c>
      <c r="H47" s="95">
        <v>4.2013999999999996</v>
      </c>
      <c r="I47" s="93">
        <v>9.908999999999997E-2</v>
      </c>
      <c r="J47" s="94">
        <v>5.7849809284784018E-5</v>
      </c>
      <c r="K47" s="94">
        <f>I47/'סכום נכסי הקרן'!$C$43</f>
        <v>1.5949407522316811E-7</v>
      </c>
    </row>
    <row r="48" spans="2:11" s="151" customFormat="1">
      <c r="B48" s="86" t="s">
        <v>1734</v>
      </c>
      <c r="C48" s="83" t="s">
        <v>1732</v>
      </c>
      <c r="D48" s="96"/>
      <c r="E48" s="96" t="s">
        <v>176</v>
      </c>
      <c r="F48" s="116">
        <v>42380</v>
      </c>
      <c r="G48" s="93">
        <v>982.69999999999982</v>
      </c>
      <c r="H48" s="95">
        <v>4.2016999999999998</v>
      </c>
      <c r="I48" s="93">
        <v>4.1289999999999993E-2</v>
      </c>
      <c r="J48" s="94">
        <v>2.4105546728920502E-5</v>
      </c>
      <c r="K48" s="94">
        <f>I48/'סכום נכסי הקרן'!$C$43</f>
        <v>6.6459888646327714E-8</v>
      </c>
    </row>
    <row r="49" spans="2:11" s="151" customFormat="1">
      <c r="B49" s="86" t="s">
        <v>1734</v>
      </c>
      <c r="C49" s="83" t="s">
        <v>1735</v>
      </c>
      <c r="D49" s="96"/>
      <c r="E49" s="96" t="s">
        <v>176</v>
      </c>
      <c r="F49" s="116">
        <v>42380</v>
      </c>
      <c r="G49" s="93">
        <v>982.69999999999982</v>
      </c>
      <c r="H49" s="95">
        <v>4.2016999999999998</v>
      </c>
      <c r="I49" s="93">
        <v>4.1289999999999993E-2</v>
      </c>
      <c r="J49" s="94">
        <v>2.4105546728920502E-5</v>
      </c>
      <c r="K49" s="94">
        <f>I49/'סכום נכסי הקרן'!$C$43</f>
        <v>6.6459888646327714E-8</v>
      </c>
    </row>
    <row r="50" spans="2:11" s="151" customFormat="1">
      <c r="B50" s="86" t="s">
        <v>1736</v>
      </c>
      <c r="C50" s="83" t="s">
        <v>1737</v>
      </c>
      <c r="D50" s="96"/>
      <c r="E50" s="96" t="s">
        <v>176</v>
      </c>
      <c r="F50" s="116">
        <v>42402</v>
      </c>
      <c r="G50" s="93">
        <v>395.14999999999992</v>
      </c>
      <c r="H50" s="95">
        <v>4.702</v>
      </c>
      <c r="I50" s="93">
        <v>1.8579999999999996E-2</v>
      </c>
      <c r="J50" s="94">
        <v>1.0847204122628794E-5</v>
      </c>
      <c r="K50" s="94">
        <f>I50/'סכום נכסי הקרן'!$C$43</f>
        <v>2.9906145096845935E-8</v>
      </c>
    </row>
    <row r="51" spans="2:11" s="151" customFormat="1">
      <c r="B51" s="86" t="s">
        <v>1738</v>
      </c>
      <c r="C51" s="83" t="s">
        <v>1739</v>
      </c>
      <c r="D51" s="96"/>
      <c r="E51" s="96" t="s">
        <v>176</v>
      </c>
      <c r="F51" s="116">
        <v>42403</v>
      </c>
      <c r="G51" s="93">
        <v>6164703.4999999991</v>
      </c>
      <c r="H51" s="95">
        <v>4.7805999999999997</v>
      </c>
      <c r="I51" s="93">
        <v>294.70836999999995</v>
      </c>
      <c r="J51" s="94">
        <v>0.1720539206693871</v>
      </c>
      <c r="K51" s="94">
        <f>I51/'סכום נכסי הקרן'!$C$43</f>
        <v>4.7435905675322705E-4</v>
      </c>
    </row>
    <row r="52" spans="2:11" s="151" customFormat="1">
      <c r="B52" s="86" t="s">
        <v>1738</v>
      </c>
      <c r="C52" s="83" t="s">
        <v>1740</v>
      </c>
      <c r="D52" s="96"/>
      <c r="E52" s="96" t="s">
        <v>176</v>
      </c>
      <c r="F52" s="116">
        <v>42403</v>
      </c>
      <c r="G52" s="93">
        <v>17235.080000000002</v>
      </c>
      <c r="H52" s="95">
        <v>4.7805999999999997</v>
      </c>
      <c r="I52" s="93">
        <v>0.82394000000000001</v>
      </c>
      <c r="J52" s="94">
        <v>4.8102504654460551E-4</v>
      </c>
      <c r="K52" s="94">
        <f>I52/'סכום נכסי הקרן'!$C$43</f>
        <v>1.3262039392408637E-6</v>
      </c>
    </row>
    <row r="53" spans="2:11" s="151" customFormat="1">
      <c r="B53" s="86" t="s">
        <v>1738</v>
      </c>
      <c r="C53" s="83" t="s">
        <v>1741</v>
      </c>
      <c r="D53" s="96"/>
      <c r="E53" s="96" t="s">
        <v>176</v>
      </c>
      <c r="F53" s="116">
        <v>42403</v>
      </c>
      <c r="G53" s="93">
        <v>237970.59999999998</v>
      </c>
      <c r="H53" s="95">
        <v>4.7805999999999997</v>
      </c>
      <c r="I53" s="93">
        <v>11.376370000000001</v>
      </c>
      <c r="J53" s="94">
        <v>6.6416473393191913E-3</v>
      </c>
      <c r="K53" s="94">
        <f>I53/'סכום נכסי הקרן'!$C$43</f>
        <v>1.8311268670366274E-5</v>
      </c>
    </row>
    <row r="54" spans="2:11" s="151" customFormat="1">
      <c r="B54" s="86" t="s">
        <v>1742</v>
      </c>
      <c r="C54" s="83" t="s">
        <v>1743</v>
      </c>
      <c r="D54" s="96"/>
      <c r="E54" s="96" t="s">
        <v>176</v>
      </c>
      <c r="F54" s="116">
        <v>42458</v>
      </c>
      <c r="G54" s="93">
        <v>7531.9999999999991</v>
      </c>
      <c r="H54" s="95">
        <v>-1.6211</v>
      </c>
      <c r="I54" s="93">
        <v>-0.12209999999999999</v>
      </c>
      <c r="J54" s="94">
        <v>-7.1283295122334545E-5</v>
      </c>
      <c r="K54" s="94">
        <f>I54/'סכום נכסי הקרן'!$C$43</f>
        <v>-1.9653069517356778E-7</v>
      </c>
    </row>
    <row r="55" spans="2:11" s="151" customFormat="1">
      <c r="B55" s="86" t="s">
        <v>1744</v>
      </c>
      <c r="C55" s="83" t="s">
        <v>1729</v>
      </c>
      <c r="D55" s="96"/>
      <c r="E55" s="96" t="s">
        <v>176</v>
      </c>
      <c r="F55" s="116">
        <v>42457</v>
      </c>
      <c r="G55" s="93">
        <v>18829.999999999996</v>
      </c>
      <c r="H55" s="95">
        <v>-1.7657</v>
      </c>
      <c r="I55" s="93">
        <v>-0.33248999999999995</v>
      </c>
      <c r="J55" s="94">
        <v>-1.9411124320413607E-4</v>
      </c>
      <c r="K55" s="94">
        <f>I55/'סכום נכסי הקרן'!$C$43</f>
        <v>-5.3517191513726079E-7</v>
      </c>
    </row>
    <row r="56" spans="2:11" s="151" customFormat="1">
      <c r="B56" s="86" t="s">
        <v>1744</v>
      </c>
      <c r="C56" s="83" t="s">
        <v>1745</v>
      </c>
      <c r="D56" s="96"/>
      <c r="E56" s="96" t="s">
        <v>176</v>
      </c>
      <c r="F56" s="116">
        <v>42457</v>
      </c>
      <c r="G56" s="93">
        <v>2636.1999999999994</v>
      </c>
      <c r="H56" s="95">
        <v>-1.7658</v>
      </c>
      <c r="I56" s="93">
        <v>-4.6549999999999987E-2</v>
      </c>
      <c r="J56" s="94">
        <v>-2.7176391383658252E-5</v>
      </c>
      <c r="K56" s="94">
        <f>I56/'סכום נכסי הקרן'!$C$43</f>
        <v>-7.4926321542420793E-8</v>
      </c>
    </row>
    <row r="57" spans="2:11" s="151" customFormat="1">
      <c r="B57" s="86" t="s">
        <v>1746</v>
      </c>
      <c r="C57" s="83" t="s">
        <v>1747</v>
      </c>
      <c r="D57" s="96"/>
      <c r="E57" s="96" t="s">
        <v>176</v>
      </c>
      <c r="F57" s="116">
        <v>42454</v>
      </c>
      <c r="G57" s="93">
        <v>94149.999999999985</v>
      </c>
      <c r="H57" s="95">
        <v>-1.8342000000000001</v>
      </c>
      <c r="I57" s="93">
        <v>-1.7269099999999997</v>
      </c>
      <c r="J57" s="94">
        <v>-1.0081886583104894E-3</v>
      </c>
      <c r="K57" s="94">
        <f>I57/'סכום נכסי הקרן'!$C$43</f>
        <v>-2.7796136183635208E-6</v>
      </c>
    </row>
    <row r="58" spans="2:11" s="151" customFormat="1">
      <c r="B58" s="86" t="s">
        <v>1748</v>
      </c>
      <c r="C58" s="83" t="s">
        <v>1749</v>
      </c>
      <c r="D58" s="96"/>
      <c r="E58" s="96" t="s">
        <v>176</v>
      </c>
      <c r="F58" s="116">
        <v>42451</v>
      </c>
      <c r="G58" s="93">
        <v>22595.999999999996</v>
      </c>
      <c r="H58" s="95">
        <v>-2.0632000000000001</v>
      </c>
      <c r="I58" s="93">
        <v>-0.46618999999999994</v>
      </c>
      <c r="J58" s="94">
        <v>-2.7216674326847781E-4</v>
      </c>
      <c r="K58" s="94">
        <f>I58/'סכום נכסי הקרן'!$C$43</f>
        <v>-7.5037383114631911E-7</v>
      </c>
    </row>
    <row r="59" spans="2:11" s="151" customFormat="1">
      <c r="B59" s="86" t="s">
        <v>1748</v>
      </c>
      <c r="C59" s="83" t="s">
        <v>1725</v>
      </c>
      <c r="D59" s="96"/>
      <c r="E59" s="96" t="s">
        <v>176</v>
      </c>
      <c r="F59" s="116">
        <v>42451</v>
      </c>
      <c r="G59" s="93">
        <v>11297.999999999998</v>
      </c>
      <c r="H59" s="95">
        <v>-2.0630999999999999</v>
      </c>
      <c r="I59" s="93">
        <v>-0.23308999999999996</v>
      </c>
      <c r="J59" s="94">
        <v>-1.3608045258038458E-4</v>
      </c>
      <c r="K59" s="94">
        <f>I59/'סכום נכסי הקרן'!$C$43</f>
        <v>-3.7517886763314423E-7</v>
      </c>
    </row>
    <row r="60" spans="2:11" s="151" customFormat="1">
      <c r="B60" s="86" t="s">
        <v>1750</v>
      </c>
      <c r="C60" s="83" t="s">
        <v>1751</v>
      </c>
      <c r="D60" s="96"/>
      <c r="E60" s="96" t="s">
        <v>176</v>
      </c>
      <c r="F60" s="116">
        <v>42409</v>
      </c>
      <c r="G60" s="93">
        <v>16946.999999999996</v>
      </c>
      <c r="H60" s="95">
        <v>-2.6922000000000001</v>
      </c>
      <c r="I60" s="93">
        <v>-0.45623999999999998</v>
      </c>
      <c r="J60" s="94">
        <v>-2.6635782609839406E-4</v>
      </c>
      <c r="K60" s="94">
        <f>I60/'סכום נכסי הקרן'!$C$43</f>
        <v>-7.3435843051587693E-7</v>
      </c>
    </row>
    <row r="61" spans="2:11" s="151" customFormat="1">
      <c r="B61" s="86" t="s">
        <v>1752</v>
      </c>
      <c r="C61" s="83" t="s">
        <v>1737</v>
      </c>
      <c r="D61" s="96"/>
      <c r="E61" s="96" t="s">
        <v>176</v>
      </c>
      <c r="F61" s="116">
        <v>42409</v>
      </c>
      <c r="G61" s="93">
        <v>2824.4999999999995</v>
      </c>
      <c r="H61" s="95">
        <v>-2.7494999999999998</v>
      </c>
      <c r="I61" s="93">
        <v>-7.7659999999999979E-2</v>
      </c>
      <c r="J61" s="94">
        <v>-4.533874446519656E-5</v>
      </c>
      <c r="K61" s="94">
        <f>I61/'סכום נכסי הקרן'!$C$43</f>
        <v>-1.2500060431760254E-7</v>
      </c>
    </row>
    <row r="62" spans="2:11" s="151" customFormat="1">
      <c r="B62" s="86" t="s">
        <v>1752</v>
      </c>
      <c r="C62" s="83" t="s">
        <v>1704</v>
      </c>
      <c r="D62" s="96"/>
      <c r="E62" s="96" t="s">
        <v>176</v>
      </c>
      <c r="F62" s="116">
        <v>42409</v>
      </c>
      <c r="G62" s="93">
        <v>6402.1999999999989</v>
      </c>
      <c r="H62" s="95">
        <v>-2.7494999999999998</v>
      </c>
      <c r="I62" s="93">
        <v>-0.17602999999999996</v>
      </c>
      <c r="J62" s="94">
        <v>-1.0276820999495945E-4</v>
      </c>
      <c r="K62" s="94">
        <f>I62/'סכום נכסי הקרן'!$C$43</f>
        <v>-2.8333577617856786E-7</v>
      </c>
    </row>
    <row r="63" spans="2:11" s="151" customFormat="1">
      <c r="B63" s="86" t="s">
        <v>1753</v>
      </c>
      <c r="C63" s="83" t="s">
        <v>1754</v>
      </c>
      <c r="D63" s="96"/>
      <c r="E63" s="96" t="s">
        <v>176</v>
      </c>
      <c r="F63" s="116">
        <v>42410</v>
      </c>
      <c r="G63" s="93">
        <v>11297.999999999998</v>
      </c>
      <c r="H63" s="95">
        <v>-3.0055000000000001</v>
      </c>
      <c r="I63" s="93">
        <v>-0.33955999999999997</v>
      </c>
      <c r="J63" s="94">
        <v>-1.9823878535413529E-4</v>
      </c>
      <c r="K63" s="94">
        <f>I63/'סכום נכסי הקרן'!$C$43</f>
        <v>-5.4655170231889172E-7</v>
      </c>
    </row>
    <row r="64" spans="2:11" s="151" customFormat="1">
      <c r="B64" s="86" t="s">
        <v>1755</v>
      </c>
      <c r="C64" s="83" t="s">
        <v>1704</v>
      </c>
      <c r="D64" s="96"/>
      <c r="E64" s="96" t="s">
        <v>176</v>
      </c>
      <c r="F64" s="116">
        <v>42410</v>
      </c>
      <c r="G64" s="93">
        <v>5272.3999999999987</v>
      </c>
      <c r="H64" s="95">
        <v>-3.0417000000000001</v>
      </c>
      <c r="I64" s="93">
        <v>-0.16036999999999998</v>
      </c>
      <c r="J64" s="94">
        <v>-9.3625733323249725E-5</v>
      </c>
      <c r="K64" s="94">
        <f>I64/'סכום נכסי הקרן'!$C$43</f>
        <v>-2.5812962805065572E-7</v>
      </c>
    </row>
    <row r="65" spans="2:11" s="151" customFormat="1">
      <c r="B65" s="86" t="s">
        <v>1755</v>
      </c>
      <c r="C65" s="83" t="s">
        <v>1756</v>
      </c>
      <c r="D65" s="96"/>
      <c r="E65" s="96" t="s">
        <v>176</v>
      </c>
      <c r="F65" s="116">
        <v>42410</v>
      </c>
      <c r="G65" s="93">
        <v>13180.999999999998</v>
      </c>
      <c r="H65" s="95">
        <v>-3.0415999999999999</v>
      </c>
      <c r="I65" s="93">
        <v>-0.40091000000000004</v>
      </c>
      <c r="J65" s="94">
        <v>-2.3405557614656142E-4</v>
      </c>
      <c r="K65" s="94">
        <f>I65/'סכום נכסי הקרן'!$C$43</f>
        <v>-6.4529992630659357E-7</v>
      </c>
    </row>
    <row r="66" spans="2:11" s="151" customFormat="1">
      <c r="B66" s="86" t="s">
        <v>1757</v>
      </c>
      <c r="C66" s="83" t="s">
        <v>1733</v>
      </c>
      <c r="D66" s="96"/>
      <c r="E66" s="96" t="s">
        <v>176</v>
      </c>
      <c r="F66" s="116">
        <v>42408</v>
      </c>
      <c r="G66" s="93">
        <v>3201.0999999999995</v>
      </c>
      <c r="H66" s="95">
        <v>-3.2166999999999999</v>
      </c>
      <c r="I66" s="93">
        <v>-0.10296999999999998</v>
      </c>
      <c r="J66" s="94">
        <v>-6.0114995075731267E-5</v>
      </c>
      <c r="K66" s="94">
        <f>I66/'סכום נכסי הקרן'!$C$43</f>
        <v>-1.6573927667503909E-7</v>
      </c>
    </row>
    <row r="67" spans="2:11" s="151" customFormat="1">
      <c r="B67" s="86" t="s">
        <v>1758</v>
      </c>
      <c r="C67" s="83" t="s">
        <v>1759</v>
      </c>
      <c r="D67" s="96"/>
      <c r="E67" s="96" t="s">
        <v>176</v>
      </c>
      <c r="F67" s="116">
        <v>42444</v>
      </c>
      <c r="G67" s="93">
        <v>18829.999999999996</v>
      </c>
      <c r="H67" s="95">
        <v>-3.254</v>
      </c>
      <c r="I67" s="93">
        <v>-0.61272999999999989</v>
      </c>
      <c r="J67" s="94">
        <v>-3.5771837363069651E-4</v>
      </c>
      <c r="K67" s="94">
        <f>I67/'סכום נכסי הקרן'!$C$43</f>
        <v>-9.8624285711466148E-7</v>
      </c>
    </row>
    <row r="68" spans="2:11" s="151" customFormat="1">
      <c r="B68" s="86" t="s">
        <v>1758</v>
      </c>
      <c r="C68" s="83" t="s">
        <v>1719</v>
      </c>
      <c r="D68" s="96"/>
      <c r="E68" s="96" t="s">
        <v>176</v>
      </c>
      <c r="F68" s="116">
        <v>42444</v>
      </c>
      <c r="G68" s="93">
        <v>753.2</v>
      </c>
      <c r="H68" s="95">
        <v>-3.2541000000000002</v>
      </c>
      <c r="I68" s="93">
        <v>-2.4510000000000001E-2</v>
      </c>
      <c r="J68" s="94">
        <v>-1.4309201993844553E-5</v>
      </c>
      <c r="K68" s="94">
        <f>I68/'סכום נכסי הקרן'!$C$43</f>
        <v>-3.9451001954988915E-8</v>
      </c>
    </row>
    <row r="69" spans="2:11" s="151" customFormat="1">
      <c r="B69" s="86" t="s">
        <v>1760</v>
      </c>
      <c r="C69" s="83" t="s">
        <v>1761</v>
      </c>
      <c r="D69" s="96"/>
      <c r="E69" s="96" t="s">
        <v>176</v>
      </c>
      <c r="F69" s="116">
        <v>42416</v>
      </c>
      <c r="G69" s="93">
        <v>3012.8</v>
      </c>
      <c r="H69" s="95">
        <v>-3.4382999999999999</v>
      </c>
      <c r="I69" s="93">
        <v>-0.10358999999999997</v>
      </c>
      <c r="J69" s="94">
        <v>-6.0476957753666131E-5</v>
      </c>
      <c r="K69" s="94">
        <f>I69/'סכום נכסי הקרן'!$C$43</f>
        <v>-1.6673722123693597E-7</v>
      </c>
    </row>
    <row r="70" spans="2:11" s="151" customFormat="1">
      <c r="B70" s="86" t="s">
        <v>1760</v>
      </c>
      <c r="C70" s="83" t="s">
        <v>1762</v>
      </c>
      <c r="D70" s="96"/>
      <c r="E70" s="96" t="s">
        <v>176</v>
      </c>
      <c r="F70" s="116">
        <v>42416</v>
      </c>
      <c r="G70" s="93">
        <v>15063.999999999998</v>
      </c>
      <c r="H70" s="95">
        <v>-3.4382999999999999</v>
      </c>
      <c r="I70" s="93">
        <v>-0.51794000000000007</v>
      </c>
      <c r="J70" s="94">
        <v>-3.0237895066062217E-4</v>
      </c>
      <c r="K70" s="94">
        <f>I70/'סכום נכסי הקרן'!$C$43</f>
        <v>-8.336700103046496E-7</v>
      </c>
    </row>
    <row r="71" spans="2:11" s="151" customFormat="1">
      <c r="B71" s="86" t="s">
        <v>1763</v>
      </c>
      <c r="C71" s="83" t="s">
        <v>1764</v>
      </c>
      <c r="D71" s="96"/>
      <c r="E71" s="96" t="s">
        <v>176</v>
      </c>
      <c r="F71" s="116">
        <v>42416</v>
      </c>
      <c r="G71" s="93">
        <v>1129.8</v>
      </c>
      <c r="H71" s="95">
        <v>-3.6067999999999998</v>
      </c>
      <c r="I71" s="93">
        <v>-4.0749999999999995E-2</v>
      </c>
      <c r="J71" s="94">
        <v>-2.3790288912654648E-5</v>
      </c>
      <c r="K71" s="94">
        <f>I71/'סכום נכסי הקרן'!$C$43</f>
        <v>-6.5590711124675566E-8</v>
      </c>
    </row>
    <row r="72" spans="2:11" s="151" customFormat="1">
      <c r="B72" s="86" t="s">
        <v>1765</v>
      </c>
      <c r="C72" s="83" t="s">
        <v>1766</v>
      </c>
      <c r="D72" s="96"/>
      <c r="E72" s="96" t="s">
        <v>176</v>
      </c>
      <c r="F72" s="116">
        <v>42417</v>
      </c>
      <c r="G72" s="93">
        <v>1129.8</v>
      </c>
      <c r="H72" s="95">
        <v>-3.6414</v>
      </c>
      <c r="I72" s="93">
        <v>-4.1139999999999996E-2</v>
      </c>
      <c r="J72" s="94">
        <v>-2.4017975113291102E-5</v>
      </c>
      <c r="K72" s="94">
        <f>I72/'סכום נכסי הקרן'!$C$43</f>
        <v>-6.6218450445868782E-8</v>
      </c>
    </row>
    <row r="73" spans="2:11" s="151" customFormat="1">
      <c r="B73" s="86" t="s">
        <v>1765</v>
      </c>
      <c r="C73" s="83" t="s">
        <v>1719</v>
      </c>
      <c r="D73" s="96"/>
      <c r="E73" s="96" t="s">
        <v>176</v>
      </c>
      <c r="F73" s="116">
        <v>42417</v>
      </c>
      <c r="G73" s="93">
        <v>2259.6</v>
      </c>
      <c r="H73" s="95">
        <v>-3.6417999999999999</v>
      </c>
      <c r="I73" s="93">
        <v>-8.2290000000000002E-2</v>
      </c>
      <c r="J73" s="94">
        <v>-4.8041788334290835E-5</v>
      </c>
      <c r="K73" s="94">
        <f>I73/'סכום נכסי הקרן'!$C$43</f>
        <v>-1.3245299677176818E-7</v>
      </c>
    </row>
    <row r="74" spans="2:11" s="151" customFormat="1">
      <c r="B74" s="86" t="s">
        <v>1767</v>
      </c>
      <c r="C74" s="83" t="s">
        <v>1768</v>
      </c>
      <c r="D74" s="96"/>
      <c r="E74" s="96" t="s">
        <v>176</v>
      </c>
      <c r="F74" s="116">
        <v>42425</v>
      </c>
      <c r="G74" s="93">
        <v>2259.6</v>
      </c>
      <c r="H74" s="95">
        <v>-3.6657000000000002</v>
      </c>
      <c r="I74" s="93">
        <v>-8.2829999999999987E-2</v>
      </c>
      <c r="J74" s="94">
        <v>-4.8357046150556675E-5</v>
      </c>
      <c r="K74" s="94">
        <f>I74/'סכום נכסי הקרן'!$C$43</f>
        <v>-1.3332217429342029E-7</v>
      </c>
    </row>
    <row r="75" spans="2:11" s="151" customFormat="1">
      <c r="B75" s="86" t="s">
        <v>1769</v>
      </c>
      <c r="C75" s="83" t="s">
        <v>1770</v>
      </c>
      <c r="D75" s="96"/>
      <c r="E75" s="96" t="s">
        <v>176</v>
      </c>
      <c r="F75" s="116">
        <v>42437</v>
      </c>
      <c r="G75" s="93">
        <v>3012.8</v>
      </c>
      <c r="H75" s="95">
        <v>-3.6896</v>
      </c>
      <c r="I75" s="93">
        <v>-0.11115999999999998</v>
      </c>
      <c r="J75" s="94">
        <v>-6.48964052890967E-5</v>
      </c>
      <c r="K75" s="94">
        <f>I75/'סכום נכסי הקרן'!$C$43</f>
        <v>-1.7892180242009659E-7</v>
      </c>
    </row>
    <row r="76" spans="2:11" s="151" customFormat="1">
      <c r="B76" s="86" t="s">
        <v>1769</v>
      </c>
      <c r="C76" s="83" t="s">
        <v>1771</v>
      </c>
      <c r="D76" s="96"/>
      <c r="E76" s="96" t="s">
        <v>176</v>
      </c>
      <c r="F76" s="116">
        <v>42437</v>
      </c>
      <c r="G76" s="93">
        <v>1882.9999999999998</v>
      </c>
      <c r="H76" s="95">
        <v>-3.6892999999999998</v>
      </c>
      <c r="I76" s="93">
        <v>-6.946999999999999E-2</v>
      </c>
      <c r="J76" s="94">
        <v>-4.0557334251831127E-5</v>
      </c>
      <c r="K76" s="94">
        <f>I76/'סכום נכסי הקרן'!$C$43</f>
        <v>-1.1181807857254507E-7</v>
      </c>
    </row>
    <row r="77" spans="2:11" s="151" customFormat="1">
      <c r="B77" s="86" t="s">
        <v>1772</v>
      </c>
      <c r="C77" s="83" t="s">
        <v>1773</v>
      </c>
      <c r="D77" s="96"/>
      <c r="E77" s="96" t="s">
        <v>176</v>
      </c>
      <c r="F77" s="116">
        <v>42424</v>
      </c>
      <c r="G77" s="93">
        <v>1882.9999999999998</v>
      </c>
      <c r="H77" s="95">
        <v>-4.0372000000000003</v>
      </c>
      <c r="I77" s="93">
        <v>-7.6019999999999976E-2</v>
      </c>
      <c r="J77" s="94">
        <v>-4.4381294800981743E-5</v>
      </c>
      <c r="K77" s="94">
        <f>I77/'סכום נכסי הקרן'!$C$43</f>
        <v>-1.2236087999258492E-7</v>
      </c>
    </row>
    <row r="78" spans="2:11" s="151" customFormat="1">
      <c r="B78" s="86" t="s">
        <v>1774</v>
      </c>
      <c r="C78" s="83" t="s">
        <v>1775</v>
      </c>
      <c r="D78" s="96"/>
      <c r="E78" s="96" t="s">
        <v>178</v>
      </c>
      <c r="F78" s="116">
        <v>42460</v>
      </c>
      <c r="G78" s="93">
        <v>6214119.9999999991</v>
      </c>
      <c r="H78" s="95">
        <v>-4.3E-3</v>
      </c>
      <c r="I78" s="93">
        <v>-0.26987999999999995</v>
      </c>
      <c r="J78" s="94">
        <v>-1.5755885084042299E-4</v>
      </c>
      <c r="K78" s="94">
        <f>I78/'סכום נכסי הקרן'!$C$43</f>
        <v>-4.3439561026570411E-7</v>
      </c>
    </row>
    <row r="79" spans="2:11" s="151" customFormat="1">
      <c r="B79" s="82"/>
      <c r="C79" s="83"/>
      <c r="D79" s="83"/>
      <c r="E79" s="83"/>
      <c r="F79" s="83"/>
      <c r="G79" s="93"/>
      <c r="H79" s="95"/>
      <c r="I79" s="83"/>
      <c r="J79" s="94"/>
      <c r="K79" s="83"/>
    </row>
    <row r="80" spans="2:11" s="151" customFormat="1">
      <c r="B80" s="100" t="s">
        <v>244</v>
      </c>
      <c r="C80" s="81"/>
      <c r="D80" s="81"/>
      <c r="E80" s="81"/>
      <c r="F80" s="81"/>
      <c r="G80" s="90"/>
      <c r="H80" s="92"/>
      <c r="I80" s="90">
        <v>-117.51770999999997</v>
      </c>
      <c r="J80" s="91">
        <v>-6.8608104865118133E-2</v>
      </c>
      <c r="K80" s="91">
        <f>I80/'סכום נכסי הקרן'!$C$43</f>
        <v>-1.8915509616302813E-4</v>
      </c>
    </row>
    <row r="81" spans="2:11" s="151" customFormat="1">
      <c r="B81" s="86" t="s">
        <v>1776</v>
      </c>
      <c r="C81" s="83" t="s">
        <v>1777</v>
      </c>
      <c r="D81" s="96"/>
      <c r="E81" s="96" t="s">
        <v>178</v>
      </c>
      <c r="F81" s="116">
        <v>42443</v>
      </c>
      <c r="G81" s="93">
        <v>857119.99999999988</v>
      </c>
      <c r="H81" s="95">
        <v>2.2201</v>
      </c>
      <c r="I81" s="93">
        <v>19.028580000000002</v>
      </c>
      <c r="J81" s="94">
        <v>1.1109089958222382E-2</v>
      </c>
      <c r="K81" s="94">
        <f>I81/'סכום נכסי הקרן'!$C$43</f>
        <v>3.0628174083258387E-5</v>
      </c>
    </row>
    <row r="82" spans="2:11" s="151" customFormat="1">
      <c r="B82" s="86" t="s">
        <v>1778</v>
      </c>
      <c r="C82" s="83" t="s">
        <v>1779</v>
      </c>
      <c r="D82" s="96"/>
      <c r="E82" s="96" t="s">
        <v>178</v>
      </c>
      <c r="F82" s="116">
        <v>42451</v>
      </c>
      <c r="G82" s="93">
        <v>4285.6000000000004</v>
      </c>
      <c r="H82" s="95">
        <v>1.544</v>
      </c>
      <c r="I82" s="93">
        <v>6.6169999999999993E-2</v>
      </c>
      <c r="J82" s="94">
        <v>3.863075870798425E-5</v>
      </c>
      <c r="K82" s="94">
        <f>I82/'סכום נכסי הקרן'!$C$43</f>
        <v>1.0650643816244865E-7</v>
      </c>
    </row>
    <row r="83" spans="2:11" s="151" customFormat="1">
      <c r="B83" s="86" t="s">
        <v>1778</v>
      </c>
      <c r="C83" s="83" t="s">
        <v>1780</v>
      </c>
      <c r="D83" s="96"/>
      <c r="E83" s="96" t="s">
        <v>178</v>
      </c>
      <c r="F83" s="116">
        <v>42451</v>
      </c>
      <c r="G83" s="93">
        <v>25713.599999999995</v>
      </c>
      <c r="H83" s="95">
        <v>1.544</v>
      </c>
      <c r="I83" s="93">
        <v>0.39701999999999993</v>
      </c>
      <c r="J83" s="94">
        <v>2.3178455224790549E-4</v>
      </c>
      <c r="K83" s="94">
        <f>I83/'סכום נכסי הקרן'!$C$43</f>
        <v>6.3903862897469181E-7</v>
      </c>
    </row>
    <row r="84" spans="2:11" s="151" customFormat="1">
      <c r="B84" s="86" t="s">
        <v>1781</v>
      </c>
      <c r="C84" s="83" t="s">
        <v>1782</v>
      </c>
      <c r="D84" s="96"/>
      <c r="E84" s="96" t="s">
        <v>179</v>
      </c>
      <c r="F84" s="116">
        <v>42382</v>
      </c>
      <c r="G84" s="93">
        <v>5508303.4999999991</v>
      </c>
      <c r="H84" s="95">
        <v>-0.4249</v>
      </c>
      <c r="I84" s="93">
        <v>-23.406310000000001</v>
      </c>
      <c r="J84" s="94">
        <v>-1.366485588415111E-2</v>
      </c>
      <c r="K84" s="94">
        <f>I84/'סכום נכסי הקרן'!$C$43</f>
        <v>-3.7674515771892154E-5</v>
      </c>
    </row>
    <row r="85" spans="2:11" s="151" customFormat="1">
      <c r="B85" s="86" t="s">
        <v>1783</v>
      </c>
      <c r="C85" s="83" t="s">
        <v>1784</v>
      </c>
      <c r="D85" s="96"/>
      <c r="E85" s="96" t="s">
        <v>176</v>
      </c>
      <c r="F85" s="116">
        <v>42458</v>
      </c>
      <c r="G85" s="93">
        <v>341404.46999999991</v>
      </c>
      <c r="H85" s="95">
        <v>0.95299999999999996</v>
      </c>
      <c r="I85" s="93">
        <v>3.2536699999999996</v>
      </c>
      <c r="J85" s="94">
        <v>1.8995275908328111E-3</v>
      </c>
      <c r="K85" s="94">
        <f>I85/'סכום נכסי הקרן'!$C$43</f>
        <v>5.2370681979146786E-6</v>
      </c>
    </row>
    <row r="86" spans="2:11" s="151" customFormat="1">
      <c r="B86" s="86" t="s">
        <v>1785</v>
      </c>
      <c r="C86" s="83" t="s">
        <v>1786</v>
      </c>
      <c r="D86" s="96"/>
      <c r="E86" s="96" t="s">
        <v>178</v>
      </c>
      <c r="F86" s="116">
        <v>42437</v>
      </c>
      <c r="G86" s="93">
        <v>416020.60999999993</v>
      </c>
      <c r="H86" s="95">
        <v>-3.1196999999999999</v>
      </c>
      <c r="I86" s="93">
        <v>-12.978399999999997</v>
      </c>
      <c r="J86" s="94">
        <v>-7.5769297085643457E-3</v>
      </c>
      <c r="K86" s="94">
        <f>I86/'סכום נכסי הקרן'!$C$43</f>
        <v>-2.0889876938907713E-5</v>
      </c>
    </row>
    <row r="87" spans="2:11" s="151" customFormat="1">
      <c r="B87" s="86" t="s">
        <v>1787</v>
      </c>
      <c r="C87" s="83" t="s">
        <v>1788</v>
      </c>
      <c r="D87" s="96"/>
      <c r="E87" s="96" t="s">
        <v>178</v>
      </c>
      <c r="F87" s="116">
        <v>42423</v>
      </c>
      <c r="G87" s="93">
        <v>1667494.4199999997</v>
      </c>
      <c r="H87" s="95">
        <v>-2.9251</v>
      </c>
      <c r="I87" s="93">
        <v>-48.775589999999987</v>
      </c>
      <c r="J87" s="94">
        <v>-2.8475714797182548E-2</v>
      </c>
      <c r="K87" s="94">
        <f>I87/'סכום נכסי הקרן'!$C$43</f>
        <v>-7.850860450615004E-5</v>
      </c>
    </row>
    <row r="88" spans="2:11" s="151" customFormat="1">
      <c r="B88" s="86" t="s">
        <v>1789</v>
      </c>
      <c r="C88" s="83" t="s">
        <v>1790</v>
      </c>
      <c r="D88" s="96"/>
      <c r="E88" s="96" t="s">
        <v>178</v>
      </c>
      <c r="F88" s="116">
        <v>42422</v>
      </c>
      <c r="G88" s="93">
        <v>1004166.2399999999</v>
      </c>
      <c r="H88" s="95">
        <v>-2.5124</v>
      </c>
      <c r="I88" s="93">
        <v>-25.228289999999994</v>
      </c>
      <c r="J88" s="94">
        <v>-1.4728547432447512E-2</v>
      </c>
      <c r="K88" s="94">
        <f>I88/'סכום נכסי הקרן'!$C$43</f>
        <v>-4.0607152921706533E-5</v>
      </c>
    </row>
    <row r="89" spans="2:11" s="151" customFormat="1">
      <c r="B89" s="86" t="s">
        <v>1791</v>
      </c>
      <c r="C89" s="83" t="s">
        <v>1792</v>
      </c>
      <c r="D89" s="96"/>
      <c r="E89" s="96" t="s">
        <v>178</v>
      </c>
      <c r="F89" s="116">
        <v>42408</v>
      </c>
      <c r="G89" s="93">
        <v>117867.13999999998</v>
      </c>
      <c r="H89" s="95">
        <v>-1.8913</v>
      </c>
      <c r="I89" s="93">
        <v>-2.2292399999999994</v>
      </c>
      <c r="J89" s="94">
        <v>-1.3014543228379446E-3</v>
      </c>
      <c r="K89" s="94">
        <f>I89/'סכום נכסי הקרן'!$C$43</f>
        <v>-3.588157959940411E-6</v>
      </c>
    </row>
    <row r="90" spans="2:11" s="151" customFormat="1">
      <c r="B90" s="86" t="s">
        <v>1793</v>
      </c>
      <c r="C90" s="83" t="s">
        <v>1794</v>
      </c>
      <c r="D90" s="96"/>
      <c r="E90" s="96" t="s">
        <v>178</v>
      </c>
      <c r="F90" s="116">
        <v>42416</v>
      </c>
      <c r="G90" s="93">
        <v>1561396.7799999998</v>
      </c>
      <c r="H90" s="95">
        <v>-1.6736</v>
      </c>
      <c r="I90" s="93">
        <v>-26.130969999999994</v>
      </c>
      <c r="J90" s="94">
        <v>-1.5255541739089846E-2</v>
      </c>
      <c r="K90" s="94">
        <f>I90/'סכום נכסי הקרן'!$C$43</f>
        <v>-4.2060095820308306E-5</v>
      </c>
    </row>
    <row r="91" spans="2:11" s="151" customFormat="1">
      <c r="B91" s="86" t="s">
        <v>1795</v>
      </c>
      <c r="C91" s="83" t="s">
        <v>1796</v>
      </c>
      <c r="D91" s="96"/>
      <c r="E91" s="96" t="s">
        <v>178</v>
      </c>
      <c r="F91" s="116">
        <v>42458</v>
      </c>
      <c r="G91" s="93">
        <v>1861485.5999999996</v>
      </c>
      <c r="H91" s="95">
        <v>-1.4597</v>
      </c>
      <c r="I91" s="93">
        <v>-27.171719999999993</v>
      </c>
      <c r="J91" s="94">
        <v>-1.5863142798865189E-2</v>
      </c>
      <c r="K91" s="94">
        <f>I91/'סכום נכסי הקרן'!$C$43</f>
        <v>-4.3735274534492498E-5</v>
      </c>
    </row>
    <row r="92" spans="2:11" s="151" customFormat="1">
      <c r="B92" s="86" t="s">
        <v>1797</v>
      </c>
      <c r="C92" s="83" t="s">
        <v>1798</v>
      </c>
      <c r="D92" s="96"/>
      <c r="E92" s="96" t="s">
        <v>179</v>
      </c>
      <c r="F92" s="116">
        <v>42431</v>
      </c>
      <c r="G92" s="93">
        <v>237757.93999999997</v>
      </c>
      <c r="H92" s="95">
        <v>-2.7050000000000001</v>
      </c>
      <c r="I92" s="93">
        <v>-6.4313699999999994</v>
      </c>
      <c r="J92" s="94">
        <v>-3.754703077403184E-3</v>
      </c>
      <c r="K92" s="94">
        <f>I92/'סכום נכסי הקרן'!$C$43</f>
        <v>-1.0351855995236925E-5</v>
      </c>
    </row>
    <row r="93" spans="2:11" s="151" customFormat="1">
      <c r="B93" s="86" t="s">
        <v>1799</v>
      </c>
      <c r="C93" s="83" t="s">
        <v>1800</v>
      </c>
      <c r="D93" s="96"/>
      <c r="E93" s="96" t="s">
        <v>179</v>
      </c>
      <c r="F93" s="116">
        <v>42451</v>
      </c>
      <c r="G93" s="93">
        <v>160772.79999999996</v>
      </c>
      <c r="H93" s="95">
        <v>-1.2573000000000001</v>
      </c>
      <c r="I93" s="93">
        <v>-2.0214499999999997</v>
      </c>
      <c r="J93" s="94">
        <v>-1.1801442827603862E-3</v>
      </c>
      <c r="K93" s="94">
        <f>I93/'סכום נכסי הקרן'!$C$43</f>
        <v>-3.2537016687846731E-6</v>
      </c>
    </row>
    <row r="94" spans="2:11" s="151" customFormat="1">
      <c r="B94" s="86" t="s">
        <v>1801</v>
      </c>
      <c r="C94" s="83" t="s">
        <v>1802</v>
      </c>
      <c r="D94" s="96"/>
      <c r="E94" s="96" t="s">
        <v>179</v>
      </c>
      <c r="F94" s="116">
        <v>42446</v>
      </c>
      <c r="G94" s="93">
        <v>538507.86999999988</v>
      </c>
      <c r="H94" s="95">
        <v>-0.76900000000000002</v>
      </c>
      <c r="I94" s="93">
        <v>-4.1411999999999995</v>
      </c>
      <c r="J94" s="94">
        <v>-2.4176771642965751E-3</v>
      </c>
      <c r="K94" s="94">
        <f>I94/'סכום נכסי הקרן'!$C$43</f>
        <v>-6.6656258382700977E-6</v>
      </c>
    </row>
    <row r="95" spans="2:11" s="151" customFormat="1">
      <c r="B95" s="86" t="s">
        <v>1803</v>
      </c>
      <c r="C95" s="83" t="s">
        <v>1804</v>
      </c>
      <c r="D95" s="96"/>
      <c r="E95" s="96" t="s">
        <v>179</v>
      </c>
      <c r="F95" s="116">
        <v>42450</v>
      </c>
      <c r="G95" s="93">
        <v>542303.99999999988</v>
      </c>
      <c r="H95" s="95">
        <v>-6.4100000000000004E-2</v>
      </c>
      <c r="I95" s="93">
        <v>-0.34737999999999991</v>
      </c>
      <c r="J95" s="94">
        <v>-2.0280418558228151E-4</v>
      </c>
      <c r="K95" s="94">
        <f>I95/'סכום נכסי הקרן'!$C$43</f>
        <v>-5.5913868050281707E-7</v>
      </c>
    </row>
    <row r="96" spans="2:11" s="151" customFormat="1">
      <c r="B96" s="86" t="s">
        <v>1805</v>
      </c>
      <c r="C96" s="83" t="s">
        <v>1806</v>
      </c>
      <c r="D96" s="96"/>
      <c r="E96" s="96" t="s">
        <v>176</v>
      </c>
      <c r="F96" s="116">
        <v>42446</v>
      </c>
      <c r="G96" s="93">
        <v>527239.99999999988</v>
      </c>
      <c r="H96" s="95">
        <v>1.0221</v>
      </c>
      <c r="I96" s="93">
        <v>5.3888599999999984</v>
      </c>
      <c r="J96" s="94">
        <v>3.1460745106711195E-3</v>
      </c>
      <c r="K96" s="94">
        <f>I96/'סכום נכסי הקרן'!$C$43</f>
        <v>8.67384440616734E-6</v>
      </c>
    </row>
    <row r="97" spans="2:11" s="151" customFormat="1">
      <c r="B97" s="86" t="s">
        <v>1807</v>
      </c>
      <c r="C97" s="83" t="s">
        <v>1808</v>
      </c>
      <c r="D97" s="96"/>
      <c r="E97" s="96" t="s">
        <v>176</v>
      </c>
      <c r="F97" s="116">
        <v>42450</v>
      </c>
      <c r="G97" s="93">
        <v>3394107.6099999994</v>
      </c>
      <c r="H97" s="95">
        <v>0.97850000000000004</v>
      </c>
      <c r="I97" s="93">
        <v>33.209910000000001</v>
      </c>
      <c r="J97" s="94">
        <v>1.9388303157380587E-2</v>
      </c>
      <c r="K97" s="94">
        <f>I97/'סכום נכסי הקרן'!$C$43</f>
        <v>5.3454272718686494E-5</v>
      </c>
    </row>
    <row r="98" spans="2:11" s="151" customFormat="1">
      <c r="B98" s="82"/>
      <c r="C98" s="83"/>
      <c r="D98" s="83"/>
      <c r="E98" s="83"/>
      <c r="F98" s="83"/>
      <c r="G98" s="93"/>
      <c r="H98" s="95"/>
      <c r="I98" s="83"/>
      <c r="J98" s="94"/>
      <c r="K98" s="83"/>
    </row>
    <row r="99" spans="2:11" s="151" customFormat="1">
      <c r="B99" s="100" t="s">
        <v>243</v>
      </c>
      <c r="C99" s="81"/>
      <c r="D99" s="81"/>
      <c r="E99" s="81"/>
      <c r="F99" s="81"/>
      <c r="G99" s="90"/>
      <c r="H99" s="92"/>
      <c r="I99" s="90">
        <v>93.751889999999989</v>
      </c>
      <c r="J99" s="91">
        <v>5.4733363170734191E-2</v>
      </c>
      <c r="K99" s="91">
        <f>I99/'סכום נכסי הקרן'!$C$43</f>
        <v>1.5090191740815609E-4</v>
      </c>
    </row>
    <row r="100" spans="2:11" s="151" customFormat="1">
      <c r="B100" s="165" t="s">
        <v>1875</v>
      </c>
      <c r="C100" s="83" t="s">
        <v>1809</v>
      </c>
      <c r="D100" s="96"/>
      <c r="E100" s="96" t="s">
        <v>177</v>
      </c>
      <c r="F100" s="116">
        <v>42185</v>
      </c>
      <c r="G100" s="93">
        <v>403.75999999999993</v>
      </c>
      <c r="H100" s="95">
        <v>5196.4552000000003</v>
      </c>
      <c r="I100" s="93">
        <v>79.320769999999996</v>
      </c>
      <c r="J100" s="94">
        <v>4.6308319879122199E-2</v>
      </c>
      <c r="K100" s="94">
        <f>I100/'סכום נכסי הקרן'!$C$43</f>
        <v>1.2767375978544373E-4</v>
      </c>
    </row>
    <row r="101" spans="2:11" s="151" customFormat="1">
      <c r="B101" s="165" t="s">
        <v>1875</v>
      </c>
      <c r="C101" s="83" t="s">
        <v>1810</v>
      </c>
      <c r="D101" s="96"/>
      <c r="E101" s="96" t="s">
        <v>177</v>
      </c>
      <c r="F101" s="116">
        <v>42369</v>
      </c>
      <c r="G101" s="93">
        <v>426.29999999999995</v>
      </c>
      <c r="H101" s="95">
        <v>2033.8516999999999</v>
      </c>
      <c r="I101" s="93">
        <v>14.431119999999996</v>
      </c>
      <c r="J101" s="94">
        <v>8.4250432916119933E-3</v>
      </c>
      <c r="K101" s="94">
        <f>I101/'סכום נכסי הקרן'!$C$43</f>
        <v>2.3228157622712342E-5</v>
      </c>
    </row>
    <row r="102" spans="2:11" s="151" customFormat="1">
      <c r="B102" s="152"/>
    </row>
    <row r="103" spans="2:11" s="151" customFormat="1">
      <c r="B103" s="152"/>
    </row>
    <row r="104" spans="2:11" s="151" customFormat="1">
      <c r="B104" s="152"/>
    </row>
    <row r="105" spans="2:11" s="151" customFormat="1">
      <c r="B105" s="142" t="s">
        <v>1874</v>
      </c>
    </row>
    <row r="106" spans="2:11" s="151" customFormat="1">
      <c r="B106" s="142" t="s">
        <v>125</v>
      </c>
    </row>
    <row r="107" spans="2:11" s="151" customFormat="1">
      <c r="B107" s="152"/>
    </row>
    <row r="108" spans="2:11" s="151" customFormat="1">
      <c r="B108" s="152"/>
    </row>
    <row r="109" spans="2:11" s="151" customFormat="1">
      <c r="B109" s="152"/>
    </row>
    <row r="110" spans="2:11" s="151" customFormat="1">
      <c r="B110" s="152"/>
    </row>
    <row r="111" spans="2:11" s="151" customFormat="1">
      <c r="B111" s="152"/>
    </row>
    <row r="112" spans="2:11" s="151" customFormat="1">
      <c r="B112" s="152"/>
    </row>
    <row r="113" spans="2:2" s="151" customFormat="1">
      <c r="B113" s="152"/>
    </row>
    <row r="114" spans="2:2" s="151" customFormat="1">
      <c r="B114" s="152"/>
    </row>
    <row r="115" spans="2:2" s="151" customFormat="1">
      <c r="B115" s="152"/>
    </row>
    <row r="116" spans="2:2" s="151" customFormat="1">
      <c r="B116" s="152"/>
    </row>
    <row r="117" spans="2:2" s="151" customFormat="1">
      <c r="B117" s="152"/>
    </row>
    <row r="118" spans="2:2" s="151" customFormat="1">
      <c r="B118" s="152"/>
    </row>
    <row r="119" spans="2:2" s="151" customFormat="1">
      <c r="B119" s="152"/>
    </row>
    <row r="120" spans="2:2" s="151" customFormat="1">
      <c r="B120" s="152"/>
    </row>
    <row r="121" spans="2:2" s="151" customFormat="1">
      <c r="B121" s="152"/>
    </row>
    <row r="122" spans="2:2" s="151" customFormat="1">
      <c r="B122" s="152"/>
    </row>
    <row r="123" spans="2:2" s="151" customFormat="1">
      <c r="B123" s="152"/>
    </row>
    <row r="124" spans="2:2" s="151" customFormat="1">
      <c r="B124" s="152"/>
    </row>
    <row r="125" spans="2:2" s="151" customFormat="1">
      <c r="B125" s="152"/>
    </row>
    <row r="126" spans="2:2" s="151" customFormat="1">
      <c r="B126" s="152"/>
    </row>
    <row r="127" spans="2:2" s="151" customFormat="1">
      <c r="B127" s="152"/>
    </row>
    <row r="128" spans="2:2" s="151" customFormat="1">
      <c r="B128" s="152"/>
    </row>
    <row r="129" spans="2:2" s="151" customFormat="1">
      <c r="B129" s="152"/>
    </row>
    <row r="130" spans="2:2" s="151" customFormat="1">
      <c r="B130" s="152"/>
    </row>
    <row r="131" spans="2:2" s="151" customFormat="1">
      <c r="B131" s="152"/>
    </row>
    <row r="132" spans="2:2" s="151" customFormat="1">
      <c r="B132" s="152"/>
    </row>
    <row r="133" spans="2:2" s="151" customFormat="1">
      <c r="B133" s="152"/>
    </row>
    <row r="134" spans="2:2" s="151" customFormat="1">
      <c r="B134" s="152"/>
    </row>
    <row r="135" spans="2:2" s="151" customFormat="1">
      <c r="B135" s="152"/>
    </row>
    <row r="136" spans="2:2" s="151" customFormat="1">
      <c r="B136" s="152"/>
    </row>
    <row r="137" spans="2:2" s="151" customFormat="1">
      <c r="B137" s="152"/>
    </row>
    <row r="138" spans="2:2" s="151" customFormat="1">
      <c r="B138" s="152"/>
    </row>
    <row r="139" spans="2:2" s="151" customFormat="1">
      <c r="B139" s="152"/>
    </row>
    <row r="140" spans="2:2" s="151" customFormat="1">
      <c r="B140" s="152"/>
    </row>
    <row r="141" spans="2:2" s="151" customFormat="1">
      <c r="B141" s="152"/>
    </row>
    <row r="142" spans="2:2" s="151" customFormat="1">
      <c r="B142" s="152"/>
    </row>
    <row r="143" spans="2:2" s="151" customFormat="1">
      <c r="B143" s="152"/>
    </row>
    <row r="144" spans="2:2" s="151" customFormat="1">
      <c r="B144" s="152"/>
    </row>
    <row r="145" spans="2:2" s="151" customFormat="1">
      <c r="B145" s="152"/>
    </row>
    <row r="146" spans="2:2" s="151" customFormat="1">
      <c r="B146" s="152"/>
    </row>
    <row r="147" spans="2:2" s="151" customFormat="1">
      <c r="B147" s="152"/>
    </row>
    <row r="148" spans="2:2" s="151" customFormat="1">
      <c r="B148" s="152"/>
    </row>
    <row r="149" spans="2:2" s="151" customFormat="1">
      <c r="B149" s="152"/>
    </row>
    <row r="150" spans="2:2" s="151" customFormat="1">
      <c r="B150" s="152"/>
    </row>
    <row r="151" spans="2:2" s="151" customFormat="1">
      <c r="B151" s="152"/>
    </row>
    <row r="152" spans="2:2" s="151" customFormat="1">
      <c r="B152" s="152"/>
    </row>
    <row r="153" spans="2:2" s="151" customFormat="1">
      <c r="B153" s="152"/>
    </row>
    <row r="154" spans="2:2" s="151" customFormat="1">
      <c r="B154" s="152"/>
    </row>
    <row r="155" spans="2:2" s="151" customFormat="1">
      <c r="B155" s="152"/>
    </row>
    <row r="156" spans="2:2" s="151" customFormat="1">
      <c r="B156" s="152"/>
    </row>
    <row r="157" spans="2:2" s="151" customFormat="1">
      <c r="B157" s="152"/>
    </row>
    <row r="158" spans="2:2" s="151" customFormat="1">
      <c r="B158" s="152"/>
    </row>
    <row r="159" spans="2:2" s="151" customFormat="1">
      <c r="B159" s="152"/>
    </row>
    <row r="160" spans="2:2" s="151" customFormat="1">
      <c r="B160" s="152"/>
    </row>
    <row r="161" spans="2:2" s="151" customFormat="1">
      <c r="B161" s="152"/>
    </row>
    <row r="162" spans="2:2" s="151" customFormat="1">
      <c r="B162" s="152"/>
    </row>
    <row r="163" spans="2:2" s="151" customFormat="1">
      <c r="B163" s="152"/>
    </row>
    <row r="164" spans="2:2" s="151" customFormat="1">
      <c r="B164" s="152"/>
    </row>
    <row r="165" spans="2:2" s="151" customFormat="1">
      <c r="B165" s="152"/>
    </row>
    <row r="166" spans="2:2" s="151" customFormat="1">
      <c r="B166" s="152"/>
    </row>
    <row r="167" spans="2:2" s="151" customFormat="1">
      <c r="B167" s="152"/>
    </row>
    <row r="168" spans="2:2" s="151" customFormat="1">
      <c r="B168" s="152"/>
    </row>
    <row r="169" spans="2:2" s="151" customFormat="1">
      <c r="B169" s="152"/>
    </row>
    <row r="170" spans="2:2" s="151" customFormat="1">
      <c r="B170" s="152"/>
    </row>
    <row r="171" spans="2:2" s="151" customFormat="1">
      <c r="B171" s="152"/>
    </row>
    <row r="172" spans="2:2" s="151" customFormat="1">
      <c r="B172" s="152"/>
    </row>
    <row r="173" spans="2:2" s="151" customFormat="1">
      <c r="B173" s="152"/>
    </row>
    <row r="174" spans="2:2" s="151" customFormat="1">
      <c r="B174" s="152"/>
    </row>
    <row r="175" spans="2:2" s="151" customFormat="1">
      <c r="B175" s="152"/>
    </row>
    <row r="176" spans="2:2" s="151" customFormat="1">
      <c r="B176" s="152"/>
    </row>
    <row r="177" spans="2:2" s="151" customFormat="1">
      <c r="B177" s="152"/>
    </row>
    <row r="178" spans="2:2" s="151" customFormat="1">
      <c r="B178" s="152"/>
    </row>
    <row r="179" spans="2:2" s="151" customFormat="1">
      <c r="B179" s="152"/>
    </row>
    <row r="180" spans="2:2" s="151" customFormat="1">
      <c r="B180" s="152"/>
    </row>
    <row r="181" spans="2:2" s="151" customFormat="1">
      <c r="B181" s="152"/>
    </row>
    <row r="182" spans="2:2" s="151" customFormat="1">
      <c r="B182" s="152"/>
    </row>
    <row r="183" spans="2:2" s="151" customFormat="1">
      <c r="B183" s="152"/>
    </row>
    <row r="184" spans="2:2" s="151" customFormat="1">
      <c r="B184" s="152"/>
    </row>
    <row r="185" spans="2:2" s="151" customFormat="1">
      <c r="B185" s="152"/>
    </row>
    <row r="186" spans="2:2" s="151" customFormat="1">
      <c r="B186" s="152"/>
    </row>
    <row r="187" spans="2:2" s="151" customFormat="1">
      <c r="B187" s="152"/>
    </row>
    <row r="188" spans="2:2" s="151" customFormat="1">
      <c r="B188" s="152"/>
    </row>
    <row r="189" spans="2:2" s="151" customFormat="1">
      <c r="B189" s="152"/>
    </row>
    <row r="190" spans="2:2" s="151" customFormat="1">
      <c r="B190" s="152"/>
    </row>
    <row r="191" spans="2:2" s="151" customFormat="1">
      <c r="B191" s="152"/>
    </row>
    <row r="192" spans="2:2" s="151" customFormat="1">
      <c r="B192" s="152"/>
    </row>
    <row r="193" spans="2:2" s="151" customFormat="1">
      <c r="B193" s="152"/>
    </row>
    <row r="194" spans="2:2" s="151" customFormat="1">
      <c r="B194" s="152"/>
    </row>
    <row r="195" spans="2:2" s="151" customFormat="1">
      <c r="B195" s="152"/>
    </row>
    <row r="196" spans="2:2" s="151" customFormat="1">
      <c r="B196" s="152"/>
    </row>
    <row r="197" spans="2:2" s="151" customFormat="1">
      <c r="B197" s="152"/>
    </row>
    <row r="198" spans="2:2" s="151" customFormat="1">
      <c r="B198" s="152"/>
    </row>
    <row r="199" spans="2:2" s="151" customFormat="1">
      <c r="B199" s="152"/>
    </row>
    <row r="200" spans="2:2" s="151" customFormat="1">
      <c r="B200" s="152"/>
    </row>
    <row r="201" spans="2:2" s="151" customFormat="1">
      <c r="B201" s="152"/>
    </row>
    <row r="202" spans="2:2" s="151" customFormat="1">
      <c r="B202" s="152"/>
    </row>
    <row r="203" spans="2:2" s="151" customFormat="1">
      <c r="B203" s="152"/>
    </row>
    <row r="204" spans="2:2" s="151" customFormat="1">
      <c r="B204" s="152"/>
    </row>
    <row r="205" spans="2:2" s="151" customFormat="1">
      <c r="B205" s="152"/>
    </row>
    <row r="206" spans="2:2" s="151" customFormat="1">
      <c r="B206" s="152"/>
    </row>
    <row r="207" spans="2:2" s="151" customFormat="1">
      <c r="B207" s="152"/>
    </row>
    <row r="208" spans="2:2" s="151" customFormat="1">
      <c r="B208" s="152"/>
    </row>
    <row r="209" spans="2:2" s="151" customFormat="1">
      <c r="B209" s="152"/>
    </row>
    <row r="210" spans="2:2" s="151" customFormat="1">
      <c r="B210" s="152"/>
    </row>
    <row r="211" spans="2:2" s="151" customFormat="1">
      <c r="B211" s="152"/>
    </row>
    <row r="212" spans="2:2" s="151" customFormat="1">
      <c r="B212" s="152"/>
    </row>
    <row r="213" spans="2:2" s="151" customFormat="1">
      <c r="B213" s="152"/>
    </row>
    <row r="214" spans="2:2" s="151" customFormat="1">
      <c r="B214" s="152"/>
    </row>
    <row r="215" spans="2:2" s="151" customFormat="1">
      <c r="B215" s="152"/>
    </row>
    <row r="216" spans="2:2" s="151" customFormat="1">
      <c r="B216" s="152"/>
    </row>
    <row r="217" spans="2:2" s="151" customFormat="1">
      <c r="B217" s="152"/>
    </row>
    <row r="218" spans="2:2" s="151" customFormat="1">
      <c r="B218" s="152"/>
    </row>
    <row r="219" spans="2:2" s="151" customFormat="1">
      <c r="B219" s="152"/>
    </row>
    <row r="220" spans="2:2" s="151" customFormat="1">
      <c r="B220" s="152"/>
    </row>
    <row r="221" spans="2:2" s="151" customFormat="1">
      <c r="B221" s="152"/>
    </row>
    <row r="222" spans="2:2" s="151" customFormat="1">
      <c r="B222" s="152"/>
    </row>
    <row r="223" spans="2:2" s="151" customFormat="1">
      <c r="B223" s="152"/>
    </row>
    <row r="224" spans="2:2" s="151" customFormat="1">
      <c r="B224" s="152"/>
    </row>
    <row r="225" spans="2:2" s="151" customFormat="1">
      <c r="B225" s="152"/>
    </row>
    <row r="226" spans="2:2" s="151" customFormat="1">
      <c r="B226" s="152"/>
    </row>
    <row r="227" spans="2:2" s="151" customFormat="1">
      <c r="B227" s="152"/>
    </row>
    <row r="228" spans="2:2" s="151" customFormat="1">
      <c r="B228" s="152"/>
    </row>
    <row r="229" spans="2:2" s="151" customFormat="1">
      <c r="B229" s="152"/>
    </row>
    <row r="230" spans="2:2" s="151" customFormat="1">
      <c r="B230" s="152"/>
    </row>
    <row r="231" spans="2:2" s="151" customFormat="1">
      <c r="B231" s="152"/>
    </row>
    <row r="232" spans="2:2" s="151" customFormat="1">
      <c r="B232" s="152"/>
    </row>
    <row r="233" spans="2:2" s="151" customFormat="1">
      <c r="B233" s="152"/>
    </row>
    <row r="234" spans="2:2" s="151" customFormat="1">
      <c r="B234" s="152"/>
    </row>
    <row r="235" spans="2:2" s="151" customFormat="1">
      <c r="B235" s="152"/>
    </row>
    <row r="236" spans="2:2" s="151" customFormat="1">
      <c r="B236" s="152"/>
    </row>
    <row r="237" spans="2:2" s="151" customFormat="1">
      <c r="B237" s="152"/>
    </row>
    <row r="238" spans="2:2" s="151" customFormat="1">
      <c r="B238" s="152"/>
    </row>
    <row r="239" spans="2:2" s="151" customFormat="1">
      <c r="B239" s="152"/>
    </row>
    <row r="240" spans="2:2" s="151" customFormat="1">
      <c r="B240" s="152"/>
    </row>
    <row r="241" spans="2:2" s="151" customFormat="1">
      <c r="B241" s="152"/>
    </row>
    <row r="242" spans="2:2" s="151" customFormat="1">
      <c r="B242" s="152"/>
    </row>
    <row r="243" spans="2:2" s="151" customFormat="1">
      <c r="B243" s="152"/>
    </row>
    <row r="244" spans="2:2" s="151" customFormat="1">
      <c r="B244" s="152"/>
    </row>
    <row r="245" spans="2:2" s="151" customFormat="1">
      <c r="B245" s="152"/>
    </row>
    <row r="246" spans="2:2" s="151" customFormat="1">
      <c r="B246" s="152"/>
    </row>
    <row r="247" spans="2:2" s="151" customFormat="1">
      <c r="B247" s="152"/>
    </row>
    <row r="248" spans="2:2" s="151" customFormat="1">
      <c r="B248" s="152"/>
    </row>
    <row r="249" spans="2:2" s="151" customFormat="1">
      <c r="B249" s="152"/>
    </row>
    <row r="250" spans="2:2" s="151" customFormat="1">
      <c r="B250" s="152"/>
    </row>
    <row r="251" spans="2:2" s="151" customFormat="1">
      <c r="B251" s="152"/>
    </row>
    <row r="252" spans="2:2" s="151" customFormat="1">
      <c r="B252" s="152"/>
    </row>
    <row r="253" spans="2:2" s="151" customFormat="1">
      <c r="B253" s="152"/>
    </row>
    <row r="254" spans="2:2" s="151" customFormat="1">
      <c r="B254" s="152"/>
    </row>
    <row r="255" spans="2:2" s="151" customFormat="1">
      <c r="B255" s="152"/>
    </row>
    <row r="256" spans="2:2" s="151" customFormat="1">
      <c r="B256" s="152"/>
    </row>
    <row r="257" spans="2:2" s="151" customFormat="1">
      <c r="B257" s="152"/>
    </row>
    <row r="258" spans="2:2" s="151" customFormat="1">
      <c r="B258" s="152"/>
    </row>
    <row r="259" spans="2:2" s="151" customFormat="1">
      <c r="B259" s="152"/>
    </row>
    <row r="260" spans="2:2" s="151" customFormat="1">
      <c r="B260" s="152"/>
    </row>
    <row r="261" spans="2:2" s="151" customFormat="1">
      <c r="B261" s="152"/>
    </row>
    <row r="262" spans="2:2" s="151" customFormat="1">
      <c r="B262" s="152"/>
    </row>
    <row r="263" spans="2:2" s="151" customFormat="1">
      <c r="B263" s="152"/>
    </row>
    <row r="264" spans="2:2" s="151" customFormat="1">
      <c r="B264" s="152"/>
    </row>
    <row r="265" spans="2:2" s="151" customFormat="1">
      <c r="B265" s="152"/>
    </row>
    <row r="266" spans="2:2" s="151" customFormat="1">
      <c r="B266" s="152"/>
    </row>
    <row r="267" spans="2:2" s="151" customFormat="1">
      <c r="B267" s="152"/>
    </row>
    <row r="268" spans="2:2" s="151" customFormat="1">
      <c r="B268" s="152"/>
    </row>
    <row r="269" spans="2:2" s="151" customFormat="1">
      <c r="B269" s="152"/>
    </row>
    <row r="270" spans="2:2" s="151" customFormat="1">
      <c r="B270" s="152"/>
    </row>
    <row r="271" spans="2:2" s="151" customFormat="1">
      <c r="B271" s="152"/>
    </row>
    <row r="272" spans="2:2" s="151" customFormat="1">
      <c r="B272" s="152"/>
    </row>
    <row r="273" spans="2:2" s="151" customFormat="1">
      <c r="B273" s="152"/>
    </row>
    <row r="274" spans="2:2" s="151" customFormat="1">
      <c r="B274" s="152"/>
    </row>
    <row r="275" spans="2:2" s="151" customFormat="1">
      <c r="B275" s="152"/>
    </row>
    <row r="276" spans="2:2" s="151" customFormat="1">
      <c r="B276" s="152"/>
    </row>
    <row r="277" spans="2:2" s="151" customFormat="1">
      <c r="B277" s="152"/>
    </row>
    <row r="278" spans="2:2" s="151" customFormat="1">
      <c r="B278" s="152"/>
    </row>
    <row r="279" spans="2:2" s="151" customFormat="1">
      <c r="B279" s="152"/>
    </row>
    <row r="280" spans="2:2" s="151" customFormat="1">
      <c r="B280" s="152"/>
    </row>
    <row r="281" spans="2:2" s="151" customFormat="1">
      <c r="B281" s="152"/>
    </row>
    <row r="282" spans="2:2" s="151" customFormat="1">
      <c r="B282" s="152"/>
    </row>
    <row r="283" spans="2:2" s="151" customFormat="1">
      <c r="B283" s="152"/>
    </row>
    <row r="284" spans="2:2" s="151" customFormat="1">
      <c r="B284" s="152"/>
    </row>
    <row r="285" spans="2:2" s="151" customFormat="1">
      <c r="B285" s="152"/>
    </row>
    <row r="286" spans="2:2" s="151" customFormat="1">
      <c r="B286" s="152"/>
    </row>
    <row r="287" spans="2:2" s="151" customFormat="1">
      <c r="B287" s="152"/>
    </row>
    <row r="288" spans="2:2" s="151" customFormat="1">
      <c r="B288" s="152"/>
    </row>
    <row r="289" spans="2:2" s="151" customFormat="1">
      <c r="B289" s="152"/>
    </row>
    <row r="290" spans="2:2" s="151" customFormat="1">
      <c r="B290" s="152"/>
    </row>
    <row r="291" spans="2:2" s="151" customFormat="1">
      <c r="B291" s="152"/>
    </row>
    <row r="292" spans="2:2" s="151" customFormat="1">
      <c r="B292" s="152"/>
    </row>
    <row r="293" spans="2:2" s="151" customFormat="1">
      <c r="B293" s="152"/>
    </row>
    <row r="294" spans="2:2" s="151" customFormat="1">
      <c r="B294" s="152"/>
    </row>
    <row r="295" spans="2:2" s="151" customFormat="1">
      <c r="B295" s="152"/>
    </row>
    <row r="296" spans="2:2" s="151" customFormat="1">
      <c r="B296" s="152"/>
    </row>
    <row r="297" spans="2:2" s="151" customFormat="1">
      <c r="B297" s="152"/>
    </row>
    <row r="298" spans="2:2" s="151" customFormat="1">
      <c r="B298" s="152"/>
    </row>
    <row r="299" spans="2:2" s="151" customFormat="1">
      <c r="B299" s="152"/>
    </row>
    <row r="300" spans="2:2" s="151" customFormat="1">
      <c r="B300" s="152"/>
    </row>
    <row r="301" spans="2:2" s="151" customFormat="1">
      <c r="B301" s="152"/>
    </row>
    <row r="302" spans="2:2" s="151" customFormat="1">
      <c r="B302" s="152"/>
    </row>
    <row r="303" spans="2:2" s="151" customFormat="1">
      <c r="B303" s="152"/>
    </row>
    <row r="304" spans="2:2" s="151" customFormat="1">
      <c r="B304" s="152"/>
    </row>
    <row r="305" spans="2:4" s="151" customFormat="1">
      <c r="B305" s="152"/>
    </row>
    <row r="306" spans="2:4" s="151" customFormat="1">
      <c r="B306" s="152"/>
    </row>
    <row r="307" spans="2:4" s="151" customFormat="1">
      <c r="B307" s="152"/>
    </row>
    <row r="308" spans="2:4" s="151" customFormat="1">
      <c r="B308" s="152"/>
    </row>
    <row r="309" spans="2:4" s="151" customFormat="1">
      <c r="B309" s="152"/>
    </row>
    <row r="310" spans="2:4" s="151" customFormat="1">
      <c r="B310" s="152"/>
    </row>
    <row r="311" spans="2:4" s="151" customFormat="1">
      <c r="B311" s="152"/>
    </row>
    <row r="312" spans="2:4" s="151" customFormat="1">
      <c r="B312" s="152"/>
    </row>
    <row r="313" spans="2:4" s="151" customFormat="1">
      <c r="B313" s="152"/>
    </row>
    <row r="314" spans="2:4">
      <c r="C314" s="1"/>
      <c r="D314" s="1"/>
    </row>
    <row r="315" spans="2:4">
      <c r="C315" s="1"/>
      <c r="D315" s="1"/>
    </row>
    <row r="316" spans="2:4">
      <c r="C316" s="1"/>
      <c r="D316" s="1"/>
    </row>
    <row r="317" spans="2:4">
      <c r="C317" s="1"/>
      <c r="D317" s="1"/>
    </row>
    <row r="318" spans="2:4">
      <c r="C318" s="1"/>
      <c r="D318" s="1"/>
    </row>
    <row r="319" spans="2:4">
      <c r="C319" s="1"/>
      <c r="D319" s="1"/>
    </row>
    <row r="320" spans="2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</sheetData>
  <sheetProtection password="CC03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D1:AF2 AH1:XFD2 C5:C1048576 D3:XFD1048576 A1:A1048576 B1:B99 B102:B104 B107:B1048576"/>
  </dataValidations>
  <printOptions horizontalCentered="1"/>
  <pageMargins left="0" right="0" top="0.51181102362204722" bottom="0.51181102362204722" header="0" footer="0.23622047244094491"/>
  <pageSetup paperSize="9" scale="70" fitToHeight="25" pageOrder="overThenDown" orientation="landscape" r:id="rId1"/>
  <headerFooter alignWithMargins="0">
    <oddFooter>&amp;L&amp;Z&amp;F&amp;C&amp;A&amp;R&amp;D</oddFooter>
  </headerFooter>
  <rowBreaks count="2" manualBreakCount="2">
    <brk id="30" max="16383" man="1"/>
    <brk id="95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18.5703125" style="2" customWidth="1"/>
    <col min="3" max="3" width="22.5703125" style="2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4" t="s">
        <v>192</v>
      </c>
      <c r="C1" s="77" t="s" vm="1">
        <v>250</v>
      </c>
    </row>
    <row r="2" spans="2:78">
      <c r="B2" s="54" t="s">
        <v>191</v>
      </c>
      <c r="C2" s="77" t="s">
        <v>251</v>
      </c>
    </row>
    <row r="3" spans="2:78">
      <c r="B3" s="54" t="s">
        <v>193</v>
      </c>
      <c r="C3" s="77" t="s">
        <v>252</v>
      </c>
    </row>
    <row r="4" spans="2:78">
      <c r="B4" s="54" t="s">
        <v>194</v>
      </c>
      <c r="C4" s="77">
        <v>659</v>
      </c>
    </row>
    <row r="6" spans="2:78" ht="26.25" customHeight="1">
      <c r="B6" s="223" t="s">
        <v>224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2:78" ht="26.25" customHeight="1">
      <c r="B7" s="223" t="s">
        <v>114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</row>
    <row r="8" spans="2:78" s="3" customFormat="1" ht="47.25">
      <c r="B8" s="20" t="s">
        <v>129</v>
      </c>
      <c r="C8" s="28" t="s">
        <v>53</v>
      </c>
      <c r="D8" s="28" t="s">
        <v>59</v>
      </c>
      <c r="E8" s="28" t="s">
        <v>15</v>
      </c>
      <c r="F8" s="28" t="s">
        <v>75</v>
      </c>
      <c r="G8" s="28" t="s">
        <v>116</v>
      </c>
      <c r="H8" s="28" t="s">
        <v>18</v>
      </c>
      <c r="I8" s="28" t="s">
        <v>115</v>
      </c>
      <c r="J8" s="28" t="s">
        <v>17</v>
      </c>
      <c r="K8" s="28" t="s">
        <v>19</v>
      </c>
      <c r="L8" s="28" t="s">
        <v>0</v>
      </c>
      <c r="M8" s="28" t="s">
        <v>119</v>
      </c>
      <c r="N8" s="28" t="s">
        <v>123</v>
      </c>
      <c r="O8" s="28" t="s">
        <v>67</v>
      </c>
      <c r="P8" s="69" t="s">
        <v>195</v>
      </c>
      <c r="Q8" s="29" t="s">
        <v>197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24</v>
      </c>
      <c r="H9" s="15" t="s">
        <v>21</v>
      </c>
      <c r="I9" s="15"/>
      <c r="J9" s="15" t="s">
        <v>20</v>
      </c>
      <c r="K9" s="15" t="s">
        <v>20</v>
      </c>
      <c r="L9" s="15" t="s">
        <v>22</v>
      </c>
      <c r="M9" s="15" t="s">
        <v>71</v>
      </c>
      <c r="N9" s="15" t="s">
        <v>23</v>
      </c>
      <c r="O9" s="15" t="s">
        <v>20</v>
      </c>
      <c r="P9" s="30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126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03" sheet="1" objects="1" scenarios="1"/>
  <mergeCells count="2">
    <mergeCell ref="B6:Q6"/>
    <mergeCell ref="B7:Q7"/>
  </mergeCells>
  <phoneticPr fontId="4" type="noConversion"/>
  <conditionalFormatting sqref="B14:B110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A1:AW105"/>
  <sheetViews>
    <sheetView rightToLeft="1" zoomScale="90" zoomScaleNormal="90" workbookViewId="0">
      <selection activeCell="A13" sqref="A13"/>
    </sheetView>
  </sheetViews>
  <sheetFormatPr defaultColWidth="9.140625" defaultRowHeight="18"/>
  <cols>
    <col min="1" max="1" width="4.28515625" style="143" customWidth="1"/>
    <col min="2" max="2" width="34.28515625" style="2" customWidth="1"/>
    <col min="3" max="3" width="9.7109375" style="2" customWidth="1"/>
    <col min="4" max="4" width="10.140625" style="2" bestFit="1" customWidth="1"/>
    <col min="5" max="5" width="6" style="1" bestFit="1" customWidth="1"/>
    <col min="6" max="6" width="8.140625" style="1" bestFit="1" customWidth="1"/>
    <col min="7" max="7" width="7" style="1" bestFit="1" customWidth="1"/>
    <col min="8" max="8" width="12" style="1" bestFit="1" customWidth="1"/>
    <col min="9" max="9" width="11.28515625" style="1" bestFit="1" customWidth="1"/>
    <col min="10" max="10" width="13.28515625" style="1" bestFit="1" customWidth="1"/>
    <col min="11" max="11" width="14.7109375" style="1" bestFit="1" customWidth="1"/>
    <col min="12" max="12" width="8.28515625" style="1" bestFit="1" customWidth="1"/>
    <col min="13" max="13" width="11.28515625" style="1" bestFit="1" customWidth="1"/>
    <col min="14" max="14" width="12.28515625" style="1" bestFit="1" customWidth="1"/>
    <col min="15" max="15" width="10.42578125" style="1" bestFit="1" customWidth="1"/>
    <col min="16" max="16" width="7.5703125" style="1" customWidth="1"/>
    <col min="17" max="17" width="6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1:49">
      <c r="B1" s="54" t="s">
        <v>192</v>
      </c>
      <c r="C1" s="77" t="s" vm="1">
        <v>250</v>
      </c>
    </row>
    <row r="2" spans="1:49">
      <c r="B2" s="54" t="s">
        <v>191</v>
      </c>
      <c r="C2" s="77" t="s">
        <v>251</v>
      </c>
    </row>
    <row r="3" spans="1:49">
      <c r="B3" s="54" t="s">
        <v>193</v>
      </c>
      <c r="C3" s="77" t="s">
        <v>252</v>
      </c>
    </row>
    <row r="4" spans="1:49">
      <c r="B4" s="54" t="s">
        <v>194</v>
      </c>
      <c r="C4" s="77">
        <v>659</v>
      </c>
    </row>
    <row r="6" spans="1:49" ht="26.25" customHeight="1">
      <c r="B6" s="223" t="s">
        <v>225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</row>
    <row r="7" spans="1:49" s="3" customFormat="1" ht="47.25">
      <c r="A7" s="144"/>
      <c r="B7" s="20" t="s">
        <v>129</v>
      </c>
      <c r="C7" s="28" t="s">
        <v>238</v>
      </c>
      <c r="D7" s="28" t="s">
        <v>53</v>
      </c>
      <c r="E7" s="28" t="s">
        <v>15</v>
      </c>
      <c r="F7" s="28" t="s">
        <v>75</v>
      </c>
      <c r="G7" s="28" t="s">
        <v>18</v>
      </c>
      <c r="H7" s="28" t="s">
        <v>115</v>
      </c>
      <c r="I7" s="12" t="s">
        <v>43</v>
      </c>
      <c r="J7" s="69" t="s">
        <v>19</v>
      </c>
      <c r="K7" s="28" t="s">
        <v>0</v>
      </c>
      <c r="L7" s="28" t="s">
        <v>119</v>
      </c>
      <c r="M7" s="28" t="s">
        <v>123</v>
      </c>
      <c r="N7" s="69" t="s">
        <v>195</v>
      </c>
      <c r="O7" s="29" t="s">
        <v>197</v>
      </c>
      <c r="P7" s="1"/>
      <c r="Q7" s="1"/>
      <c r="AV7" s="3" t="s">
        <v>175</v>
      </c>
      <c r="AW7" s="3" t="s">
        <v>177</v>
      </c>
    </row>
    <row r="8" spans="1:49" s="3" customFormat="1" ht="24" customHeight="1">
      <c r="A8" s="144"/>
      <c r="B8" s="14"/>
      <c r="C8" s="68"/>
      <c r="D8" s="15"/>
      <c r="E8" s="15"/>
      <c r="F8" s="15"/>
      <c r="G8" s="15" t="s">
        <v>21</v>
      </c>
      <c r="H8" s="15"/>
      <c r="I8" s="15" t="s">
        <v>20</v>
      </c>
      <c r="J8" s="15" t="s">
        <v>20</v>
      </c>
      <c r="K8" s="15" t="s">
        <v>22</v>
      </c>
      <c r="L8" s="15" t="s">
        <v>71</v>
      </c>
      <c r="M8" s="15" t="s">
        <v>23</v>
      </c>
      <c r="N8" s="30" t="s">
        <v>20</v>
      </c>
      <c r="O8" s="16" t="s">
        <v>20</v>
      </c>
      <c r="P8" s="1"/>
      <c r="Q8" s="1"/>
      <c r="AV8" s="3" t="s">
        <v>173</v>
      </c>
      <c r="AW8" s="3" t="s">
        <v>176</v>
      </c>
    </row>
    <row r="9" spans="1:49" s="4" customFormat="1" ht="18" customHeight="1">
      <c r="A9" s="145"/>
      <c r="B9" s="17"/>
      <c r="C9" s="12" t="s">
        <v>1</v>
      </c>
      <c r="D9" s="12" t="s">
        <v>2</v>
      </c>
      <c r="E9" s="12" t="s">
        <v>3</v>
      </c>
      <c r="F9" s="12" t="s">
        <v>4</v>
      </c>
      <c r="G9" s="12" t="s">
        <v>5</v>
      </c>
      <c r="H9" s="12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"/>
      <c r="Q9" s="1"/>
      <c r="AV9" s="4" t="s">
        <v>174</v>
      </c>
      <c r="AW9" s="4" t="s">
        <v>178</v>
      </c>
    </row>
    <row r="10" spans="1:49" s="4" customFormat="1" ht="18" customHeight="1">
      <c r="A10" s="145"/>
      <c r="B10" s="78" t="s">
        <v>48</v>
      </c>
      <c r="C10" s="79"/>
      <c r="D10" s="79"/>
      <c r="E10" s="79"/>
      <c r="F10" s="79"/>
      <c r="G10" s="87">
        <v>5.8328432310577911</v>
      </c>
      <c r="H10" s="79"/>
      <c r="I10" s="79"/>
      <c r="J10" s="101">
        <v>2.823275377043466E-2</v>
      </c>
      <c r="K10" s="87"/>
      <c r="L10" s="89"/>
      <c r="M10" s="87">
        <v>16499.042689999998</v>
      </c>
      <c r="N10" s="88">
        <v>1</v>
      </c>
      <c r="O10" s="88">
        <f>M10/'סכום נכסי הקרן'!$C$43</f>
        <v>2.6556661175790922E-2</v>
      </c>
      <c r="P10" s="1"/>
      <c r="Q10" s="1"/>
      <c r="AV10" s="1" t="s">
        <v>32</v>
      </c>
      <c r="AW10" s="4" t="s">
        <v>179</v>
      </c>
    </row>
    <row r="11" spans="1:49" ht="21.75" customHeight="1">
      <c r="B11" s="80" t="s">
        <v>46</v>
      </c>
      <c r="C11" s="81"/>
      <c r="D11" s="81"/>
      <c r="E11" s="81"/>
      <c r="F11" s="81"/>
      <c r="G11" s="90">
        <v>5.8993375924033371</v>
      </c>
      <c r="H11" s="81"/>
      <c r="I11" s="81"/>
      <c r="J11" s="102">
        <v>2.6993584894971941E-2</v>
      </c>
      <c r="K11" s="90"/>
      <c r="L11" s="92"/>
      <c r="M11" s="90">
        <v>15029.063449999998</v>
      </c>
      <c r="N11" s="91">
        <v>0.91090517991744158</v>
      </c>
      <c r="O11" s="91">
        <f>M11/'סכום נכסי הקרן'!$C$43</f>
        <v>2.4190600226340366E-2</v>
      </c>
      <c r="AW11" s="1" t="s">
        <v>185</v>
      </c>
    </row>
    <row r="12" spans="1:49">
      <c r="B12" s="100" t="s">
        <v>45</v>
      </c>
      <c r="C12" s="81"/>
      <c r="D12" s="81"/>
      <c r="E12" s="81"/>
      <c r="F12" s="81"/>
      <c r="G12" s="90">
        <v>6.1292239727296174</v>
      </c>
      <c r="H12" s="81"/>
      <c r="I12" s="81"/>
      <c r="J12" s="102">
        <v>2.6866213143697318E-2</v>
      </c>
      <c r="K12" s="90"/>
      <c r="L12" s="92"/>
      <c r="M12" s="90">
        <v>14237.78174</v>
      </c>
      <c r="N12" s="91">
        <v>0.86294593010717291</v>
      </c>
      <c r="O12" s="91">
        <f>M12/'סכום נכסי הקרן'!$C$43</f>
        <v>2.2916962678883945E-2</v>
      </c>
      <c r="AW12" s="1" t="s">
        <v>180</v>
      </c>
    </row>
    <row r="13" spans="1:49" s="151" customFormat="1">
      <c r="A13" s="143"/>
      <c r="B13" s="86" t="s">
        <v>1876</v>
      </c>
      <c r="C13" s="96" t="s">
        <v>1848</v>
      </c>
      <c r="D13" s="83">
        <v>5513</v>
      </c>
      <c r="E13" s="83" t="s">
        <v>359</v>
      </c>
      <c r="F13" s="83" t="s">
        <v>174</v>
      </c>
      <c r="G13" s="93">
        <v>0.26</v>
      </c>
      <c r="H13" s="96" t="s">
        <v>177</v>
      </c>
      <c r="I13" s="97">
        <v>6.0599999999999994E-2</v>
      </c>
      <c r="J13" s="97">
        <v>-2.3999999999999998E-3</v>
      </c>
      <c r="K13" s="93">
        <v>66919.389999999985</v>
      </c>
      <c r="L13" s="95">
        <v>120.42</v>
      </c>
      <c r="M13" s="93">
        <v>80.584349999999986</v>
      </c>
      <c r="N13" s="94">
        <v>4.8841833743991604E-3</v>
      </c>
      <c r="O13" s="94">
        <f>M13/'סכום נכסי הקרן'!$C$43</f>
        <v>1.2970760299434967E-4</v>
      </c>
      <c r="AW13" s="151" t="s">
        <v>181</v>
      </c>
    </row>
    <row r="14" spans="1:49" s="151" customFormat="1">
      <c r="A14" s="86"/>
      <c r="B14" s="86" t="s">
        <v>1877</v>
      </c>
      <c r="C14" s="96" t="s">
        <v>1849</v>
      </c>
      <c r="D14" s="83">
        <v>90148620</v>
      </c>
      <c r="E14" s="83" t="s">
        <v>395</v>
      </c>
      <c r="F14" s="83" t="s">
        <v>175</v>
      </c>
      <c r="G14" s="93">
        <v>11.170000000000002</v>
      </c>
      <c r="H14" s="96" t="s">
        <v>177</v>
      </c>
      <c r="I14" s="97">
        <v>3.1699999999999999E-2</v>
      </c>
      <c r="J14" s="97">
        <v>2.7200000000000002E-2</v>
      </c>
      <c r="K14" s="93">
        <v>73448.209999999977</v>
      </c>
      <c r="L14" s="95">
        <v>105.48</v>
      </c>
      <c r="M14" s="93">
        <v>77.473179999999985</v>
      </c>
      <c r="N14" s="94">
        <v>4.6956166764121508E-3</v>
      </c>
      <c r="O14" s="94">
        <f>M14/'סכום נכסי הקרן'!$C$43</f>
        <v>1.2469990108687098E-4</v>
      </c>
      <c r="AW14" s="151" t="s">
        <v>182</v>
      </c>
    </row>
    <row r="15" spans="1:49" s="151" customFormat="1">
      <c r="A15" s="86"/>
      <c r="B15" s="86" t="s">
        <v>1877</v>
      </c>
      <c r="C15" s="96" t="s">
        <v>1849</v>
      </c>
      <c r="D15" s="83">
        <v>90148621</v>
      </c>
      <c r="E15" s="83" t="s">
        <v>395</v>
      </c>
      <c r="F15" s="83" t="s">
        <v>175</v>
      </c>
      <c r="G15" s="93">
        <v>11.16</v>
      </c>
      <c r="H15" s="96" t="s">
        <v>177</v>
      </c>
      <c r="I15" s="97">
        <v>3.1899999999999998E-2</v>
      </c>
      <c r="J15" s="97">
        <v>2.7199999999999998E-2</v>
      </c>
      <c r="K15" s="93">
        <v>102827.49999999999</v>
      </c>
      <c r="L15" s="95">
        <v>105.67</v>
      </c>
      <c r="M15" s="93">
        <v>108.65782999999999</v>
      </c>
      <c r="N15" s="94">
        <v>6.5857051249317063E-3</v>
      </c>
      <c r="O15" s="94">
        <f>M15/'סכום נכסי הקרן'!$C$43</f>
        <v>1.7489433960648116E-4</v>
      </c>
      <c r="AW15" s="151" t="s">
        <v>184</v>
      </c>
    </row>
    <row r="16" spans="1:49" s="151" customFormat="1">
      <c r="A16" s="143"/>
      <c r="B16" s="86" t="s">
        <v>1878</v>
      </c>
      <c r="C16" s="96" t="s">
        <v>1848</v>
      </c>
      <c r="D16" s="83">
        <v>2963</v>
      </c>
      <c r="E16" s="83" t="s">
        <v>395</v>
      </c>
      <c r="F16" s="83" t="s">
        <v>174</v>
      </c>
      <c r="G16" s="93">
        <v>5.919999999999999</v>
      </c>
      <c r="H16" s="96" t="s">
        <v>177</v>
      </c>
      <c r="I16" s="97">
        <v>0.05</v>
      </c>
      <c r="J16" s="97">
        <v>1.8599999999999995E-2</v>
      </c>
      <c r="K16" s="93">
        <v>169508.6</v>
      </c>
      <c r="L16" s="95">
        <v>120.74</v>
      </c>
      <c r="M16" s="93">
        <v>204.66468</v>
      </c>
      <c r="N16" s="94">
        <v>1.2404639702159595E-2</v>
      </c>
      <c r="O16" s="94">
        <f>M16/'סכום נכסי הקרן'!$C$43</f>
        <v>3.2942581357801637E-4</v>
      </c>
      <c r="AW16" s="151" t="s">
        <v>183</v>
      </c>
    </row>
    <row r="17" spans="1:49" s="151" customFormat="1">
      <c r="A17" s="143"/>
      <c r="B17" s="86" t="s">
        <v>1878</v>
      </c>
      <c r="C17" s="96" t="s">
        <v>1848</v>
      </c>
      <c r="D17" s="83">
        <v>2968</v>
      </c>
      <c r="E17" s="83" t="s">
        <v>395</v>
      </c>
      <c r="F17" s="83" t="s">
        <v>174</v>
      </c>
      <c r="G17" s="93">
        <v>5.9199999999999982</v>
      </c>
      <c r="H17" s="96" t="s">
        <v>177</v>
      </c>
      <c r="I17" s="97">
        <v>0.05</v>
      </c>
      <c r="J17" s="97">
        <v>1.8499999999999996E-2</v>
      </c>
      <c r="K17" s="93">
        <v>54517.349999999991</v>
      </c>
      <c r="L17" s="95">
        <v>120.8</v>
      </c>
      <c r="M17" s="93">
        <v>65.856960000000001</v>
      </c>
      <c r="N17" s="94">
        <v>3.991562494708595E-3</v>
      </c>
      <c r="O17" s="94">
        <f>M17/'סכום נכסי הקרן'!$C$43</f>
        <v>1.0600257273397091E-4</v>
      </c>
      <c r="AW17" s="151" t="s">
        <v>186</v>
      </c>
    </row>
    <row r="18" spans="1:49" s="151" customFormat="1">
      <c r="A18" s="143"/>
      <c r="B18" s="86" t="s">
        <v>1878</v>
      </c>
      <c r="C18" s="96" t="s">
        <v>1848</v>
      </c>
      <c r="D18" s="83">
        <v>4605</v>
      </c>
      <c r="E18" s="83" t="s">
        <v>395</v>
      </c>
      <c r="F18" s="83" t="s">
        <v>174</v>
      </c>
      <c r="G18" s="93">
        <v>7.3299999999999992</v>
      </c>
      <c r="H18" s="96" t="s">
        <v>177</v>
      </c>
      <c r="I18" s="97">
        <v>0.05</v>
      </c>
      <c r="J18" s="97">
        <v>4.1599999999999998E-2</v>
      </c>
      <c r="K18" s="93">
        <v>152987.24999999997</v>
      </c>
      <c r="L18" s="95">
        <v>107.96</v>
      </c>
      <c r="M18" s="93">
        <v>165.16503999999998</v>
      </c>
      <c r="N18" s="94">
        <v>1.0010583226147165E-2</v>
      </c>
      <c r="O18" s="94">
        <f>M18/'סכום נכסי הקרן'!$C$43</f>
        <v>2.6584766690884628E-4</v>
      </c>
      <c r="AW18" s="151" t="s">
        <v>187</v>
      </c>
    </row>
    <row r="19" spans="1:49" s="151" customFormat="1">
      <c r="A19" s="143"/>
      <c r="B19" s="86" t="s">
        <v>1878</v>
      </c>
      <c r="C19" s="96" t="s">
        <v>1848</v>
      </c>
      <c r="D19" s="83">
        <v>4606</v>
      </c>
      <c r="E19" s="83" t="s">
        <v>395</v>
      </c>
      <c r="F19" s="83" t="s">
        <v>174</v>
      </c>
      <c r="G19" s="93">
        <v>8.620000000000001</v>
      </c>
      <c r="H19" s="96" t="s">
        <v>177</v>
      </c>
      <c r="I19" s="97">
        <v>4.0999999999999995E-2</v>
      </c>
      <c r="J19" s="97">
        <v>3.3100000000000004E-2</v>
      </c>
      <c r="K19" s="93">
        <v>382468.11999999994</v>
      </c>
      <c r="L19" s="95">
        <v>108.31</v>
      </c>
      <c r="M19" s="93">
        <v>414.2512099999999</v>
      </c>
      <c r="N19" s="94">
        <v>2.5107590651370085E-2</v>
      </c>
      <c r="O19" s="94">
        <f>M19/'סכום נכסי הקרן'!$C$43</f>
        <v>6.6677377786889111E-4</v>
      </c>
      <c r="AW19" s="151" t="s">
        <v>188</v>
      </c>
    </row>
    <row r="20" spans="1:49" s="151" customFormat="1">
      <c r="A20" s="143"/>
      <c r="B20" s="86" t="s">
        <v>1879</v>
      </c>
      <c r="C20" s="96" t="s">
        <v>1849</v>
      </c>
      <c r="D20" s="83">
        <v>90150400</v>
      </c>
      <c r="E20" s="83" t="s">
        <v>395</v>
      </c>
      <c r="F20" s="83" t="s">
        <v>173</v>
      </c>
      <c r="G20" s="93">
        <v>5.3800000000000008</v>
      </c>
      <c r="H20" s="96" t="s">
        <v>176</v>
      </c>
      <c r="I20" s="97">
        <v>9.8519999999999996E-2</v>
      </c>
      <c r="J20" s="97">
        <v>3.4800000000000005E-2</v>
      </c>
      <c r="K20" s="93">
        <v>176584.26</v>
      </c>
      <c r="L20" s="95">
        <v>139.97999999999999</v>
      </c>
      <c r="M20" s="93">
        <v>930.88982999999985</v>
      </c>
      <c r="N20" s="94">
        <v>5.6420838923230882E-2</v>
      </c>
      <c r="O20" s="94">
        <f>M20/'סכום נכסי הקרן'!$C$43</f>
        <v>1.498349102538119E-3</v>
      </c>
      <c r="AW20" s="151" t="s">
        <v>189</v>
      </c>
    </row>
    <row r="21" spans="1:49" s="151" customFormat="1">
      <c r="A21" s="143"/>
      <c r="B21" s="86" t="s">
        <v>1880</v>
      </c>
      <c r="C21" s="96" t="s">
        <v>1849</v>
      </c>
      <c r="D21" s="83">
        <v>90150520</v>
      </c>
      <c r="E21" s="83" t="s">
        <v>395</v>
      </c>
      <c r="F21" s="83" t="s">
        <v>173</v>
      </c>
      <c r="G21" s="93">
        <v>5.77</v>
      </c>
      <c r="H21" s="96" t="s">
        <v>177</v>
      </c>
      <c r="I21" s="97">
        <v>3.8450999999999999E-2</v>
      </c>
      <c r="J21" s="97">
        <v>1.3600000000000001E-2</v>
      </c>
      <c r="K21" s="93">
        <v>503866.31999999995</v>
      </c>
      <c r="L21" s="95">
        <v>145.88</v>
      </c>
      <c r="M21" s="93">
        <v>735.04047999999989</v>
      </c>
      <c r="N21" s="94">
        <v>4.4550492644370505E-2</v>
      </c>
      <c r="O21" s="94">
        <f>M21/'סכום נכסי הקרן'!$C$43</f>
        <v>1.1831123383711133E-3</v>
      </c>
      <c r="AW21" s="151" t="s">
        <v>190</v>
      </c>
    </row>
    <row r="22" spans="1:49" s="151" customFormat="1">
      <c r="A22" s="143"/>
      <c r="B22" s="86" t="s">
        <v>1881</v>
      </c>
      <c r="C22" s="96" t="s">
        <v>1848</v>
      </c>
      <c r="D22" s="83">
        <v>14811160</v>
      </c>
      <c r="E22" s="83" t="s">
        <v>395</v>
      </c>
      <c r="F22" s="83" t="s">
        <v>174</v>
      </c>
      <c r="G22" s="93">
        <v>8.32</v>
      </c>
      <c r="H22" s="96" t="s">
        <v>177</v>
      </c>
      <c r="I22" s="97">
        <v>4.2030000000000005E-2</v>
      </c>
      <c r="J22" s="97">
        <v>3.2099999999999997E-2</v>
      </c>
      <c r="K22" s="93">
        <v>41755.259999999995</v>
      </c>
      <c r="L22" s="95">
        <v>109.62</v>
      </c>
      <c r="M22" s="93">
        <v>45.77212999999999</v>
      </c>
      <c r="N22" s="94">
        <v>2.7742294422780233E-3</v>
      </c>
      <c r="O22" s="94">
        <f>M22/'סכום נכסי הקרן'!$C$43</f>
        <v>7.367427132248088E-5</v>
      </c>
      <c r="AW22" s="151" t="s">
        <v>32</v>
      </c>
    </row>
    <row r="23" spans="1:49" s="151" customFormat="1">
      <c r="A23" s="143"/>
      <c r="B23" s="86" t="s">
        <v>1882</v>
      </c>
      <c r="C23" s="96" t="s">
        <v>1848</v>
      </c>
      <c r="D23" s="83">
        <v>14760843</v>
      </c>
      <c r="E23" s="83" t="s">
        <v>395</v>
      </c>
      <c r="F23" s="83" t="s">
        <v>174</v>
      </c>
      <c r="G23" s="93">
        <v>6.5900000000000007</v>
      </c>
      <c r="H23" s="96" t="s">
        <v>177</v>
      </c>
      <c r="I23" s="97">
        <v>4.4999999999999998E-2</v>
      </c>
      <c r="J23" s="97">
        <v>1.3199999999999998E-2</v>
      </c>
      <c r="K23" s="93">
        <v>568119.8899999999</v>
      </c>
      <c r="L23" s="95">
        <v>125</v>
      </c>
      <c r="M23" s="93">
        <v>710.14989999999989</v>
      </c>
      <c r="N23" s="94">
        <v>4.3041885116790371E-2</v>
      </c>
      <c r="O23" s="94">
        <f>M23/'סכום נכסי הקרן'!$C$43</f>
        <v>1.14304875941392E-3</v>
      </c>
    </row>
    <row r="24" spans="1:49" s="151" customFormat="1">
      <c r="A24" s="143"/>
      <c r="B24" s="86" t="s">
        <v>1883</v>
      </c>
      <c r="C24" s="96" t="s">
        <v>1849</v>
      </c>
      <c r="D24" s="83">
        <v>92321020</v>
      </c>
      <c r="E24" s="83" t="s">
        <v>437</v>
      </c>
      <c r="F24" s="83" t="s">
        <v>174</v>
      </c>
      <c r="G24" s="93">
        <v>1.9099999999999997</v>
      </c>
      <c r="H24" s="96" t="s">
        <v>176</v>
      </c>
      <c r="I24" s="97">
        <v>3.8626999999999995E-2</v>
      </c>
      <c r="J24" s="97">
        <v>2.4899999999999999E-2</v>
      </c>
      <c r="K24" s="93">
        <v>78465.589999999982</v>
      </c>
      <c r="L24" s="95">
        <v>103.77</v>
      </c>
      <c r="M24" s="93">
        <v>306.64179999999999</v>
      </c>
      <c r="N24" s="94">
        <v>1.8585429819261836E-2</v>
      </c>
      <c r="O24" s="94">
        <f>M24/'סכום נכסי הקרן'!$C$43</f>
        <v>4.935669625165777E-4</v>
      </c>
    </row>
    <row r="25" spans="1:49" s="151" customFormat="1">
      <c r="A25" s="86"/>
      <c r="B25" s="86" t="s">
        <v>1907</v>
      </c>
      <c r="C25" s="96" t="s">
        <v>1848</v>
      </c>
      <c r="D25" s="83">
        <v>414968</v>
      </c>
      <c r="E25" s="83" t="s">
        <v>437</v>
      </c>
      <c r="F25" s="83" t="s">
        <v>174</v>
      </c>
      <c r="G25" s="93">
        <v>7.4399999999999995</v>
      </c>
      <c r="H25" s="96" t="s">
        <v>177</v>
      </c>
      <c r="I25" s="97">
        <v>2.5399999999999999E-2</v>
      </c>
      <c r="J25" s="97">
        <v>2.2800000000000001E-2</v>
      </c>
      <c r="K25" s="93">
        <v>444705.1399999999</v>
      </c>
      <c r="L25" s="95">
        <v>101.8</v>
      </c>
      <c r="M25" s="93">
        <v>452.70983999999993</v>
      </c>
      <c r="N25" s="94">
        <v>2.7438551951525374E-2</v>
      </c>
      <c r="O25" s="94">
        <f>M25/'סכום נכסי הקרן'!$C$43</f>
        <v>7.2867632733099623E-4</v>
      </c>
    </row>
    <row r="26" spans="1:49" s="151" customFormat="1">
      <c r="A26" s="143"/>
      <c r="B26" s="86" t="s">
        <v>1884</v>
      </c>
      <c r="C26" s="96" t="s">
        <v>1849</v>
      </c>
      <c r="D26" s="83">
        <v>90145980</v>
      </c>
      <c r="E26" s="83" t="s">
        <v>437</v>
      </c>
      <c r="F26" s="83" t="s">
        <v>174</v>
      </c>
      <c r="G26" s="93">
        <v>6.4599999999999991</v>
      </c>
      <c r="H26" s="96" t="s">
        <v>177</v>
      </c>
      <c r="I26" s="97">
        <v>2.3599999999999999E-2</v>
      </c>
      <c r="J26" s="97">
        <v>1.8700000000000001E-2</v>
      </c>
      <c r="K26" s="93">
        <v>887139.41999999981</v>
      </c>
      <c r="L26" s="95">
        <v>103.81</v>
      </c>
      <c r="M26" s="93">
        <v>920.9394699999998</v>
      </c>
      <c r="N26" s="94">
        <v>5.5817751811635556E-2</v>
      </c>
      <c r="O26" s="94">
        <f>M26/'סכום נכסי הקרן'!$C$43</f>
        <v>1.4823331224559954E-3</v>
      </c>
    </row>
    <row r="27" spans="1:49" s="151" customFormat="1">
      <c r="A27" s="143"/>
      <c r="B27" s="86" t="s">
        <v>1885</v>
      </c>
      <c r="C27" s="96" t="s">
        <v>1848</v>
      </c>
      <c r="D27" s="83">
        <v>4176</v>
      </c>
      <c r="E27" s="83" t="s">
        <v>437</v>
      </c>
      <c r="F27" s="83" t="s">
        <v>174</v>
      </c>
      <c r="G27" s="93">
        <v>2.1499999999999995</v>
      </c>
      <c r="H27" s="96" t="s">
        <v>177</v>
      </c>
      <c r="I27" s="97">
        <v>1E-3</v>
      </c>
      <c r="J27" s="97">
        <v>2.3E-2</v>
      </c>
      <c r="K27" s="93">
        <v>37489.209999999992</v>
      </c>
      <c r="L27" s="95">
        <v>103.53</v>
      </c>
      <c r="M27" s="93">
        <v>38.812589999999993</v>
      </c>
      <c r="N27" s="94">
        <v>2.3524146660656949E-3</v>
      </c>
      <c r="O27" s="94">
        <f>M27/'סכום נכסי הקרן'!$C$43</f>
        <v>6.2472279231668015E-5</v>
      </c>
    </row>
    <row r="28" spans="1:49" s="151" customFormat="1">
      <c r="A28" s="143"/>
      <c r="B28" s="86" t="s">
        <v>1886</v>
      </c>
      <c r="C28" s="96" t="s">
        <v>1848</v>
      </c>
      <c r="D28" s="83">
        <v>4260</v>
      </c>
      <c r="E28" s="83" t="s">
        <v>437</v>
      </c>
      <c r="F28" s="83" t="s">
        <v>174</v>
      </c>
      <c r="G28" s="93">
        <v>2.1499999999999995</v>
      </c>
      <c r="H28" s="96" t="s">
        <v>177</v>
      </c>
      <c r="I28" s="97">
        <v>1E-3</v>
      </c>
      <c r="J28" s="97">
        <v>2.53E-2</v>
      </c>
      <c r="K28" s="93">
        <v>70402.639999999985</v>
      </c>
      <c r="L28" s="95">
        <v>103.03</v>
      </c>
      <c r="M28" s="93">
        <v>72.535839999999993</v>
      </c>
      <c r="N28" s="94">
        <v>4.3963665870119647E-3</v>
      </c>
      <c r="O28" s="94">
        <f>M28/'סכום נכסי הקרן'!$C$43</f>
        <v>1.1675281785584508E-4</v>
      </c>
    </row>
    <row r="29" spans="1:49" s="151" customFormat="1">
      <c r="A29" s="143"/>
      <c r="B29" s="86" t="s">
        <v>1886</v>
      </c>
      <c r="C29" s="96" t="s">
        <v>1848</v>
      </c>
      <c r="D29" s="83">
        <v>4280</v>
      </c>
      <c r="E29" s="83" t="s">
        <v>437</v>
      </c>
      <c r="F29" s="83" t="s">
        <v>174</v>
      </c>
      <c r="G29" s="93">
        <v>2.1500000000000004</v>
      </c>
      <c r="H29" s="96" t="s">
        <v>177</v>
      </c>
      <c r="I29" s="97">
        <v>1E-3</v>
      </c>
      <c r="J29" s="97">
        <v>2.3900000000000001E-2</v>
      </c>
      <c r="K29" s="93">
        <v>73214.359999999986</v>
      </c>
      <c r="L29" s="95">
        <v>103.33</v>
      </c>
      <c r="M29" s="93">
        <v>75.652399999999986</v>
      </c>
      <c r="N29" s="94">
        <v>4.5852599706195435E-3</v>
      </c>
      <c r="O29" s="94">
        <f>M29/'סכום נכסי הקרן'!$C$43</f>
        <v>1.2176919544266026E-4</v>
      </c>
    </row>
    <row r="30" spans="1:49" s="151" customFormat="1">
      <c r="A30" s="143"/>
      <c r="B30" s="86" t="s">
        <v>1886</v>
      </c>
      <c r="C30" s="96" t="s">
        <v>1848</v>
      </c>
      <c r="D30" s="83">
        <v>4344</v>
      </c>
      <c r="E30" s="83" t="s">
        <v>437</v>
      </c>
      <c r="F30" s="83" t="s">
        <v>174</v>
      </c>
      <c r="G30" s="93">
        <v>2.1500000000000004</v>
      </c>
      <c r="H30" s="96" t="s">
        <v>177</v>
      </c>
      <c r="I30" s="97">
        <v>1E-3</v>
      </c>
      <c r="J30" s="97">
        <v>2.3500000000000007E-2</v>
      </c>
      <c r="K30" s="93">
        <v>57533.189999999988</v>
      </c>
      <c r="L30" s="95">
        <v>103.42</v>
      </c>
      <c r="M30" s="93">
        <v>59.500829999999979</v>
      </c>
      <c r="N30" s="94">
        <v>3.6063201434143317E-3</v>
      </c>
      <c r="O30" s="94">
        <f>M30/'סכום נכסי הקרן'!$C$43</f>
        <v>9.5771822140084149E-5</v>
      </c>
    </row>
    <row r="31" spans="1:49" s="151" customFormat="1">
      <c r="A31" s="143"/>
      <c r="B31" s="86" t="s">
        <v>1886</v>
      </c>
      <c r="C31" s="96" t="s">
        <v>1848</v>
      </c>
      <c r="D31" s="83">
        <v>4452</v>
      </c>
      <c r="E31" s="83" t="s">
        <v>437</v>
      </c>
      <c r="F31" s="83" t="s">
        <v>174</v>
      </c>
      <c r="G31" s="93">
        <v>2.15</v>
      </c>
      <c r="H31" s="96" t="s">
        <v>177</v>
      </c>
      <c r="I31" s="97">
        <v>1E-3</v>
      </c>
      <c r="J31" s="97">
        <v>2.9500000000000002E-2</v>
      </c>
      <c r="K31" s="93">
        <v>22767.119999999995</v>
      </c>
      <c r="L31" s="95">
        <v>102.13</v>
      </c>
      <c r="M31" s="93">
        <v>23.252059999999993</v>
      </c>
      <c r="N31" s="94">
        <v>1.4092975233098203E-3</v>
      </c>
      <c r="O31" s="94">
        <f>M31/'סכום נכסי הקרן'!$C$43</f>
        <v>3.7426236822420212E-5</v>
      </c>
    </row>
    <row r="32" spans="1:49" s="151" customFormat="1">
      <c r="A32" s="143"/>
      <c r="B32" s="86" t="s">
        <v>1886</v>
      </c>
      <c r="C32" s="96" t="s">
        <v>1848</v>
      </c>
      <c r="D32" s="83">
        <v>4464</v>
      </c>
      <c r="E32" s="83" t="s">
        <v>437</v>
      </c>
      <c r="F32" s="83" t="s">
        <v>174</v>
      </c>
      <c r="G32" s="93">
        <v>2.15</v>
      </c>
      <c r="H32" s="96" t="s">
        <v>177</v>
      </c>
      <c r="I32" s="97">
        <v>1E-3</v>
      </c>
      <c r="J32" s="97">
        <v>2.640000000000001E-2</v>
      </c>
      <c r="K32" s="93">
        <v>35616.119999999995</v>
      </c>
      <c r="L32" s="95">
        <v>102.79</v>
      </c>
      <c r="M32" s="93">
        <v>36.609809999999989</v>
      </c>
      <c r="N32" s="94">
        <v>2.218905101820789E-3</v>
      </c>
      <c r="O32" s="94">
        <f>M32/'סכום נכסי הקרן'!$C$43</f>
        <v>5.8926710970288554E-5</v>
      </c>
    </row>
    <row r="33" spans="1:15" s="151" customFormat="1">
      <c r="A33" s="143"/>
      <c r="B33" s="86" t="s">
        <v>1886</v>
      </c>
      <c r="C33" s="96" t="s">
        <v>1848</v>
      </c>
      <c r="D33" s="83">
        <v>4495</v>
      </c>
      <c r="E33" s="83" t="s">
        <v>437</v>
      </c>
      <c r="F33" s="83" t="s">
        <v>174</v>
      </c>
      <c r="G33" s="93">
        <v>2.1500000000000004</v>
      </c>
      <c r="H33" s="96" t="s">
        <v>177</v>
      </c>
      <c r="I33" s="97">
        <v>1E-3</v>
      </c>
      <c r="J33" s="97">
        <v>2.8700000000000007E-2</v>
      </c>
      <c r="K33" s="93">
        <v>16109.649999999998</v>
      </c>
      <c r="L33" s="95">
        <v>102.3</v>
      </c>
      <c r="M33" s="93">
        <v>16.480169999999994</v>
      </c>
      <c r="N33" s="94">
        <v>9.9885613424035538E-4</v>
      </c>
      <c r="O33" s="94">
        <f>M33/'סכום נכסי הקרן'!$C$43</f>
        <v>2.6526283920381454E-5</v>
      </c>
    </row>
    <row r="34" spans="1:15" s="151" customFormat="1">
      <c r="A34" s="143"/>
      <c r="B34" s="86" t="s">
        <v>1886</v>
      </c>
      <c r="C34" s="96" t="s">
        <v>1848</v>
      </c>
      <c r="D34" s="83">
        <v>4680</v>
      </c>
      <c r="E34" s="83" t="s">
        <v>437</v>
      </c>
      <c r="F34" s="83" t="s">
        <v>174</v>
      </c>
      <c r="G34" s="93">
        <v>2.1500000000000004</v>
      </c>
      <c r="H34" s="96" t="s">
        <v>177</v>
      </c>
      <c r="I34" s="97">
        <v>1E-3</v>
      </c>
      <c r="J34" s="97">
        <v>3.2599999999999997E-2</v>
      </c>
      <c r="K34" s="93">
        <v>6878.3599999999988</v>
      </c>
      <c r="L34" s="95">
        <v>101.37</v>
      </c>
      <c r="M34" s="93">
        <v>6.9725899999999994</v>
      </c>
      <c r="N34" s="94">
        <v>4.2260573119348661E-4</v>
      </c>
      <c r="O34" s="94">
        <f>M34/'סכום נכסי הקרן'!$C$43</f>
        <v>1.1222997214252801E-5</v>
      </c>
    </row>
    <row r="35" spans="1:15" s="151" customFormat="1">
      <c r="A35" s="143"/>
      <c r="B35" s="86" t="s">
        <v>1887</v>
      </c>
      <c r="C35" s="96" t="s">
        <v>1849</v>
      </c>
      <c r="D35" s="83">
        <v>95350502</v>
      </c>
      <c r="E35" s="83" t="s">
        <v>437</v>
      </c>
      <c r="F35" s="83" t="s">
        <v>174</v>
      </c>
      <c r="G35" s="93">
        <v>7.5000000000000009</v>
      </c>
      <c r="H35" s="96" t="s">
        <v>177</v>
      </c>
      <c r="I35" s="97">
        <v>5.3499999999999999E-2</v>
      </c>
      <c r="J35" s="97">
        <v>3.5100000000000006E-2</v>
      </c>
      <c r="K35" s="93">
        <v>11080.27</v>
      </c>
      <c r="L35" s="95">
        <v>114.38</v>
      </c>
      <c r="M35" s="93">
        <v>12.673619999999998</v>
      </c>
      <c r="N35" s="94">
        <v>7.6814274852936933E-4</v>
      </c>
      <c r="O35" s="94">
        <f>M35/'סכום נכסי הקרן'!$C$43</f>
        <v>2.0399306707335231E-5</v>
      </c>
    </row>
    <row r="36" spans="1:15" s="151" customFormat="1">
      <c r="A36" s="143"/>
      <c r="B36" s="86" t="s">
        <v>1887</v>
      </c>
      <c r="C36" s="96" t="s">
        <v>1849</v>
      </c>
      <c r="D36" s="83">
        <v>95350101</v>
      </c>
      <c r="E36" s="83" t="s">
        <v>437</v>
      </c>
      <c r="F36" s="83" t="s">
        <v>174</v>
      </c>
      <c r="G36" s="93">
        <v>7.8600000000000012</v>
      </c>
      <c r="H36" s="96" t="s">
        <v>177</v>
      </c>
      <c r="I36" s="97">
        <v>5.3499999999999999E-2</v>
      </c>
      <c r="J36" s="97">
        <v>1.89E-2</v>
      </c>
      <c r="K36" s="93">
        <v>55030.759999999987</v>
      </c>
      <c r="L36" s="95">
        <v>129.18</v>
      </c>
      <c r="M36" s="93">
        <v>71.08874999999999</v>
      </c>
      <c r="N36" s="94">
        <v>4.3086590740859521E-3</v>
      </c>
      <c r="O36" s="94">
        <f>M36/'סכום נכסי הקרן'!$C$43</f>
        <v>1.1442359915249767E-4</v>
      </c>
    </row>
    <row r="37" spans="1:15" s="151" customFormat="1">
      <c r="A37" s="143"/>
      <c r="B37" s="86" t="s">
        <v>1887</v>
      </c>
      <c r="C37" s="96" t="s">
        <v>1849</v>
      </c>
      <c r="D37" s="83">
        <v>95350102</v>
      </c>
      <c r="E37" s="83" t="s">
        <v>437</v>
      </c>
      <c r="F37" s="83" t="s">
        <v>174</v>
      </c>
      <c r="G37" s="93">
        <v>7.5000000000000009</v>
      </c>
      <c r="H37" s="96" t="s">
        <v>177</v>
      </c>
      <c r="I37" s="97">
        <v>5.3499999999999999E-2</v>
      </c>
      <c r="J37" s="97">
        <v>3.5100000000000013E-2</v>
      </c>
      <c r="K37" s="93">
        <v>8671.5099999999984</v>
      </c>
      <c r="L37" s="95">
        <v>114.38</v>
      </c>
      <c r="M37" s="93">
        <v>9.9184799999999971</v>
      </c>
      <c r="N37" s="94">
        <v>6.0115487827736491E-4</v>
      </c>
      <c r="O37" s="94">
        <f>M37/'סכום נכסי הקרן'!$C$43</f>
        <v>1.5964666416585816E-5</v>
      </c>
    </row>
    <row r="38" spans="1:15" s="151" customFormat="1">
      <c r="A38" s="143"/>
      <c r="B38" s="86" t="s">
        <v>1887</v>
      </c>
      <c r="C38" s="96" t="s">
        <v>1849</v>
      </c>
      <c r="D38" s="83">
        <v>95350202</v>
      </c>
      <c r="E38" s="83" t="s">
        <v>437</v>
      </c>
      <c r="F38" s="83" t="s">
        <v>174</v>
      </c>
      <c r="G38" s="93">
        <v>7.5000000000000009</v>
      </c>
      <c r="H38" s="96" t="s">
        <v>177</v>
      </c>
      <c r="I38" s="97">
        <v>5.3499999999999999E-2</v>
      </c>
      <c r="J38" s="97">
        <v>3.5099999999999999E-2</v>
      </c>
      <c r="K38" s="93">
        <v>11080.169999999998</v>
      </c>
      <c r="L38" s="95">
        <v>114.38</v>
      </c>
      <c r="M38" s="93">
        <v>12.673509999999998</v>
      </c>
      <c r="N38" s="94">
        <v>7.6813608147588831E-4</v>
      </c>
      <c r="O38" s="94">
        <f>M38/'סכום נכסי הקרן'!$C$43</f>
        <v>2.0399129652654897E-5</v>
      </c>
    </row>
    <row r="39" spans="1:15" s="151" customFormat="1">
      <c r="A39" s="143"/>
      <c r="B39" s="86" t="s">
        <v>1887</v>
      </c>
      <c r="C39" s="96" t="s">
        <v>1849</v>
      </c>
      <c r="D39" s="83">
        <v>95350201</v>
      </c>
      <c r="E39" s="83" t="s">
        <v>437</v>
      </c>
      <c r="F39" s="83" t="s">
        <v>174</v>
      </c>
      <c r="G39" s="93">
        <v>7.8600000000000012</v>
      </c>
      <c r="H39" s="96" t="s">
        <v>177</v>
      </c>
      <c r="I39" s="97">
        <v>5.3499999999999999E-2</v>
      </c>
      <c r="J39" s="97">
        <v>1.8899999999999997E-2</v>
      </c>
      <c r="K39" s="93">
        <v>58469.689999999988</v>
      </c>
      <c r="L39" s="95">
        <v>129.18</v>
      </c>
      <c r="M39" s="93">
        <v>75.531149999999997</v>
      </c>
      <c r="N39" s="94">
        <v>4.5779110593961378E-3</v>
      </c>
      <c r="O39" s="94">
        <f>M39/'סכום נכסי הקרן'!$C$43</f>
        <v>1.2157403289728932E-4</v>
      </c>
    </row>
    <row r="40" spans="1:15" s="151" customFormat="1">
      <c r="A40" s="143"/>
      <c r="B40" s="86" t="s">
        <v>1887</v>
      </c>
      <c r="C40" s="96" t="s">
        <v>1849</v>
      </c>
      <c r="D40" s="83">
        <v>95350301</v>
      </c>
      <c r="E40" s="83" t="s">
        <v>437</v>
      </c>
      <c r="F40" s="83" t="s">
        <v>174</v>
      </c>
      <c r="G40" s="93">
        <v>7.8500000000000005</v>
      </c>
      <c r="H40" s="96" t="s">
        <v>177</v>
      </c>
      <c r="I40" s="97">
        <v>5.3499999999999999E-2</v>
      </c>
      <c r="J40" s="97">
        <v>1.9400000000000001E-2</v>
      </c>
      <c r="K40" s="93">
        <v>73663.98</v>
      </c>
      <c r="L40" s="95">
        <v>128.69</v>
      </c>
      <c r="M40" s="93">
        <v>94.798179999999988</v>
      </c>
      <c r="N40" s="94">
        <v>5.7456775996741179E-3</v>
      </c>
      <c r="O40" s="94">
        <f>M40/'סכום נכסי הקרן'!$C$43</f>
        <v>1.5258601323987723E-4</v>
      </c>
    </row>
    <row r="41" spans="1:15" s="151" customFormat="1">
      <c r="A41" s="143"/>
      <c r="B41" s="86" t="s">
        <v>1887</v>
      </c>
      <c r="C41" s="96" t="s">
        <v>1849</v>
      </c>
      <c r="D41" s="83">
        <v>95350302</v>
      </c>
      <c r="E41" s="83" t="s">
        <v>437</v>
      </c>
      <c r="F41" s="83" t="s">
        <v>174</v>
      </c>
      <c r="G41" s="93">
        <v>7.5000000000000009</v>
      </c>
      <c r="H41" s="96" t="s">
        <v>177</v>
      </c>
      <c r="I41" s="97">
        <v>5.3499999999999999E-2</v>
      </c>
      <c r="J41" s="97">
        <v>3.5100000000000006E-2</v>
      </c>
      <c r="K41" s="93">
        <v>13007.24</v>
      </c>
      <c r="L41" s="95">
        <v>114.38</v>
      </c>
      <c r="M41" s="93">
        <v>14.877689999999998</v>
      </c>
      <c r="N41" s="94">
        <v>9.0173049912873455E-4</v>
      </c>
      <c r="O41" s="94">
        <f>M41/'סכום נכסי הקרן'!$C$43</f>
        <v>2.3946951337238635E-5</v>
      </c>
    </row>
    <row r="42" spans="1:15" s="151" customFormat="1">
      <c r="A42" s="143"/>
      <c r="B42" s="86" t="s">
        <v>1887</v>
      </c>
      <c r="C42" s="96" t="s">
        <v>1849</v>
      </c>
      <c r="D42" s="83">
        <v>95350401</v>
      </c>
      <c r="E42" s="83" t="s">
        <v>437</v>
      </c>
      <c r="F42" s="83" t="s">
        <v>174</v>
      </c>
      <c r="G42" s="93">
        <v>7.8499999999999988</v>
      </c>
      <c r="H42" s="96" t="s">
        <v>177</v>
      </c>
      <c r="I42" s="97">
        <v>5.3499999999999999E-2</v>
      </c>
      <c r="J42" s="97">
        <v>1.9400000000000001E-2</v>
      </c>
      <c r="K42" s="93">
        <v>53063.05</v>
      </c>
      <c r="L42" s="95">
        <v>128.69</v>
      </c>
      <c r="M42" s="93">
        <v>68.286839999999998</v>
      </c>
      <c r="N42" s="94">
        <v>4.1388364939129695E-3</v>
      </c>
      <c r="O42" s="94">
        <f>M42/'סכום נכסי הקרן'!$C$43</f>
        <v>1.0991367843084518E-4</v>
      </c>
    </row>
    <row r="43" spans="1:15" s="151" customFormat="1">
      <c r="A43" s="143"/>
      <c r="B43" s="86" t="s">
        <v>1887</v>
      </c>
      <c r="C43" s="96" t="s">
        <v>1849</v>
      </c>
      <c r="D43" s="83">
        <v>95350402</v>
      </c>
      <c r="E43" s="83" t="s">
        <v>437</v>
      </c>
      <c r="F43" s="83" t="s">
        <v>174</v>
      </c>
      <c r="G43" s="93">
        <v>7.5</v>
      </c>
      <c r="H43" s="96" t="s">
        <v>177</v>
      </c>
      <c r="I43" s="97">
        <v>5.3499999999999999E-2</v>
      </c>
      <c r="J43" s="97">
        <v>3.5100000000000006E-2</v>
      </c>
      <c r="K43" s="93">
        <v>10598.52</v>
      </c>
      <c r="L43" s="95">
        <v>114.38</v>
      </c>
      <c r="M43" s="93">
        <v>12.122589999999999</v>
      </c>
      <c r="N43" s="94">
        <v>7.3474505325981428E-4</v>
      </c>
      <c r="O43" s="94">
        <f>M43/'סכום נכסי הקרן'!$C$43</f>
        <v>1.9512375430009345E-5</v>
      </c>
    </row>
    <row r="44" spans="1:15" s="151" customFormat="1">
      <c r="A44" s="143"/>
      <c r="B44" s="86" t="s">
        <v>1887</v>
      </c>
      <c r="C44" s="96" t="s">
        <v>1849</v>
      </c>
      <c r="D44" s="83">
        <v>95350501</v>
      </c>
      <c r="E44" s="83" t="s">
        <v>437</v>
      </c>
      <c r="F44" s="83" t="s">
        <v>174</v>
      </c>
      <c r="G44" s="93">
        <v>7.8499999999999988</v>
      </c>
      <c r="H44" s="96" t="s">
        <v>177</v>
      </c>
      <c r="I44" s="97">
        <v>5.3499999999999999E-2</v>
      </c>
      <c r="J44" s="97">
        <v>1.9400000000000001E-2</v>
      </c>
      <c r="K44" s="93">
        <v>63727.669999999991</v>
      </c>
      <c r="L44" s="95">
        <v>128.69</v>
      </c>
      <c r="M44" s="93">
        <v>82.011139999999983</v>
      </c>
      <c r="N44" s="94">
        <v>4.9706605129100365E-3</v>
      </c>
      <c r="O44" s="94">
        <f>M44/'סכום נכסי הקרן'!$C$43</f>
        <v>1.3200414706123498E-4</v>
      </c>
    </row>
    <row r="45" spans="1:15" s="151" customFormat="1">
      <c r="A45" s="143"/>
      <c r="B45" s="86" t="s">
        <v>1888</v>
      </c>
      <c r="C45" s="96" t="s">
        <v>1848</v>
      </c>
      <c r="D45" s="83">
        <v>4069</v>
      </c>
      <c r="E45" s="83" t="s">
        <v>536</v>
      </c>
      <c r="F45" s="83" t="s">
        <v>173</v>
      </c>
      <c r="G45" s="93">
        <v>6.98</v>
      </c>
      <c r="H45" s="96" t="s">
        <v>177</v>
      </c>
      <c r="I45" s="97">
        <v>2.9779E-2</v>
      </c>
      <c r="J45" s="97">
        <v>2.1600000000000001E-2</v>
      </c>
      <c r="K45" s="93">
        <v>344021.36999999994</v>
      </c>
      <c r="L45" s="95">
        <v>105.83</v>
      </c>
      <c r="M45" s="93">
        <v>364.07781999999997</v>
      </c>
      <c r="N45" s="94">
        <v>2.2066602701783785E-2</v>
      </c>
      <c r="O45" s="94">
        <f>M45/'סכום נכסי הקרן'!$C$43</f>
        <v>5.8601529125206452E-4</v>
      </c>
    </row>
    <row r="46" spans="1:15" s="151" customFormat="1">
      <c r="A46" s="143"/>
      <c r="B46" s="86" t="s">
        <v>1889</v>
      </c>
      <c r="C46" s="96" t="s">
        <v>1849</v>
      </c>
      <c r="D46" s="83">
        <v>90145563</v>
      </c>
      <c r="E46" s="83" t="s">
        <v>536</v>
      </c>
      <c r="F46" s="83" t="s">
        <v>173</v>
      </c>
      <c r="G46" s="93">
        <v>7.0400000000000009</v>
      </c>
      <c r="H46" s="96" t="s">
        <v>177</v>
      </c>
      <c r="I46" s="97">
        <v>2.4799999999999999E-2</v>
      </c>
      <c r="J46" s="97">
        <v>2.63E-2</v>
      </c>
      <c r="K46" s="93">
        <v>2434280.8099999996</v>
      </c>
      <c r="L46" s="95">
        <v>99.13</v>
      </c>
      <c r="M46" s="93">
        <v>2413.1026099999995</v>
      </c>
      <c r="N46" s="94">
        <v>0.14625712869162832</v>
      </c>
      <c r="O46" s="94">
        <f>M46/'סכום נכסי הקרן'!$C$43</f>
        <v>3.884101011207623E-3</v>
      </c>
    </row>
    <row r="47" spans="1:15" s="151" customFormat="1">
      <c r="A47" s="143"/>
      <c r="B47" s="86" t="s">
        <v>1894</v>
      </c>
      <c r="C47" s="96" t="s">
        <v>1849</v>
      </c>
      <c r="D47" s="83">
        <v>90135669</v>
      </c>
      <c r="E47" s="83" t="s">
        <v>536</v>
      </c>
      <c r="F47" s="83" t="s">
        <v>174</v>
      </c>
      <c r="G47" s="93">
        <v>0.49000000000000005</v>
      </c>
      <c r="H47" s="96" t="s">
        <v>177</v>
      </c>
      <c r="I47" s="97">
        <v>3.4000000000000002E-2</v>
      </c>
      <c r="J47" s="97">
        <v>2.9500000000000002E-2</v>
      </c>
      <c r="K47" s="93">
        <v>14105.999999999998</v>
      </c>
      <c r="L47" s="95">
        <v>100.67</v>
      </c>
      <c r="M47" s="93">
        <v>14.200509999999998</v>
      </c>
      <c r="N47" s="94">
        <v>8.6068690570798197E-4</v>
      </c>
      <c r="O47" s="94">
        <f>M47/'סכום נכסי הקרן'!$C$43</f>
        <v>2.2856970533326787E-5</v>
      </c>
    </row>
    <row r="48" spans="1:15" s="151" customFormat="1">
      <c r="A48" s="143"/>
      <c r="B48" s="86" t="s">
        <v>1894</v>
      </c>
      <c r="C48" s="96" t="s">
        <v>1849</v>
      </c>
      <c r="D48" s="83">
        <v>90135664</v>
      </c>
      <c r="E48" s="83" t="s">
        <v>536</v>
      </c>
      <c r="F48" s="83" t="s">
        <v>174</v>
      </c>
      <c r="G48" s="93">
        <v>2.8999999999999995</v>
      </c>
      <c r="H48" s="96" t="s">
        <v>177</v>
      </c>
      <c r="I48" s="97">
        <v>4.4000000000000004E-2</v>
      </c>
      <c r="J48" s="97">
        <v>3.259999999999999E-2</v>
      </c>
      <c r="K48" s="93">
        <v>50358.849999999991</v>
      </c>
      <c r="L48" s="95">
        <v>103.5</v>
      </c>
      <c r="M48" s="93">
        <v>52.121410000000004</v>
      </c>
      <c r="N48" s="94">
        <v>3.1590566179691489E-3</v>
      </c>
      <c r="O48" s="94">
        <f>M48/'סכום נכסי הקרן'!$C$43</f>
        <v>8.3893996238546673E-5</v>
      </c>
    </row>
    <row r="49" spans="1:15" s="151" customFormat="1">
      <c r="A49" s="143"/>
      <c r="B49" s="86" t="s">
        <v>1894</v>
      </c>
      <c r="C49" s="96" t="s">
        <v>1849</v>
      </c>
      <c r="D49" s="83">
        <v>90135667</v>
      </c>
      <c r="E49" s="83" t="s">
        <v>536</v>
      </c>
      <c r="F49" s="83" t="s">
        <v>174</v>
      </c>
      <c r="G49" s="93">
        <v>3.03</v>
      </c>
      <c r="H49" s="96" t="s">
        <v>177</v>
      </c>
      <c r="I49" s="97">
        <v>4.4500000000000005E-2</v>
      </c>
      <c r="J49" s="97">
        <v>3.2799999999999996E-2</v>
      </c>
      <c r="K49" s="93">
        <v>27977.139999999996</v>
      </c>
      <c r="L49" s="95">
        <v>103.65</v>
      </c>
      <c r="M49" s="93">
        <v>28.998319999999996</v>
      </c>
      <c r="N49" s="94">
        <v>1.7575759118179479E-3</v>
      </c>
      <c r="O49" s="94">
        <f>M49/'סכום נכסי הקרן'!$C$43</f>
        <v>4.6675347980881031E-5</v>
      </c>
    </row>
    <row r="50" spans="1:15" s="151" customFormat="1">
      <c r="A50" s="143"/>
      <c r="B50" s="86" t="s">
        <v>1894</v>
      </c>
      <c r="C50" s="96" t="s">
        <v>1849</v>
      </c>
      <c r="D50" s="83">
        <v>90135668</v>
      </c>
      <c r="E50" s="83" t="s">
        <v>536</v>
      </c>
      <c r="F50" s="83" t="s">
        <v>174</v>
      </c>
      <c r="G50" s="93">
        <v>0.48999999999999994</v>
      </c>
      <c r="H50" s="96" t="s">
        <v>177</v>
      </c>
      <c r="I50" s="97">
        <v>3.4500000000000003E-2</v>
      </c>
      <c r="J50" s="97">
        <v>2.3700000000000002E-2</v>
      </c>
      <c r="K50" s="93">
        <v>24479.979999999996</v>
      </c>
      <c r="L50" s="95">
        <v>103.95</v>
      </c>
      <c r="M50" s="93">
        <v>25.446949999999998</v>
      </c>
      <c r="N50" s="94">
        <v>1.5423288779914054E-3</v>
      </c>
      <c r="O50" s="94">
        <f>M50/'סכום נכסי הקרן'!$C$43</f>
        <v>4.0959105434455531E-5</v>
      </c>
    </row>
    <row r="51" spans="1:15" s="151" customFormat="1">
      <c r="A51" s="143"/>
      <c r="B51" s="86" t="s">
        <v>1894</v>
      </c>
      <c r="C51" s="96" t="s">
        <v>1849</v>
      </c>
      <c r="D51" s="83">
        <v>90135663</v>
      </c>
      <c r="E51" s="83" t="s">
        <v>536</v>
      </c>
      <c r="F51" s="83" t="s">
        <v>174</v>
      </c>
      <c r="G51" s="93">
        <v>3.7499999999999996</v>
      </c>
      <c r="H51" s="96" t="s">
        <v>177</v>
      </c>
      <c r="I51" s="97">
        <v>3.4000000000000002E-2</v>
      </c>
      <c r="J51" s="97">
        <v>2.5100000000000001E-2</v>
      </c>
      <c r="K51" s="93">
        <v>99024.699999999983</v>
      </c>
      <c r="L51" s="95">
        <v>103.44</v>
      </c>
      <c r="M51" s="93">
        <v>102.43113999999998</v>
      </c>
      <c r="N51" s="94">
        <v>6.2083080772973014E-3</v>
      </c>
      <c r="O51" s="94">
        <f>M51/'סכום נכסי הקרן'!$C$43</f>
        <v>1.6487193408371045E-4</v>
      </c>
    </row>
    <row r="52" spans="1:15" s="151" customFormat="1">
      <c r="A52" s="143"/>
      <c r="B52" s="86" t="s">
        <v>1894</v>
      </c>
      <c r="C52" s="96" t="s">
        <v>1849</v>
      </c>
      <c r="D52" s="83">
        <v>90135666</v>
      </c>
      <c r="E52" s="83" t="s">
        <v>536</v>
      </c>
      <c r="F52" s="83" t="s">
        <v>174</v>
      </c>
      <c r="G52" s="93">
        <v>2.9000000000000004</v>
      </c>
      <c r="H52" s="96" t="s">
        <v>177</v>
      </c>
      <c r="I52" s="97">
        <v>4.4000000000000004E-2</v>
      </c>
      <c r="J52" s="97">
        <v>3.2600000000000004E-2</v>
      </c>
      <c r="K52" s="93">
        <v>22381.709999999995</v>
      </c>
      <c r="L52" s="95">
        <v>103.5</v>
      </c>
      <c r="M52" s="93">
        <v>23.165079999999996</v>
      </c>
      <c r="N52" s="94">
        <v>1.4040257022936401E-3</v>
      </c>
      <c r="O52" s="94">
        <f>M52/'סכום נכסי הקרן'!$C$43</f>
        <v>3.7286234857914097E-5</v>
      </c>
    </row>
    <row r="53" spans="1:15" s="151" customFormat="1">
      <c r="A53" s="143"/>
      <c r="B53" s="86" t="s">
        <v>1894</v>
      </c>
      <c r="C53" s="96" t="s">
        <v>1849</v>
      </c>
      <c r="D53" s="83">
        <v>90135662</v>
      </c>
      <c r="E53" s="83" t="s">
        <v>536</v>
      </c>
      <c r="F53" s="83" t="s">
        <v>174</v>
      </c>
      <c r="G53" s="93">
        <v>0.92</v>
      </c>
      <c r="H53" s="96" t="s">
        <v>177</v>
      </c>
      <c r="I53" s="97">
        <v>0.03</v>
      </c>
      <c r="J53" s="97">
        <v>2.2700000000000001E-2</v>
      </c>
      <c r="K53" s="93">
        <v>32639.989999999994</v>
      </c>
      <c r="L53" s="95">
        <v>101.34</v>
      </c>
      <c r="M53" s="93">
        <v>33.077359999999992</v>
      </c>
      <c r="N53" s="94">
        <v>2.0048048011929833E-3</v>
      </c>
      <c r="O53" s="94">
        <f>M53/'סכום נכסי הקרן'!$C$43</f>
        <v>5.3240921828880941E-5</v>
      </c>
    </row>
    <row r="54" spans="1:15" s="151" customFormat="1">
      <c r="A54" s="143"/>
      <c r="B54" s="86" t="s">
        <v>1894</v>
      </c>
      <c r="C54" s="96" t="s">
        <v>1849</v>
      </c>
      <c r="D54" s="83">
        <v>90135661</v>
      </c>
      <c r="E54" s="83" t="s">
        <v>536</v>
      </c>
      <c r="F54" s="83" t="s">
        <v>174</v>
      </c>
      <c r="G54" s="93">
        <v>4.3900000000000006</v>
      </c>
      <c r="H54" s="96" t="s">
        <v>177</v>
      </c>
      <c r="I54" s="97">
        <v>3.5000000000000003E-2</v>
      </c>
      <c r="J54" s="97">
        <v>2.5400000000000006E-2</v>
      </c>
      <c r="K54" s="93">
        <v>32639.989999999994</v>
      </c>
      <c r="L54" s="95">
        <v>107.5</v>
      </c>
      <c r="M54" s="93">
        <v>35.087989999999991</v>
      </c>
      <c r="N54" s="94">
        <v>2.1266682351980745E-3</v>
      </c>
      <c r="O54" s="94">
        <f>M54/'סכום נכסי הקרן'!$C$43</f>
        <v>5.6477207755472509E-5</v>
      </c>
    </row>
    <row r="55" spans="1:15" s="151" customFormat="1">
      <c r="A55" s="143"/>
      <c r="B55" s="86" t="s">
        <v>1894</v>
      </c>
      <c r="C55" s="96" t="s">
        <v>1849</v>
      </c>
      <c r="D55" s="83">
        <v>90135670</v>
      </c>
      <c r="E55" s="83" t="s">
        <v>536</v>
      </c>
      <c r="F55" s="83" t="s">
        <v>174</v>
      </c>
      <c r="G55" s="93">
        <v>0.96999999999999986</v>
      </c>
      <c r="H55" s="96" t="s">
        <v>177</v>
      </c>
      <c r="I55" s="97">
        <v>2.9500000000000002E-2</v>
      </c>
      <c r="J55" s="97">
        <v>2.9299999999999996E-2</v>
      </c>
      <c r="K55" s="93">
        <v>56140.779999999992</v>
      </c>
      <c r="L55" s="95">
        <v>100.09</v>
      </c>
      <c r="M55" s="93">
        <v>56.191309999999987</v>
      </c>
      <c r="N55" s="94">
        <v>3.405731535809487E-3</v>
      </c>
      <c r="O55" s="94">
        <f>M55/'סכום נכסי הקרן'!$C$43</f>
        <v>9.0444858452198599E-5</v>
      </c>
    </row>
    <row r="56" spans="1:15" s="151" customFormat="1">
      <c r="A56" s="143"/>
      <c r="B56" s="86" t="s">
        <v>1890</v>
      </c>
      <c r="C56" s="96" t="s">
        <v>1848</v>
      </c>
      <c r="D56" s="83">
        <v>4099</v>
      </c>
      <c r="E56" s="83" t="s">
        <v>536</v>
      </c>
      <c r="F56" s="83" t="s">
        <v>173</v>
      </c>
      <c r="G56" s="93">
        <v>6.96</v>
      </c>
      <c r="H56" s="96" t="s">
        <v>177</v>
      </c>
      <c r="I56" s="97">
        <v>2.9779E-2</v>
      </c>
      <c r="J56" s="97">
        <v>2.1599999999999998E-2</v>
      </c>
      <c r="K56" s="93">
        <v>252301.04999999996</v>
      </c>
      <c r="L56" s="95">
        <v>105.81</v>
      </c>
      <c r="M56" s="93">
        <v>266.95974999999993</v>
      </c>
      <c r="N56" s="94">
        <v>1.6180317550290545E-2</v>
      </c>
      <c r="O56" s="94">
        <f>M56/'סכום נכסי הקרן'!$C$43</f>
        <v>4.2969521089976945E-4</v>
      </c>
    </row>
    <row r="57" spans="1:15" s="151" customFormat="1">
      <c r="A57" s="143"/>
      <c r="B57" s="86" t="s">
        <v>1890</v>
      </c>
      <c r="C57" s="96" t="s">
        <v>1848</v>
      </c>
      <c r="D57" s="83">
        <v>40999</v>
      </c>
      <c r="E57" s="83" t="s">
        <v>536</v>
      </c>
      <c r="F57" s="83" t="s">
        <v>173</v>
      </c>
      <c r="G57" s="93">
        <v>6.96</v>
      </c>
      <c r="H57" s="96" t="s">
        <v>177</v>
      </c>
      <c r="I57" s="97">
        <v>2.9779E-2</v>
      </c>
      <c r="J57" s="97">
        <v>2.1700000000000001E-2</v>
      </c>
      <c r="K57" s="93">
        <v>7135.2099999999991</v>
      </c>
      <c r="L57" s="95">
        <v>105.69</v>
      </c>
      <c r="M57" s="93">
        <v>7.5412099999999995</v>
      </c>
      <c r="N57" s="94">
        <v>4.5706954892423522E-4</v>
      </c>
      <c r="O57" s="94">
        <f>M57/'סכום נכסי הקרן'!$C$43</f>
        <v>1.2138241144552507E-5</v>
      </c>
    </row>
    <row r="58" spans="1:15" s="151" customFormat="1">
      <c r="A58" s="143"/>
      <c r="B58" s="86" t="s">
        <v>1882</v>
      </c>
      <c r="C58" s="96" t="s">
        <v>1848</v>
      </c>
      <c r="D58" s="83">
        <v>14760844</v>
      </c>
      <c r="E58" s="83" t="s">
        <v>536</v>
      </c>
      <c r="F58" s="83" t="s">
        <v>174</v>
      </c>
      <c r="G58" s="93">
        <v>9.61</v>
      </c>
      <c r="H58" s="96" t="s">
        <v>177</v>
      </c>
      <c r="I58" s="97">
        <v>0.06</v>
      </c>
      <c r="J58" s="97">
        <v>1.8199999999999997E-2</v>
      </c>
      <c r="K58" s="93">
        <v>483849.3299999999</v>
      </c>
      <c r="L58" s="95">
        <v>149.85</v>
      </c>
      <c r="M58" s="93">
        <v>725.04820999999993</v>
      </c>
      <c r="N58" s="94">
        <v>4.3944865385398914E-2</v>
      </c>
      <c r="O58" s="94">
        <f>M58/'סכום נכסי הקרן'!$C$43</f>
        <v>1.1670289004557818E-3</v>
      </c>
    </row>
    <row r="59" spans="1:15" s="151" customFormat="1">
      <c r="A59" s="143"/>
      <c r="B59" s="86" t="s">
        <v>1891</v>
      </c>
      <c r="C59" s="96" t="s">
        <v>1848</v>
      </c>
      <c r="D59" s="83">
        <v>4100</v>
      </c>
      <c r="E59" s="83" t="s">
        <v>536</v>
      </c>
      <c r="F59" s="83" t="s">
        <v>173</v>
      </c>
      <c r="G59" s="93">
        <v>6.9500000000000011</v>
      </c>
      <c r="H59" s="96" t="s">
        <v>177</v>
      </c>
      <c r="I59" s="97">
        <v>2.9779E-2</v>
      </c>
      <c r="J59" s="97">
        <v>2.1599999999999998E-2</v>
      </c>
      <c r="K59" s="93">
        <v>287409.38999999996</v>
      </c>
      <c r="L59" s="95">
        <v>105.8</v>
      </c>
      <c r="M59" s="93">
        <v>304.07912999999996</v>
      </c>
      <c r="N59" s="94">
        <v>1.8430107474314318E-2</v>
      </c>
      <c r="O59" s="94">
        <f>M59/'סכום נכסי הקרן'!$C$43</f>
        <v>4.8944211962877713E-4</v>
      </c>
    </row>
    <row r="60" spans="1:15" s="151" customFormat="1">
      <c r="A60" s="143"/>
      <c r="B60" s="86" t="s">
        <v>1892</v>
      </c>
      <c r="C60" s="96" t="s">
        <v>1849</v>
      </c>
      <c r="D60" s="83">
        <v>22333</v>
      </c>
      <c r="E60" s="83" t="s">
        <v>536</v>
      </c>
      <c r="F60" s="83" t="s">
        <v>175</v>
      </c>
      <c r="G60" s="93">
        <v>3.8899999999999997</v>
      </c>
      <c r="H60" s="96" t="s">
        <v>177</v>
      </c>
      <c r="I60" s="97">
        <v>3.7000000000000005E-2</v>
      </c>
      <c r="J60" s="97">
        <v>1.7599999999999998E-2</v>
      </c>
      <c r="K60" s="93">
        <v>978865.23999999987</v>
      </c>
      <c r="L60" s="95">
        <v>108.6</v>
      </c>
      <c r="M60" s="93">
        <v>1063.0476799999999</v>
      </c>
      <c r="N60" s="94">
        <v>6.443087032221019E-2</v>
      </c>
      <c r="O60" s="94">
        <f>M60/'סכום נכסי הקרן'!$C$43</f>
        <v>1.7110687924082591E-3</v>
      </c>
    </row>
    <row r="61" spans="1:15" s="151" customFormat="1">
      <c r="A61" s="143"/>
      <c r="B61" s="86" t="s">
        <v>1892</v>
      </c>
      <c r="C61" s="96" t="s">
        <v>1849</v>
      </c>
      <c r="D61" s="83">
        <v>22334</v>
      </c>
      <c r="E61" s="83" t="s">
        <v>536</v>
      </c>
      <c r="F61" s="83" t="s">
        <v>175</v>
      </c>
      <c r="G61" s="93">
        <v>4.5700000000000012</v>
      </c>
      <c r="H61" s="96" t="s">
        <v>177</v>
      </c>
      <c r="I61" s="97">
        <v>3.7000000000000005E-2</v>
      </c>
      <c r="J61" s="97">
        <v>1.9799999999999998E-2</v>
      </c>
      <c r="K61" s="93">
        <v>340173.03999999992</v>
      </c>
      <c r="L61" s="95">
        <v>108.96</v>
      </c>
      <c r="M61" s="93">
        <v>370.65253999999993</v>
      </c>
      <c r="N61" s="94">
        <v>2.2465093700536391E-2</v>
      </c>
      <c r="O61" s="94">
        <f>M61/'סכום נכסי הקרן'!$C$43</f>
        <v>5.9659788168753996E-4</v>
      </c>
    </row>
    <row r="62" spans="1:15" s="151" customFormat="1">
      <c r="A62" s="143"/>
      <c r="B62" s="86" t="s">
        <v>1893</v>
      </c>
      <c r="C62" s="96" t="s">
        <v>1849</v>
      </c>
      <c r="D62" s="83">
        <v>91102799</v>
      </c>
      <c r="E62" s="83" t="s">
        <v>582</v>
      </c>
      <c r="F62" s="83" t="s">
        <v>174</v>
      </c>
      <c r="G62" s="93">
        <v>4.0600000000000005</v>
      </c>
      <c r="H62" s="96" t="s">
        <v>177</v>
      </c>
      <c r="I62" s="97">
        <v>4.7500000000000001E-2</v>
      </c>
      <c r="J62" s="97">
        <v>1.3699999999999999E-2</v>
      </c>
      <c r="K62" s="93">
        <v>151743.25999999998</v>
      </c>
      <c r="L62" s="95">
        <v>115.34</v>
      </c>
      <c r="M62" s="93">
        <v>175.02067999999997</v>
      </c>
      <c r="N62" s="94">
        <v>1.060792939859955E-2</v>
      </c>
      <c r="O62" s="94">
        <f>M62/'סכום נכסי הקרן'!$C$43</f>
        <v>2.8171118681531981E-4</v>
      </c>
    </row>
    <row r="63" spans="1:15" s="151" customFormat="1">
      <c r="A63" s="143"/>
      <c r="B63" s="86" t="s">
        <v>1893</v>
      </c>
      <c r="C63" s="96" t="s">
        <v>1849</v>
      </c>
      <c r="D63" s="83">
        <v>91102798</v>
      </c>
      <c r="E63" s="83" t="s">
        <v>582</v>
      </c>
      <c r="F63" s="83" t="s">
        <v>174</v>
      </c>
      <c r="G63" s="93">
        <v>4.07</v>
      </c>
      <c r="H63" s="96" t="s">
        <v>177</v>
      </c>
      <c r="I63" s="97">
        <v>4.4999999999999998E-2</v>
      </c>
      <c r="J63" s="97">
        <v>1.3699999999999999E-2</v>
      </c>
      <c r="K63" s="93">
        <v>258096.74</v>
      </c>
      <c r="L63" s="95">
        <v>114.22</v>
      </c>
      <c r="M63" s="93">
        <v>294.79809999999998</v>
      </c>
      <c r="N63" s="94">
        <v>1.7867588170959511E-2</v>
      </c>
      <c r="O63" s="94">
        <f>M63/'סכום נכסי הקרן'!$C$43</f>
        <v>4.7450348508474161E-4</v>
      </c>
    </row>
    <row r="64" spans="1:15" s="151" customFormat="1">
      <c r="A64" s="143"/>
      <c r="B64" s="86" t="s">
        <v>1895</v>
      </c>
      <c r="C64" s="96" t="s">
        <v>1849</v>
      </c>
      <c r="D64" s="83">
        <v>3363</v>
      </c>
      <c r="E64" s="83" t="s">
        <v>582</v>
      </c>
      <c r="F64" s="83" t="s">
        <v>173</v>
      </c>
      <c r="G64" s="93">
        <v>2.4700000000000002</v>
      </c>
      <c r="H64" s="96" t="s">
        <v>177</v>
      </c>
      <c r="I64" s="97">
        <v>3.7000000000000005E-2</v>
      </c>
      <c r="J64" s="97">
        <v>1.6800000000000002E-2</v>
      </c>
      <c r="K64" s="93">
        <v>211003.97999999995</v>
      </c>
      <c r="L64" s="95">
        <v>105.13</v>
      </c>
      <c r="M64" s="93">
        <f>221.82847-6.4</f>
        <v>215.42847</v>
      </c>
      <c r="N64" s="94">
        <v>1.3444929755497227E-2</v>
      </c>
      <c r="O64" s="94">
        <f>M64/'סכום נכסי הקרן'!$C$43</f>
        <v>3.4675108082946846E-4</v>
      </c>
    </row>
    <row r="65" spans="1:15" s="151" customFormat="1">
      <c r="A65" s="143"/>
      <c r="B65" s="86" t="s">
        <v>1896</v>
      </c>
      <c r="C65" s="96" t="s">
        <v>1849</v>
      </c>
      <c r="D65" s="83">
        <v>90240690</v>
      </c>
      <c r="E65" s="83" t="s">
        <v>582</v>
      </c>
      <c r="F65" s="83" t="s">
        <v>173</v>
      </c>
      <c r="G65" s="93">
        <v>2.6399999999999992</v>
      </c>
      <c r="H65" s="96" t="s">
        <v>177</v>
      </c>
      <c r="I65" s="97">
        <v>3.4000000000000002E-2</v>
      </c>
      <c r="J65" s="97">
        <v>1.4799999999999997E-2</v>
      </c>
      <c r="K65" s="93">
        <v>10469.219999999998</v>
      </c>
      <c r="L65" s="95">
        <v>106</v>
      </c>
      <c r="M65" s="93">
        <v>11.097370000000002</v>
      </c>
      <c r="N65" s="94">
        <v>6.7260690262508813E-4</v>
      </c>
      <c r="O65" s="94">
        <f>M65/'סכום נכסי הקרן'!$C$43</f>
        <v>1.7862193617512664E-5</v>
      </c>
    </row>
    <row r="66" spans="1:15" s="151" customFormat="1">
      <c r="A66" s="143"/>
      <c r="B66" s="86" t="s">
        <v>1897</v>
      </c>
      <c r="C66" s="96" t="s">
        <v>1849</v>
      </c>
      <c r="D66" s="83">
        <v>90240790</v>
      </c>
      <c r="E66" s="83" t="s">
        <v>582</v>
      </c>
      <c r="F66" s="83" t="s">
        <v>173</v>
      </c>
      <c r="G66" s="93">
        <v>11.92</v>
      </c>
      <c r="H66" s="96" t="s">
        <v>177</v>
      </c>
      <c r="I66" s="97">
        <v>3.4000000000000002E-2</v>
      </c>
      <c r="J66" s="97">
        <v>2.9900000000000003E-2</v>
      </c>
      <c r="K66" s="93">
        <v>23302.429999999997</v>
      </c>
      <c r="L66" s="95">
        <v>106.08</v>
      </c>
      <c r="M66" s="93">
        <v>24.719209999999997</v>
      </c>
      <c r="N66" s="94">
        <v>1.4982208643524637E-3</v>
      </c>
      <c r="O66" s="94">
        <f>M66/'סכום נכסי הקרן'!$C$43</f>
        <v>3.9787743861108998E-5</v>
      </c>
    </row>
    <row r="67" spans="1:15" s="151" customFormat="1">
      <c r="A67" s="143"/>
      <c r="B67" s="86" t="s">
        <v>1898</v>
      </c>
      <c r="C67" s="96" t="s">
        <v>1849</v>
      </c>
      <c r="D67" s="83">
        <v>4180</v>
      </c>
      <c r="E67" s="83" t="s">
        <v>582</v>
      </c>
      <c r="F67" s="83" t="s">
        <v>174</v>
      </c>
      <c r="G67" s="93">
        <v>3.0299999999999994</v>
      </c>
      <c r="H67" s="96" t="s">
        <v>176</v>
      </c>
      <c r="I67" s="97">
        <v>4.5990000000000003E-2</v>
      </c>
      <c r="J67" s="97">
        <v>3.8199999999999991E-2</v>
      </c>
      <c r="K67" s="93">
        <v>68532.999999999985</v>
      </c>
      <c r="L67" s="95">
        <v>102.98</v>
      </c>
      <c r="M67" s="93">
        <v>265.78646000000003</v>
      </c>
      <c r="N67" s="94">
        <v>1.610920493957459E-2</v>
      </c>
      <c r="O67" s="94">
        <f>M67/'סכום נכסי הקרן'!$C$43</f>
        <v>4.2780669739165991E-4</v>
      </c>
    </row>
    <row r="68" spans="1:15" s="151" customFormat="1">
      <c r="A68" s="143"/>
      <c r="B68" s="86" t="s">
        <v>1898</v>
      </c>
      <c r="C68" s="96" t="s">
        <v>1849</v>
      </c>
      <c r="D68" s="83">
        <v>4179</v>
      </c>
      <c r="E68" s="83" t="s">
        <v>582</v>
      </c>
      <c r="F68" s="83" t="s">
        <v>174</v>
      </c>
      <c r="G68" s="93">
        <v>3.08</v>
      </c>
      <c r="H68" s="96" t="s">
        <v>178</v>
      </c>
      <c r="I68" s="97">
        <v>3.6060000000000002E-2</v>
      </c>
      <c r="J68" s="97">
        <v>3.0499999999999999E-2</v>
      </c>
      <c r="K68" s="93">
        <v>64565.779999999992</v>
      </c>
      <c r="L68" s="95">
        <v>102.82</v>
      </c>
      <c r="M68" s="93">
        <v>284.50610999999998</v>
      </c>
      <c r="N68" s="94">
        <v>1.7243795009539431E-2</v>
      </c>
      <c r="O68" s="94">
        <f>M68/'סכום נכסי הקרן'!$C$43</f>
        <v>4.5793762145313304E-4</v>
      </c>
    </row>
    <row r="69" spans="1:15" s="151" customFormat="1">
      <c r="A69" s="143"/>
      <c r="B69" s="86" t="s">
        <v>1900</v>
      </c>
      <c r="C69" s="96" t="s">
        <v>1849</v>
      </c>
      <c r="D69" s="83">
        <v>90839511</v>
      </c>
      <c r="E69" s="83" t="s">
        <v>582</v>
      </c>
      <c r="F69" s="83" t="s">
        <v>174</v>
      </c>
      <c r="G69" s="93">
        <v>10.119999999999999</v>
      </c>
      <c r="H69" s="96" t="s">
        <v>177</v>
      </c>
      <c r="I69" s="97">
        <v>4.4999999999999998E-2</v>
      </c>
      <c r="J69" s="97">
        <v>3.2700000000000007E-2</v>
      </c>
      <c r="K69" s="93">
        <v>73507.549999999988</v>
      </c>
      <c r="L69" s="95">
        <v>113.36</v>
      </c>
      <c r="M69" s="93">
        <v>83.32814999999998</v>
      </c>
      <c r="N69" s="94">
        <v>5.0504839320468474E-3</v>
      </c>
      <c r="O69" s="94">
        <f>M69/'סכום נכסי הקרן'!$C$43</f>
        <v>1.3412399055714438E-4</v>
      </c>
    </row>
    <row r="70" spans="1:15" s="151" customFormat="1">
      <c r="A70" s="143"/>
      <c r="B70" s="86" t="s">
        <v>1900</v>
      </c>
      <c r="C70" s="96" t="s">
        <v>1849</v>
      </c>
      <c r="D70" s="83">
        <v>90839512</v>
      </c>
      <c r="E70" s="83" t="s">
        <v>582</v>
      </c>
      <c r="F70" s="83" t="s">
        <v>174</v>
      </c>
      <c r="G70" s="93">
        <v>10.159999999999998</v>
      </c>
      <c r="H70" s="96" t="s">
        <v>177</v>
      </c>
      <c r="I70" s="97">
        <v>4.4999999999999998E-2</v>
      </c>
      <c r="J70" s="97">
        <v>3.0800000000000001E-2</v>
      </c>
      <c r="K70" s="93">
        <v>14421.409999999998</v>
      </c>
      <c r="L70" s="95">
        <v>115.59</v>
      </c>
      <c r="M70" s="93">
        <v>16.669709999999998</v>
      </c>
      <c r="N70" s="94">
        <v>1.0103440734839386E-3</v>
      </c>
      <c r="O70" s="94">
        <f>M70/'סכום נכסי הקרן'!$C$43</f>
        <v>2.6831365230481364E-5</v>
      </c>
    </row>
    <row r="71" spans="1:15" s="151" customFormat="1">
      <c r="A71" s="143"/>
      <c r="B71" s="86" t="s">
        <v>1899</v>
      </c>
      <c r="C71" s="96" t="s">
        <v>1849</v>
      </c>
      <c r="D71" s="83">
        <v>90839513</v>
      </c>
      <c r="E71" s="83" t="s">
        <v>582</v>
      </c>
      <c r="F71" s="83" t="s">
        <v>174</v>
      </c>
      <c r="G71" s="93">
        <v>10.059999999999999</v>
      </c>
      <c r="H71" s="96" t="s">
        <v>177</v>
      </c>
      <c r="I71" s="97">
        <v>4.4999999999999998E-2</v>
      </c>
      <c r="J71" s="97">
        <v>3.5699999999999989E-2</v>
      </c>
      <c r="K71" s="93">
        <v>52813.759999999987</v>
      </c>
      <c r="L71" s="95">
        <v>110.57</v>
      </c>
      <c r="M71" s="93">
        <v>58.396169999999998</v>
      </c>
      <c r="N71" s="94">
        <v>3.5393671679747624E-3</v>
      </c>
      <c r="O71" s="94">
        <f>M71/'סכום נכסי הקרן'!$C$43</f>
        <v>9.3993774656624444E-5</v>
      </c>
    </row>
    <row r="72" spans="1:15" s="151" customFormat="1">
      <c r="A72" s="143"/>
      <c r="B72" s="86" t="s">
        <v>1899</v>
      </c>
      <c r="C72" s="96" t="s">
        <v>1849</v>
      </c>
      <c r="D72" s="83">
        <v>90839515</v>
      </c>
      <c r="E72" s="83" t="s">
        <v>582</v>
      </c>
      <c r="F72" s="83" t="s">
        <v>174</v>
      </c>
      <c r="G72" s="93">
        <v>10.1</v>
      </c>
      <c r="H72" s="96" t="s">
        <v>177</v>
      </c>
      <c r="I72" s="97">
        <v>4.4999999999999998E-2</v>
      </c>
      <c r="J72" s="97">
        <v>3.3799999999999997E-2</v>
      </c>
      <c r="K72" s="93">
        <v>49691.939999999988</v>
      </c>
      <c r="L72" s="95">
        <v>112.66</v>
      </c>
      <c r="M72" s="93">
        <v>55.982929999999996</v>
      </c>
      <c r="N72" s="94">
        <v>3.3931017121333362E-3</v>
      </c>
      <c r="O72" s="94">
        <f>M72/'סכום נכסי הקרן'!$C$43</f>
        <v>9.0109452504121075E-5</v>
      </c>
    </row>
    <row r="73" spans="1:15" s="151" customFormat="1">
      <c r="A73" s="143"/>
      <c r="B73" s="86" t="s">
        <v>1899</v>
      </c>
      <c r="C73" s="96" t="s">
        <v>1849</v>
      </c>
      <c r="D73" s="83">
        <v>90839516</v>
      </c>
      <c r="E73" s="83" t="s">
        <v>582</v>
      </c>
      <c r="F73" s="83" t="s">
        <v>174</v>
      </c>
      <c r="G73" s="93">
        <v>10.089999999999998</v>
      </c>
      <c r="H73" s="96" t="s">
        <v>177</v>
      </c>
      <c r="I73" s="97">
        <v>4.4999999999999998E-2</v>
      </c>
      <c r="J73" s="97">
        <v>3.4299999999999997E-2</v>
      </c>
      <c r="K73" s="93">
        <v>26406.539999999994</v>
      </c>
      <c r="L73" s="95">
        <v>112.07</v>
      </c>
      <c r="M73" s="93">
        <v>29.593819999999997</v>
      </c>
      <c r="N73" s="94">
        <v>1.7936689149811516E-3</v>
      </c>
      <c r="O73" s="94">
        <f>M73/'סכום נכסי הקרן'!$C$43</f>
        <v>4.7633857636702978E-5</v>
      </c>
    </row>
    <row r="74" spans="1:15" s="151" customFormat="1">
      <c r="A74" s="143"/>
      <c r="B74" s="86" t="s">
        <v>1899</v>
      </c>
      <c r="C74" s="96" t="s">
        <v>1849</v>
      </c>
      <c r="D74" s="83">
        <v>90839517</v>
      </c>
      <c r="E74" s="83" t="s">
        <v>582</v>
      </c>
      <c r="F74" s="83" t="s">
        <v>174</v>
      </c>
      <c r="G74" s="93">
        <v>10.010000000000002</v>
      </c>
      <c r="H74" s="96" t="s">
        <v>177</v>
      </c>
      <c r="I74" s="97">
        <v>4.4999999999999998E-2</v>
      </c>
      <c r="J74" s="97">
        <v>3.78E-2</v>
      </c>
      <c r="K74" s="93">
        <v>45727.849999999991</v>
      </c>
      <c r="L74" s="95">
        <v>108.37</v>
      </c>
      <c r="M74" s="93">
        <v>49.555269999999993</v>
      </c>
      <c r="N74" s="94">
        <v>3.0035239577890925E-3</v>
      </c>
      <c r="O74" s="94">
        <f>M74/'סכום נכסי הקרן'!$C$43</f>
        <v>7.9763568080375494E-5</v>
      </c>
    </row>
    <row r="75" spans="1:15" s="151" customFormat="1">
      <c r="A75" s="143"/>
      <c r="B75" s="86" t="s">
        <v>1899</v>
      </c>
      <c r="C75" s="96" t="s">
        <v>1849</v>
      </c>
      <c r="D75" s="83">
        <v>90839518</v>
      </c>
      <c r="E75" s="83" t="s">
        <v>582</v>
      </c>
      <c r="F75" s="83" t="s">
        <v>174</v>
      </c>
      <c r="G75" s="93">
        <v>9.9000000000000021</v>
      </c>
      <c r="H75" s="96" t="s">
        <v>177</v>
      </c>
      <c r="I75" s="97">
        <v>4.4999999999999998E-2</v>
      </c>
      <c r="J75" s="97">
        <v>4.2900000000000001E-2</v>
      </c>
      <c r="K75" s="93">
        <v>54310.289999999994</v>
      </c>
      <c r="L75" s="95">
        <v>103.2</v>
      </c>
      <c r="M75" s="93">
        <v>56.048219999999993</v>
      </c>
      <c r="N75" s="94">
        <v>3.3970589114222117E-3</v>
      </c>
      <c r="O75" s="94">
        <f>M75/'סכום נכסי הקרן'!$C$43</f>
        <v>9.0214542504840828E-5</v>
      </c>
    </row>
    <row r="76" spans="1:15" s="151" customFormat="1">
      <c r="A76" s="143"/>
      <c r="B76" s="86" t="s">
        <v>1895</v>
      </c>
      <c r="C76" s="96" t="s">
        <v>1849</v>
      </c>
      <c r="D76" s="83">
        <v>3968</v>
      </c>
      <c r="E76" s="83" t="s">
        <v>621</v>
      </c>
      <c r="F76" s="83" t="s">
        <v>174</v>
      </c>
      <c r="G76" s="93">
        <v>4.18</v>
      </c>
      <c r="H76" s="96" t="s">
        <v>177</v>
      </c>
      <c r="I76" s="97">
        <v>0.08</v>
      </c>
      <c r="J76" s="97">
        <v>3.7100000000000001E-2</v>
      </c>
      <c r="K76" s="93">
        <v>39803.999999999993</v>
      </c>
      <c r="L76" s="95">
        <v>119.21</v>
      </c>
      <c r="M76" s="93">
        <v>47.44836999999999</v>
      </c>
      <c r="N76" s="94">
        <v>2.8758256397965593E-3</v>
      </c>
      <c r="O76" s="94">
        <f>M76/'סכום נכסי הקרן'!$C$43</f>
        <v>7.6372327116729381E-5</v>
      </c>
    </row>
    <row r="77" spans="1:15" s="151" customFormat="1">
      <c r="A77" s="86"/>
      <c r="B77" s="86" t="s">
        <v>1908</v>
      </c>
      <c r="C77" s="96" t="s">
        <v>1848</v>
      </c>
      <c r="D77" s="83">
        <v>90141407</v>
      </c>
      <c r="E77" s="83" t="s">
        <v>621</v>
      </c>
      <c r="F77" s="83" t="s">
        <v>174</v>
      </c>
      <c r="G77" s="93">
        <v>11.32</v>
      </c>
      <c r="H77" s="96" t="s">
        <v>177</v>
      </c>
      <c r="I77" s="97">
        <v>6.7000000000000004E-2</v>
      </c>
      <c r="J77" s="97">
        <v>5.74E-2</v>
      </c>
      <c r="K77" s="93">
        <v>321948.78000000003</v>
      </c>
      <c r="L77" s="95">
        <v>111.43</v>
      </c>
      <c r="M77" s="93">
        <v>358.74753999999996</v>
      </c>
      <c r="N77" s="94">
        <v>2.174353668515782E-2</v>
      </c>
      <c r="O77" s="94">
        <f>M77/'סכום נכסי הקרן'!$C$43</f>
        <v>5.7743573651111637E-4</v>
      </c>
    </row>
    <row r="78" spans="1:15" s="151" customFormat="1">
      <c r="A78" s="143"/>
      <c r="B78" s="86" t="s">
        <v>1901</v>
      </c>
      <c r="C78" s="96" t="s">
        <v>1848</v>
      </c>
      <c r="D78" s="83">
        <v>90800100</v>
      </c>
      <c r="E78" s="83" t="s">
        <v>1850</v>
      </c>
      <c r="F78" s="83" t="s">
        <v>174</v>
      </c>
      <c r="G78" s="93">
        <v>2.5299999999999998</v>
      </c>
      <c r="H78" s="96" t="s">
        <v>177</v>
      </c>
      <c r="I78" s="97">
        <v>6.2E-2</v>
      </c>
      <c r="J78" s="97">
        <v>0.14769999999999997</v>
      </c>
      <c r="K78" s="93">
        <v>538057.15999999992</v>
      </c>
      <c r="L78" s="95">
        <v>60</v>
      </c>
      <c r="M78" s="93">
        <v>322.83428999999995</v>
      </c>
      <c r="N78" s="94">
        <v>1.9566849790361988E-2</v>
      </c>
      <c r="O78" s="94">
        <f>M78/'סכום נכסי הקרן'!$C$43</f>
        <v>5.1963020016023895E-4</v>
      </c>
    </row>
    <row r="79" spans="1:15" s="151" customFormat="1">
      <c r="A79" s="143"/>
      <c r="B79" s="82"/>
      <c r="C79" s="83"/>
      <c r="D79" s="83"/>
      <c r="E79" s="83"/>
      <c r="F79" s="83"/>
      <c r="G79" s="83"/>
      <c r="H79" s="83"/>
      <c r="I79" s="83"/>
      <c r="J79" s="83"/>
      <c r="K79" s="93"/>
      <c r="L79" s="95"/>
      <c r="M79" s="83"/>
      <c r="N79" s="94"/>
      <c r="O79" s="83"/>
    </row>
    <row r="80" spans="1:15" s="151" customFormat="1">
      <c r="A80" s="143"/>
      <c r="B80" s="100" t="s">
        <v>44</v>
      </c>
      <c r="C80" s="81"/>
      <c r="D80" s="81"/>
      <c r="E80" s="81"/>
      <c r="F80" s="81"/>
      <c r="G80" s="90">
        <v>1.7629193399402598</v>
      </c>
      <c r="H80" s="81"/>
      <c r="I80" s="81"/>
      <c r="J80" s="102">
        <v>2.9286455745324888E-2</v>
      </c>
      <c r="K80" s="90"/>
      <c r="L80" s="92"/>
      <c r="M80" s="90">
        <v>791.28170999999986</v>
      </c>
      <c r="N80" s="91">
        <v>4.7959249810268834E-2</v>
      </c>
      <c r="O80" s="91">
        <f>M80/'סכום נכסי הקרן'!$C$43</f>
        <v>1.2736375474564246E-3</v>
      </c>
    </row>
    <row r="81" spans="1:15" s="151" customFormat="1">
      <c r="A81" s="143"/>
      <c r="B81" s="86" t="s">
        <v>1902</v>
      </c>
      <c r="C81" s="96" t="s">
        <v>1848</v>
      </c>
      <c r="D81" s="83">
        <v>4351</v>
      </c>
      <c r="E81" s="83" t="s">
        <v>536</v>
      </c>
      <c r="F81" s="83" t="s">
        <v>174</v>
      </c>
      <c r="G81" s="93">
        <v>2.2099999999999995</v>
      </c>
      <c r="H81" s="96" t="s">
        <v>177</v>
      </c>
      <c r="I81" s="97">
        <v>3.61E-2</v>
      </c>
      <c r="J81" s="97">
        <v>2.5399999999999992E-2</v>
      </c>
      <c r="K81" s="93">
        <v>357391.02</v>
      </c>
      <c r="L81" s="95">
        <v>102.47</v>
      </c>
      <c r="M81" s="93">
        <v>366.21859000000001</v>
      </c>
      <c r="N81" s="94">
        <v>2.2196353866152707E-2</v>
      </c>
      <c r="O81" s="94">
        <f>M81/'סכום נכסי הקרן'!$C$43</f>
        <v>5.8946104896137434E-4</v>
      </c>
    </row>
    <row r="82" spans="1:15" s="151" customFormat="1">
      <c r="A82" s="143"/>
      <c r="B82" s="86" t="s">
        <v>1903</v>
      </c>
      <c r="C82" s="96" t="s">
        <v>1848</v>
      </c>
      <c r="D82" s="83">
        <v>10510</v>
      </c>
      <c r="E82" s="83" t="s">
        <v>582</v>
      </c>
      <c r="F82" s="83" t="s">
        <v>174</v>
      </c>
      <c r="G82" s="93">
        <v>1.0900000000000001</v>
      </c>
      <c r="H82" s="96" t="s">
        <v>177</v>
      </c>
      <c r="I82" s="97">
        <v>4.2500000000000003E-2</v>
      </c>
      <c r="J82" s="97">
        <v>3.4900000000000007E-2</v>
      </c>
      <c r="K82" s="93">
        <v>163242.18999999997</v>
      </c>
      <c r="L82" s="95">
        <v>100.98</v>
      </c>
      <c r="M82" s="93">
        <v>164.84195999999997</v>
      </c>
      <c r="N82" s="94">
        <v>9.9910014839776125E-3</v>
      </c>
      <c r="O82" s="94">
        <f>M82/'סכום נכסי הקרן'!$C$43</f>
        <v>2.653276412168178E-4</v>
      </c>
    </row>
    <row r="83" spans="1:15" s="151" customFormat="1">
      <c r="A83" s="143"/>
      <c r="B83" s="86" t="s">
        <v>1903</v>
      </c>
      <c r="C83" s="96" t="s">
        <v>1848</v>
      </c>
      <c r="D83" s="83">
        <v>3880</v>
      </c>
      <c r="E83" s="83" t="s">
        <v>621</v>
      </c>
      <c r="F83" s="83" t="s">
        <v>174</v>
      </c>
      <c r="G83" s="93">
        <v>1.5599999999999998</v>
      </c>
      <c r="H83" s="96" t="s">
        <v>177</v>
      </c>
      <c r="I83" s="97">
        <v>4.4999999999999998E-2</v>
      </c>
      <c r="J83" s="97">
        <v>3.1199999999999995E-2</v>
      </c>
      <c r="K83" s="93">
        <v>254097.41999999995</v>
      </c>
      <c r="L83" s="95">
        <v>102.41</v>
      </c>
      <c r="M83" s="93">
        <v>260.22116</v>
      </c>
      <c r="N83" s="94">
        <v>1.5771894460138526E-2</v>
      </c>
      <c r="O83" s="94">
        <f>M83/'סכום נכסי הקרן'!$C$43</f>
        <v>4.1884885727823271E-4</v>
      </c>
    </row>
    <row r="84" spans="1:15" s="151" customFormat="1">
      <c r="A84" s="143"/>
      <c r="B84" s="82"/>
      <c r="C84" s="83"/>
      <c r="D84" s="83"/>
      <c r="E84" s="83"/>
      <c r="F84" s="83"/>
      <c r="G84" s="83"/>
      <c r="H84" s="83"/>
      <c r="I84" s="83"/>
      <c r="J84" s="83"/>
      <c r="K84" s="93"/>
      <c r="L84" s="95"/>
      <c r="M84" s="83"/>
      <c r="N84" s="94"/>
      <c r="O84" s="83"/>
    </row>
    <row r="85" spans="1:15" s="151" customFormat="1">
      <c r="A85" s="143"/>
      <c r="B85" s="80" t="s">
        <v>47</v>
      </c>
      <c r="C85" s="81"/>
      <c r="D85" s="81"/>
      <c r="E85" s="81"/>
      <c r="F85" s="81"/>
      <c r="G85" s="90">
        <v>5.1530050751601086</v>
      </c>
      <c r="H85" s="81"/>
      <c r="I85" s="81"/>
      <c r="J85" s="102">
        <v>4.0907410430503763E-2</v>
      </c>
      <c r="K85" s="90"/>
      <c r="L85" s="92"/>
      <c r="M85" s="90">
        <v>1469.9792399999997</v>
      </c>
      <c r="N85" s="91">
        <v>8.9094820082558368E-2</v>
      </c>
      <c r="O85" s="91">
        <f>M85/'סכום נכסי הקרן'!$C$43</f>
        <v>2.3660609494505552E-3</v>
      </c>
    </row>
    <row r="86" spans="1:15" s="160" customFormat="1">
      <c r="A86" s="143"/>
      <c r="B86" s="131" t="s">
        <v>45</v>
      </c>
      <c r="C86" s="124"/>
      <c r="D86" s="124"/>
      <c r="E86" s="124"/>
      <c r="F86" s="124"/>
      <c r="G86" s="125">
        <v>5.1530050751601086</v>
      </c>
      <c r="H86" s="124"/>
      <c r="I86" s="124"/>
      <c r="J86" s="132">
        <v>4.090741043050377E-2</v>
      </c>
      <c r="K86" s="125"/>
      <c r="L86" s="126"/>
      <c r="M86" s="125">
        <v>1469.9792399999997</v>
      </c>
      <c r="N86" s="127">
        <v>8.9094820082558368E-2</v>
      </c>
      <c r="O86" s="127">
        <f>M86/'סכום נכסי הקרן'!$C$43</f>
        <v>2.3660609494505552E-3</v>
      </c>
    </row>
    <row r="87" spans="1:15" s="151" customFormat="1">
      <c r="A87" s="143"/>
      <c r="B87" s="86" t="s">
        <v>1904</v>
      </c>
      <c r="C87" s="96" t="s">
        <v>1849</v>
      </c>
      <c r="D87" s="83">
        <v>4517</v>
      </c>
      <c r="E87" s="83" t="s">
        <v>536</v>
      </c>
      <c r="F87" s="83" t="s">
        <v>174</v>
      </c>
      <c r="G87" s="93">
        <v>5.04</v>
      </c>
      <c r="H87" s="96" t="s">
        <v>176</v>
      </c>
      <c r="I87" s="97">
        <v>3.6900000000000002E-2</v>
      </c>
      <c r="J87" s="97">
        <v>3.5900000000000008E-2</v>
      </c>
      <c r="K87" s="93">
        <v>28567.409999999996</v>
      </c>
      <c r="L87" s="95">
        <v>101.04</v>
      </c>
      <c r="M87" s="93">
        <v>108.70369999999998</v>
      </c>
      <c r="N87" s="94">
        <v>6.5884852862332947E-3</v>
      </c>
      <c r="O87" s="94">
        <f>M87/'סכום נכסי הקרן'!$C$43</f>
        <v>1.7496817140818147E-4</v>
      </c>
    </row>
    <row r="88" spans="1:15" s="151" customFormat="1">
      <c r="A88" s="143"/>
      <c r="B88" s="86" t="s">
        <v>1904</v>
      </c>
      <c r="C88" s="96" t="s">
        <v>1849</v>
      </c>
      <c r="D88" s="83">
        <v>4534</v>
      </c>
      <c r="E88" s="83" t="s">
        <v>536</v>
      </c>
      <c r="F88" s="83" t="s">
        <v>174</v>
      </c>
      <c r="G88" s="93">
        <v>5.0399999999999991</v>
      </c>
      <c r="H88" s="96" t="s">
        <v>176</v>
      </c>
      <c r="I88" s="97">
        <v>3.6900000000000002E-2</v>
      </c>
      <c r="J88" s="97">
        <v>3.5900000000000001E-2</v>
      </c>
      <c r="K88" s="93">
        <v>680.09</v>
      </c>
      <c r="L88" s="95">
        <v>101.04</v>
      </c>
      <c r="M88" s="93">
        <v>2.5878399999999995</v>
      </c>
      <c r="N88" s="94">
        <v>1.5684788800313115E-4</v>
      </c>
      <c r="O88" s="94">
        <f>M88/'סכום נכסי הקרן'!$C$43</f>
        <v>4.1653562178375562E-6</v>
      </c>
    </row>
    <row r="89" spans="1:15" s="151" customFormat="1">
      <c r="A89" s="143"/>
      <c r="B89" s="86" t="s">
        <v>1904</v>
      </c>
      <c r="C89" s="96" t="s">
        <v>1849</v>
      </c>
      <c r="D89" s="83">
        <v>4564</v>
      </c>
      <c r="E89" s="83" t="s">
        <v>536</v>
      </c>
      <c r="F89" s="83" t="s">
        <v>174</v>
      </c>
      <c r="G89" s="93">
        <v>5.0399999999999983</v>
      </c>
      <c r="H89" s="96" t="s">
        <v>176</v>
      </c>
      <c r="I89" s="97">
        <v>3.6900000000000002E-2</v>
      </c>
      <c r="J89" s="97">
        <v>3.5900000000000001E-2</v>
      </c>
      <c r="K89" s="93">
        <v>97066.63</v>
      </c>
      <c r="L89" s="95">
        <v>101.04</v>
      </c>
      <c r="M89" s="93">
        <v>369.35467</v>
      </c>
      <c r="N89" s="94">
        <v>2.2386430348705282E-2</v>
      </c>
      <c r="O89" s="94">
        <f>M89/'סכום נכסי הקרן'!$C$43</f>
        <v>5.9450884570600923E-4</v>
      </c>
    </row>
    <row r="90" spans="1:15" s="151" customFormat="1">
      <c r="A90" s="143"/>
      <c r="B90" s="86" t="s">
        <v>1904</v>
      </c>
      <c r="C90" s="96" t="s">
        <v>1849</v>
      </c>
      <c r="D90" s="83">
        <v>4636</v>
      </c>
      <c r="E90" s="83" t="s">
        <v>536</v>
      </c>
      <c r="F90" s="83" t="s">
        <v>174</v>
      </c>
      <c r="G90" s="93">
        <v>5.0400000000000009</v>
      </c>
      <c r="H90" s="96" t="s">
        <v>176</v>
      </c>
      <c r="I90" s="97">
        <v>3.6900000000000002E-2</v>
      </c>
      <c r="J90" s="97">
        <v>3.5900000000000015E-2</v>
      </c>
      <c r="K90" s="93">
        <v>9902.8999999999978</v>
      </c>
      <c r="L90" s="95">
        <v>101.04</v>
      </c>
      <c r="M90" s="93">
        <v>37.682179999999995</v>
      </c>
      <c r="N90" s="94">
        <v>2.2839009940157926E-3</v>
      </c>
      <c r="O90" s="94">
        <f>M90/'סכום נכסי הקרן'!$C$43</f>
        <v>6.0652784857129505E-5</v>
      </c>
    </row>
    <row r="91" spans="1:15" s="151" customFormat="1">
      <c r="A91" s="143"/>
      <c r="B91" s="86" t="s">
        <v>1904</v>
      </c>
      <c r="C91" s="96" t="s">
        <v>1849</v>
      </c>
      <c r="D91" s="83">
        <v>4695</v>
      </c>
      <c r="E91" s="83" t="s">
        <v>536</v>
      </c>
      <c r="F91" s="83" t="s">
        <v>174</v>
      </c>
      <c r="G91" s="93">
        <v>5.0400000000000009</v>
      </c>
      <c r="H91" s="96" t="s">
        <v>176</v>
      </c>
      <c r="I91" s="97">
        <v>3.6900000000000002E-2</v>
      </c>
      <c r="J91" s="97">
        <v>3.5900000000000001E-2</v>
      </c>
      <c r="K91" s="93">
        <v>8177.6599999999989</v>
      </c>
      <c r="L91" s="95">
        <v>101.04</v>
      </c>
      <c r="M91" s="93">
        <v>31.11737999999999</v>
      </c>
      <c r="N91" s="94">
        <v>1.8860112422680198E-3</v>
      </c>
      <c r="O91" s="94">
        <f>M91/'סכום נכסי הקרן'!$C$43</f>
        <v>5.0086161534644332E-5</v>
      </c>
    </row>
    <row r="92" spans="1:15" s="151" customFormat="1">
      <c r="A92" s="143"/>
      <c r="B92" s="86" t="s">
        <v>1904</v>
      </c>
      <c r="C92" s="96" t="s">
        <v>1849</v>
      </c>
      <c r="D92" s="83">
        <v>4735</v>
      </c>
      <c r="E92" s="83" t="s">
        <v>536</v>
      </c>
      <c r="F92" s="83" t="s">
        <v>174</v>
      </c>
      <c r="G92" s="93">
        <v>5.04</v>
      </c>
      <c r="H92" s="96" t="s">
        <v>176</v>
      </c>
      <c r="I92" s="97">
        <v>3.6850000000000001E-2</v>
      </c>
      <c r="J92" s="97">
        <v>3.5899999999999994E-2</v>
      </c>
      <c r="K92" s="93">
        <v>7004.4999999999991</v>
      </c>
      <c r="L92" s="95">
        <v>101.04</v>
      </c>
      <c r="M92" s="93">
        <v>26.65326</v>
      </c>
      <c r="N92" s="94">
        <v>1.6154428169432176E-3</v>
      </c>
      <c r="O92" s="94">
        <f>M92/'סכום נכסי הקרן'!$C$43</f>
        <v>4.2900767538426268E-5</v>
      </c>
    </row>
    <row r="93" spans="1:15" s="151" customFormat="1">
      <c r="A93" s="143"/>
      <c r="B93" s="86" t="s">
        <v>1904</v>
      </c>
      <c r="C93" s="96" t="s">
        <v>1849</v>
      </c>
      <c r="D93" s="83">
        <v>4791</v>
      </c>
      <c r="E93" s="83" t="s">
        <v>536</v>
      </c>
      <c r="F93" s="83" t="s">
        <v>174</v>
      </c>
      <c r="G93" s="93">
        <v>5.04</v>
      </c>
      <c r="H93" s="96" t="s">
        <v>176</v>
      </c>
      <c r="I93" s="97">
        <v>3.6850000000000001E-2</v>
      </c>
      <c r="J93" s="97">
        <v>3.5900000000000001E-2</v>
      </c>
      <c r="K93" s="93">
        <v>8302.6699999999983</v>
      </c>
      <c r="L93" s="95">
        <v>101.04</v>
      </c>
      <c r="M93" s="93">
        <v>31.593049999999995</v>
      </c>
      <c r="N93" s="94">
        <v>1.9148413998072999E-3</v>
      </c>
      <c r="O93" s="94">
        <f>M93/'סכום נכסי הקרן'!$C$43</f>
        <v>5.0851794260059664E-5</v>
      </c>
    </row>
    <row r="94" spans="1:15" s="151" customFormat="1">
      <c r="A94" s="143"/>
      <c r="B94" s="86" t="s">
        <v>1909</v>
      </c>
      <c r="C94" s="96" t="s">
        <v>1849</v>
      </c>
      <c r="D94" s="83">
        <v>415761</v>
      </c>
      <c r="E94" s="83" t="s">
        <v>582</v>
      </c>
      <c r="F94" s="83" t="s">
        <v>174</v>
      </c>
      <c r="G94" s="93">
        <v>5.38</v>
      </c>
      <c r="H94" s="96" t="s">
        <v>176</v>
      </c>
      <c r="I94" s="97">
        <v>6.4340000000000008E-2</v>
      </c>
      <c r="J94" s="97">
        <v>5.9900000000000009E-2</v>
      </c>
      <c r="K94" s="93">
        <v>31972.069999999996</v>
      </c>
      <c r="L94" s="95">
        <v>103.1</v>
      </c>
      <c r="M94" s="93">
        <v>124.13944999999998</v>
      </c>
      <c r="N94" s="94">
        <v>7.5240395659585992E-3</v>
      </c>
      <c r="O94" s="94">
        <f>M94/'סכום נכסי הקרן'!$C$43</f>
        <v>1.9981336942640751E-4</v>
      </c>
    </row>
    <row r="95" spans="1:15" s="151" customFormat="1">
      <c r="A95" s="143"/>
      <c r="B95" s="86" t="s">
        <v>1905</v>
      </c>
      <c r="C95" s="96" t="s">
        <v>1849</v>
      </c>
      <c r="D95" s="83">
        <v>90352101</v>
      </c>
      <c r="E95" s="83" t="s">
        <v>582</v>
      </c>
      <c r="F95" s="83" t="s">
        <v>174</v>
      </c>
      <c r="G95" s="93">
        <v>2.5399999999999996</v>
      </c>
      <c r="H95" s="96" t="s">
        <v>176</v>
      </c>
      <c r="I95" s="97">
        <v>4.0346E-2</v>
      </c>
      <c r="J95" s="97">
        <v>3.6499999999999998E-2</v>
      </c>
      <c r="K95" s="93">
        <v>84640.3</v>
      </c>
      <c r="L95" s="95">
        <v>104.19</v>
      </c>
      <c r="M95" s="93">
        <v>332.11121999999995</v>
      </c>
      <c r="N95" s="94">
        <v>2.0129120594450683E-2</v>
      </c>
      <c r="O95" s="94">
        <f>M95/'סכום נכסי הקרן'!$C$43</f>
        <v>5.3456223539346192E-4</v>
      </c>
    </row>
    <row r="96" spans="1:15" s="151" customFormat="1">
      <c r="A96" s="143"/>
      <c r="B96" s="86" t="s">
        <v>1906</v>
      </c>
      <c r="C96" s="96" t="s">
        <v>1849</v>
      </c>
      <c r="D96" s="83">
        <v>4623</v>
      </c>
      <c r="E96" s="83" t="s">
        <v>691</v>
      </c>
      <c r="F96" s="83" t="s">
        <v>1664</v>
      </c>
      <c r="G96" s="93">
        <v>7.3900000000000006</v>
      </c>
      <c r="H96" s="96" t="s">
        <v>176</v>
      </c>
      <c r="I96" s="97">
        <v>5.0199999999999995E-2</v>
      </c>
      <c r="J96" s="97">
        <v>4.6199999999999998E-2</v>
      </c>
      <c r="K96" s="93">
        <v>102311.99999999999</v>
      </c>
      <c r="L96" s="95">
        <v>105.38</v>
      </c>
      <c r="M96" s="93">
        <v>406.03648999999996</v>
      </c>
      <c r="N96" s="94">
        <v>2.4609699946173059E-2</v>
      </c>
      <c r="O96" s="94">
        <f>M96/'סכום נכסי הקרן'!$C$43</f>
        <v>6.5355146310839803E-4</v>
      </c>
    </row>
    <row r="97" spans="1:4" s="151" customFormat="1">
      <c r="A97" s="143"/>
      <c r="B97" s="152"/>
      <c r="C97" s="152"/>
      <c r="D97" s="152"/>
    </row>
    <row r="98" spans="1:4" s="151" customFormat="1">
      <c r="A98" s="143"/>
      <c r="B98" s="152"/>
      <c r="C98" s="152"/>
      <c r="D98" s="152"/>
    </row>
    <row r="99" spans="1:4" s="151" customFormat="1">
      <c r="A99" s="143"/>
      <c r="B99" s="152"/>
      <c r="C99" s="152"/>
      <c r="D99" s="152"/>
    </row>
    <row r="100" spans="1:4" s="151" customFormat="1">
      <c r="A100" s="143"/>
      <c r="B100" s="142" t="s">
        <v>1874</v>
      </c>
      <c r="C100" s="152"/>
      <c r="D100" s="152"/>
    </row>
    <row r="101" spans="1:4" s="151" customFormat="1">
      <c r="A101" s="143"/>
      <c r="B101" s="142" t="s">
        <v>125</v>
      </c>
      <c r="C101" s="152"/>
      <c r="D101" s="152"/>
    </row>
    <row r="102" spans="1:4" s="151" customFormat="1">
      <c r="A102" s="143"/>
      <c r="B102" s="152"/>
      <c r="C102" s="152"/>
      <c r="D102" s="152"/>
    </row>
    <row r="103" spans="1:4" s="151" customFormat="1">
      <c r="A103" s="143"/>
      <c r="B103" s="152"/>
      <c r="C103" s="152"/>
      <c r="D103" s="152"/>
    </row>
    <row r="104" spans="1:4" s="151" customFormat="1">
      <c r="A104" s="143"/>
      <c r="B104" s="152"/>
      <c r="C104" s="152"/>
      <c r="D104" s="152"/>
    </row>
    <row r="105" spans="1:4" s="151" customFormat="1">
      <c r="A105" s="143"/>
      <c r="B105" s="152"/>
      <c r="C105" s="152"/>
      <c r="D105" s="152"/>
    </row>
  </sheetData>
  <sheetProtection password="CC03" sheet="1" objects="1" scenarios="1"/>
  <mergeCells count="1">
    <mergeCell ref="B6:O6"/>
  </mergeCells>
  <phoneticPr fontId="4" type="noConversion"/>
  <conditionalFormatting sqref="B58:B96">
    <cfRule type="cellIs" dxfId="10" priority="29" operator="equal">
      <formula>2958465</formula>
    </cfRule>
    <cfRule type="cellIs" dxfId="9" priority="30" operator="equal">
      <formula>"NR3"</formula>
    </cfRule>
    <cfRule type="cellIs" dxfId="8" priority="31" operator="equal">
      <formula>"דירוג פנימי"</formula>
    </cfRule>
  </conditionalFormatting>
  <conditionalFormatting sqref="B58:B96">
    <cfRule type="cellIs" dxfId="7" priority="28" operator="equal">
      <formula>2958465</formula>
    </cfRule>
  </conditionalFormatting>
  <conditionalFormatting sqref="B11:B43">
    <cfRule type="cellIs" dxfId="6" priority="27" operator="equal">
      <formula>"NR3"</formula>
    </cfRule>
  </conditionalFormatting>
  <conditionalFormatting sqref="A14:A15">
    <cfRule type="cellIs" dxfId="5" priority="6" operator="equal">
      <formula>"NR3"</formula>
    </cfRule>
  </conditionalFormatting>
  <conditionalFormatting sqref="A25">
    <cfRule type="cellIs" dxfId="4" priority="5" operator="equal">
      <formula>"NR3"</formula>
    </cfRule>
  </conditionalFormatting>
  <conditionalFormatting sqref="A77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A77">
    <cfRule type="cellIs" dxfId="0" priority="1" operator="equal">
      <formula>2958465</formula>
    </cfRule>
  </conditionalFormatting>
  <dataValidations count="1">
    <dataValidation allowBlank="1" showInputMessage="1" showErrorMessage="1" sqref="X1:XFD2 C5:C1048576 B102:B1048576 B1:B99 D1:Q1048576 A1:A1048576 R1:V2 R3:XFD1048576"/>
  </dataValidations>
  <printOptions horizontalCentered="1"/>
  <pageMargins left="0" right="0" top="0.51181102362204722" bottom="0.51181102362204722" header="0" footer="0.23622047244094491"/>
  <pageSetup paperSize="9" scale="80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4.85546875" style="2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4" t="s">
        <v>192</v>
      </c>
      <c r="C1" s="77" t="s" vm="1">
        <v>250</v>
      </c>
    </row>
    <row r="2" spans="2:64">
      <c r="B2" s="54" t="s">
        <v>191</v>
      </c>
      <c r="C2" s="77" t="s">
        <v>251</v>
      </c>
    </row>
    <row r="3" spans="2:64">
      <c r="B3" s="54" t="s">
        <v>193</v>
      </c>
      <c r="C3" s="77" t="s">
        <v>252</v>
      </c>
    </row>
    <row r="4" spans="2:64">
      <c r="B4" s="54" t="s">
        <v>194</v>
      </c>
      <c r="C4" s="77">
        <v>659</v>
      </c>
    </row>
    <row r="6" spans="2:64" ht="26.25" customHeight="1">
      <c r="B6" s="223" t="s">
        <v>226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</row>
    <row r="7" spans="2:64" s="3" customFormat="1" ht="78.75">
      <c r="B7" s="57" t="s">
        <v>129</v>
      </c>
      <c r="C7" s="58" t="s">
        <v>53</v>
      </c>
      <c r="D7" s="58" t="s">
        <v>130</v>
      </c>
      <c r="E7" s="58" t="s">
        <v>15</v>
      </c>
      <c r="F7" s="58" t="s">
        <v>75</v>
      </c>
      <c r="G7" s="58" t="s">
        <v>18</v>
      </c>
      <c r="H7" s="58" t="s">
        <v>115</v>
      </c>
      <c r="I7" s="58" t="s">
        <v>61</v>
      </c>
      <c r="J7" s="58" t="s">
        <v>19</v>
      </c>
      <c r="K7" s="58" t="s">
        <v>0</v>
      </c>
      <c r="L7" s="58" t="s">
        <v>119</v>
      </c>
      <c r="M7" s="58" t="s">
        <v>123</v>
      </c>
      <c r="N7" s="74" t="s">
        <v>195</v>
      </c>
      <c r="O7" s="60" t="s">
        <v>197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0"/>
      <c r="D8" s="30"/>
      <c r="E8" s="30"/>
      <c r="F8" s="30"/>
      <c r="G8" s="30" t="s">
        <v>21</v>
      </c>
      <c r="H8" s="30"/>
      <c r="I8" s="30" t="s">
        <v>20</v>
      </c>
      <c r="J8" s="30" t="s">
        <v>20</v>
      </c>
      <c r="K8" s="30" t="s">
        <v>22</v>
      </c>
      <c r="L8" s="30" t="s">
        <v>71</v>
      </c>
      <c r="M8" s="30" t="s">
        <v>23</v>
      </c>
      <c r="N8" s="30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sheetProtection password="CC03"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4" t="s">
        <v>192</v>
      </c>
      <c r="C1" s="77" t="s" vm="1">
        <v>250</v>
      </c>
    </row>
    <row r="2" spans="2:55">
      <c r="B2" s="54" t="s">
        <v>191</v>
      </c>
      <c r="C2" s="77" t="s">
        <v>251</v>
      </c>
    </row>
    <row r="3" spans="2:55">
      <c r="B3" s="54" t="s">
        <v>193</v>
      </c>
      <c r="C3" s="77" t="s">
        <v>252</v>
      </c>
    </row>
    <row r="4" spans="2:55">
      <c r="B4" s="54" t="s">
        <v>194</v>
      </c>
      <c r="C4" s="77">
        <v>659</v>
      </c>
    </row>
    <row r="6" spans="2:55" ht="26.25" customHeight="1">
      <c r="B6" s="223" t="s">
        <v>227</v>
      </c>
      <c r="C6" s="224"/>
      <c r="D6" s="224"/>
      <c r="E6" s="224"/>
      <c r="F6" s="224"/>
      <c r="G6" s="224"/>
      <c r="H6" s="224"/>
      <c r="I6" s="225"/>
    </row>
    <row r="7" spans="2:55" s="3" customFormat="1" ht="78.75">
      <c r="B7" s="57" t="s">
        <v>129</v>
      </c>
      <c r="C7" s="59" t="s">
        <v>63</v>
      </c>
      <c r="D7" s="59" t="s">
        <v>99</v>
      </c>
      <c r="E7" s="59" t="s">
        <v>64</v>
      </c>
      <c r="F7" s="59" t="s">
        <v>115</v>
      </c>
      <c r="G7" s="59" t="s">
        <v>239</v>
      </c>
      <c r="H7" s="75" t="s">
        <v>195</v>
      </c>
      <c r="I7" s="61" t="s">
        <v>196</v>
      </c>
    </row>
    <row r="8" spans="2:55" s="3" customFormat="1" ht="22.5" customHeight="1">
      <c r="B8" s="14"/>
      <c r="C8" s="15" t="s">
        <v>24</v>
      </c>
      <c r="D8" s="15"/>
      <c r="E8" s="15" t="s">
        <v>20</v>
      </c>
      <c r="F8" s="15"/>
      <c r="G8" s="15" t="s">
        <v>235</v>
      </c>
      <c r="H8" s="30" t="s">
        <v>20</v>
      </c>
      <c r="I8" s="16" t="s">
        <v>20</v>
      </c>
    </row>
    <row r="9" spans="2:55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99"/>
      <c r="C10" s="99"/>
      <c r="D10" s="99"/>
      <c r="E10" s="99"/>
      <c r="F10" s="99"/>
      <c r="G10" s="99"/>
      <c r="H10" s="99"/>
      <c r="I10" s="9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99"/>
      <c r="D11" s="99"/>
      <c r="E11" s="99"/>
      <c r="F11" s="99"/>
      <c r="G11" s="99"/>
      <c r="H11" s="99"/>
      <c r="I11" s="99"/>
    </row>
    <row r="12" spans="2:55">
      <c r="B12" s="98"/>
      <c r="C12" s="99"/>
      <c r="D12" s="99"/>
      <c r="E12" s="99"/>
      <c r="F12" s="99"/>
      <c r="G12" s="99"/>
      <c r="H12" s="99"/>
      <c r="I12" s="99"/>
    </row>
    <row r="13" spans="2:55">
      <c r="B13" s="99"/>
      <c r="C13" s="99"/>
      <c r="D13" s="99"/>
      <c r="E13" s="99"/>
      <c r="F13" s="99"/>
      <c r="G13" s="99"/>
      <c r="H13" s="99"/>
      <c r="I13" s="99"/>
    </row>
    <row r="14" spans="2:55">
      <c r="B14" s="99"/>
      <c r="C14" s="99"/>
      <c r="D14" s="99"/>
      <c r="E14" s="99"/>
      <c r="F14" s="99"/>
      <c r="G14" s="99"/>
      <c r="H14" s="99"/>
      <c r="I14" s="99"/>
    </row>
    <row r="15" spans="2:55">
      <c r="B15" s="99"/>
      <c r="C15" s="99"/>
      <c r="D15" s="99"/>
      <c r="E15" s="99"/>
      <c r="F15" s="99"/>
      <c r="G15" s="99"/>
      <c r="H15" s="99"/>
      <c r="I15" s="99"/>
    </row>
    <row r="16" spans="2:55">
      <c r="B16" s="99"/>
      <c r="C16" s="99"/>
      <c r="D16" s="99"/>
      <c r="E16" s="99"/>
      <c r="F16" s="99"/>
      <c r="G16" s="99"/>
      <c r="H16" s="99"/>
      <c r="I16" s="99"/>
    </row>
    <row r="17" spans="2:9">
      <c r="B17" s="99"/>
      <c r="C17" s="99"/>
      <c r="D17" s="99"/>
      <c r="E17" s="99"/>
      <c r="F17" s="99"/>
      <c r="G17" s="99"/>
      <c r="H17" s="99"/>
      <c r="I17" s="99"/>
    </row>
    <row r="18" spans="2:9">
      <c r="B18" s="99"/>
      <c r="C18" s="99"/>
      <c r="D18" s="99"/>
      <c r="E18" s="99"/>
      <c r="F18" s="99"/>
      <c r="G18" s="99"/>
      <c r="H18" s="99"/>
      <c r="I18" s="99"/>
    </row>
    <row r="19" spans="2:9">
      <c r="B19" s="99"/>
      <c r="C19" s="99"/>
      <c r="D19" s="99"/>
      <c r="E19" s="99"/>
      <c r="F19" s="99"/>
      <c r="G19" s="99"/>
      <c r="H19" s="99"/>
      <c r="I19" s="99"/>
    </row>
    <row r="20" spans="2:9">
      <c r="B20" s="99"/>
      <c r="C20" s="99"/>
      <c r="D20" s="99"/>
      <c r="E20" s="99"/>
      <c r="F20" s="99"/>
      <c r="G20" s="99"/>
      <c r="H20" s="99"/>
      <c r="I20" s="99"/>
    </row>
    <row r="21" spans="2:9">
      <c r="B21" s="99"/>
      <c r="C21" s="99"/>
      <c r="D21" s="99"/>
      <c r="E21" s="99"/>
      <c r="F21" s="99"/>
      <c r="G21" s="99"/>
      <c r="H21" s="99"/>
      <c r="I21" s="99"/>
    </row>
    <row r="22" spans="2:9">
      <c r="B22" s="99"/>
      <c r="C22" s="99"/>
      <c r="D22" s="99"/>
      <c r="E22" s="99"/>
      <c r="F22" s="99"/>
      <c r="G22" s="99"/>
      <c r="H22" s="99"/>
      <c r="I22" s="99"/>
    </row>
    <row r="23" spans="2:9">
      <c r="B23" s="99"/>
      <c r="C23" s="99"/>
      <c r="D23" s="99"/>
      <c r="E23" s="99"/>
      <c r="F23" s="99"/>
      <c r="G23" s="99"/>
      <c r="H23" s="99"/>
      <c r="I23" s="99"/>
    </row>
    <row r="24" spans="2:9">
      <c r="B24" s="99"/>
      <c r="C24" s="99"/>
      <c r="D24" s="99"/>
      <c r="E24" s="99"/>
      <c r="F24" s="99"/>
      <c r="G24" s="99"/>
      <c r="H24" s="99"/>
      <c r="I24" s="99"/>
    </row>
    <row r="25" spans="2:9">
      <c r="B25" s="99"/>
      <c r="C25" s="99"/>
      <c r="D25" s="99"/>
      <c r="E25" s="99"/>
      <c r="F25" s="99"/>
      <c r="G25" s="99"/>
      <c r="H25" s="99"/>
      <c r="I25" s="99"/>
    </row>
    <row r="26" spans="2:9">
      <c r="B26" s="99"/>
      <c r="C26" s="99"/>
      <c r="D26" s="99"/>
      <c r="E26" s="99"/>
      <c r="F26" s="99"/>
      <c r="G26" s="99"/>
      <c r="H26" s="99"/>
      <c r="I26" s="99"/>
    </row>
    <row r="27" spans="2:9">
      <c r="B27" s="99"/>
      <c r="C27" s="99"/>
      <c r="D27" s="99"/>
      <c r="E27" s="99"/>
      <c r="F27" s="99"/>
      <c r="G27" s="99"/>
      <c r="H27" s="99"/>
      <c r="I27" s="99"/>
    </row>
    <row r="28" spans="2:9">
      <c r="B28" s="99"/>
      <c r="C28" s="99"/>
      <c r="D28" s="99"/>
      <c r="E28" s="99"/>
      <c r="F28" s="99"/>
      <c r="G28" s="99"/>
      <c r="H28" s="99"/>
      <c r="I28" s="99"/>
    </row>
    <row r="29" spans="2:9">
      <c r="B29" s="99"/>
      <c r="C29" s="99"/>
      <c r="D29" s="99"/>
      <c r="E29" s="99"/>
      <c r="F29" s="99"/>
      <c r="G29" s="99"/>
      <c r="H29" s="99"/>
      <c r="I29" s="99"/>
    </row>
    <row r="30" spans="2:9">
      <c r="B30" s="99"/>
      <c r="C30" s="99"/>
      <c r="D30" s="99"/>
      <c r="E30" s="99"/>
      <c r="F30" s="99"/>
      <c r="G30" s="99"/>
      <c r="H30" s="99"/>
      <c r="I30" s="99"/>
    </row>
    <row r="31" spans="2:9">
      <c r="B31" s="99"/>
      <c r="C31" s="99"/>
      <c r="D31" s="99"/>
      <c r="E31" s="99"/>
      <c r="F31" s="99"/>
      <c r="G31" s="99"/>
      <c r="H31" s="99"/>
      <c r="I31" s="99"/>
    </row>
    <row r="32" spans="2:9">
      <c r="B32" s="99"/>
      <c r="C32" s="99"/>
      <c r="D32" s="99"/>
      <c r="E32" s="99"/>
      <c r="F32" s="99"/>
      <c r="G32" s="99"/>
      <c r="H32" s="99"/>
      <c r="I32" s="99"/>
    </row>
    <row r="33" spans="2:9">
      <c r="B33" s="99"/>
      <c r="C33" s="99"/>
      <c r="D33" s="99"/>
      <c r="E33" s="99"/>
      <c r="F33" s="99"/>
      <c r="G33" s="99"/>
      <c r="H33" s="99"/>
      <c r="I33" s="99"/>
    </row>
    <row r="34" spans="2:9">
      <c r="B34" s="99"/>
      <c r="C34" s="99"/>
      <c r="D34" s="99"/>
      <c r="E34" s="99"/>
      <c r="F34" s="99"/>
      <c r="G34" s="99"/>
      <c r="H34" s="99"/>
      <c r="I34" s="99"/>
    </row>
    <row r="35" spans="2:9">
      <c r="B35" s="99"/>
      <c r="C35" s="99"/>
      <c r="D35" s="99"/>
      <c r="E35" s="99"/>
      <c r="F35" s="99"/>
      <c r="G35" s="99"/>
      <c r="H35" s="99"/>
      <c r="I35" s="99"/>
    </row>
    <row r="36" spans="2:9">
      <c r="B36" s="99"/>
      <c r="C36" s="99"/>
      <c r="D36" s="99"/>
      <c r="E36" s="99"/>
      <c r="F36" s="99"/>
      <c r="G36" s="99"/>
      <c r="H36" s="99"/>
      <c r="I36" s="99"/>
    </row>
    <row r="37" spans="2:9">
      <c r="B37" s="99"/>
      <c r="C37" s="99"/>
      <c r="D37" s="99"/>
      <c r="E37" s="99"/>
      <c r="F37" s="99"/>
      <c r="G37" s="99"/>
      <c r="H37" s="99"/>
      <c r="I37" s="99"/>
    </row>
    <row r="38" spans="2:9">
      <c r="B38" s="99"/>
      <c r="C38" s="99"/>
      <c r="D38" s="99"/>
      <c r="E38" s="99"/>
      <c r="F38" s="99"/>
      <c r="G38" s="99"/>
      <c r="H38" s="99"/>
      <c r="I38" s="99"/>
    </row>
    <row r="39" spans="2:9">
      <c r="B39" s="99"/>
      <c r="C39" s="99"/>
      <c r="D39" s="99"/>
      <c r="E39" s="99"/>
      <c r="F39" s="99"/>
      <c r="G39" s="99"/>
      <c r="H39" s="99"/>
      <c r="I39" s="99"/>
    </row>
    <row r="40" spans="2:9">
      <c r="B40" s="99"/>
      <c r="C40" s="99"/>
      <c r="D40" s="99"/>
      <c r="E40" s="99"/>
      <c r="F40" s="99"/>
      <c r="G40" s="99"/>
      <c r="H40" s="99"/>
      <c r="I40" s="99"/>
    </row>
    <row r="41" spans="2:9">
      <c r="B41" s="99"/>
      <c r="C41" s="99"/>
      <c r="D41" s="99"/>
      <c r="E41" s="99"/>
      <c r="F41" s="99"/>
      <c r="G41" s="99"/>
      <c r="H41" s="99"/>
      <c r="I41" s="99"/>
    </row>
    <row r="42" spans="2:9">
      <c r="B42" s="99"/>
      <c r="C42" s="99"/>
      <c r="D42" s="99"/>
      <c r="E42" s="99"/>
      <c r="F42" s="99"/>
      <c r="G42" s="99"/>
      <c r="H42" s="99"/>
      <c r="I42" s="99"/>
    </row>
    <row r="43" spans="2:9">
      <c r="B43" s="99"/>
      <c r="C43" s="99"/>
      <c r="D43" s="99"/>
      <c r="E43" s="99"/>
      <c r="F43" s="99"/>
      <c r="G43" s="99"/>
      <c r="H43" s="99"/>
      <c r="I43" s="99"/>
    </row>
    <row r="44" spans="2:9">
      <c r="B44" s="99"/>
      <c r="C44" s="99"/>
      <c r="D44" s="99"/>
      <c r="E44" s="99"/>
      <c r="F44" s="99"/>
      <c r="G44" s="99"/>
      <c r="H44" s="99"/>
      <c r="I44" s="99"/>
    </row>
    <row r="45" spans="2:9">
      <c r="B45" s="99"/>
      <c r="C45" s="99"/>
      <c r="D45" s="99"/>
      <c r="E45" s="99"/>
      <c r="F45" s="99"/>
      <c r="G45" s="99"/>
      <c r="H45" s="99"/>
      <c r="I45" s="99"/>
    </row>
    <row r="46" spans="2:9">
      <c r="B46" s="99"/>
      <c r="C46" s="99"/>
      <c r="D46" s="99"/>
      <c r="E46" s="99"/>
      <c r="F46" s="99"/>
      <c r="G46" s="99"/>
      <c r="H46" s="99"/>
      <c r="I46" s="99"/>
    </row>
    <row r="47" spans="2:9">
      <c r="B47" s="99"/>
      <c r="C47" s="99"/>
      <c r="D47" s="99"/>
      <c r="E47" s="99"/>
      <c r="F47" s="99"/>
      <c r="G47" s="99"/>
      <c r="H47" s="99"/>
      <c r="I47" s="99"/>
    </row>
    <row r="48" spans="2:9">
      <c r="B48" s="99"/>
      <c r="C48" s="99"/>
      <c r="D48" s="99"/>
      <c r="E48" s="99"/>
      <c r="F48" s="99"/>
      <c r="G48" s="99"/>
      <c r="H48" s="99"/>
      <c r="I48" s="99"/>
    </row>
    <row r="49" spans="2:9">
      <c r="B49" s="99"/>
      <c r="C49" s="99"/>
      <c r="D49" s="99"/>
      <c r="E49" s="99"/>
      <c r="F49" s="99"/>
      <c r="G49" s="99"/>
      <c r="H49" s="99"/>
      <c r="I49" s="99"/>
    </row>
    <row r="50" spans="2:9">
      <c r="B50" s="99"/>
      <c r="C50" s="99"/>
      <c r="D50" s="99"/>
      <c r="E50" s="99"/>
      <c r="F50" s="99"/>
      <c r="G50" s="99"/>
      <c r="H50" s="99"/>
      <c r="I50" s="99"/>
    </row>
    <row r="51" spans="2:9">
      <c r="B51" s="99"/>
      <c r="C51" s="99"/>
      <c r="D51" s="99"/>
      <c r="E51" s="99"/>
      <c r="F51" s="99"/>
      <c r="G51" s="99"/>
      <c r="H51" s="99"/>
      <c r="I51" s="99"/>
    </row>
    <row r="52" spans="2:9">
      <c r="B52" s="99"/>
      <c r="C52" s="99"/>
      <c r="D52" s="99"/>
      <c r="E52" s="99"/>
      <c r="F52" s="99"/>
      <c r="G52" s="99"/>
      <c r="H52" s="99"/>
      <c r="I52" s="99"/>
    </row>
    <row r="53" spans="2:9">
      <c r="B53" s="99"/>
      <c r="C53" s="99"/>
      <c r="D53" s="99"/>
      <c r="E53" s="99"/>
      <c r="F53" s="99"/>
      <c r="G53" s="99"/>
      <c r="H53" s="99"/>
      <c r="I53" s="99"/>
    </row>
    <row r="54" spans="2:9">
      <c r="B54" s="99"/>
      <c r="C54" s="99"/>
      <c r="D54" s="99"/>
      <c r="E54" s="99"/>
      <c r="F54" s="99"/>
      <c r="G54" s="99"/>
      <c r="H54" s="99"/>
      <c r="I54" s="99"/>
    </row>
    <row r="55" spans="2:9">
      <c r="B55" s="99"/>
      <c r="C55" s="99"/>
      <c r="D55" s="99"/>
      <c r="E55" s="99"/>
      <c r="F55" s="99"/>
      <c r="G55" s="99"/>
      <c r="H55" s="99"/>
      <c r="I55" s="99"/>
    </row>
    <row r="56" spans="2:9">
      <c r="B56" s="99"/>
      <c r="C56" s="99"/>
      <c r="D56" s="99"/>
      <c r="E56" s="99"/>
      <c r="F56" s="99"/>
      <c r="G56" s="99"/>
      <c r="H56" s="99"/>
      <c r="I56" s="99"/>
    </row>
    <row r="57" spans="2:9">
      <c r="B57" s="99"/>
      <c r="C57" s="99"/>
      <c r="D57" s="99"/>
      <c r="E57" s="99"/>
      <c r="F57" s="99"/>
      <c r="G57" s="99"/>
      <c r="H57" s="99"/>
      <c r="I57" s="99"/>
    </row>
    <row r="58" spans="2:9">
      <c r="B58" s="99"/>
      <c r="C58" s="99"/>
      <c r="D58" s="99"/>
      <c r="E58" s="99"/>
      <c r="F58" s="99"/>
      <c r="G58" s="99"/>
      <c r="H58" s="99"/>
      <c r="I58" s="99"/>
    </row>
    <row r="59" spans="2:9">
      <c r="B59" s="99"/>
      <c r="C59" s="99"/>
      <c r="D59" s="99"/>
      <c r="E59" s="99"/>
      <c r="F59" s="99"/>
      <c r="G59" s="99"/>
      <c r="H59" s="99"/>
      <c r="I59" s="99"/>
    </row>
    <row r="60" spans="2:9">
      <c r="B60" s="99"/>
      <c r="C60" s="99"/>
      <c r="D60" s="99"/>
      <c r="E60" s="99"/>
      <c r="F60" s="99"/>
      <c r="G60" s="99"/>
      <c r="H60" s="99"/>
      <c r="I60" s="99"/>
    </row>
    <row r="61" spans="2:9">
      <c r="B61" s="99"/>
      <c r="C61" s="99"/>
      <c r="D61" s="99"/>
      <c r="E61" s="99"/>
      <c r="F61" s="99"/>
      <c r="G61" s="99"/>
      <c r="H61" s="99"/>
      <c r="I61" s="99"/>
    </row>
    <row r="62" spans="2:9">
      <c r="B62" s="99"/>
      <c r="C62" s="99"/>
      <c r="D62" s="99"/>
      <c r="E62" s="99"/>
      <c r="F62" s="99"/>
      <c r="G62" s="99"/>
      <c r="H62" s="99"/>
      <c r="I62" s="99"/>
    </row>
    <row r="63" spans="2:9">
      <c r="B63" s="99"/>
      <c r="C63" s="99"/>
      <c r="D63" s="99"/>
      <c r="E63" s="99"/>
      <c r="F63" s="99"/>
      <c r="G63" s="99"/>
      <c r="H63" s="99"/>
      <c r="I63" s="99"/>
    </row>
    <row r="64" spans="2:9">
      <c r="B64" s="99"/>
      <c r="C64" s="99"/>
      <c r="D64" s="99"/>
      <c r="E64" s="99"/>
      <c r="F64" s="99"/>
      <c r="G64" s="99"/>
      <c r="H64" s="99"/>
      <c r="I64" s="99"/>
    </row>
    <row r="65" spans="2:9">
      <c r="B65" s="99"/>
      <c r="C65" s="99"/>
      <c r="D65" s="99"/>
      <c r="E65" s="99"/>
      <c r="F65" s="99"/>
      <c r="G65" s="99"/>
      <c r="H65" s="99"/>
      <c r="I65" s="99"/>
    </row>
    <row r="66" spans="2:9">
      <c r="B66" s="99"/>
      <c r="C66" s="99"/>
      <c r="D66" s="99"/>
      <c r="E66" s="99"/>
      <c r="F66" s="99"/>
      <c r="G66" s="99"/>
      <c r="H66" s="99"/>
      <c r="I66" s="99"/>
    </row>
    <row r="67" spans="2:9">
      <c r="B67" s="99"/>
      <c r="C67" s="99"/>
      <c r="D67" s="99"/>
      <c r="E67" s="99"/>
      <c r="F67" s="99"/>
      <c r="G67" s="99"/>
      <c r="H67" s="99"/>
      <c r="I67" s="99"/>
    </row>
    <row r="68" spans="2:9">
      <c r="B68" s="99"/>
      <c r="C68" s="99"/>
      <c r="D68" s="99"/>
      <c r="E68" s="99"/>
      <c r="F68" s="99"/>
      <c r="G68" s="99"/>
      <c r="H68" s="99"/>
      <c r="I68" s="99"/>
    </row>
    <row r="69" spans="2:9">
      <c r="B69" s="99"/>
      <c r="C69" s="99"/>
      <c r="D69" s="99"/>
      <c r="E69" s="99"/>
      <c r="F69" s="99"/>
      <c r="G69" s="99"/>
      <c r="H69" s="99"/>
      <c r="I69" s="99"/>
    </row>
    <row r="70" spans="2:9">
      <c r="B70" s="99"/>
      <c r="C70" s="99"/>
      <c r="D70" s="99"/>
      <c r="E70" s="99"/>
      <c r="F70" s="99"/>
      <c r="G70" s="99"/>
      <c r="H70" s="99"/>
      <c r="I70" s="99"/>
    </row>
    <row r="71" spans="2:9">
      <c r="B71" s="99"/>
      <c r="C71" s="99"/>
      <c r="D71" s="99"/>
      <c r="E71" s="99"/>
      <c r="F71" s="99"/>
      <c r="G71" s="99"/>
      <c r="H71" s="99"/>
      <c r="I71" s="99"/>
    </row>
    <row r="72" spans="2:9">
      <c r="B72" s="99"/>
      <c r="C72" s="99"/>
      <c r="D72" s="99"/>
      <c r="E72" s="99"/>
      <c r="F72" s="99"/>
      <c r="G72" s="99"/>
      <c r="H72" s="99"/>
      <c r="I72" s="99"/>
    </row>
    <row r="73" spans="2:9">
      <c r="B73" s="99"/>
      <c r="C73" s="99"/>
      <c r="D73" s="99"/>
      <c r="E73" s="99"/>
      <c r="F73" s="99"/>
      <c r="G73" s="99"/>
      <c r="H73" s="99"/>
      <c r="I73" s="99"/>
    </row>
    <row r="74" spans="2:9">
      <c r="B74" s="99"/>
      <c r="C74" s="99"/>
      <c r="D74" s="99"/>
      <c r="E74" s="99"/>
      <c r="F74" s="99"/>
      <c r="G74" s="99"/>
      <c r="H74" s="99"/>
      <c r="I74" s="99"/>
    </row>
    <row r="75" spans="2:9">
      <c r="B75" s="99"/>
      <c r="C75" s="99"/>
      <c r="D75" s="99"/>
      <c r="E75" s="99"/>
      <c r="F75" s="99"/>
      <c r="G75" s="99"/>
      <c r="H75" s="99"/>
      <c r="I75" s="99"/>
    </row>
    <row r="76" spans="2:9">
      <c r="B76" s="99"/>
      <c r="C76" s="99"/>
      <c r="D76" s="99"/>
      <c r="E76" s="99"/>
      <c r="F76" s="99"/>
      <c r="G76" s="99"/>
      <c r="H76" s="99"/>
      <c r="I76" s="99"/>
    </row>
    <row r="77" spans="2:9">
      <c r="B77" s="99"/>
      <c r="C77" s="99"/>
      <c r="D77" s="99"/>
      <c r="E77" s="99"/>
      <c r="F77" s="99"/>
      <c r="G77" s="99"/>
      <c r="H77" s="99"/>
      <c r="I77" s="99"/>
    </row>
    <row r="78" spans="2:9">
      <c r="B78" s="99"/>
      <c r="C78" s="99"/>
      <c r="D78" s="99"/>
      <c r="E78" s="99"/>
      <c r="F78" s="99"/>
      <c r="G78" s="99"/>
      <c r="H78" s="99"/>
      <c r="I78" s="99"/>
    </row>
    <row r="79" spans="2:9">
      <c r="B79" s="99"/>
      <c r="C79" s="99"/>
      <c r="D79" s="99"/>
      <c r="E79" s="99"/>
      <c r="F79" s="99"/>
      <c r="G79" s="99"/>
      <c r="H79" s="99"/>
      <c r="I79" s="99"/>
    </row>
    <row r="80" spans="2:9">
      <c r="B80" s="99"/>
      <c r="C80" s="99"/>
      <c r="D80" s="99"/>
      <c r="E80" s="99"/>
      <c r="F80" s="99"/>
      <c r="G80" s="99"/>
      <c r="H80" s="99"/>
      <c r="I80" s="99"/>
    </row>
    <row r="81" spans="2:9">
      <c r="B81" s="99"/>
      <c r="C81" s="99"/>
      <c r="D81" s="99"/>
      <c r="E81" s="99"/>
      <c r="F81" s="99"/>
      <c r="G81" s="99"/>
      <c r="H81" s="99"/>
      <c r="I81" s="99"/>
    </row>
    <row r="82" spans="2:9">
      <c r="B82" s="99"/>
      <c r="C82" s="99"/>
      <c r="D82" s="99"/>
      <c r="E82" s="99"/>
      <c r="F82" s="99"/>
      <c r="G82" s="99"/>
      <c r="H82" s="99"/>
      <c r="I82" s="99"/>
    </row>
    <row r="83" spans="2:9">
      <c r="B83" s="99"/>
      <c r="C83" s="99"/>
      <c r="D83" s="99"/>
      <c r="E83" s="99"/>
      <c r="F83" s="99"/>
      <c r="G83" s="99"/>
      <c r="H83" s="99"/>
      <c r="I83" s="99"/>
    </row>
    <row r="84" spans="2:9">
      <c r="B84" s="99"/>
      <c r="C84" s="99"/>
      <c r="D84" s="99"/>
      <c r="E84" s="99"/>
      <c r="F84" s="99"/>
      <c r="G84" s="99"/>
      <c r="H84" s="99"/>
      <c r="I84" s="99"/>
    </row>
    <row r="85" spans="2:9">
      <c r="B85" s="99"/>
      <c r="C85" s="99"/>
      <c r="D85" s="99"/>
      <c r="E85" s="99"/>
      <c r="F85" s="99"/>
      <c r="G85" s="99"/>
      <c r="H85" s="99"/>
      <c r="I85" s="99"/>
    </row>
    <row r="86" spans="2:9">
      <c r="B86" s="99"/>
      <c r="C86" s="99"/>
      <c r="D86" s="99"/>
      <c r="E86" s="99"/>
      <c r="F86" s="99"/>
      <c r="G86" s="99"/>
      <c r="H86" s="99"/>
      <c r="I86" s="99"/>
    </row>
    <row r="87" spans="2:9">
      <c r="B87" s="99"/>
      <c r="C87" s="99"/>
      <c r="D87" s="99"/>
      <c r="E87" s="99"/>
      <c r="F87" s="99"/>
      <c r="G87" s="99"/>
      <c r="H87" s="99"/>
      <c r="I87" s="99"/>
    </row>
    <row r="88" spans="2:9">
      <c r="B88" s="99"/>
      <c r="C88" s="99"/>
      <c r="D88" s="99"/>
      <c r="E88" s="99"/>
      <c r="F88" s="99"/>
      <c r="G88" s="99"/>
      <c r="H88" s="99"/>
      <c r="I88" s="99"/>
    </row>
    <row r="89" spans="2:9">
      <c r="B89" s="99"/>
      <c r="C89" s="99"/>
      <c r="D89" s="99"/>
      <c r="E89" s="99"/>
      <c r="F89" s="99"/>
      <c r="G89" s="99"/>
      <c r="H89" s="99"/>
      <c r="I89" s="99"/>
    </row>
    <row r="90" spans="2:9">
      <c r="B90" s="99"/>
      <c r="C90" s="99"/>
      <c r="D90" s="99"/>
      <c r="E90" s="99"/>
      <c r="F90" s="99"/>
      <c r="G90" s="99"/>
      <c r="H90" s="99"/>
      <c r="I90" s="99"/>
    </row>
    <row r="91" spans="2:9">
      <c r="B91" s="99"/>
      <c r="C91" s="99"/>
      <c r="D91" s="99"/>
      <c r="E91" s="99"/>
      <c r="F91" s="99"/>
      <c r="G91" s="99"/>
      <c r="H91" s="99"/>
      <c r="I91" s="99"/>
    </row>
    <row r="92" spans="2:9">
      <c r="B92" s="99"/>
      <c r="C92" s="99"/>
      <c r="D92" s="99"/>
      <c r="E92" s="99"/>
      <c r="F92" s="99"/>
      <c r="G92" s="99"/>
      <c r="H92" s="99"/>
      <c r="I92" s="99"/>
    </row>
    <row r="93" spans="2:9">
      <c r="B93" s="99"/>
      <c r="C93" s="99"/>
      <c r="D93" s="99"/>
      <c r="E93" s="99"/>
      <c r="F93" s="99"/>
      <c r="G93" s="99"/>
      <c r="H93" s="99"/>
      <c r="I93" s="99"/>
    </row>
    <row r="94" spans="2:9">
      <c r="B94" s="99"/>
      <c r="C94" s="99"/>
      <c r="D94" s="99"/>
      <c r="E94" s="99"/>
      <c r="F94" s="99"/>
      <c r="G94" s="99"/>
      <c r="H94" s="99"/>
      <c r="I94" s="99"/>
    </row>
    <row r="95" spans="2:9">
      <c r="B95" s="99"/>
      <c r="C95" s="99"/>
      <c r="D95" s="99"/>
      <c r="E95" s="99"/>
      <c r="F95" s="99"/>
      <c r="G95" s="99"/>
      <c r="H95" s="99"/>
      <c r="I95" s="99"/>
    </row>
    <row r="96" spans="2:9">
      <c r="B96" s="99"/>
      <c r="C96" s="99"/>
      <c r="D96" s="99"/>
      <c r="E96" s="99"/>
      <c r="F96" s="99"/>
      <c r="G96" s="99"/>
      <c r="H96" s="99"/>
      <c r="I96" s="99"/>
    </row>
    <row r="97" spans="2:9">
      <c r="B97" s="99"/>
      <c r="C97" s="99"/>
      <c r="D97" s="99"/>
      <c r="E97" s="99"/>
      <c r="F97" s="99"/>
      <c r="G97" s="99"/>
      <c r="H97" s="99"/>
      <c r="I97" s="99"/>
    </row>
    <row r="98" spans="2:9">
      <c r="B98" s="99"/>
      <c r="C98" s="99"/>
      <c r="D98" s="99"/>
      <c r="E98" s="99"/>
      <c r="F98" s="99"/>
      <c r="G98" s="99"/>
      <c r="H98" s="99"/>
      <c r="I98" s="99"/>
    </row>
    <row r="99" spans="2:9">
      <c r="B99" s="99"/>
      <c r="C99" s="99"/>
      <c r="D99" s="99"/>
      <c r="E99" s="99"/>
      <c r="F99" s="99"/>
      <c r="G99" s="99"/>
      <c r="H99" s="99"/>
      <c r="I99" s="99"/>
    </row>
    <row r="100" spans="2:9">
      <c r="B100" s="99"/>
      <c r="C100" s="99"/>
      <c r="D100" s="99"/>
      <c r="E100" s="99"/>
      <c r="F100" s="99"/>
      <c r="G100" s="99"/>
      <c r="H100" s="99"/>
      <c r="I100" s="99"/>
    </row>
    <row r="101" spans="2:9">
      <c r="B101" s="99"/>
      <c r="C101" s="99"/>
      <c r="D101" s="99"/>
      <c r="E101" s="99"/>
      <c r="F101" s="99"/>
      <c r="G101" s="99"/>
      <c r="H101" s="99"/>
      <c r="I101" s="99"/>
    </row>
    <row r="102" spans="2:9">
      <c r="B102" s="99"/>
      <c r="C102" s="99"/>
      <c r="D102" s="99"/>
      <c r="E102" s="99"/>
      <c r="F102" s="99"/>
      <c r="G102" s="99"/>
      <c r="H102" s="99"/>
      <c r="I102" s="99"/>
    </row>
    <row r="103" spans="2:9">
      <c r="B103" s="99"/>
      <c r="C103" s="99"/>
      <c r="D103" s="99"/>
      <c r="E103" s="99"/>
      <c r="F103" s="99"/>
      <c r="G103" s="99"/>
      <c r="H103" s="99"/>
      <c r="I103" s="99"/>
    </row>
    <row r="104" spans="2:9">
      <c r="B104" s="99"/>
      <c r="C104" s="99"/>
      <c r="D104" s="99"/>
      <c r="E104" s="99"/>
      <c r="F104" s="99"/>
      <c r="G104" s="99"/>
      <c r="H104" s="99"/>
      <c r="I104" s="99"/>
    </row>
    <row r="105" spans="2:9">
      <c r="B105" s="99"/>
      <c r="C105" s="99"/>
      <c r="D105" s="99"/>
      <c r="E105" s="99"/>
      <c r="F105" s="99"/>
      <c r="G105" s="99"/>
      <c r="H105" s="99"/>
      <c r="I105" s="99"/>
    </row>
    <row r="106" spans="2:9">
      <c r="B106" s="99"/>
      <c r="C106" s="99"/>
      <c r="D106" s="99"/>
      <c r="E106" s="99"/>
      <c r="F106" s="99"/>
      <c r="G106" s="99"/>
      <c r="H106" s="99"/>
      <c r="I106" s="99"/>
    </row>
    <row r="107" spans="2:9">
      <c r="B107" s="99"/>
      <c r="C107" s="99"/>
      <c r="D107" s="99"/>
      <c r="E107" s="99"/>
      <c r="F107" s="99"/>
      <c r="G107" s="99"/>
      <c r="H107" s="99"/>
      <c r="I107" s="99"/>
    </row>
    <row r="108" spans="2:9">
      <c r="B108" s="99"/>
      <c r="C108" s="99"/>
      <c r="D108" s="99"/>
      <c r="E108" s="99"/>
      <c r="F108" s="99"/>
      <c r="G108" s="99"/>
      <c r="H108" s="99"/>
      <c r="I108" s="99"/>
    </row>
    <row r="109" spans="2:9">
      <c r="B109" s="99"/>
      <c r="C109" s="99"/>
      <c r="D109" s="99"/>
      <c r="E109" s="99"/>
      <c r="F109" s="99"/>
      <c r="G109" s="99"/>
      <c r="H109" s="99"/>
      <c r="I109" s="99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C03" sheet="1" objects="1" scenarios="1"/>
  <mergeCells count="1">
    <mergeCell ref="B6:I6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06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4" t="s">
        <v>192</v>
      </c>
      <c r="C1" s="77" t="s" vm="1">
        <v>250</v>
      </c>
    </row>
    <row r="2" spans="2:60">
      <c r="B2" s="54" t="s">
        <v>191</v>
      </c>
      <c r="C2" s="77" t="s">
        <v>251</v>
      </c>
    </row>
    <row r="3" spans="2:60">
      <c r="B3" s="54" t="s">
        <v>193</v>
      </c>
      <c r="C3" s="77" t="s">
        <v>252</v>
      </c>
    </row>
    <row r="4" spans="2:60">
      <c r="B4" s="54" t="s">
        <v>194</v>
      </c>
      <c r="C4" s="77">
        <v>659</v>
      </c>
    </row>
    <row r="6" spans="2:60" ht="26.25" customHeight="1">
      <c r="B6" s="223" t="s">
        <v>228</v>
      </c>
      <c r="C6" s="224"/>
      <c r="D6" s="224"/>
      <c r="E6" s="224"/>
      <c r="F6" s="224"/>
      <c r="G6" s="224"/>
      <c r="H6" s="224"/>
      <c r="I6" s="224"/>
      <c r="J6" s="224"/>
      <c r="K6" s="225"/>
    </row>
    <row r="7" spans="2:60" s="3" customFormat="1" ht="66">
      <c r="B7" s="57" t="s">
        <v>129</v>
      </c>
      <c r="C7" s="57" t="s">
        <v>130</v>
      </c>
      <c r="D7" s="57" t="s">
        <v>15</v>
      </c>
      <c r="E7" s="57" t="s">
        <v>16</v>
      </c>
      <c r="F7" s="57" t="s">
        <v>65</v>
      </c>
      <c r="G7" s="57" t="s">
        <v>115</v>
      </c>
      <c r="H7" s="57" t="s">
        <v>62</v>
      </c>
      <c r="I7" s="57" t="s">
        <v>123</v>
      </c>
      <c r="J7" s="76" t="s">
        <v>195</v>
      </c>
      <c r="K7" s="57" t="s">
        <v>196</v>
      </c>
    </row>
    <row r="8" spans="2:60" s="3" customFormat="1" ht="21.75" customHeight="1">
      <c r="B8" s="14"/>
      <c r="C8" s="68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98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</sheetData>
  <sheetProtection password="CC03" sheet="1" objects="1" scenarios="1"/>
  <mergeCells count="1">
    <mergeCell ref="B6:K6"/>
  </mergeCells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07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.28515625" style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4" t="s">
        <v>192</v>
      </c>
      <c r="C1" s="77" t="s" vm="1">
        <v>250</v>
      </c>
    </row>
    <row r="2" spans="2:60">
      <c r="B2" s="54" t="s">
        <v>191</v>
      </c>
      <c r="C2" s="77" t="s">
        <v>251</v>
      </c>
    </row>
    <row r="3" spans="2:60">
      <c r="B3" s="54" t="s">
        <v>193</v>
      </c>
      <c r="C3" s="77" t="s">
        <v>252</v>
      </c>
    </row>
    <row r="4" spans="2:60">
      <c r="B4" s="54" t="s">
        <v>194</v>
      </c>
      <c r="C4" s="77">
        <v>659</v>
      </c>
    </row>
    <row r="6" spans="2:60" ht="26.25" customHeight="1">
      <c r="B6" s="223" t="s">
        <v>229</v>
      </c>
      <c r="C6" s="224"/>
      <c r="D6" s="224"/>
      <c r="E6" s="224"/>
      <c r="F6" s="224"/>
      <c r="G6" s="224"/>
      <c r="H6" s="224"/>
      <c r="I6" s="224"/>
      <c r="J6" s="224"/>
      <c r="K6" s="225"/>
    </row>
    <row r="7" spans="2:60" s="3" customFormat="1" ht="78.75">
      <c r="B7" s="57" t="s">
        <v>129</v>
      </c>
      <c r="C7" s="75" t="s">
        <v>249</v>
      </c>
      <c r="D7" s="59" t="s">
        <v>15</v>
      </c>
      <c r="E7" s="59" t="s">
        <v>16</v>
      </c>
      <c r="F7" s="59" t="s">
        <v>65</v>
      </c>
      <c r="G7" s="59" t="s">
        <v>115</v>
      </c>
      <c r="H7" s="59" t="s">
        <v>62</v>
      </c>
      <c r="I7" s="59" t="s">
        <v>123</v>
      </c>
      <c r="J7" s="75" t="s">
        <v>195</v>
      </c>
      <c r="K7" s="61" t="s">
        <v>196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98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</sheetData>
  <sheetProtection password="CC03" sheet="1" objects="1" scenarios="1"/>
  <mergeCells count="1">
    <mergeCell ref="B6:K6"/>
  </mergeCells>
  <phoneticPr fontId="4" type="noConversion"/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Y109"/>
  <sheetViews>
    <sheetView rightToLeft="1" zoomScaleNormal="100" workbookViewId="0">
      <selection activeCell="D5" sqref="D5"/>
    </sheetView>
  </sheetViews>
  <sheetFormatPr defaultColWidth="9.140625" defaultRowHeight="18"/>
  <cols>
    <col min="1" max="1" width="6.28515625" style="1" customWidth="1"/>
    <col min="2" max="2" width="31.4257812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6.140625" style="3" customWidth="1"/>
    <col min="8" max="10" width="5.7109375" style="1" customWidth="1"/>
    <col min="11" max="16384" width="9.140625" style="1"/>
  </cols>
  <sheetData>
    <row r="1" spans="2:25">
      <c r="B1" s="54" t="s">
        <v>192</v>
      </c>
      <c r="C1" s="77" t="s" vm="1">
        <v>250</v>
      </c>
    </row>
    <row r="2" spans="2:25">
      <c r="B2" s="54" t="s">
        <v>191</v>
      </c>
      <c r="C2" s="77" t="s">
        <v>251</v>
      </c>
    </row>
    <row r="3" spans="2:25">
      <c r="B3" s="54" t="s">
        <v>193</v>
      </c>
      <c r="C3" s="77" t="s">
        <v>252</v>
      </c>
    </row>
    <row r="4" spans="2:25">
      <c r="B4" s="54" t="s">
        <v>194</v>
      </c>
      <c r="C4" s="77">
        <v>659</v>
      </c>
    </row>
    <row r="6" spans="2:25" ht="26.25" customHeight="1">
      <c r="B6" s="223" t="s">
        <v>230</v>
      </c>
      <c r="C6" s="224"/>
      <c r="D6" s="224"/>
    </row>
    <row r="7" spans="2:25" s="3" customFormat="1" ht="31.5">
      <c r="B7" s="57" t="s">
        <v>129</v>
      </c>
      <c r="C7" s="63" t="s">
        <v>121</v>
      </c>
      <c r="D7" s="64" t="s">
        <v>120</v>
      </c>
    </row>
    <row r="8" spans="2:25" s="3" customFormat="1">
      <c r="B8" s="14"/>
      <c r="C8" s="30" t="s">
        <v>23</v>
      </c>
      <c r="D8" s="16" t="s">
        <v>24</v>
      </c>
    </row>
    <row r="9" spans="2:25" s="4" customFormat="1" ht="18" customHeight="1">
      <c r="B9" s="17"/>
      <c r="C9" s="18" t="s">
        <v>1</v>
      </c>
      <c r="D9" s="19" t="s">
        <v>2</v>
      </c>
      <c r="E9" s="3"/>
      <c r="F9" s="3"/>
      <c r="G9" s="3"/>
    </row>
    <row r="10" spans="2:25" s="4" customFormat="1" ht="18" customHeight="1">
      <c r="B10" s="133" t="s">
        <v>1853</v>
      </c>
      <c r="C10" s="136">
        <f>C27+C32</f>
        <v>7181.4909745173991</v>
      </c>
      <c r="D10" s="137"/>
      <c r="E10" s="3"/>
      <c r="F10" s="3"/>
      <c r="G10" s="3"/>
    </row>
    <row r="11" spans="2:25">
      <c r="B11" s="134" t="s">
        <v>1854</v>
      </c>
      <c r="C11" s="138"/>
      <c r="D11" s="137"/>
    </row>
    <row r="12" spans="2:25">
      <c r="B12" s="135" t="s">
        <v>1858</v>
      </c>
      <c r="C12" s="138">
        <v>435.47801711683962</v>
      </c>
      <c r="D12" s="137">
        <v>43404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2:25">
      <c r="B13" s="135" t="s">
        <v>1860</v>
      </c>
      <c r="C13" s="138">
        <v>39.17595155737957</v>
      </c>
      <c r="D13" s="137">
        <v>43404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>
      <c r="B14" s="135" t="s">
        <v>1859</v>
      </c>
      <c r="C14" s="138">
        <v>14.788786809496331</v>
      </c>
      <c r="D14" s="137">
        <v>43404</v>
      </c>
    </row>
    <row r="15" spans="2:25">
      <c r="B15" s="135" t="s">
        <v>1861</v>
      </c>
      <c r="C15" s="138">
        <v>21.051677825513369</v>
      </c>
      <c r="D15" s="137">
        <v>45143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2:25">
      <c r="B16" s="135" t="s">
        <v>1870</v>
      </c>
      <c r="C16" s="138">
        <v>705.10281691297735</v>
      </c>
      <c r="D16" s="137">
        <v>42735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4">
      <c r="B17" s="135" t="s">
        <v>1865</v>
      </c>
      <c r="C17" s="138">
        <v>2018.803270400595</v>
      </c>
      <c r="D17" s="137">
        <v>42719</v>
      </c>
    </row>
    <row r="18" spans="2:4">
      <c r="B18" s="135" t="s">
        <v>1866</v>
      </c>
      <c r="C18" s="138">
        <v>852.60799999999995</v>
      </c>
      <c r="D18" s="137">
        <v>42901</v>
      </c>
    </row>
    <row r="19" spans="2:4">
      <c r="B19" s="135" t="s">
        <v>1872</v>
      </c>
      <c r="C19" s="138">
        <v>9.2255820119999985</v>
      </c>
      <c r="D19" s="137">
        <v>42643</v>
      </c>
    </row>
    <row r="20" spans="2:4">
      <c r="B20" s="135" t="s">
        <v>1863</v>
      </c>
      <c r="C20" s="138">
        <v>26.980799999999999</v>
      </c>
      <c r="D20" s="137">
        <v>43948</v>
      </c>
    </row>
    <row r="21" spans="2:4">
      <c r="B21" s="135" t="s">
        <v>1862</v>
      </c>
      <c r="C21" s="138">
        <v>149.66710999999998</v>
      </c>
      <c r="D21" s="137">
        <v>43011</v>
      </c>
    </row>
    <row r="22" spans="2:4">
      <c r="B22" s="135" t="s">
        <v>1868</v>
      </c>
      <c r="C22" s="138">
        <v>225.89669826979889</v>
      </c>
      <c r="D22" s="137">
        <v>43297</v>
      </c>
    </row>
    <row r="23" spans="2:4">
      <c r="B23" s="135" t="s">
        <v>1867</v>
      </c>
      <c r="C23" s="138">
        <v>502.80235963868006</v>
      </c>
      <c r="D23" s="137">
        <v>43297</v>
      </c>
    </row>
    <row r="24" spans="2:4">
      <c r="B24" s="135" t="s">
        <v>1864</v>
      </c>
      <c r="C24" s="138">
        <v>516.19055600000002</v>
      </c>
      <c r="D24" s="137">
        <v>43908</v>
      </c>
    </row>
    <row r="25" spans="2:4">
      <c r="B25" s="135" t="s">
        <v>1871</v>
      </c>
      <c r="C25" s="138">
        <v>836.23199999999997</v>
      </c>
      <c r="D25" s="137">
        <v>42551</v>
      </c>
    </row>
    <row r="26" spans="2:4">
      <c r="B26" s="135" t="s">
        <v>1857</v>
      </c>
      <c r="C26" s="138">
        <v>127.48937300000001</v>
      </c>
      <c r="D26" s="137">
        <v>42551</v>
      </c>
    </row>
    <row r="27" spans="2:4">
      <c r="B27" s="134" t="s">
        <v>30</v>
      </c>
      <c r="C27" s="136">
        <f>SUM(C12:C26)</f>
        <v>6481.4929995432813</v>
      </c>
      <c r="D27" s="137"/>
    </row>
    <row r="28" spans="2:4">
      <c r="B28" s="134"/>
      <c r="C28" s="139"/>
      <c r="D28" s="137"/>
    </row>
    <row r="29" spans="2:4">
      <c r="B29" s="134" t="s">
        <v>1855</v>
      </c>
      <c r="C29" s="140"/>
      <c r="D29" s="137"/>
    </row>
    <row r="30" spans="2:4">
      <c r="B30" s="135" t="s">
        <v>1873</v>
      </c>
      <c r="C30" s="138">
        <v>521.76268529411777</v>
      </c>
      <c r="D30" s="137">
        <v>44678</v>
      </c>
    </row>
    <row r="31" spans="2:4">
      <c r="B31" s="135" t="s">
        <v>1869</v>
      </c>
      <c r="C31" s="138">
        <v>178.23528968000002</v>
      </c>
      <c r="D31" s="137">
        <v>43100</v>
      </c>
    </row>
    <row r="32" spans="2:4">
      <c r="B32" s="134" t="s">
        <v>1856</v>
      </c>
      <c r="C32" s="141">
        <f>SUM(C30:C31)</f>
        <v>699.99797497411782</v>
      </c>
      <c r="D32" s="137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109" t="s">
        <v>1874</v>
      </c>
      <c r="C35" s="99"/>
      <c r="D35" s="99"/>
    </row>
    <row r="36" spans="2:4">
      <c r="B36" s="109" t="s">
        <v>125</v>
      </c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sheetProtection password="CC03" sheet="1" objects="1" scenarios="1"/>
  <mergeCells count="1">
    <mergeCell ref="B6:D6"/>
  </mergeCells>
  <phoneticPr fontId="4" type="noConversion"/>
  <dataValidations count="1">
    <dataValidation allowBlank="1" showInputMessage="1" showErrorMessage="1" sqref="L1:XFD2 D12:F12 D3:G11 E13:G1048576 B30:D30 D13:D29 C5:C29 B1:B29 A1:A1048576 C32:D1048576 B32:B34 B37:B1048576 D1:J2 H3:XFD1048576"/>
  </dataValidations>
  <pageMargins left="0" right="0" top="0.51181102362204722" bottom="0.51181102362204722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710937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4" t="s">
        <v>192</v>
      </c>
      <c r="C1" s="77" t="s" vm="1">
        <v>250</v>
      </c>
    </row>
    <row r="2" spans="2:18">
      <c r="B2" s="54" t="s">
        <v>191</v>
      </c>
      <c r="C2" s="77" t="s">
        <v>251</v>
      </c>
    </row>
    <row r="3" spans="2:18">
      <c r="B3" s="54" t="s">
        <v>193</v>
      </c>
      <c r="C3" s="77" t="s">
        <v>252</v>
      </c>
    </row>
    <row r="4" spans="2:18">
      <c r="B4" s="54" t="s">
        <v>194</v>
      </c>
      <c r="C4" s="77">
        <v>659</v>
      </c>
    </row>
    <row r="6" spans="2:18" ht="26.25" customHeight="1">
      <c r="B6" s="223" t="s">
        <v>233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2:18" s="3" customFormat="1" ht="78.75">
      <c r="B7" s="20" t="s">
        <v>129</v>
      </c>
      <c r="C7" s="28" t="s">
        <v>53</v>
      </c>
      <c r="D7" s="69" t="s">
        <v>74</v>
      </c>
      <c r="E7" s="28" t="s">
        <v>15</v>
      </c>
      <c r="F7" s="28" t="s">
        <v>75</v>
      </c>
      <c r="G7" s="28" t="s">
        <v>116</v>
      </c>
      <c r="H7" s="28" t="s">
        <v>18</v>
      </c>
      <c r="I7" s="28" t="s">
        <v>115</v>
      </c>
      <c r="J7" s="28" t="s">
        <v>17</v>
      </c>
      <c r="K7" s="28" t="s">
        <v>231</v>
      </c>
      <c r="L7" s="28" t="s">
        <v>0</v>
      </c>
      <c r="M7" s="28" t="s">
        <v>232</v>
      </c>
      <c r="N7" s="28" t="s">
        <v>67</v>
      </c>
      <c r="O7" s="69" t="s">
        <v>195</v>
      </c>
      <c r="P7" s="29" t="s">
        <v>197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1"/>
      <c r="D390" s="1"/>
    </row>
    <row r="391" spans="2:4">
      <c r="B391" s="41"/>
      <c r="D391" s="1"/>
    </row>
    <row r="392" spans="2:4">
      <c r="B392" s="3"/>
      <c r="D392" s="1"/>
    </row>
  </sheetData>
  <sheetProtection password="CC03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A1:AM513"/>
  <sheetViews>
    <sheetView rightToLeft="1" topLeftCell="A11" zoomScaleNormal="100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31.28515625" style="2" customWidth="1"/>
    <col min="3" max="3" width="24.85546875" style="2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1:13">
      <c r="A1" s="174"/>
      <c r="B1" s="176" t="s">
        <v>192</v>
      </c>
      <c r="C1" s="177" t="s" vm="1">
        <v>250</v>
      </c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pans="1:13">
      <c r="A2" s="174"/>
      <c r="B2" s="176" t="s">
        <v>191</v>
      </c>
      <c r="C2" s="177" t="s">
        <v>251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</row>
    <row r="3" spans="1:13">
      <c r="A3" s="174"/>
      <c r="B3" s="176" t="s">
        <v>193</v>
      </c>
      <c r="C3" s="177" t="s">
        <v>252</v>
      </c>
      <c r="D3" s="174"/>
      <c r="E3" s="174"/>
      <c r="F3" s="174"/>
      <c r="G3" s="174"/>
      <c r="H3" s="174"/>
      <c r="I3" s="174"/>
      <c r="J3" s="174"/>
      <c r="K3" s="174"/>
      <c r="L3" s="174"/>
      <c r="M3" s="174"/>
    </row>
    <row r="4" spans="1:13">
      <c r="A4" s="174"/>
      <c r="B4" s="176" t="s">
        <v>194</v>
      </c>
      <c r="C4" s="177">
        <v>659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</row>
    <row r="6" spans="1:13" ht="26.25" customHeight="1">
      <c r="A6" s="174"/>
      <c r="B6" s="213" t="s">
        <v>222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174"/>
    </row>
    <row r="7" spans="1:13" s="3" customFormat="1" ht="63">
      <c r="A7" s="208"/>
      <c r="B7" s="181" t="s">
        <v>128</v>
      </c>
      <c r="C7" s="207" t="s">
        <v>53</v>
      </c>
      <c r="D7" s="207" t="s">
        <v>130</v>
      </c>
      <c r="E7" s="207" t="s">
        <v>15</v>
      </c>
      <c r="F7" s="207" t="s">
        <v>75</v>
      </c>
      <c r="G7" s="207" t="s">
        <v>115</v>
      </c>
      <c r="H7" s="207" t="s">
        <v>17</v>
      </c>
      <c r="I7" s="207" t="s">
        <v>19</v>
      </c>
      <c r="J7" s="207" t="s">
        <v>70</v>
      </c>
      <c r="K7" s="207" t="s">
        <v>195</v>
      </c>
      <c r="L7" s="207" t="s">
        <v>196</v>
      </c>
      <c r="M7" s="174"/>
    </row>
    <row r="8" spans="1:13" s="3" customFormat="1" ht="28.5" customHeight="1">
      <c r="A8" s="208"/>
      <c r="B8" s="206"/>
      <c r="C8" s="205"/>
      <c r="D8" s="205"/>
      <c r="E8" s="205"/>
      <c r="F8" s="205"/>
      <c r="G8" s="205"/>
      <c r="H8" s="205" t="s">
        <v>20</v>
      </c>
      <c r="I8" s="205" t="s">
        <v>20</v>
      </c>
      <c r="J8" s="205" t="s">
        <v>23</v>
      </c>
      <c r="K8" s="205" t="s">
        <v>20</v>
      </c>
      <c r="L8" s="205" t="s">
        <v>20</v>
      </c>
      <c r="M8" s="208"/>
    </row>
    <row r="9" spans="1:13" s="4" customFormat="1" ht="18" customHeight="1">
      <c r="A9" s="204"/>
      <c r="B9" s="203"/>
      <c r="C9" s="178" t="s">
        <v>1</v>
      </c>
      <c r="D9" s="178" t="s">
        <v>2</v>
      </c>
      <c r="E9" s="178" t="s">
        <v>3</v>
      </c>
      <c r="F9" s="178" t="s">
        <v>4</v>
      </c>
      <c r="G9" s="178" t="s">
        <v>5</v>
      </c>
      <c r="H9" s="178" t="s">
        <v>6</v>
      </c>
      <c r="I9" s="178" t="s">
        <v>7</v>
      </c>
      <c r="J9" s="178" t="s">
        <v>8</v>
      </c>
      <c r="K9" s="178" t="s">
        <v>9</v>
      </c>
      <c r="L9" s="178" t="s">
        <v>10</v>
      </c>
      <c r="M9" s="204"/>
    </row>
    <row r="10" spans="1:13" s="4" customFormat="1" ht="18" customHeight="1">
      <c r="A10" s="204"/>
      <c r="B10" s="202" t="s">
        <v>52</v>
      </c>
      <c r="C10" s="201"/>
      <c r="D10" s="201"/>
      <c r="E10" s="201"/>
      <c r="F10" s="201"/>
      <c r="G10" s="201"/>
      <c r="H10" s="201"/>
      <c r="I10" s="201"/>
      <c r="J10" s="200">
        <v>63458.595820999995</v>
      </c>
      <c r="K10" s="199">
        <v>1</v>
      </c>
      <c r="L10" s="199">
        <v>0.1026071818083001</v>
      </c>
      <c r="M10" s="204"/>
    </row>
    <row r="11" spans="1:13">
      <c r="A11" s="174"/>
      <c r="B11" s="198" t="s">
        <v>246</v>
      </c>
      <c r="C11" s="197"/>
      <c r="D11" s="197"/>
      <c r="E11" s="197"/>
      <c r="F11" s="197"/>
      <c r="G11" s="197"/>
      <c r="H11" s="197"/>
      <c r="I11" s="197"/>
      <c r="J11" s="196">
        <v>53685.678809999998</v>
      </c>
      <c r="K11" s="195">
        <v>0.83700383427978298</v>
      </c>
      <c r="L11" s="195">
        <v>8.6805201641993554E-2</v>
      </c>
      <c r="M11" s="174"/>
    </row>
    <row r="12" spans="1:13">
      <c r="A12" s="174"/>
      <c r="B12" s="194" t="s">
        <v>49</v>
      </c>
      <c r="C12" s="197"/>
      <c r="D12" s="197"/>
      <c r="E12" s="197"/>
      <c r="F12" s="197"/>
      <c r="G12" s="197"/>
      <c r="H12" s="197"/>
      <c r="I12" s="197"/>
      <c r="J12" s="196">
        <v>46253.732000000004</v>
      </c>
      <c r="K12" s="195">
        <v>0.7178127267612554</v>
      </c>
      <c r="L12" s="195">
        <v>7.4788372280147952E-2</v>
      </c>
      <c r="M12" s="174"/>
    </row>
    <row r="13" spans="1:13" s="151" customFormat="1">
      <c r="A13" s="193"/>
      <c r="B13" s="192" t="s">
        <v>1813</v>
      </c>
      <c r="C13" s="191" t="s">
        <v>1814</v>
      </c>
      <c r="D13" s="191">
        <v>26</v>
      </c>
      <c r="E13" s="191" t="s">
        <v>1815</v>
      </c>
      <c r="F13" s="191" t="s">
        <v>173</v>
      </c>
      <c r="G13" s="190" t="s">
        <v>177</v>
      </c>
      <c r="H13" s="189">
        <v>0</v>
      </c>
      <c r="I13" s="189">
        <v>0</v>
      </c>
      <c r="J13" s="188">
        <v>7724.9440000000004</v>
      </c>
      <c r="K13" s="187">
        <v>0.11424314130781432</v>
      </c>
      <c r="L13" s="187">
        <v>1.2490581034959411E-2</v>
      </c>
      <c r="M13" s="193"/>
    </row>
    <row r="14" spans="1:13" s="151" customFormat="1">
      <c r="A14" s="193"/>
      <c r="B14" s="192" t="s">
        <v>1817</v>
      </c>
      <c r="C14" s="191" t="s">
        <v>1818</v>
      </c>
      <c r="D14" s="191">
        <v>12</v>
      </c>
      <c r="E14" s="191" t="s">
        <v>333</v>
      </c>
      <c r="F14" s="191" t="s">
        <v>175</v>
      </c>
      <c r="G14" s="190" t="s">
        <v>177</v>
      </c>
      <c r="H14" s="189">
        <v>0</v>
      </c>
      <c r="I14" s="189">
        <v>0</v>
      </c>
      <c r="J14" s="188">
        <v>13458.964</v>
      </c>
      <c r="K14" s="187">
        <v>0.21549840367401538</v>
      </c>
      <c r="L14" s="187">
        <v>2.1762006363878036E-2</v>
      </c>
      <c r="M14" s="193"/>
    </row>
    <row r="15" spans="1:13" s="151" customFormat="1">
      <c r="A15" s="193"/>
      <c r="B15" s="192" t="s">
        <v>1819</v>
      </c>
      <c r="C15" s="191" t="s">
        <v>1820</v>
      </c>
      <c r="D15" s="191">
        <v>10</v>
      </c>
      <c r="E15" s="191" t="s">
        <v>333</v>
      </c>
      <c r="F15" s="191" t="s">
        <v>175</v>
      </c>
      <c r="G15" s="190" t="s">
        <v>177</v>
      </c>
      <c r="H15" s="189">
        <v>0</v>
      </c>
      <c r="I15" s="189">
        <v>0</v>
      </c>
      <c r="J15" s="188">
        <v>25069.824000000001</v>
      </c>
      <c r="K15" s="187">
        <v>1.850489823625244E-2</v>
      </c>
      <c r="L15" s="187">
        <v>4.0535784881310502E-2</v>
      </c>
      <c r="M15" s="193"/>
    </row>
    <row r="16" spans="1:13" s="151" customFormat="1">
      <c r="A16" s="193"/>
      <c r="B16" s="186"/>
      <c r="C16" s="191"/>
      <c r="D16" s="191"/>
      <c r="E16" s="191"/>
      <c r="F16" s="191"/>
      <c r="G16" s="191"/>
      <c r="H16" s="191"/>
      <c r="I16" s="191"/>
      <c r="J16" s="191"/>
      <c r="K16" s="187"/>
      <c r="L16" s="191"/>
      <c r="M16" s="193"/>
    </row>
    <row r="17" spans="1:13" s="151" customFormat="1">
      <c r="A17" s="193"/>
      <c r="B17" s="194" t="s">
        <v>50</v>
      </c>
      <c r="C17" s="197"/>
      <c r="D17" s="197"/>
      <c r="E17" s="197"/>
      <c r="F17" s="197"/>
      <c r="G17" s="197"/>
      <c r="H17" s="197"/>
      <c r="I17" s="197"/>
      <c r="J17" s="196">
        <v>7402.1073899999974</v>
      </c>
      <c r="K17" s="195">
        <v>0.11871484493161244</v>
      </c>
      <c r="L17" s="195">
        <v>1.1968581543667743E-2</v>
      </c>
      <c r="M17" s="193"/>
    </row>
    <row r="18" spans="1:13" s="151" customFormat="1">
      <c r="A18" s="193"/>
      <c r="B18" s="192" t="s">
        <v>1813</v>
      </c>
      <c r="C18" s="191" t="s">
        <v>1821</v>
      </c>
      <c r="D18" s="191">
        <v>26</v>
      </c>
      <c r="E18" s="191" t="s">
        <v>1815</v>
      </c>
      <c r="F18" s="191" t="s">
        <v>173</v>
      </c>
      <c r="G18" s="190" t="s">
        <v>179</v>
      </c>
      <c r="H18" s="189">
        <v>0</v>
      </c>
      <c r="I18" s="189">
        <v>0</v>
      </c>
      <c r="J18" s="188">
        <v>152.99955999999997</v>
      </c>
      <c r="K18" s="187">
        <v>2.4497485379932739E-3</v>
      </c>
      <c r="L18" s="187">
        <v>2.4738734707890881E-4</v>
      </c>
      <c r="M18" s="193"/>
    </row>
    <row r="19" spans="1:13" s="151" customFormat="1">
      <c r="A19" s="193"/>
      <c r="B19" s="192" t="s">
        <v>1813</v>
      </c>
      <c r="C19" s="191" t="s">
        <v>1822</v>
      </c>
      <c r="D19" s="191">
        <v>26</v>
      </c>
      <c r="E19" s="191" t="s">
        <v>1815</v>
      </c>
      <c r="F19" s="191" t="s">
        <v>173</v>
      </c>
      <c r="G19" s="190" t="s">
        <v>176</v>
      </c>
      <c r="H19" s="189">
        <v>0</v>
      </c>
      <c r="I19" s="189">
        <v>0</v>
      </c>
      <c r="J19" s="188">
        <v>3399.4344999999998</v>
      </c>
      <c r="K19" s="187">
        <v>5.5298453982868485E-2</v>
      </c>
      <c r="L19" s="187">
        <v>5.496598045925863E-3</v>
      </c>
      <c r="M19" s="193"/>
    </row>
    <row r="20" spans="1:13" s="151" customFormat="1">
      <c r="A20" s="193"/>
      <c r="B20" s="192" t="s">
        <v>1813</v>
      </c>
      <c r="C20" s="191" t="s">
        <v>1823</v>
      </c>
      <c r="D20" s="191">
        <v>26</v>
      </c>
      <c r="E20" s="191" t="s">
        <v>1815</v>
      </c>
      <c r="F20" s="191" t="s">
        <v>173</v>
      </c>
      <c r="G20" s="190" t="s">
        <v>178</v>
      </c>
      <c r="H20" s="189">
        <v>0</v>
      </c>
      <c r="I20" s="189">
        <v>0</v>
      </c>
      <c r="J20" s="188">
        <v>178.75800000000001</v>
      </c>
      <c r="K20" s="187">
        <v>2.880541739910323E-3</v>
      </c>
      <c r="L20" s="187">
        <v>2.8903656578575511E-4</v>
      </c>
      <c r="M20" s="193"/>
    </row>
    <row r="21" spans="1:13" s="151" customFormat="1">
      <c r="A21" s="193"/>
      <c r="B21" s="192" t="s">
        <v>1813</v>
      </c>
      <c r="C21" s="191" t="s">
        <v>1824</v>
      </c>
      <c r="D21" s="191">
        <v>26</v>
      </c>
      <c r="E21" s="191" t="s">
        <v>1815</v>
      </c>
      <c r="F21" s="191" t="s">
        <v>173</v>
      </c>
      <c r="G21" s="190" t="s">
        <v>185</v>
      </c>
      <c r="H21" s="189">
        <v>0</v>
      </c>
      <c r="I21" s="189">
        <v>0</v>
      </c>
      <c r="J21" s="188">
        <v>0.14458999999999997</v>
      </c>
      <c r="K21" s="187">
        <v>2.3150990833466938E-6</v>
      </c>
      <c r="L21" s="187">
        <v>2.3378979988007432E-7</v>
      </c>
      <c r="M21" s="193"/>
    </row>
    <row r="22" spans="1:13" s="151" customFormat="1">
      <c r="A22" s="193"/>
      <c r="B22" s="192" t="s">
        <v>1813</v>
      </c>
      <c r="C22" s="191" t="s">
        <v>1825</v>
      </c>
      <c r="D22" s="191">
        <v>26</v>
      </c>
      <c r="E22" s="191" t="s">
        <v>1815</v>
      </c>
      <c r="F22" s="191" t="s">
        <v>173</v>
      </c>
      <c r="G22" s="190" t="s">
        <v>186</v>
      </c>
      <c r="H22" s="189">
        <v>0</v>
      </c>
      <c r="I22" s="189">
        <v>0</v>
      </c>
      <c r="J22" s="188">
        <v>1643.864</v>
      </c>
      <c r="K22" s="187">
        <v>2.6320268932246534E-2</v>
      </c>
      <c r="L22" s="187">
        <v>2.6579890420503393E-3</v>
      </c>
      <c r="M22" s="193"/>
    </row>
    <row r="23" spans="1:13" s="151" customFormat="1">
      <c r="A23" s="193"/>
      <c r="B23" s="192" t="s">
        <v>1816</v>
      </c>
      <c r="C23" s="191" t="s">
        <v>1826</v>
      </c>
      <c r="D23" s="191">
        <v>95</v>
      </c>
      <c r="E23" s="191" t="s">
        <v>717</v>
      </c>
      <c r="F23" s="191"/>
      <c r="G23" s="190" t="s">
        <v>176</v>
      </c>
      <c r="H23" s="189">
        <v>0</v>
      </c>
      <c r="I23" s="189">
        <v>0</v>
      </c>
      <c r="J23" s="188">
        <v>1.0412999999999999</v>
      </c>
      <c r="K23" s="187">
        <v>1.6672748291644735E-5</v>
      </c>
      <c r="L23" s="187">
        <v>1.6836940218211591E-6</v>
      </c>
      <c r="M23" s="193"/>
    </row>
    <row r="24" spans="1:13" s="151" customFormat="1">
      <c r="A24" s="193"/>
      <c r="B24" s="192" t="s">
        <v>1816</v>
      </c>
      <c r="C24" s="191" t="s">
        <v>1827</v>
      </c>
      <c r="D24" s="191">
        <v>95</v>
      </c>
      <c r="E24" s="191" t="s">
        <v>717</v>
      </c>
      <c r="F24" s="191"/>
      <c r="G24" s="190" t="s">
        <v>178</v>
      </c>
      <c r="H24" s="189">
        <v>0</v>
      </c>
      <c r="I24" s="189">
        <v>0</v>
      </c>
      <c r="J24" s="188">
        <v>8.1000000000000006E-4</v>
      </c>
      <c r="K24" s="187">
        <v>1.2969294263163582E-8</v>
      </c>
      <c r="L24" s="187">
        <v>1.3097014862913082E-9</v>
      </c>
      <c r="M24" s="193"/>
    </row>
    <row r="25" spans="1:13" s="151" customFormat="1">
      <c r="A25" s="193"/>
      <c r="B25" s="192" t="s">
        <v>1816</v>
      </c>
      <c r="C25" s="191" t="s">
        <v>1828</v>
      </c>
      <c r="D25" s="191">
        <v>95</v>
      </c>
      <c r="E25" s="191" t="s">
        <v>717</v>
      </c>
      <c r="F25" s="191"/>
      <c r="G25" s="190" t="s">
        <v>186</v>
      </c>
      <c r="H25" s="189">
        <v>0</v>
      </c>
      <c r="I25" s="189">
        <v>0</v>
      </c>
      <c r="J25" s="188">
        <v>0.62370999999999988</v>
      </c>
      <c r="K25" s="187">
        <v>9.9865166973799459E-6</v>
      </c>
      <c r="L25" s="187">
        <v>1.0084863135984588E-6</v>
      </c>
      <c r="M25" s="193"/>
    </row>
    <row r="26" spans="1:13" s="151" customFormat="1">
      <c r="A26" s="193"/>
      <c r="B26" s="192" t="s">
        <v>1816</v>
      </c>
      <c r="C26" s="191" t="s">
        <v>1829</v>
      </c>
      <c r="D26" s="191">
        <v>95</v>
      </c>
      <c r="E26" s="191" t="s">
        <v>717</v>
      </c>
      <c r="F26" s="191"/>
      <c r="G26" s="190" t="s">
        <v>1830</v>
      </c>
      <c r="H26" s="189">
        <v>0</v>
      </c>
      <c r="I26" s="189">
        <v>0</v>
      </c>
      <c r="J26" s="188">
        <v>5.2999999999999987E-4</v>
      </c>
      <c r="K26" s="187">
        <v>8.4860814314527125E-9</v>
      </c>
      <c r="L26" s="187">
        <v>8.5696517004246061E-10</v>
      </c>
      <c r="M26" s="193"/>
    </row>
    <row r="27" spans="1:13" s="151" customFormat="1">
      <c r="A27" s="193"/>
      <c r="B27" s="192" t="s">
        <v>1817</v>
      </c>
      <c r="C27" s="191" t="s">
        <v>1831</v>
      </c>
      <c r="D27" s="191">
        <v>12</v>
      </c>
      <c r="E27" s="191" t="s">
        <v>333</v>
      </c>
      <c r="F27" s="191" t="s">
        <v>175</v>
      </c>
      <c r="G27" s="190" t="s">
        <v>176</v>
      </c>
      <c r="H27" s="189">
        <v>0</v>
      </c>
      <c r="I27" s="189">
        <v>0</v>
      </c>
      <c r="J27" s="188">
        <v>952.59625999999992</v>
      </c>
      <c r="K27" s="187">
        <v>1.5252470629542077E-2</v>
      </c>
      <c r="L27" s="187">
        <v>1.5402675772315324E-3</v>
      </c>
      <c r="M27" s="193"/>
    </row>
    <row r="28" spans="1:13" s="151" customFormat="1">
      <c r="A28" s="193"/>
      <c r="B28" s="192" t="s">
        <v>1817</v>
      </c>
      <c r="C28" s="191" t="s">
        <v>1832</v>
      </c>
      <c r="D28" s="191">
        <v>12</v>
      </c>
      <c r="E28" s="191" t="s">
        <v>333</v>
      </c>
      <c r="F28" s="191" t="s">
        <v>175</v>
      </c>
      <c r="G28" s="190" t="s">
        <v>178</v>
      </c>
      <c r="H28" s="189">
        <v>0</v>
      </c>
      <c r="I28" s="189">
        <v>0</v>
      </c>
      <c r="J28" s="188">
        <v>3.6752399999999992</v>
      </c>
      <c r="K28" s="187">
        <v>5.8846011170060881E-5</v>
      </c>
      <c r="L28" s="187">
        <v>5.9425522104657603E-6</v>
      </c>
      <c r="M28" s="193"/>
    </row>
    <row r="29" spans="1:13" s="151" customFormat="1">
      <c r="A29" s="193"/>
      <c r="B29" s="192" t="s">
        <v>1819</v>
      </c>
      <c r="C29" s="191" t="s">
        <v>1833</v>
      </c>
      <c r="D29" s="191">
        <v>10</v>
      </c>
      <c r="E29" s="191" t="s">
        <v>333</v>
      </c>
      <c r="F29" s="191" t="s">
        <v>175</v>
      </c>
      <c r="G29" s="190" t="s">
        <v>179</v>
      </c>
      <c r="H29" s="189">
        <v>0</v>
      </c>
      <c r="I29" s="189">
        <v>0</v>
      </c>
      <c r="J29" s="188">
        <v>11.63462</v>
      </c>
      <c r="K29" s="187">
        <v>1.8628742027171393E-4</v>
      </c>
      <c r="L29" s="187">
        <v>1.881219642769701E-5</v>
      </c>
      <c r="M29" s="193"/>
    </row>
    <row r="30" spans="1:13" s="151" customFormat="1">
      <c r="A30" s="193"/>
      <c r="B30" s="192" t="s">
        <v>1819</v>
      </c>
      <c r="C30" s="191" t="s">
        <v>1834</v>
      </c>
      <c r="D30" s="191">
        <v>10</v>
      </c>
      <c r="E30" s="191" t="s">
        <v>333</v>
      </c>
      <c r="F30" s="191" t="s">
        <v>175</v>
      </c>
      <c r="G30" s="190" t="s">
        <v>176</v>
      </c>
      <c r="H30" s="189">
        <v>0</v>
      </c>
      <c r="I30" s="189">
        <v>0</v>
      </c>
      <c r="J30" s="188">
        <v>1057.249</v>
      </c>
      <c r="K30" s="187">
        <v>1.6302171362876813E-2</v>
      </c>
      <c r="L30" s="187">
        <v>1.7094822057777768E-3</v>
      </c>
      <c r="M30" s="193"/>
    </row>
    <row r="31" spans="1:13" s="151" customFormat="1">
      <c r="A31" s="193"/>
      <c r="B31" s="192" t="s">
        <v>1819</v>
      </c>
      <c r="C31" s="191" t="s">
        <v>1835</v>
      </c>
      <c r="D31" s="191">
        <v>10</v>
      </c>
      <c r="E31" s="191" t="s">
        <v>333</v>
      </c>
      <c r="F31" s="191" t="s">
        <v>175</v>
      </c>
      <c r="G31" s="190" t="s">
        <v>186</v>
      </c>
      <c r="H31" s="189">
        <v>0</v>
      </c>
      <c r="I31" s="189">
        <v>0</v>
      </c>
      <c r="J31" s="188">
        <v>1.1269999999999997E-2</v>
      </c>
      <c r="K31" s="187">
        <v>1.8044931647636237E-7</v>
      </c>
      <c r="L31" s="187">
        <v>1.8222636729016095E-8</v>
      </c>
      <c r="M31" s="193"/>
    </row>
    <row r="32" spans="1:13" s="151" customFormat="1">
      <c r="A32" s="193"/>
      <c r="B32" s="192" t="s">
        <v>1819</v>
      </c>
      <c r="C32" s="191">
        <v>32010600</v>
      </c>
      <c r="D32" s="191">
        <v>10</v>
      </c>
      <c r="E32" s="191" t="s">
        <v>333</v>
      </c>
      <c r="F32" s="191" t="s">
        <v>175</v>
      </c>
      <c r="G32" s="190" t="s">
        <v>178</v>
      </c>
      <c r="H32" s="189">
        <v>0</v>
      </c>
      <c r="I32" s="189">
        <v>0</v>
      </c>
      <c r="J32" s="191">
        <v>7.3999999999999996E-2</v>
      </c>
      <c r="K32" s="187">
        <v>1.0000001804493199</v>
      </c>
      <c r="L32" s="187">
        <v>1.1965174072290961E-7</v>
      </c>
      <c r="M32" s="193"/>
    </row>
    <row r="33" spans="1:13" s="151" customFormat="1">
      <c r="A33" s="193"/>
      <c r="B33" s="192"/>
      <c r="C33" s="191"/>
      <c r="D33" s="191"/>
      <c r="E33" s="191"/>
      <c r="F33" s="191"/>
      <c r="G33" s="191"/>
      <c r="H33" s="191"/>
      <c r="I33" s="191"/>
      <c r="J33" s="191"/>
      <c r="K33" s="187"/>
      <c r="L33" s="191"/>
      <c r="M33" s="193"/>
    </row>
    <row r="34" spans="1:13" s="151" customFormat="1">
      <c r="A34" s="193"/>
      <c r="B34" s="194" t="s">
        <v>51</v>
      </c>
      <c r="C34" s="197"/>
      <c r="D34" s="197"/>
      <c r="E34" s="197"/>
      <c r="F34" s="197"/>
      <c r="G34" s="197"/>
      <c r="H34" s="197"/>
      <c r="I34" s="197"/>
      <c r="J34" s="196">
        <v>29.83942</v>
      </c>
      <c r="K34" s="195">
        <v>4.7626258691523671E-4</v>
      </c>
      <c r="L34" s="195">
        <v>4.8247818177864916E-5</v>
      </c>
      <c r="M34" s="193"/>
    </row>
    <row r="35" spans="1:13" s="151" customFormat="1">
      <c r="A35" s="193"/>
      <c r="B35" s="192" t="s">
        <v>1816</v>
      </c>
      <c r="C35" s="191" t="s">
        <v>1836</v>
      </c>
      <c r="D35" s="191">
        <v>95</v>
      </c>
      <c r="E35" s="191" t="s">
        <v>717</v>
      </c>
      <c r="F35" s="191"/>
      <c r="G35" s="190" t="s">
        <v>177</v>
      </c>
      <c r="H35" s="189">
        <v>0</v>
      </c>
      <c r="I35" s="189">
        <v>0</v>
      </c>
      <c r="J35" s="188">
        <v>3.5794199999999998</v>
      </c>
      <c r="K35" s="187">
        <v>5.7311791693151832E-5</v>
      </c>
      <c r="L35" s="187">
        <v>5.7876193753837448E-6</v>
      </c>
      <c r="M35" s="193"/>
    </row>
    <row r="36" spans="1:13" s="151" customFormat="1">
      <c r="A36" s="193"/>
      <c r="B36" s="192" t="s">
        <v>1816</v>
      </c>
      <c r="C36" s="191" t="s">
        <v>1837</v>
      </c>
      <c r="D36" s="191">
        <v>95</v>
      </c>
      <c r="E36" s="191" t="s">
        <v>717</v>
      </c>
      <c r="F36" s="191"/>
      <c r="G36" s="190" t="s">
        <v>177</v>
      </c>
      <c r="H36" s="189">
        <v>0</v>
      </c>
      <c r="I36" s="189">
        <v>0</v>
      </c>
      <c r="J36" s="188">
        <v>26.26</v>
      </c>
      <c r="K36" s="187">
        <v>4.1895079522208487E-4</v>
      </c>
      <c r="L36" s="187">
        <v>4.2460198802481174E-5</v>
      </c>
      <c r="M36" s="185"/>
    </row>
    <row r="37" spans="1:13" s="151" customFormat="1">
      <c r="A37" s="193"/>
      <c r="B37" s="186"/>
      <c r="C37" s="191"/>
      <c r="D37" s="191"/>
      <c r="E37" s="191"/>
      <c r="F37" s="191"/>
      <c r="G37" s="191"/>
      <c r="H37" s="191"/>
      <c r="I37" s="191"/>
      <c r="J37" s="191"/>
      <c r="K37" s="187"/>
      <c r="L37" s="191"/>
      <c r="M37" s="193"/>
    </row>
    <row r="38" spans="1:13" s="151" customFormat="1">
      <c r="A38" s="193"/>
      <c r="B38" s="198" t="s">
        <v>245</v>
      </c>
      <c r="C38" s="197"/>
      <c r="D38" s="197"/>
      <c r="E38" s="197"/>
      <c r="F38" s="197"/>
      <c r="G38" s="197"/>
      <c r="H38" s="197"/>
      <c r="I38" s="197"/>
      <c r="J38" s="196">
        <v>9772.9170109999995</v>
      </c>
      <c r="K38" s="195">
        <v>0.16299616572021705</v>
      </c>
      <c r="L38" s="195">
        <v>1.5801980166306552E-2</v>
      </c>
      <c r="M38" s="193"/>
    </row>
    <row r="39" spans="1:13" s="151" customFormat="1">
      <c r="A39" s="193"/>
      <c r="B39" s="194" t="s">
        <v>50</v>
      </c>
      <c r="C39" s="197"/>
      <c r="D39" s="197"/>
      <c r="E39" s="197"/>
      <c r="F39" s="197"/>
      <c r="G39" s="197"/>
      <c r="H39" s="197"/>
      <c r="I39" s="197"/>
      <c r="J39" s="196">
        <v>9772.9170109999995</v>
      </c>
      <c r="K39" s="195">
        <v>0.16299616572021705</v>
      </c>
      <c r="L39" s="195">
        <v>1.5801980166306552E-2</v>
      </c>
      <c r="M39" s="193"/>
    </row>
    <row r="40" spans="1:13" s="151" customFormat="1">
      <c r="A40" s="193"/>
      <c r="B40" s="192" t="s">
        <v>1838</v>
      </c>
      <c r="C40" s="191" t="s">
        <v>1839</v>
      </c>
      <c r="D40" s="191">
        <v>91</v>
      </c>
      <c r="E40" s="191" t="s">
        <v>1815</v>
      </c>
      <c r="F40" s="191" t="s">
        <v>1840</v>
      </c>
      <c r="G40" s="190" t="s">
        <v>179</v>
      </c>
      <c r="H40" s="189">
        <v>0</v>
      </c>
      <c r="I40" s="189">
        <v>0</v>
      </c>
      <c r="J40" s="188">
        <v>1332.2329999999999</v>
      </c>
      <c r="K40" s="187">
        <v>2.0701609598696376E-2</v>
      </c>
      <c r="L40" s="187">
        <v>2.1541080743041089E-3</v>
      </c>
      <c r="M40" s="193"/>
    </row>
    <row r="41" spans="1:13" s="151" customFormat="1">
      <c r="A41" s="193"/>
      <c r="B41" s="192" t="s">
        <v>1838</v>
      </c>
      <c r="C41" s="191" t="s">
        <v>1841</v>
      </c>
      <c r="D41" s="191">
        <v>91</v>
      </c>
      <c r="E41" s="191" t="s">
        <v>1815</v>
      </c>
      <c r="F41" s="191" t="s">
        <v>1840</v>
      </c>
      <c r="G41" s="190" t="s">
        <v>176</v>
      </c>
      <c r="H41" s="189">
        <v>0</v>
      </c>
      <c r="I41" s="189">
        <v>0</v>
      </c>
      <c r="J41" s="188">
        <v>6152.9489999999996</v>
      </c>
      <c r="K41" s="187">
        <v>0.10096712899945767</v>
      </c>
      <c r="L41" s="187">
        <v>9.9487980868822427E-3</v>
      </c>
      <c r="M41" s="193"/>
    </row>
    <row r="42" spans="1:13" s="151" customFormat="1">
      <c r="A42" s="193"/>
      <c r="B42" s="192" t="s">
        <v>1838</v>
      </c>
      <c r="C42" s="191" t="s">
        <v>1842</v>
      </c>
      <c r="D42" s="191">
        <v>91</v>
      </c>
      <c r="E42" s="191" t="s">
        <v>1815</v>
      </c>
      <c r="F42" s="191" t="s">
        <v>1840</v>
      </c>
      <c r="G42" s="190" t="s">
        <v>1386</v>
      </c>
      <c r="H42" s="189">
        <v>0</v>
      </c>
      <c r="I42" s="189">
        <v>0</v>
      </c>
      <c r="J42" s="188">
        <v>15.124010999999999</v>
      </c>
      <c r="K42" s="187">
        <v>2.4337617212648809E-4</v>
      </c>
      <c r="L42" s="187">
        <v>2.4454246525168013E-5</v>
      </c>
      <c r="M42" s="193"/>
    </row>
    <row r="43" spans="1:13" s="151" customFormat="1">
      <c r="A43" s="193"/>
      <c r="B43" s="192" t="s">
        <v>1838</v>
      </c>
      <c r="C43" s="191" t="s">
        <v>1843</v>
      </c>
      <c r="D43" s="191">
        <v>91</v>
      </c>
      <c r="E43" s="191" t="s">
        <v>1815</v>
      </c>
      <c r="F43" s="191" t="s">
        <v>1840</v>
      </c>
      <c r="G43" s="190" t="s">
        <v>185</v>
      </c>
      <c r="H43" s="189">
        <v>0</v>
      </c>
      <c r="I43" s="189">
        <v>0</v>
      </c>
      <c r="J43" s="188">
        <v>7.8940000000000001</v>
      </c>
      <c r="K43" s="187">
        <v>1.2913974619115147E-4</v>
      </c>
      <c r="L43" s="187">
        <v>1.2763930287387143E-5</v>
      </c>
      <c r="M43" s="193"/>
    </row>
    <row r="44" spans="1:13" s="151" customFormat="1">
      <c r="A44" s="193"/>
      <c r="B44" s="192" t="s">
        <v>1838</v>
      </c>
      <c r="C44" s="191" t="s">
        <v>1844</v>
      </c>
      <c r="D44" s="191">
        <v>91</v>
      </c>
      <c r="E44" s="191" t="s">
        <v>1815</v>
      </c>
      <c r="F44" s="191" t="s">
        <v>1840</v>
      </c>
      <c r="G44" s="190" t="s">
        <v>186</v>
      </c>
      <c r="H44" s="189">
        <v>0</v>
      </c>
      <c r="I44" s="189">
        <v>0</v>
      </c>
      <c r="J44" s="188">
        <v>1157.3340000000001</v>
      </c>
      <c r="K44" s="187">
        <v>2.2454699205820067E-2</v>
      </c>
      <c r="L44" s="187">
        <v>1.8713111851055121E-3</v>
      </c>
      <c r="M44" s="193"/>
    </row>
    <row r="45" spans="1:13" s="151" customFormat="1">
      <c r="A45" s="193"/>
      <c r="B45" s="192" t="s">
        <v>1838</v>
      </c>
      <c r="C45" s="191" t="s">
        <v>1845</v>
      </c>
      <c r="D45" s="191">
        <v>91</v>
      </c>
      <c r="E45" s="191" t="s">
        <v>1815</v>
      </c>
      <c r="F45" s="191" t="s">
        <v>1840</v>
      </c>
      <c r="G45" s="190" t="s">
        <v>178</v>
      </c>
      <c r="H45" s="189">
        <v>0</v>
      </c>
      <c r="I45" s="189">
        <v>0</v>
      </c>
      <c r="J45" s="188">
        <v>1104.5650000000001</v>
      </c>
      <c r="K45" s="187">
        <v>1.848000551723385E-2</v>
      </c>
      <c r="L45" s="187">
        <v>1.7859881755621712E-3</v>
      </c>
      <c r="M45" s="193"/>
    </row>
    <row r="46" spans="1:13" s="151" customFormat="1">
      <c r="A46" s="193"/>
      <c r="B46" s="192" t="s">
        <v>1838</v>
      </c>
      <c r="C46" s="191" t="s">
        <v>1846</v>
      </c>
      <c r="D46" s="191">
        <v>91</v>
      </c>
      <c r="E46" s="191" t="s">
        <v>1815</v>
      </c>
      <c r="F46" s="191" t="s">
        <v>1840</v>
      </c>
      <c r="G46" s="190" t="s">
        <v>183</v>
      </c>
      <c r="H46" s="189">
        <v>0</v>
      </c>
      <c r="I46" s="189">
        <v>0</v>
      </c>
      <c r="J46" s="188">
        <v>1.214</v>
      </c>
      <c r="K46" s="187">
        <v>2.0702195938888869E-5</v>
      </c>
      <c r="L46" s="187">
        <v>1.9629353140217877E-6</v>
      </c>
      <c r="M46" s="193"/>
    </row>
    <row r="47" spans="1:13" s="151" customFormat="1">
      <c r="A47" s="193"/>
      <c r="B47" s="192" t="s">
        <v>1838</v>
      </c>
      <c r="C47" s="191" t="s">
        <v>1847</v>
      </c>
      <c r="D47" s="191">
        <v>91</v>
      </c>
      <c r="E47" s="191" t="s">
        <v>1815</v>
      </c>
      <c r="F47" s="191" t="s">
        <v>1840</v>
      </c>
      <c r="G47" s="190" t="s">
        <v>184</v>
      </c>
      <c r="H47" s="189">
        <v>0</v>
      </c>
      <c r="I47" s="189">
        <v>0</v>
      </c>
      <c r="J47" s="188">
        <v>1.6040000000000001</v>
      </c>
      <c r="K47" s="187">
        <v>2.5610833645380297E-5</v>
      </c>
      <c r="L47" s="187">
        <v>2.5935323259398251E-6</v>
      </c>
      <c r="M47" s="193"/>
    </row>
    <row r="48" spans="1:13" s="151" customFormat="1">
      <c r="A48" s="193"/>
      <c r="B48" s="184"/>
      <c r="C48" s="184"/>
      <c r="D48" s="193"/>
      <c r="E48" s="193"/>
      <c r="F48" s="193"/>
      <c r="G48" s="193"/>
      <c r="H48" s="193"/>
      <c r="I48" s="193"/>
      <c r="J48" s="193"/>
      <c r="K48" s="193"/>
      <c r="L48" s="193"/>
      <c r="M48" s="193"/>
    </row>
    <row r="49" spans="1:13" s="151" customFormat="1">
      <c r="A49" s="193"/>
      <c r="B49" s="184"/>
      <c r="C49" s="184"/>
      <c r="D49" s="193"/>
      <c r="E49" s="193"/>
      <c r="F49" s="193"/>
      <c r="G49" s="193"/>
      <c r="H49" s="193"/>
      <c r="I49" s="193"/>
      <c r="J49" s="193"/>
      <c r="K49" s="193"/>
      <c r="L49" s="193"/>
      <c r="M49" s="193"/>
    </row>
    <row r="50" spans="1:13" s="151" customFormat="1">
      <c r="A50" s="193"/>
      <c r="B50" s="184"/>
      <c r="C50" s="184"/>
      <c r="D50" s="193"/>
      <c r="E50" s="193"/>
      <c r="F50" s="193"/>
      <c r="G50" s="193"/>
      <c r="H50" s="193"/>
      <c r="I50" s="193"/>
      <c r="J50" s="193"/>
      <c r="K50" s="193"/>
      <c r="L50" s="193"/>
      <c r="M50" s="193"/>
    </row>
    <row r="51" spans="1:13" s="151" customFormat="1">
      <c r="A51" s="193"/>
      <c r="B51" s="183"/>
      <c r="C51" s="184"/>
      <c r="D51" s="193"/>
      <c r="E51" s="193"/>
      <c r="F51" s="193"/>
      <c r="G51" s="193"/>
      <c r="H51" s="193"/>
      <c r="I51" s="193"/>
      <c r="J51" s="193"/>
      <c r="K51" s="193"/>
      <c r="L51" s="193"/>
      <c r="M51" s="193"/>
    </row>
    <row r="52" spans="1:13" s="151" customFormat="1">
      <c r="A52" s="193"/>
      <c r="B52" s="183"/>
      <c r="C52" s="184"/>
      <c r="D52" s="193"/>
      <c r="E52" s="193"/>
      <c r="F52" s="193"/>
      <c r="G52" s="193"/>
      <c r="H52" s="193"/>
      <c r="I52" s="193"/>
      <c r="J52" s="193"/>
      <c r="K52" s="193"/>
      <c r="L52" s="193"/>
      <c r="M52" s="193"/>
    </row>
    <row r="53" spans="1:13" s="151" customFormat="1">
      <c r="A53" s="193"/>
      <c r="B53" s="184"/>
      <c r="C53" s="184"/>
      <c r="D53" s="193"/>
      <c r="E53" s="193"/>
      <c r="F53" s="193"/>
      <c r="G53" s="193"/>
      <c r="H53" s="193"/>
      <c r="I53" s="193"/>
      <c r="J53" s="193"/>
      <c r="K53" s="193"/>
      <c r="L53" s="193"/>
      <c r="M53" s="193"/>
    </row>
    <row r="54" spans="1:13" s="151" customFormat="1">
      <c r="A54" s="193"/>
      <c r="B54" s="184"/>
      <c r="C54" s="184"/>
      <c r="D54" s="193"/>
      <c r="E54" s="193"/>
      <c r="F54" s="193"/>
      <c r="G54" s="193"/>
      <c r="H54" s="193"/>
      <c r="I54" s="193"/>
      <c r="J54" s="193"/>
      <c r="K54" s="193"/>
      <c r="L54" s="193"/>
      <c r="M54" s="193"/>
    </row>
    <row r="55" spans="1:13" s="151" customFormat="1">
      <c r="A55" s="193"/>
      <c r="B55" s="184"/>
      <c r="C55" s="184"/>
      <c r="D55" s="193"/>
      <c r="E55" s="193"/>
      <c r="F55" s="193"/>
      <c r="G55" s="193"/>
      <c r="H55" s="193"/>
      <c r="I55" s="193"/>
      <c r="J55" s="193"/>
      <c r="K55" s="193"/>
      <c r="L55" s="193"/>
      <c r="M55" s="193"/>
    </row>
    <row r="56" spans="1:13" s="151" customFormat="1">
      <c r="A56" s="193"/>
      <c r="B56" s="184"/>
      <c r="C56" s="184"/>
      <c r="D56" s="193"/>
      <c r="E56" s="193"/>
      <c r="F56" s="193"/>
      <c r="G56" s="193"/>
      <c r="H56" s="193"/>
      <c r="I56" s="193"/>
      <c r="J56" s="193"/>
      <c r="K56" s="193"/>
      <c r="L56" s="193"/>
      <c r="M56" s="193"/>
    </row>
    <row r="57" spans="1:13" s="151" customFormat="1">
      <c r="A57" s="193"/>
      <c r="B57" s="184"/>
      <c r="C57" s="184"/>
      <c r="D57" s="193"/>
      <c r="E57" s="193"/>
      <c r="F57" s="193"/>
      <c r="G57" s="193"/>
      <c r="H57" s="193"/>
      <c r="I57" s="193"/>
      <c r="J57" s="193"/>
      <c r="K57" s="193"/>
      <c r="L57" s="193"/>
      <c r="M57" s="193"/>
    </row>
    <row r="58" spans="1:13" s="151" customFormat="1">
      <c r="A58" s="193"/>
      <c r="B58" s="184"/>
      <c r="C58" s="184"/>
      <c r="D58" s="193"/>
      <c r="E58" s="193"/>
      <c r="F58" s="193"/>
      <c r="G58" s="193"/>
      <c r="H58" s="193"/>
      <c r="I58" s="193"/>
      <c r="J58" s="193"/>
      <c r="K58" s="193"/>
      <c r="L58" s="193"/>
      <c r="M58" s="193"/>
    </row>
    <row r="59" spans="1:13" s="151" customFormat="1">
      <c r="A59" s="193"/>
      <c r="B59" s="184"/>
      <c r="C59" s="184"/>
      <c r="D59" s="193"/>
      <c r="E59" s="193"/>
      <c r="F59" s="193"/>
      <c r="G59" s="193"/>
      <c r="H59" s="193"/>
      <c r="I59" s="193"/>
      <c r="J59" s="193"/>
      <c r="K59" s="193"/>
      <c r="L59" s="193"/>
      <c r="M59" s="193"/>
    </row>
    <row r="60" spans="1:13" s="151" customFormat="1">
      <c r="A60" s="193"/>
      <c r="B60" s="184"/>
      <c r="C60" s="184"/>
      <c r="D60" s="193"/>
      <c r="E60" s="193"/>
      <c r="F60" s="193"/>
      <c r="G60" s="193"/>
      <c r="H60" s="193"/>
      <c r="I60" s="193"/>
      <c r="J60" s="193"/>
      <c r="K60" s="193"/>
      <c r="L60" s="193"/>
      <c r="M60" s="193"/>
    </row>
    <row r="61" spans="1:13" s="151" customFormat="1">
      <c r="A61" s="193"/>
      <c r="B61" s="184"/>
      <c r="C61" s="184"/>
      <c r="D61" s="193"/>
      <c r="E61" s="193"/>
      <c r="F61" s="193"/>
      <c r="G61" s="193"/>
      <c r="H61" s="193"/>
      <c r="I61" s="193"/>
      <c r="J61" s="193"/>
      <c r="K61" s="193"/>
      <c r="L61" s="193"/>
      <c r="M61" s="193"/>
    </row>
    <row r="62" spans="1:13" s="151" customFormat="1">
      <c r="A62" s="193"/>
      <c r="B62" s="184"/>
      <c r="C62" s="184"/>
      <c r="D62" s="193"/>
      <c r="E62" s="193"/>
      <c r="F62" s="193"/>
      <c r="G62" s="193"/>
      <c r="H62" s="193"/>
      <c r="I62" s="193"/>
      <c r="J62" s="193"/>
      <c r="K62" s="193"/>
      <c r="L62" s="193"/>
      <c r="M62" s="193"/>
    </row>
    <row r="63" spans="1:13" s="151" customFormat="1">
      <c r="A63" s="193"/>
      <c r="B63" s="184"/>
      <c r="C63" s="184"/>
      <c r="D63" s="193"/>
      <c r="E63" s="193"/>
      <c r="F63" s="193"/>
      <c r="G63" s="193"/>
      <c r="H63" s="193"/>
      <c r="I63" s="193"/>
      <c r="J63" s="193"/>
      <c r="K63" s="193"/>
      <c r="L63" s="193"/>
      <c r="M63" s="193"/>
    </row>
    <row r="64" spans="1:13" s="151" customFormat="1">
      <c r="A64" s="193"/>
      <c r="B64" s="184"/>
      <c r="C64" s="184"/>
      <c r="D64" s="193"/>
      <c r="E64" s="193"/>
      <c r="F64" s="193"/>
      <c r="G64" s="193"/>
      <c r="H64" s="193"/>
      <c r="I64" s="193"/>
      <c r="J64" s="193"/>
      <c r="K64" s="193"/>
      <c r="L64" s="193"/>
      <c r="M64" s="193"/>
    </row>
    <row r="65" spans="1:13" s="151" customFormat="1">
      <c r="A65" s="193"/>
      <c r="B65" s="184"/>
      <c r="C65" s="184"/>
      <c r="D65" s="193"/>
      <c r="E65" s="193"/>
      <c r="F65" s="193"/>
      <c r="G65" s="193"/>
      <c r="H65" s="193"/>
      <c r="I65" s="193"/>
      <c r="J65" s="193"/>
      <c r="K65" s="193"/>
      <c r="L65" s="193"/>
      <c r="M65" s="193"/>
    </row>
    <row r="66" spans="1:13" s="151" customFormat="1">
      <c r="A66" s="193"/>
      <c r="B66" s="184"/>
      <c r="C66" s="184"/>
      <c r="D66" s="193"/>
      <c r="E66" s="193"/>
      <c r="F66" s="193"/>
      <c r="G66" s="193"/>
      <c r="H66" s="193"/>
      <c r="I66" s="193"/>
      <c r="J66" s="193"/>
      <c r="K66" s="193"/>
      <c r="L66" s="193"/>
      <c r="M66" s="193"/>
    </row>
    <row r="67" spans="1:13" s="151" customFormat="1">
      <c r="A67" s="193"/>
      <c r="B67" s="184"/>
      <c r="C67" s="184"/>
      <c r="D67" s="193"/>
      <c r="E67" s="193"/>
      <c r="F67" s="193"/>
      <c r="G67" s="193"/>
      <c r="H67" s="193"/>
      <c r="I67" s="193"/>
      <c r="J67" s="193"/>
      <c r="K67" s="193"/>
      <c r="L67" s="193"/>
      <c r="M67" s="193"/>
    </row>
    <row r="68" spans="1:13" s="151" customFormat="1">
      <c r="A68" s="193"/>
      <c r="B68" s="184"/>
      <c r="C68" s="184"/>
      <c r="D68" s="193"/>
      <c r="E68" s="193"/>
      <c r="F68" s="193"/>
      <c r="G68" s="193"/>
      <c r="H68" s="193"/>
      <c r="I68" s="193"/>
      <c r="J68" s="193"/>
      <c r="K68" s="193"/>
      <c r="L68" s="193"/>
      <c r="M68" s="193"/>
    </row>
    <row r="69" spans="1:13" s="151" customFormat="1">
      <c r="A69" s="193"/>
      <c r="B69" s="184"/>
      <c r="C69" s="184"/>
      <c r="D69" s="193"/>
      <c r="E69" s="193"/>
      <c r="F69" s="193"/>
      <c r="G69" s="193"/>
      <c r="H69" s="193"/>
      <c r="I69" s="193"/>
      <c r="J69" s="193"/>
      <c r="K69" s="193"/>
      <c r="L69" s="193"/>
      <c r="M69" s="193"/>
    </row>
    <row r="70" spans="1:13" s="151" customFormat="1">
      <c r="A70" s="193"/>
      <c r="B70" s="184"/>
      <c r="C70" s="184"/>
      <c r="D70" s="193"/>
      <c r="E70" s="193"/>
      <c r="F70" s="193"/>
      <c r="G70" s="193"/>
      <c r="H70" s="193"/>
      <c r="I70" s="193"/>
      <c r="J70" s="193"/>
      <c r="K70" s="193"/>
      <c r="L70" s="193"/>
      <c r="M70" s="193"/>
    </row>
    <row r="71" spans="1:13" s="151" customFormat="1">
      <c r="A71" s="193"/>
      <c r="B71" s="184"/>
      <c r="C71" s="184"/>
      <c r="D71" s="193"/>
      <c r="E71" s="193"/>
      <c r="F71" s="193"/>
      <c r="G71" s="193"/>
      <c r="H71" s="193"/>
      <c r="I71" s="193"/>
      <c r="J71" s="193"/>
      <c r="K71" s="193"/>
      <c r="L71" s="193"/>
      <c r="M71" s="193"/>
    </row>
    <row r="72" spans="1:13" s="151" customFormat="1">
      <c r="A72" s="193"/>
      <c r="B72" s="184"/>
      <c r="C72" s="184"/>
      <c r="D72" s="193"/>
      <c r="E72" s="193"/>
      <c r="F72" s="193"/>
      <c r="G72" s="193"/>
      <c r="H72" s="193"/>
      <c r="I72" s="193"/>
      <c r="J72" s="193"/>
      <c r="K72" s="193"/>
      <c r="L72" s="193"/>
      <c r="M72" s="193"/>
    </row>
    <row r="73" spans="1:13" s="151" customFormat="1">
      <c r="A73" s="193"/>
      <c r="B73" s="184"/>
      <c r="C73" s="184"/>
      <c r="D73" s="193"/>
      <c r="E73" s="193"/>
      <c r="F73" s="193"/>
      <c r="G73" s="193"/>
      <c r="H73" s="193"/>
      <c r="I73" s="193"/>
      <c r="J73" s="193"/>
      <c r="K73" s="193"/>
      <c r="L73" s="193"/>
      <c r="M73" s="193"/>
    </row>
    <row r="74" spans="1:13" s="151" customFormat="1">
      <c r="A74" s="193"/>
      <c r="B74" s="184"/>
      <c r="C74" s="184"/>
      <c r="D74" s="193"/>
      <c r="E74" s="193"/>
      <c r="F74" s="193"/>
      <c r="G74" s="193"/>
      <c r="H74" s="193"/>
      <c r="I74" s="193"/>
      <c r="J74" s="193"/>
      <c r="K74" s="193"/>
      <c r="L74" s="193"/>
      <c r="M74" s="193"/>
    </row>
    <row r="75" spans="1:13" s="151" customFormat="1">
      <c r="A75" s="193"/>
      <c r="B75" s="184"/>
      <c r="C75" s="184"/>
      <c r="D75" s="193"/>
      <c r="E75" s="193"/>
      <c r="F75" s="193"/>
      <c r="G75" s="193"/>
      <c r="H75" s="193"/>
      <c r="I75" s="193"/>
      <c r="J75" s="193"/>
      <c r="K75" s="193"/>
      <c r="L75" s="193"/>
      <c r="M75" s="193"/>
    </row>
    <row r="76" spans="1:13" s="151" customFormat="1">
      <c r="A76" s="193"/>
      <c r="B76" s="184"/>
      <c r="C76" s="184"/>
      <c r="D76" s="193"/>
      <c r="E76" s="193"/>
      <c r="F76" s="193"/>
      <c r="G76" s="193"/>
      <c r="H76" s="193"/>
      <c r="I76" s="193"/>
      <c r="J76" s="193"/>
      <c r="K76" s="193"/>
      <c r="L76" s="193"/>
      <c r="M76" s="193"/>
    </row>
    <row r="77" spans="1:13" s="151" customFormat="1">
      <c r="A77" s="193"/>
      <c r="B77" s="184"/>
      <c r="C77" s="184"/>
      <c r="D77" s="193"/>
      <c r="E77" s="193"/>
      <c r="F77" s="193"/>
      <c r="G77" s="193"/>
      <c r="H77" s="193"/>
      <c r="I77" s="193"/>
      <c r="J77" s="193"/>
      <c r="K77" s="193"/>
      <c r="L77" s="193"/>
      <c r="M77" s="193"/>
    </row>
    <row r="78" spans="1:13" s="151" customFormat="1">
      <c r="A78" s="193"/>
      <c r="B78" s="184"/>
      <c r="C78" s="184"/>
      <c r="D78" s="193"/>
      <c r="E78" s="193"/>
      <c r="F78" s="193"/>
      <c r="G78" s="193"/>
      <c r="H78" s="193"/>
      <c r="I78" s="193"/>
      <c r="J78" s="193"/>
      <c r="K78" s="193"/>
      <c r="L78" s="193"/>
      <c r="M78" s="193"/>
    </row>
    <row r="79" spans="1:13" s="151" customFormat="1">
      <c r="A79" s="193"/>
      <c r="B79" s="184"/>
      <c r="C79" s="184"/>
      <c r="D79" s="193"/>
      <c r="E79" s="193"/>
      <c r="F79" s="193"/>
      <c r="G79" s="193"/>
      <c r="H79" s="193"/>
      <c r="I79" s="193"/>
      <c r="J79" s="193"/>
      <c r="K79" s="193"/>
      <c r="L79" s="193"/>
      <c r="M79" s="193"/>
    </row>
    <row r="80" spans="1:13" s="151" customFormat="1">
      <c r="A80" s="193"/>
      <c r="B80" s="184"/>
      <c r="C80" s="184"/>
      <c r="D80" s="193"/>
      <c r="E80" s="193"/>
      <c r="F80" s="193"/>
      <c r="G80" s="193"/>
      <c r="H80" s="193"/>
      <c r="I80" s="193"/>
      <c r="J80" s="193"/>
      <c r="K80" s="193"/>
      <c r="L80" s="193"/>
      <c r="M80" s="193"/>
    </row>
    <row r="81" spans="1:13" s="151" customFormat="1">
      <c r="A81" s="193"/>
      <c r="B81" s="184"/>
      <c r="C81" s="184"/>
      <c r="D81" s="193"/>
      <c r="E81" s="193"/>
      <c r="F81" s="193"/>
      <c r="G81" s="193"/>
      <c r="H81" s="193"/>
      <c r="I81" s="193"/>
      <c r="J81" s="193"/>
      <c r="K81" s="193"/>
      <c r="L81" s="193"/>
      <c r="M81" s="193"/>
    </row>
    <row r="82" spans="1:13" s="151" customFormat="1">
      <c r="A82" s="193"/>
      <c r="B82" s="184"/>
      <c r="C82" s="184"/>
      <c r="D82" s="193"/>
      <c r="E82" s="193"/>
      <c r="F82" s="193"/>
      <c r="G82" s="193"/>
      <c r="H82" s="193"/>
      <c r="I82" s="193"/>
      <c r="J82" s="193"/>
      <c r="K82" s="193"/>
      <c r="L82" s="193"/>
      <c r="M82" s="193"/>
    </row>
    <row r="83" spans="1:13" s="151" customFormat="1">
      <c r="A83" s="193"/>
      <c r="B83" s="184"/>
      <c r="C83" s="184"/>
      <c r="D83" s="193"/>
      <c r="E83" s="193"/>
      <c r="F83" s="193"/>
      <c r="G83" s="193"/>
      <c r="H83" s="193"/>
      <c r="I83" s="193"/>
      <c r="J83" s="193"/>
      <c r="K83" s="193"/>
      <c r="L83" s="193"/>
      <c r="M83" s="193"/>
    </row>
    <row r="84" spans="1:13" s="151" customFormat="1">
      <c r="A84" s="193"/>
      <c r="B84" s="184"/>
      <c r="C84" s="184"/>
      <c r="D84" s="193"/>
      <c r="E84" s="193"/>
      <c r="F84" s="193"/>
      <c r="G84" s="193"/>
      <c r="H84" s="193"/>
      <c r="I84" s="193"/>
      <c r="J84" s="193"/>
      <c r="K84" s="193"/>
      <c r="L84" s="193"/>
      <c r="M84" s="193"/>
    </row>
    <row r="85" spans="1:13" s="151" customFormat="1">
      <c r="A85" s="193"/>
      <c r="B85" s="184"/>
      <c r="C85" s="184"/>
      <c r="D85" s="193"/>
      <c r="E85" s="193"/>
      <c r="F85" s="193"/>
      <c r="G85" s="193"/>
      <c r="H85" s="193"/>
      <c r="I85" s="193"/>
      <c r="J85" s="193"/>
      <c r="K85" s="193"/>
      <c r="L85" s="193"/>
      <c r="M85" s="193"/>
    </row>
    <row r="86" spans="1:13" s="151" customFormat="1">
      <c r="A86" s="193"/>
      <c r="B86" s="184"/>
      <c r="C86" s="184"/>
      <c r="D86" s="193"/>
      <c r="E86" s="193"/>
      <c r="F86" s="193"/>
      <c r="G86" s="193"/>
      <c r="H86" s="193"/>
      <c r="I86" s="193"/>
      <c r="J86" s="193"/>
      <c r="K86" s="193"/>
      <c r="L86" s="193"/>
      <c r="M86" s="193"/>
    </row>
    <row r="87" spans="1:13" s="151" customFormat="1">
      <c r="A87" s="193"/>
      <c r="B87" s="184"/>
      <c r="C87" s="184"/>
      <c r="D87" s="193"/>
      <c r="E87" s="193"/>
      <c r="F87" s="193"/>
      <c r="G87" s="193"/>
      <c r="H87" s="193"/>
      <c r="I87" s="193"/>
      <c r="J87" s="193"/>
      <c r="K87" s="193"/>
      <c r="L87" s="193"/>
      <c r="M87" s="193"/>
    </row>
    <row r="88" spans="1:13" s="151" customFormat="1">
      <c r="A88" s="193"/>
      <c r="B88" s="184"/>
      <c r="C88" s="184"/>
      <c r="D88" s="193"/>
      <c r="E88" s="193"/>
      <c r="F88" s="193"/>
      <c r="G88" s="193"/>
      <c r="H88" s="193"/>
      <c r="I88" s="193"/>
      <c r="J88" s="193"/>
      <c r="K88" s="193"/>
      <c r="L88" s="193"/>
      <c r="M88" s="193"/>
    </row>
    <row r="89" spans="1:13" s="151" customFormat="1">
      <c r="A89" s="193"/>
      <c r="B89" s="184"/>
      <c r="C89" s="184"/>
      <c r="D89" s="193"/>
      <c r="E89" s="193"/>
      <c r="F89" s="193"/>
      <c r="G89" s="193"/>
      <c r="H89" s="193"/>
      <c r="I89" s="193"/>
      <c r="J89" s="193"/>
      <c r="K89" s="193"/>
      <c r="L89" s="193"/>
      <c r="M89" s="193"/>
    </row>
    <row r="90" spans="1:13" s="151" customFormat="1">
      <c r="A90" s="193"/>
      <c r="B90" s="184"/>
      <c r="C90" s="184"/>
      <c r="D90" s="193"/>
      <c r="E90" s="193"/>
      <c r="F90" s="193"/>
      <c r="G90" s="193"/>
      <c r="H90" s="193"/>
      <c r="I90" s="193"/>
      <c r="J90" s="193"/>
      <c r="K90" s="193"/>
      <c r="L90" s="193"/>
      <c r="M90" s="193"/>
    </row>
    <row r="91" spans="1:13" s="151" customFormat="1">
      <c r="A91" s="193"/>
      <c r="B91" s="184"/>
      <c r="C91" s="184"/>
      <c r="D91" s="193"/>
      <c r="E91" s="193"/>
      <c r="F91" s="193"/>
      <c r="G91" s="193"/>
      <c r="H91" s="193"/>
      <c r="I91" s="193"/>
      <c r="J91" s="193"/>
      <c r="K91" s="193"/>
      <c r="L91" s="193"/>
      <c r="M91" s="193"/>
    </row>
    <row r="92" spans="1:13" s="151" customFormat="1">
      <c r="A92" s="193"/>
      <c r="B92" s="184"/>
      <c r="C92" s="184"/>
      <c r="D92" s="193"/>
      <c r="E92" s="193"/>
      <c r="F92" s="193"/>
      <c r="G92" s="193"/>
      <c r="H92" s="193"/>
      <c r="I92" s="193"/>
      <c r="J92" s="193"/>
      <c r="K92" s="193"/>
      <c r="L92" s="193"/>
      <c r="M92" s="193"/>
    </row>
    <row r="93" spans="1:13" s="151" customFormat="1">
      <c r="A93" s="193"/>
      <c r="B93" s="184"/>
      <c r="C93" s="184"/>
      <c r="D93" s="193"/>
      <c r="E93" s="193"/>
      <c r="F93" s="193"/>
      <c r="G93" s="193"/>
      <c r="H93" s="193"/>
      <c r="I93" s="193"/>
      <c r="J93" s="193"/>
      <c r="K93" s="193"/>
      <c r="L93" s="193"/>
      <c r="M93" s="193"/>
    </row>
    <row r="94" spans="1:13" s="151" customFormat="1">
      <c r="A94" s="193"/>
      <c r="B94" s="184"/>
      <c r="C94" s="184"/>
      <c r="D94" s="193"/>
      <c r="E94" s="193"/>
      <c r="F94" s="193"/>
      <c r="G94" s="193"/>
      <c r="H94" s="193"/>
      <c r="I94" s="193"/>
      <c r="J94" s="193"/>
      <c r="K94" s="193"/>
      <c r="L94" s="193"/>
      <c r="M94" s="193"/>
    </row>
    <row r="95" spans="1:13" s="151" customFormat="1">
      <c r="A95" s="193"/>
      <c r="B95" s="184"/>
      <c r="C95" s="184"/>
      <c r="D95" s="193"/>
      <c r="E95" s="193"/>
      <c r="F95" s="193"/>
      <c r="G95" s="193"/>
      <c r="H95" s="193"/>
      <c r="I95" s="193"/>
      <c r="J95" s="193"/>
      <c r="K95" s="193"/>
      <c r="L95" s="193"/>
      <c r="M95" s="193"/>
    </row>
    <row r="96" spans="1:13" s="151" customFormat="1">
      <c r="A96" s="193"/>
      <c r="B96" s="184"/>
      <c r="C96" s="184"/>
      <c r="D96" s="193"/>
      <c r="E96" s="193"/>
      <c r="F96" s="193"/>
      <c r="G96" s="193"/>
      <c r="H96" s="193"/>
      <c r="I96" s="193"/>
      <c r="J96" s="193"/>
      <c r="K96" s="193"/>
      <c r="L96" s="193"/>
      <c r="M96" s="193"/>
    </row>
    <row r="97" spans="1:13" s="151" customFormat="1">
      <c r="A97" s="193"/>
      <c r="B97" s="184"/>
      <c r="C97" s="184"/>
      <c r="D97" s="193"/>
      <c r="E97" s="193"/>
      <c r="F97" s="193"/>
      <c r="G97" s="193"/>
      <c r="H97" s="193"/>
      <c r="I97" s="193"/>
      <c r="J97" s="193"/>
      <c r="K97" s="193"/>
      <c r="L97" s="193"/>
      <c r="M97" s="193"/>
    </row>
    <row r="98" spans="1:13" s="151" customFormat="1">
      <c r="A98" s="193"/>
      <c r="B98" s="184"/>
      <c r="C98" s="184"/>
      <c r="D98" s="193"/>
      <c r="E98" s="193"/>
      <c r="F98" s="193"/>
      <c r="G98" s="193"/>
      <c r="H98" s="193"/>
      <c r="I98" s="193"/>
      <c r="J98" s="193"/>
      <c r="K98" s="193"/>
      <c r="L98" s="193"/>
      <c r="M98" s="193"/>
    </row>
    <row r="99" spans="1:13" s="151" customFormat="1">
      <c r="A99" s="193"/>
      <c r="B99" s="184"/>
      <c r="C99" s="184"/>
      <c r="D99" s="193"/>
      <c r="E99" s="193"/>
      <c r="F99" s="193"/>
      <c r="G99" s="193"/>
      <c r="H99" s="193"/>
      <c r="I99" s="193"/>
      <c r="J99" s="193"/>
      <c r="K99" s="193"/>
      <c r="L99" s="193"/>
      <c r="M99" s="193"/>
    </row>
    <row r="100" spans="1:13" s="151" customFormat="1">
      <c r="A100" s="193"/>
      <c r="B100" s="184"/>
      <c r="C100" s="184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</row>
    <row r="101" spans="1:13" s="151" customFormat="1">
      <c r="A101" s="193"/>
      <c r="B101" s="184"/>
      <c r="C101" s="184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</row>
    <row r="102" spans="1:13" s="151" customFormat="1">
      <c r="A102" s="193"/>
      <c r="B102" s="184"/>
      <c r="C102" s="184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</row>
    <row r="103" spans="1:13" s="151" customFormat="1">
      <c r="A103" s="193"/>
      <c r="B103" s="184"/>
      <c r="C103" s="184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</row>
    <row r="104" spans="1:13" s="151" customFormat="1">
      <c r="A104" s="193"/>
      <c r="B104" s="184"/>
      <c r="C104" s="184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</row>
    <row r="105" spans="1:13" s="151" customFormat="1">
      <c r="A105" s="193"/>
      <c r="B105" s="184"/>
      <c r="C105" s="184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</row>
    <row r="106" spans="1:13" s="151" customFormat="1">
      <c r="A106" s="193"/>
      <c r="B106" s="184"/>
      <c r="C106" s="184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</row>
    <row r="107" spans="1:13" s="151" customFormat="1">
      <c r="A107" s="193"/>
      <c r="B107" s="184"/>
      <c r="C107" s="184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</row>
    <row r="108" spans="1:13" s="151" customFormat="1">
      <c r="A108" s="193"/>
      <c r="B108" s="184"/>
      <c r="C108" s="184"/>
      <c r="D108" s="193"/>
      <c r="E108" s="193"/>
      <c r="F108" s="193"/>
      <c r="G108" s="193"/>
      <c r="H108" s="193"/>
      <c r="I108" s="193"/>
      <c r="J108" s="193"/>
      <c r="K108" s="193"/>
      <c r="L108" s="193"/>
      <c r="M108" s="193"/>
    </row>
    <row r="109" spans="1:13" s="151" customFormat="1">
      <c r="A109" s="193"/>
      <c r="B109" s="184"/>
      <c r="C109" s="184"/>
      <c r="D109" s="193"/>
      <c r="E109" s="193"/>
      <c r="F109" s="193"/>
      <c r="G109" s="193"/>
      <c r="H109" s="193"/>
      <c r="I109" s="193"/>
      <c r="J109" s="193"/>
      <c r="K109" s="193"/>
      <c r="L109" s="193"/>
      <c r="M109" s="193"/>
    </row>
    <row r="110" spans="1:13" s="151" customFormat="1">
      <c r="A110" s="193"/>
      <c r="B110" s="184"/>
      <c r="C110" s="184"/>
      <c r="D110" s="193"/>
      <c r="E110" s="193"/>
      <c r="F110" s="193"/>
      <c r="G110" s="193"/>
      <c r="H110" s="193"/>
      <c r="I110" s="193"/>
      <c r="J110" s="193"/>
      <c r="K110" s="193"/>
      <c r="L110" s="193"/>
      <c r="M110" s="193"/>
    </row>
    <row r="111" spans="1:13" s="151" customFormat="1">
      <c r="A111" s="193"/>
      <c r="B111" s="184"/>
      <c r="C111" s="184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</row>
    <row r="112" spans="1:13" s="151" customFormat="1">
      <c r="A112" s="193"/>
      <c r="B112" s="184"/>
      <c r="C112" s="184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</row>
    <row r="113" spans="1:13" s="151" customFormat="1">
      <c r="A113" s="193"/>
      <c r="B113" s="184"/>
      <c r="C113" s="184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</row>
    <row r="114" spans="1:13" s="151" customFormat="1">
      <c r="A114" s="193"/>
      <c r="B114" s="184"/>
      <c r="C114" s="184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</row>
    <row r="115" spans="1:13" s="151" customFormat="1">
      <c r="A115" s="193"/>
      <c r="B115" s="184"/>
      <c r="C115" s="184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</row>
    <row r="116" spans="1:13" s="151" customFormat="1">
      <c r="A116" s="193"/>
      <c r="B116" s="184"/>
      <c r="C116" s="184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</row>
    <row r="117" spans="1:13" s="151" customFormat="1">
      <c r="A117" s="193"/>
      <c r="B117" s="184"/>
      <c r="C117" s="184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</row>
    <row r="118" spans="1:13" s="151" customFormat="1">
      <c r="A118" s="193"/>
      <c r="B118" s="184"/>
      <c r="C118" s="184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</row>
    <row r="119" spans="1:13" s="151" customFormat="1">
      <c r="A119" s="193"/>
      <c r="B119" s="184"/>
      <c r="C119" s="184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</row>
    <row r="120" spans="1:13" s="151" customFormat="1">
      <c r="A120" s="193"/>
      <c r="B120" s="184"/>
      <c r="C120" s="184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</row>
    <row r="121" spans="1:13" s="151" customFormat="1">
      <c r="A121" s="193"/>
      <c r="B121" s="184"/>
      <c r="C121" s="184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</row>
    <row r="122" spans="1:13" s="151" customFormat="1">
      <c r="A122" s="193"/>
      <c r="B122" s="184"/>
      <c r="C122" s="184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</row>
    <row r="123" spans="1:13" s="151" customFormat="1">
      <c r="A123" s="193"/>
      <c r="B123" s="184"/>
      <c r="C123" s="184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</row>
    <row r="124" spans="1:13" s="151" customFormat="1">
      <c r="A124" s="193"/>
      <c r="B124" s="184"/>
      <c r="C124" s="184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</row>
    <row r="125" spans="1:13" s="151" customFormat="1">
      <c r="A125" s="193"/>
      <c r="B125" s="184"/>
      <c r="C125" s="184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</row>
    <row r="126" spans="1:13" s="151" customFormat="1">
      <c r="A126" s="193"/>
      <c r="B126" s="184"/>
      <c r="C126" s="184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</row>
    <row r="127" spans="1:13" s="151" customFormat="1">
      <c r="A127" s="193"/>
      <c r="B127" s="184"/>
      <c r="C127" s="184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</row>
    <row r="128" spans="1:13" s="151" customFormat="1">
      <c r="A128" s="193"/>
      <c r="B128" s="184"/>
      <c r="C128" s="184"/>
      <c r="D128" s="193"/>
      <c r="E128" s="193"/>
      <c r="F128" s="193"/>
      <c r="G128" s="193"/>
      <c r="H128" s="193"/>
      <c r="I128" s="193"/>
      <c r="J128" s="193"/>
      <c r="K128" s="193"/>
      <c r="L128" s="193"/>
      <c r="M128" s="193"/>
    </row>
    <row r="129" spans="1:13" s="151" customFormat="1">
      <c r="A129" s="193"/>
      <c r="B129" s="184"/>
      <c r="C129" s="184"/>
      <c r="D129" s="193"/>
      <c r="E129" s="193"/>
      <c r="F129" s="193"/>
      <c r="G129" s="193"/>
      <c r="H129" s="193"/>
      <c r="I129" s="193"/>
      <c r="J129" s="193"/>
      <c r="K129" s="193"/>
      <c r="L129" s="193"/>
      <c r="M129" s="193"/>
    </row>
    <row r="130" spans="1:13" s="151" customFormat="1">
      <c r="A130" s="174"/>
      <c r="B130" s="174"/>
      <c r="C130" s="174"/>
      <c r="D130" s="209"/>
      <c r="E130" s="174"/>
      <c r="F130" s="174"/>
      <c r="G130" s="174"/>
      <c r="H130" s="174"/>
      <c r="I130" s="174"/>
      <c r="J130" s="174"/>
      <c r="K130" s="174"/>
      <c r="L130" s="174"/>
      <c r="M130" s="174"/>
    </row>
    <row r="131" spans="1:13" s="151" customFormat="1">
      <c r="A131" s="174"/>
      <c r="B131" s="174"/>
      <c r="C131" s="174"/>
      <c r="D131" s="209"/>
      <c r="E131" s="174"/>
      <c r="F131" s="174"/>
      <c r="G131" s="174"/>
      <c r="H131" s="174"/>
      <c r="I131" s="174"/>
      <c r="J131" s="174"/>
      <c r="K131" s="174"/>
      <c r="L131" s="174"/>
      <c r="M131" s="174"/>
    </row>
    <row r="132" spans="1:13" s="151" customFormat="1">
      <c r="A132" s="174"/>
      <c r="B132" s="174"/>
      <c r="C132" s="174"/>
      <c r="D132" s="209"/>
      <c r="E132" s="174"/>
      <c r="F132" s="174"/>
      <c r="G132" s="174"/>
      <c r="H132" s="174"/>
      <c r="I132" s="174"/>
      <c r="J132" s="174"/>
      <c r="K132" s="174"/>
      <c r="L132" s="174"/>
      <c r="M132" s="174"/>
    </row>
    <row r="133" spans="1:13" s="151" customFormat="1">
      <c r="A133" s="174"/>
      <c r="B133" s="174"/>
      <c r="C133" s="174"/>
      <c r="D133" s="209"/>
      <c r="E133" s="174"/>
      <c r="F133" s="174"/>
      <c r="G133" s="174"/>
      <c r="H133" s="174"/>
      <c r="I133" s="174"/>
      <c r="J133" s="174"/>
      <c r="K133" s="174"/>
      <c r="L133" s="174"/>
      <c r="M133" s="174"/>
    </row>
    <row r="134" spans="1:13" s="151" customFormat="1">
      <c r="A134" s="174"/>
      <c r="B134" s="174"/>
      <c r="C134" s="174"/>
      <c r="D134" s="209"/>
      <c r="E134" s="174"/>
      <c r="F134" s="174"/>
      <c r="G134" s="174"/>
      <c r="H134" s="174"/>
      <c r="I134" s="174"/>
      <c r="J134" s="174"/>
      <c r="K134" s="174"/>
      <c r="L134" s="174"/>
      <c r="M134" s="174"/>
    </row>
    <row r="135" spans="1:13" s="151" customFormat="1">
      <c r="A135" s="174"/>
      <c r="B135" s="174"/>
      <c r="C135" s="174"/>
      <c r="D135" s="209"/>
      <c r="E135" s="174"/>
      <c r="F135" s="174"/>
      <c r="G135" s="174"/>
      <c r="H135" s="174"/>
      <c r="I135" s="174"/>
      <c r="J135" s="174"/>
      <c r="K135" s="174"/>
      <c r="L135" s="174"/>
      <c r="M135" s="174"/>
    </row>
    <row r="136" spans="1:13" s="151" customFormat="1">
      <c r="A136" s="174"/>
      <c r="B136" s="174"/>
      <c r="C136" s="174"/>
      <c r="D136" s="209"/>
      <c r="E136" s="174"/>
      <c r="F136" s="174"/>
      <c r="G136" s="174"/>
      <c r="H136" s="174"/>
      <c r="I136" s="174"/>
      <c r="J136" s="174"/>
      <c r="K136" s="174"/>
      <c r="L136" s="174"/>
      <c r="M136" s="174"/>
    </row>
    <row r="137" spans="1:13" s="151" customFormat="1">
      <c r="A137" s="174"/>
      <c r="B137" s="174"/>
      <c r="C137" s="174"/>
      <c r="D137" s="209"/>
      <c r="E137" s="174"/>
      <c r="F137" s="174"/>
      <c r="G137" s="174"/>
      <c r="H137" s="174"/>
      <c r="I137" s="174"/>
      <c r="J137" s="174"/>
      <c r="K137" s="174"/>
      <c r="L137" s="174"/>
      <c r="M137" s="174"/>
    </row>
    <row r="138" spans="1:13" s="151" customFormat="1">
      <c r="A138" s="174"/>
      <c r="B138" s="174"/>
      <c r="C138" s="174"/>
      <c r="D138" s="209"/>
      <c r="E138" s="174"/>
      <c r="F138" s="174"/>
      <c r="G138" s="174"/>
      <c r="H138" s="174"/>
      <c r="I138" s="174"/>
      <c r="J138" s="174"/>
      <c r="K138" s="174"/>
      <c r="L138" s="174"/>
      <c r="M138" s="174"/>
    </row>
    <row r="139" spans="1:13" s="151" customFormat="1">
      <c r="A139" s="174"/>
      <c r="B139" s="174"/>
      <c r="C139" s="174"/>
      <c r="D139" s="209"/>
      <c r="E139" s="174"/>
      <c r="F139" s="174"/>
      <c r="G139" s="174"/>
      <c r="H139" s="174"/>
      <c r="I139" s="174"/>
      <c r="J139" s="174"/>
      <c r="K139" s="174"/>
      <c r="L139" s="174"/>
      <c r="M139" s="174"/>
    </row>
    <row r="140" spans="1:13" s="151" customFormat="1">
      <c r="A140" s="174"/>
      <c r="B140" s="174"/>
      <c r="C140" s="174"/>
      <c r="D140" s="209"/>
      <c r="E140" s="174"/>
      <c r="F140" s="174"/>
      <c r="G140" s="174"/>
      <c r="H140" s="174"/>
      <c r="I140" s="174"/>
      <c r="J140" s="174"/>
      <c r="K140" s="174"/>
      <c r="L140" s="174"/>
      <c r="M140" s="174"/>
    </row>
    <row r="141" spans="1:13" s="151" customFormat="1">
      <c r="A141" s="174"/>
      <c r="B141" s="174"/>
      <c r="C141" s="174"/>
      <c r="D141" s="209"/>
      <c r="E141" s="174"/>
      <c r="F141" s="174"/>
      <c r="G141" s="174"/>
      <c r="H141" s="174"/>
      <c r="I141" s="174"/>
      <c r="J141" s="174"/>
      <c r="K141" s="174"/>
      <c r="L141" s="174"/>
      <c r="M141" s="174"/>
    </row>
    <row r="142" spans="1:13" s="151" customFormat="1">
      <c r="A142" s="174"/>
      <c r="B142" s="174"/>
      <c r="C142" s="174"/>
      <c r="D142" s="209"/>
      <c r="E142" s="174"/>
      <c r="F142" s="174"/>
      <c r="G142" s="174"/>
      <c r="H142" s="174"/>
      <c r="I142" s="174"/>
      <c r="J142" s="174"/>
      <c r="K142" s="174"/>
      <c r="L142" s="174"/>
      <c r="M142" s="174"/>
    </row>
    <row r="143" spans="1:13" s="151" customFormat="1">
      <c r="A143" s="174"/>
      <c r="B143" s="174"/>
      <c r="C143" s="174"/>
      <c r="D143" s="209"/>
      <c r="E143" s="174"/>
      <c r="F143" s="174"/>
      <c r="G143" s="174"/>
      <c r="H143" s="174"/>
      <c r="I143" s="174"/>
      <c r="J143" s="174"/>
      <c r="K143" s="174"/>
      <c r="L143" s="174"/>
      <c r="M143" s="174"/>
    </row>
    <row r="144" spans="1:13">
      <c r="A144" s="174"/>
      <c r="B144" s="174"/>
      <c r="C144" s="174"/>
      <c r="D144" s="209"/>
      <c r="E144" s="174"/>
      <c r="F144" s="174"/>
      <c r="G144" s="174"/>
      <c r="H144" s="174"/>
      <c r="I144" s="174"/>
      <c r="J144" s="174"/>
      <c r="K144" s="174"/>
      <c r="L144" s="174"/>
      <c r="M144" s="174"/>
    </row>
    <row r="145" spans="4:4">
      <c r="D145" s="209"/>
    </row>
    <row r="146" spans="4:4">
      <c r="D146" s="209"/>
    </row>
    <row r="147" spans="4:4">
      <c r="D147" s="209"/>
    </row>
    <row r="148" spans="4:4">
      <c r="D148" s="209"/>
    </row>
    <row r="149" spans="4:4">
      <c r="D149" s="209"/>
    </row>
    <row r="150" spans="4:4">
      <c r="D150" s="209"/>
    </row>
    <row r="151" spans="4:4">
      <c r="D151" s="209"/>
    </row>
    <row r="152" spans="4:4">
      <c r="D152" s="209"/>
    </row>
    <row r="153" spans="4:4">
      <c r="D153" s="209"/>
    </row>
    <row r="154" spans="4:4">
      <c r="D154" s="209"/>
    </row>
    <row r="155" spans="4:4">
      <c r="D155" s="209"/>
    </row>
    <row r="156" spans="4:4">
      <c r="D156" s="209"/>
    </row>
    <row r="157" spans="4:4">
      <c r="D157" s="209"/>
    </row>
    <row r="158" spans="4:4">
      <c r="D158" s="209"/>
    </row>
    <row r="159" spans="4:4">
      <c r="D159" s="209"/>
    </row>
    <row r="160" spans="4:4">
      <c r="D160" s="209"/>
    </row>
    <row r="161" spans="4:4">
      <c r="D161" s="209"/>
    </row>
    <row r="162" spans="4:4">
      <c r="D162" s="209"/>
    </row>
    <row r="163" spans="4:4">
      <c r="D163" s="209"/>
    </row>
    <row r="164" spans="4:4">
      <c r="D164" s="209"/>
    </row>
    <row r="165" spans="4:4">
      <c r="D165" s="209"/>
    </row>
    <row r="166" spans="4:4">
      <c r="D166" s="209"/>
    </row>
    <row r="167" spans="4:4">
      <c r="D167" s="209"/>
    </row>
    <row r="168" spans="4:4">
      <c r="D168" s="209"/>
    </row>
    <row r="169" spans="4:4">
      <c r="D169" s="209"/>
    </row>
    <row r="170" spans="4:4">
      <c r="D170" s="209"/>
    </row>
    <row r="171" spans="4:4">
      <c r="D171" s="209"/>
    </row>
    <row r="172" spans="4:4">
      <c r="D172" s="209"/>
    </row>
    <row r="173" spans="4:4">
      <c r="D173" s="209"/>
    </row>
    <row r="174" spans="4:4">
      <c r="D174" s="209"/>
    </row>
    <row r="175" spans="4:4">
      <c r="D175" s="209"/>
    </row>
    <row r="176" spans="4:4">
      <c r="D176" s="209"/>
    </row>
    <row r="177" spans="4:4">
      <c r="D177" s="209"/>
    </row>
    <row r="178" spans="4:4">
      <c r="D178" s="209"/>
    </row>
    <row r="179" spans="4:4">
      <c r="D179" s="209"/>
    </row>
    <row r="180" spans="4:4">
      <c r="D180" s="209"/>
    </row>
    <row r="181" spans="4:4">
      <c r="D181" s="209"/>
    </row>
    <row r="182" spans="4:4">
      <c r="D182" s="209"/>
    </row>
    <row r="183" spans="4:4">
      <c r="D183" s="209"/>
    </row>
    <row r="184" spans="4:4">
      <c r="D184" s="209"/>
    </row>
    <row r="185" spans="4:4">
      <c r="D185" s="209"/>
    </row>
    <row r="186" spans="4:4">
      <c r="D186" s="209"/>
    </row>
    <row r="187" spans="4:4">
      <c r="D187" s="209"/>
    </row>
    <row r="188" spans="4:4">
      <c r="D188" s="209"/>
    </row>
    <row r="189" spans="4:4">
      <c r="D189" s="209"/>
    </row>
    <row r="190" spans="4:4">
      <c r="D190" s="209"/>
    </row>
    <row r="191" spans="4:4">
      <c r="D191" s="209"/>
    </row>
    <row r="192" spans="4:4">
      <c r="D192" s="209"/>
    </row>
    <row r="193" spans="4:4">
      <c r="D193" s="209"/>
    </row>
    <row r="194" spans="4:4">
      <c r="D194" s="209"/>
    </row>
    <row r="195" spans="4:4">
      <c r="D195" s="209"/>
    </row>
    <row r="196" spans="4:4">
      <c r="D196" s="209"/>
    </row>
    <row r="197" spans="4:4">
      <c r="D197" s="209"/>
    </row>
    <row r="198" spans="4:4">
      <c r="D198" s="209"/>
    </row>
    <row r="199" spans="4:4">
      <c r="D199" s="209"/>
    </row>
    <row r="200" spans="4:4">
      <c r="D200" s="209"/>
    </row>
    <row r="201" spans="4:4">
      <c r="D201" s="209"/>
    </row>
    <row r="202" spans="4:4">
      <c r="D202" s="209"/>
    </row>
    <row r="203" spans="4:4">
      <c r="D203" s="209"/>
    </row>
    <row r="204" spans="4:4">
      <c r="D204" s="209"/>
    </row>
    <row r="205" spans="4:4">
      <c r="D205" s="209"/>
    </row>
    <row r="206" spans="4:4">
      <c r="D206" s="209"/>
    </row>
    <row r="207" spans="4:4">
      <c r="D207" s="209"/>
    </row>
    <row r="208" spans="4:4">
      <c r="D208" s="209"/>
    </row>
    <row r="209" spans="4:4">
      <c r="D209" s="209"/>
    </row>
    <row r="210" spans="4:4">
      <c r="D210" s="209"/>
    </row>
    <row r="211" spans="4:4">
      <c r="D211" s="209"/>
    </row>
    <row r="212" spans="4:4">
      <c r="D212" s="209"/>
    </row>
    <row r="213" spans="4:4">
      <c r="D213" s="209"/>
    </row>
    <row r="214" spans="4:4">
      <c r="D214" s="209"/>
    </row>
    <row r="215" spans="4:4">
      <c r="D215" s="209"/>
    </row>
    <row r="216" spans="4:4">
      <c r="D216" s="209"/>
    </row>
    <row r="217" spans="4:4">
      <c r="D217" s="209"/>
    </row>
    <row r="218" spans="4:4">
      <c r="D218" s="209"/>
    </row>
    <row r="219" spans="4:4">
      <c r="D219" s="209"/>
    </row>
    <row r="220" spans="4:4">
      <c r="D220" s="209"/>
    </row>
    <row r="221" spans="4:4">
      <c r="D221" s="209"/>
    </row>
    <row r="222" spans="4:4">
      <c r="D222" s="209"/>
    </row>
    <row r="223" spans="4:4">
      <c r="D223" s="209"/>
    </row>
    <row r="224" spans="4:4">
      <c r="D224" s="209"/>
    </row>
    <row r="225" spans="4:4">
      <c r="D225" s="209"/>
    </row>
    <row r="226" spans="4:4">
      <c r="D226" s="209"/>
    </row>
    <row r="227" spans="4:4">
      <c r="D227" s="209"/>
    </row>
    <row r="228" spans="4:4">
      <c r="D228" s="209"/>
    </row>
    <row r="229" spans="4:4">
      <c r="D229" s="209"/>
    </row>
    <row r="230" spans="4:4">
      <c r="D230" s="209"/>
    </row>
    <row r="231" spans="4:4">
      <c r="D231" s="209"/>
    </row>
    <row r="232" spans="4:4">
      <c r="D232" s="209"/>
    </row>
    <row r="233" spans="4:4">
      <c r="D233" s="209"/>
    </row>
    <row r="234" spans="4:4">
      <c r="D234" s="209"/>
    </row>
    <row r="235" spans="4:4">
      <c r="D235" s="209"/>
    </row>
    <row r="236" spans="4:4">
      <c r="D236" s="209"/>
    </row>
    <row r="237" spans="4:4">
      <c r="D237" s="209"/>
    </row>
    <row r="238" spans="4:4">
      <c r="D238" s="209"/>
    </row>
    <row r="239" spans="4:4">
      <c r="D239" s="209"/>
    </row>
    <row r="240" spans="4:4">
      <c r="D240" s="209"/>
    </row>
    <row r="241" spans="4:4">
      <c r="D241" s="209"/>
    </row>
    <row r="242" spans="4:4">
      <c r="D242" s="209"/>
    </row>
    <row r="243" spans="4:4">
      <c r="D243" s="209"/>
    </row>
    <row r="244" spans="4:4">
      <c r="D244" s="209"/>
    </row>
    <row r="245" spans="4:4">
      <c r="D245" s="209"/>
    </row>
    <row r="246" spans="4:4">
      <c r="D246" s="209"/>
    </row>
    <row r="247" spans="4:4">
      <c r="D247" s="209"/>
    </row>
    <row r="248" spans="4:4">
      <c r="D248" s="209"/>
    </row>
    <row r="249" spans="4:4">
      <c r="D249" s="209"/>
    </row>
    <row r="250" spans="4:4">
      <c r="D250" s="209"/>
    </row>
    <row r="251" spans="4:4">
      <c r="D251" s="209"/>
    </row>
    <row r="252" spans="4:4">
      <c r="D252" s="209"/>
    </row>
    <row r="253" spans="4:4">
      <c r="D253" s="209"/>
    </row>
    <row r="254" spans="4:4">
      <c r="D254" s="209"/>
    </row>
    <row r="255" spans="4:4">
      <c r="D255" s="209"/>
    </row>
    <row r="256" spans="4:4">
      <c r="D256" s="209"/>
    </row>
    <row r="257" spans="4:4">
      <c r="D257" s="209"/>
    </row>
    <row r="258" spans="4:4">
      <c r="D258" s="209"/>
    </row>
    <row r="259" spans="4:4">
      <c r="D259" s="209"/>
    </row>
    <row r="260" spans="4:4">
      <c r="D260" s="209"/>
    </row>
    <row r="261" spans="4:4">
      <c r="D261" s="209"/>
    </row>
    <row r="262" spans="4:4">
      <c r="D262" s="209"/>
    </row>
    <row r="263" spans="4:4">
      <c r="D263" s="209"/>
    </row>
    <row r="264" spans="4:4">
      <c r="D264" s="209"/>
    </row>
    <row r="265" spans="4:4">
      <c r="D265" s="209"/>
    </row>
    <row r="266" spans="4:4">
      <c r="D266" s="209"/>
    </row>
    <row r="267" spans="4:4">
      <c r="D267" s="209"/>
    </row>
    <row r="268" spans="4:4">
      <c r="D268" s="209"/>
    </row>
    <row r="269" spans="4:4">
      <c r="D269" s="209"/>
    </row>
    <row r="270" spans="4:4">
      <c r="D270" s="209"/>
    </row>
    <row r="271" spans="4:4">
      <c r="D271" s="209"/>
    </row>
    <row r="272" spans="4:4">
      <c r="D272" s="209"/>
    </row>
    <row r="273" spans="4:4">
      <c r="D273" s="209"/>
    </row>
    <row r="274" spans="4:4">
      <c r="D274" s="209"/>
    </row>
    <row r="275" spans="4:4">
      <c r="D275" s="209"/>
    </row>
    <row r="276" spans="4:4">
      <c r="D276" s="209"/>
    </row>
    <row r="277" spans="4:4">
      <c r="D277" s="209"/>
    </row>
    <row r="278" spans="4:4">
      <c r="D278" s="209"/>
    </row>
    <row r="279" spans="4:4">
      <c r="D279" s="209"/>
    </row>
    <row r="280" spans="4:4">
      <c r="D280" s="209"/>
    </row>
    <row r="281" spans="4:4">
      <c r="D281" s="209"/>
    </row>
    <row r="282" spans="4:4">
      <c r="D282" s="209"/>
    </row>
    <row r="283" spans="4:4">
      <c r="D283" s="209"/>
    </row>
    <row r="284" spans="4:4">
      <c r="D284" s="209"/>
    </row>
    <row r="285" spans="4:4">
      <c r="D285" s="209"/>
    </row>
    <row r="286" spans="4:4">
      <c r="D286" s="209"/>
    </row>
    <row r="287" spans="4:4">
      <c r="D287" s="209"/>
    </row>
    <row r="288" spans="4:4">
      <c r="D288" s="209"/>
    </row>
    <row r="289" spans="4:4">
      <c r="D289" s="209"/>
    </row>
    <row r="290" spans="4:4">
      <c r="D290" s="209"/>
    </row>
    <row r="291" spans="4:4">
      <c r="D291" s="209"/>
    </row>
    <row r="292" spans="4:4">
      <c r="D292" s="209"/>
    </row>
    <row r="293" spans="4:4">
      <c r="D293" s="209"/>
    </row>
    <row r="294" spans="4:4">
      <c r="D294" s="209"/>
    </row>
    <row r="295" spans="4:4">
      <c r="D295" s="209"/>
    </row>
    <row r="296" spans="4:4">
      <c r="D296" s="209"/>
    </row>
    <row r="297" spans="4:4">
      <c r="D297" s="209"/>
    </row>
    <row r="298" spans="4:4">
      <c r="D298" s="209"/>
    </row>
    <row r="299" spans="4:4">
      <c r="D299" s="209"/>
    </row>
    <row r="300" spans="4:4">
      <c r="D300" s="209"/>
    </row>
    <row r="301" spans="4:4">
      <c r="D301" s="209"/>
    </row>
    <row r="302" spans="4:4">
      <c r="D302" s="209"/>
    </row>
    <row r="303" spans="4:4">
      <c r="D303" s="209"/>
    </row>
    <row r="304" spans="4:4">
      <c r="D304" s="209"/>
    </row>
    <row r="305" spans="4:4">
      <c r="D305" s="209"/>
    </row>
    <row r="306" spans="4:4">
      <c r="D306" s="209"/>
    </row>
    <row r="307" spans="4:4">
      <c r="D307" s="209"/>
    </row>
    <row r="308" spans="4:4">
      <c r="D308" s="209"/>
    </row>
    <row r="309" spans="4:4">
      <c r="D309" s="209"/>
    </row>
    <row r="310" spans="4:4">
      <c r="D310" s="209"/>
    </row>
    <row r="311" spans="4:4">
      <c r="D311" s="209"/>
    </row>
    <row r="312" spans="4:4">
      <c r="D312" s="209"/>
    </row>
    <row r="313" spans="4:4">
      <c r="D313" s="209"/>
    </row>
    <row r="314" spans="4:4">
      <c r="D314" s="209"/>
    </row>
    <row r="315" spans="4:4">
      <c r="D315" s="209"/>
    </row>
    <row r="316" spans="4:4">
      <c r="D316" s="209"/>
    </row>
    <row r="317" spans="4:4">
      <c r="D317" s="209"/>
    </row>
    <row r="318" spans="4:4">
      <c r="D318" s="209"/>
    </row>
    <row r="319" spans="4:4">
      <c r="D319" s="209"/>
    </row>
    <row r="320" spans="4:4">
      <c r="D320" s="209"/>
    </row>
    <row r="321" spans="4:4">
      <c r="D321" s="209"/>
    </row>
    <row r="322" spans="4:4">
      <c r="D322" s="209"/>
    </row>
    <row r="323" spans="4:4">
      <c r="D323" s="209"/>
    </row>
    <row r="324" spans="4:4">
      <c r="D324" s="209"/>
    </row>
    <row r="325" spans="4:4">
      <c r="D325" s="209"/>
    </row>
    <row r="326" spans="4:4">
      <c r="D326" s="209"/>
    </row>
    <row r="327" spans="4:4">
      <c r="D327" s="209"/>
    </row>
    <row r="328" spans="4:4">
      <c r="D328" s="209"/>
    </row>
    <row r="329" spans="4:4">
      <c r="D329" s="209"/>
    </row>
    <row r="330" spans="4:4">
      <c r="D330" s="209"/>
    </row>
    <row r="331" spans="4:4">
      <c r="D331" s="209"/>
    </row>
    <row r="332" spans="4:4">
      <c r="D332" s="209"/>
    </row>
    <row r="333" spans="4:4">
      <c r="D333" s="209"/>
    </row>
    <row r="334" spans="4:4">
      <c r="D334" s="209"/>
    </row>
    <row r="335" spans="4:4">
      <c r="D335" s="209"/>
    </row>
    <row r="336" spans="4:4">
      <c r="D336" s="209"/>
    </row>
    <row r="337" spans="4:4">
      <c r="D337" s="209"/>
    </row>
    <row r="338" spans="4:4">
      <c r="D338" s="209"/>
    </row>
    <row r="339" spans="4:4">
      <c r="D339" s="209"/>
    </row>
    <row r="340" spans="4:4">
      <c r="D340" s="209"/>
    </row>
    <row r="341" spans="4:4">
      <c r="D341" s="209"/>
    </row>
    <row r="342" spans="4:4">
      <c r="D342" s="209"/>
    </row>
    <row r="343" spans="4:4">
      <c r="D343" s="209"/>
    </row>
    <row r="344" spans="4:4">
      <c r="D344" s="209"/>
    </row>
    <row r="345" spans="4:4">
      <c r="D345" s="209"/>
    </row>
    <row r="346" spans="4:4">
      <c r="D346" s="209"/>
    </row>
    <row r="347" spans="4:4">
      <c r="D347" s="209"/>
    </row>
    <row r="348" spans="4:4">
      <c r="D348" s="209"/>
    </row>
    <row r="349" spans="4:4">
      <c r="D349" s="209"/>
    </row>
    <row r="350" spans="4:4">
      <c r="D350" s="209"/>
    </row>
    <row r="351" spans="4:4">
      <c r="D351" s="209"/>
    </row>
    <row r="352" spans="4:4">
      <c r="D352" s="209"/>
    </row>
    <row r="353" spans="4:4">
      <c r="D353" s="209"/>
    </row>
    <row r="354" spans="4:4">
      <c r="D354" s="209"/>
    </row>
    <row r="355" spans="4:4">
      <c r="D355" s="209"/>
    </row>
    <row r="356" spans="4:4">
      <c r="D356" s="209"/>
    </row>
    <row r="357" spans="4:4">
      <c r="D357" s="209"/>
    </row>
    <row r="358" spans="4:4">
      <c r="D358" s="209"/>
    </row>
    <row r="359" spans="4:4">
      <c r="D359" s="209"/>
    </row>
    <row r="360" spans="4:4">
      <c r="D360" s="209"/>
    </row>
    <row r="361" spans="4:4">
      <c r="D361" s="209"/>
    </row>
    <row r="362" spans="4:4">
      <c r="D362" s="209"/>
    </row>
    <row r="363" spans="4:4">
      <c r="D363" s="209"/>
    </row>
    <row r="364" spans="4:4">
      <c r="D364" s="209"/>
    </row>
    <row r="365" spans="4:4">
      <c r="D365" s="209"/>
    </row>
    <row r="366" spans="4:4">
      <c r="D366" s="209"/>
    </row>
    <row r="367" spans="4:4">
      <c r="D367" s="209"/>
    </row>
    <row r="368" spans="4:4">
      <c r="D368" s="209"/>
    </row>
    <row r="369" spans="4:4">
      <c r="D369" s="209"/>
    </row>
    <row r="370" spans="4:4">
      <c r="D370" s="209"/>
    </row>
    <row r="371" spans="4:4">
      <c r="D371" s="209"/>
    </row>
    <row r="372" spans="4:4">
      <c r="D372" s="209"/>
    </row>
    <row r="373" spans="4:4">
      <c r="D373" s="209"/>
    </row>
    <row r="374" spans="4:4">
      <c r="D374" s="209"/>
    </row>
    <row r="375" spans="4:4">
      <c r="D375" s="209"/>
    </row>
    <row r="376" spans="4:4">
      <c r="D376" s="209"/>
    </row>
    <row r="377" spans="4:4">
      <c r="D377" s="209"/>
    </row>
    <row r="378" spans="4:4">
      <c r="D378" s="209"/>
    </row>
    <row r="379" spans="4:4">
      <c r="D379" s="209"/>
    </row>
    <row r="380" spans="4:4">
      <c r="D380" s="209"/>
    </row>
    <row r="381" spans="4:4">
      <c r="D381" s="209"/>
    </row>
    <row r="382" spans="4:4">
      <c r="D382" s="209"/>
    </row>
    <row r="383" spans="4:4">
      <c r="D383" s="209"/>
    </row>
    <row r="384" spans="4:4">
      <c r="D384" s="209"/>
    </row>
    <row r="385" spans="4:4">
      <c r="D385" s="209"/>
    </row>
    <row r="386" spans="4:4">
      <c r="D386" s="209"/>
    </row>
    <row r="387" spans="4:4">
      <c r="D387" s="209"/>
    </row>
    <row r="388" spans="4:4">
      <c r="D388" s="209"/>
    </row>
    <row r="389" spans="4:4">
      <c r="D389" s="209"/>
    </row>
    <row r="390" spans="4:4">
      <c r="D390" s="209"/>
    </row>
    <row r="391" spans="4:4">
      <c r="D391" s="209"/>
    </row>
    <row r="392" spans="4:4">
      <c r="D392" s="209"/>
    </row>
    <row r="393" spans="4:4">
      <c r="D393" s="209"/>
    </row>
    <row r="394" spans="4:4">
      <c r="D394" s="209"/>
    </row>
    <row r="395" spans="4:4">
      <c r="D395" s="209"/>
    </row>
    <row r="396" spans="4:4">
      <c r="D396" s="209"/>
    </row>
    <row r="397" spans="4:4">
      <c r="D397" s="209"/>
    </row>
    <row r="398" spans="4:4">
      <c r="D398" s="209"/>
    </row>
    <row r="399" spans="4:4">
      <c r="D399" s="209"/>
    </row>
    <row r="400" spans="4:4">
      <c r="D400" s="209"/>
    </row>
    <row r="401" spans="4:4">
      <c r="D401" s="209"/>
    </row>
    <row r="402" spans="4:4">
      <c r="D402" s="209"/>
    </row>
    <row r="403" spans="4:4">
      <c r="D403" s="209"/>
    </row>
    <row r="404" spans="4:4">
      <c r="D404" s="209"/>
    </row>
    <row r="405" spans="4:4">
      <c r="D405" s="209"/>
    </row>
    <row r="406" spans="4:4">
      <c r="D406" s="209"/>
    </row>
    <row r="407" spans="4:4">
      <c r="D407" s="209"/>
    </row>
    <row r="408" spans="4:4">
      <c r="D408" s="209"/>
    </row>
    <row r="409" spans="4:4">
      <c r="D409" s="209"/>
    </row>
    <row r="410" spans="4:4">
      <c r="D410" s="209"/>
    </row>
    <row r="411" spans="4:4">
      <c r="D411" s="209"/>
    </row>
    <row r="412" spans="4:4">
      <c r="D412" s="209"/>
    </row>
    <row r="413" spans="4:4">
      <c r="D413" s="209"/>
    </row>
    <row r="414" spans="4:4">
      <c r="D414" s="209"/>
    </row>
    <row r="415" spans="4:4">
      <c r="D415" s="209"/>
    </row>
    <row r="416" spans="4:4">
      <c r="D416" s="209"/>
    </row>
    <row r="417" spans="4:4">
      <c r="D417" s="209"/>
    </row>
    <row r="418" spans="4:4">
      <c r="D418" s="209"/>
    </row>
    <row r="419" spans="4:4">
      <c r="D419" s="209"/>
    </row>
    <row r="420" spans="4:4">
      <c r="D420" s="209"/>
    </row>
    <row r="421" spans="4:4">
      <c r="D421" s="209"/>
    </row>
    <row r="422" spans="4:4">
      <c r="D422" s="209"/>
    </row>
    <row r="423" spans="4:4">
      <c r="D423" s="209"/>
    </row>
    <row r="424" spans="4:4">
      <c r="D424" s="209"/>
    </row>
    <row r="425" spans="4:4">
      <c r="D425" s="209"/>
    </row>
    <row r="426" spans="4:4">
      <c r="D426" s="209"/>
    </row>
    <row r="427" spans="4:4">
      <c r="D427" s="209"/>
    </row>
    <row r="428" spans="4:4">
      <c r="D428" s="209"/>
    </row>
    <row r="429" spans="4:4">
      <c r="D429" s="209"/>
    </row>
    <row r="430" spans="4:4">
      <c r="D430" s="209"/>
    </row>
    <row r="431" spans="4:4">
      <c r="D431" s="209"/>
    </row>
    <row r="432" spans="4:4">
      <c r="D432" s="209"/>
    </row>
    <row r="433" spans="4:4">
      <c r="D433" s="209"/>
    </row>
    <row r="434" spans="4:4">
      <c r="D434" s="209"/>
    </row>
    <row r="435" spans="4:4">
      <c r="D435" s="209"/>
    </row>
    <row r="436" spans="4:4">
      <c r="D436" s="209"/>
    </row>
    <row r="437" spans="4:4">
      <c r="D437" s="209"/>
    </row>
    <row r="438" spans="4:4">
      <c r="D438" s="209"/>
    </row>
    <row r="439" spans="4:4">
      <c r="D439" s="209"/>
    </row>
    <row r="440" spans="4:4">
      <c r="D440" s="209"/>
    </row>
    <row r="441" spans="4:4">
      <c r="D441" s="209"/>
    </row>
    <row r="442" spans="4:4">
      <c r="D442" s="209"/>
    </row>
    <row r="443" spans="4:4">
      <c r="D443" s="209"/>
    </row>
    <row r="444" spans="4:4">
      <c r="D444" s="209"/>
    </row>
    <row r="445" spans="4:4">
      <c r="D445" s="209"/>
    </row>
    <row r="446" spans="4:4">
      <c r="D446" s="209"/>
    </row>
    <row r="447" spans="4:4">
      <c r="D447" s="209"/>
    </row>
    <row r="448" spans="4:4">
      <c r="D448" s="209"/>
    </row>
    <row r="449" spans="4:4">
      <c r="D449" s="209"/>
    </row>
    <row r="450" spans="4:4">
      <c r="D450" s="209"/>
    </row>
    <row r="451" spans="4:4">
      <c r="D451" s="209"/>
    </row>
    <row r="452" spans="4:4">
      <c r="D452" s="209"/>
    </row>
    <row r="453" spans="4:4">
      <c r="D453" s="209"/>
    </row>
    <row r="454" spans="4:4">
      <c r="D454" s="209"/>
    </row>
    <row r="455" spans="4:4">
      <c r="D455" s="209"/>
    </row>
    <row r="456" spans="4:4">
      <c r="D456" s="209"/>
    </row>
    <row r="457" spans="4:4">
      <c r="D457" s="209"/>
    </row>
    <row r="458" spans="4:4">
      <c r="D458" s="209"/>
    </row>
    <row r="459" spans="4:4">
      <c r="D459" s="209"/>
    </row>
    <row r="460" spans="4:4">
      <c r="D460" s="209"/>
    </row>
    <row r="461" spans="4:4">
      <c r="D461" s="209"/>
    </row>
    <row r="462" spans="4:4">
      <c r="D462" s="209"/>
    </row>
    <row r="463" spans="4:4">
      <c r="D463" s="209"/>
    </row>
    <row r="464" spans="4:4">
      <c r="D464" s="209"/>
    </row>
    <row r="465" spans="4:4">
      <c r="D465" s="209"/>
    </row>
    <row r="466" spans="4:4">
      <c r="D466" s="209"/>
    </row>
    <row r="467" spans="4:4">
      <c r="D467" s="209"/>
    </row>
    <row r="468" spans="4:4">
      <c r="D468" s="209"/>
    </row>
    <row r="469" spans="4:4">
      <c r="D469" s="209"/>
    </row>
    <row r="470" spans="4:4">
      <c r="D470" s="209"/>
    </row>
    <row r="471" spans="4:4">
      <c r="D471" s="209"/>
    </row>
    <row r="472" spans="4:4">
      <c r="D472" s="209"/>
    </row>
    <row r="473" spans="4:4">
      <c r="D473" s="209"/>
    </row>
    <row r="474" spans="4:4">
      <c r="D474" s="209"/>
    </row>
    <row r="475" spans="4:4">
      <c r="D475" s="209"/>
    </row>
    <row r="476" spans="4:4">
      <c r="D476" s="209"/>
    </row>
    <row r="477" spans="4:4">
      <c r="D477" s="209"/>
    </row>
    <row r="478" spans="4:4">
      <c r="D478" s="209"/>
    </row>
    <row r="479" spans="4:4">
      <c r="D479" s="209"/>
    </row>
    <row r="480" spans="4:4">
      <c r="D480" s="209"/>
    </row>
    <row r="481" spans="4:4">
      <c r="D481" s="209"/>
    </row>
    <row r="482" spans="4:4">
      <c r="D482" s="209"/>
    </row>
    <row r="483" spans="4:4">
      <c r="D483" s="209"/>
    </row>
    <row r="484" spans="4:4">
      <c r="D484" s="209"/>
    </row>
    <row r="485" spans="4:4">
      <c r="D485" s="209"/>
    </row>
    <row r="486" spans="4:4">
      <c r="D486" s="209"/>
    </row>
    <row r="487" spans="4:4">
      <c r="D487" s="209"/>
    </row>
    <row r="488" spans="4:4">
      <c r="D488" s="209"/>
    </row>
    <row r="489" spans="4:4">
      <c r="D489" s="209"/>
    </row>
    <row r="490" spans="4:4">
      <c r="D490" s="209"/>
    </row>
    <row r="491" spans="4:4">
      <c r="D491" s="209"/>
    </row>
    <row r="492" spans="4:4">
      <c r="D492" s="209"/>
    </row>
    <row r="493" spans="4:4">
      <c r="D493" s="209"/>
    </row>
    <row r="494" spans="4:4">
      <c r="D494" s="209"/>
    </row>
    <row r="495" spans="4:4">
      <c r="D495" s="209"/>
    </row>
    <row r="496" spans="4:4">
      <c r="D496" s="209"/>
    </row>
    <row r="497" spans="4:5">
      <c r="D497" s="209"/>
      <c r="E497" s="174"/>
    </row>
    <row r="498" spans="4:5">
      <c r="D498" s="209"/>
      <c r="E498" s="174"/>
    </row>
    <row r="499" spans="4:5">
      <c r="D499" s="209"/>
      <c r="E499" s="174"/>
    </row>
    <row r="500" spans="4:5">
      <c r="D500" s="209"/>
      <c r="E500" s="174"/>
    </row>
    <row r="501" spans="4:5">
      <c r="D501" s="209"/>
      <c r="E501" s="174"/>
    </row>
    <row r="502" spans="4:5">
      <c r="D502" s="209"/>
      <c r="E502" s="174"/>
    </row>
    <row r="503" spans="4:5">
      <c r="D503" s="209"/>
      <c r="E503" s="174"/>
    </row>
    <row r="504" spans="4:5">
      <c r="D504" s="209"/>
      <c r="E504" s="174"/>
    </row>
    <row r="505" spans="4:5">
      <c r="D505" s="209"/>
      <c r="E505" s="174"/>
    </row>
    <row r="506" spans="4:5">
      <c r="D506" s="209"/>
      <c r="E506" s="174"/>
    </row>
    <row r="507" spans="4:5">
      <c r="D507" s="209"/>
      <c r="E507" s="174"/>
    </row>
    <row r="508" spans="4:5">
      <c r="D508" s="209"/>
      <c r="E508" s="174"/>
    </row>
    <row r="509" spans="4:5">
      <c r="D509" s="209"/>
      <c r="E509" s="174"/>
    </row>
    <row r="510" spans="4:5">
      <c r="D510" s="174"/>
      <c r="E510" s="182"/>
    </row>
    <row r="511" spans="4:5">
      <c r="D511" s="1"/>
    </row>
    <row r="512" spans="4:5">
      <c r="D512" s="1"/>
    </row>
    <row r="513" spans="5:5">
      <c r="E513" s="2"/>
    </row>
  </sheetData>
  <sheetProtection password="CC03"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1181102362204722" bottom="0.51181102362204722" header="0" footer="0.23622047244094491"/>
  <pageSetup paperSize="9" fitToHeight="1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4" t="s">
        <v>192</v>
      </c>
      <c r="C1" s="77" t="s" vm="1">
        <v>250</v>
      </c>
    </row>
    <row r="2" spans="2:18">
      <c r="B2" s="54" t="s">
        <v>191</v>
      </c>
      <c r="C2" s="77" t="s">
        <v>251</v>
      </c>
    </row>
    <row r="3" spans="2:18">
      <c r="B3" s="54" t="s">
        <v>193</v>
      </c>
      <c r="C3" s="77" t="s">
        <v>252</v>
      </c>
    </row>
    <row r="4" spans="2:18">
      <c r="B4" s="54" t="s">
        <v>194</v>
      </c>
      <c r="C4" s="77">
        <v>659</v>
      </c>
    </row>
    <row r="6" spans="2:18" ht="26.25" customHeight="1">
      <c r="B6" s="223" t="s">
        <v>234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2:18" s="3" customFormat="1" ht="78.75">
      <c r="B7" s="20" t="s">
        <v>129</v>
      </c>
      <c r="C7" s="28" t="s">
        <v>53</v>
      </c>
      <c r="D7" s="69" t="s">
        <v>74</v>
      </c>
      <c r="E7" s="28" t="s">
        <v>15</v>
      </c>
      <c r="F7" s="28" t="s">
        <v>75</v>
      </c>
      <c r="G7" s="28" t="s">
        <v>116</v>
      </c>
      <c r="H7" s="28" t="s">
        <v>18</v>
      </c>
      <c r="I7" s="28" t="s">
        <v>115</v>
      </c>
      <c r="J7" s="28" t="s">
        <v>17</v>
      </c>
      <c r="K7" s="28" t="s">
        <v>231</v>
      </c>
      <c r="L7" s="28" t="s">
        <v>0</v>
      </c>
      <c r="M7" s="28" t="s">
        <v>232</v>
      </c>
      <c r="N7" s="28" t="s">
        <v>67</v>
      </c>
      <c r="O7" s="69" t="s">
        <v>195</v>
      </c>
      <c r="P7" s="29" t="s">
        <v>197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1"/>
      <c r="D390" s="1"/>
    </row>
    <row r="391" spans="2:4">
      <c r="B391" s="41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03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scale="9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4" t="s">
        <v>192</v>
      </c>
      <c r="C1" s="77" t="s" vm="1">
        <v>250</v>
      </c>
    </row>
    <row r="2" spans="2:18">
      <c r="B2" s="54" t="s">
        <v>191</v>
      </c>
      <c r="C2" s="77" t="s">
        <v>251</v>
      </c>
    </row>
    <row r="3" spans="2:18">
      <c r="B3" s="54" t="s">
        <v>193</v>
      </c>
      <c r="C3" s="77" t="s">
        <v>252</v>
      </c>
    </row>
    <row r="4" spans="2:18">
      <c r="B4" s="54" t="s">
        <v>194</v>
      </c>
      <c r="C4" s="77">
        <v>659</v>
      </c>
    </row>
    <row r="6" spans="2:18" ht="26.25" customHeight="1">
      <c r="B6" s="223" t="s">
        <v>237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2:18" s="3" customFormat="1" ht="78.75">
      <c r="B7" s="20" t="s">
        <v>129</v>
      </c>
      <c r="C7" s="28" t="s">
        <v>53</v>
      </c>
      <c r="D7" s="69" t="s">
        <v>74</v>
      </c>
      <c r="E7" s="28" t="s">
        <v>15</v>
      </c>
      <c r="F7" s="28" t="s">
        <v>75</v>
      </c>
      <c r="G7" s="28" t="s">
        <v>116</v>
      </c>
      <c r="H7" s="28" t="s">
        <v>18</v>
      </c>
      <c r="I7" s="28" t="s">
        <v>115</v>
      </c>
      <c r="J7" s="28" t="s">
        <v>17</v>
      </c>
      <c r="K7" s="28" t="s">
        <v>231</v>
      </c>
      <c r="L7" s="28" t="s">
        <v>0</v>
      </c>
      <c r="M7" s="28" t="s">
        <v>232</v>
      </c>
      <c r="N7" s="28" t="s">
        <v>67</v>
      </c>
      <c r="O7" s="69" t="s">
        <v>195</v>
      </c>
      <c r="P7" s="29" t="s">
        <v>197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"/>
      <c r="R24" s="2"/>
      <c r="S24" s="2"/>
      <c r="T24" s="2"/>
      <c r="U24" s="2"/>
      <c r="V24" s="2"/>
      <c r="W24" s="2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"/>
      <c r="R25" s="2"/>
      <c r="S25" s="2"/>
      <c r="T25" s="2"/>
      <c r="U25" s="2"/>
      <c r="V25" s="2"/>
      <c r="W25" s="2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"/>
      <c r="R26" s="2"/>
      <c r="S26" s="2"/>
      <c r="T26" s="2"/>
      <c r="U26" s="2"/>
      <c r="V26" s="2"/>
      <c r="W26" s="2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"/>
      <c r="R27" s="2"/>
      <c r="S27" s="2"/>
      <c r="T27" s="2"/>
      <c r="U27" s="2"/>
      <c r="V27" s="2"/>
      <c r="W27" s="2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"/>
      <c r="R28" s="2"/>
      <c r="S28" s="2"/>
      <c r="T28" s="2"/>
      <c r="U28" s="2"/>
      <c r="V28" s="2"/>
      <c r="W28" s="2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2"/>
      <c r="R29" s="2"/>
      <c r="S29" s="2"/>
      <c r="T29" s="2"/>
      <c r="U29" s="2"/>
      <c r="V29" s="2"/>
      <c r="W29" s="2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2"/>
      <c r="R30" s="2"/>
      <c r="S30" s="2"/>
      <c r="T30" s="2"/>
      <c r="U30" s="2"/>
      <c r="V30" s="2"/>
      <c r="W30" s="2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1"/>
      <c r="D390" s="1"/>
    </row>
    <row r="391" spans="2:4">
      <c r="B391" s="41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03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</sheetPr>
  <dimension ref="B1:AZ877"/>
  <sheetViews>
    <sheetView rightToLeft="1" zoomScale="90" zoomScaleNormal="90" workbookViewId="0">
      <selection sqref="A1:Q34"/>
    </sheetView>
  </sheetViews>
  <sheetFormatPr defaultColWidth="9.140625" defaultRowHeight="18"/>
  <cols>
    <col min="1" max="1" width="3.28515625" style="1" customWidth="1"/>
    <col min="2" max="2" width="30.5703125" style="2" customWidth="1"/>
    <col min="3" max="3" width="17.42578125" style="2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4" t="s">
        <v>192</v>
      </c>
      <c r="C1" s="77" t="s" vm="1">
        <v>250</v>
      </c>
    </row>
    <row r="2" spans="2:52">
      <c r="B2" s="54" t="s">
        <v>191</v>
      </c>
      <c r="C2" s="77" t="s">
        <v>251</v>
      </c>
    </row>
    <row r="3" spans="2:52">
      <c r="B3" s="54" t="s">
        <v>193</v>
      </c>
      <c r="C3" s="77" t="s">
        <v>252</v>
      </c>
    </row>
    <row r="4" spans="2:52">
      <c r="B4" s="54" t="s">
        <v>194</v>
      </c>
      <c r="C4" s="77">
        <v>659</v>
      </c>
    </row>
    <row r="6" spans="2:52" ht="21.75" customHeight="1">
      <c r="B6" s="215" t="s">
        <v>223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2:52" ht="27.75" customHeight="1">
      <c r="B7" s="218" t="s">
        <v>100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  <c r="AT7" s="3"/>
      <c r="AU7" s="3"/>
    </row>
    <row r="8" spans="2:52" s="3" customFormat="1" ht="55.5" customHeight="1">
      <c r="B8" s="20" t="s">
        <v>128</v>
      </c>
      <c r="C8" s="28" t="s">
        <v>53</v>
      </c>
      <c r="D8" s="69" t="s">
        <v>132</v>
      </c>
      <c r="E8" s="28" t="s">
        <v>15</v>
      </c>
      <c r="F8" s="28" t="s">
        <v>75</v>
      </c>
      <c r="G8" s="28" t="s">
        <v>116</v>
      </c>
      <c r="H8" s="28" t="s">
        <v>18</v>
      </c>
      <c r="I8" s="28" t="s">
        <v>115</v>
      </c>
      <c r="J8" s="28" t="s">
        <v>17</v>
      </c>
      <c r="K8" s="28" t="s">
        <v>19</v>
      </c>
      <c r="L8" s="28" t="s">
        <v>0</v>
      </c>
      <c r="M8" s="28" t="s">
        <v>119</v>
      </c>
      <c r="N8" s="28" t="s">
        <v>70</v>
      </c>
      <c r="O8" s="28" t="s">
        <v>67</v>
      </c>
      <c r="P8" s="69" t="s">
        <v>195</v>
      </c>
      <c r="Q8" s="70" t="s">
        <v>197</v>
      </c>
      <c r="AL8" s="1"/>
      <c r="AT8" s="1"/>
      <c r="AU8" s="1"/>
      <c r="AV8" s="1"/>
    </row>
    <row r="9" spans="2:52" s="3" customFormat="1" ht="21.75" customHeight="1">
      <c r="B9" s="14"/>
      <c r="C9" s="30"/>
      <c r="D9" s="30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71</v>
      </c>
      <c r="N9" s="30" t="s">
        <v>23</v>
      </c>
      <c r="O9" s="30" t="s">
        <v>20</v>
      </c>
      <c r="P9" s="30" t="s">
        <v>20</v>
      </c>
      <c r="Q9" s="31" t="s">
        <v>20</v>
      </c>
      <c r="AT9" s="1"/>
      <c r="AU9" s="1"/>
    </row>
    <row r="10" spans="2:52" s="4" customFormat="1" ht="18" customHeight="1">
      <c r="B10" s="17"/>
      <c r="C10" s="32" t="s">
        <v>1</v>
      </c>
      <c r="D10" s="32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126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8" t="s">
        <v>31</v>
      </c>
      <c r="C11" s="79"/>
      <c r="D11" s="79"/>
      <c r="E11" s="79"/>
      <c r="F11" s="79"/>
      <c r="G11" s="79"/>
      <c r="H11" s="87">
        <v>4.9504662213621193</v>
      </c>
      <c r="I11" s="79"/>
      <c r="J11" s="79"/>
      <c r="K11" s="88">
        <v>3.5600362394573796E-3</v>
      </c>
      <c r="L11" s="87"/>
      <c r="M11" s="89"/>
      <c r="N11" s="87">
        <v>191766.92761000001</v>
      </c>
      <c r="O11" s="79"/>
      <c r="P11" s="88">
        <v>1</v>
      </c>
      <c r="Q11" s="88">
        <f>N11/'סכום נכסי הקרן'!$C$43</f>
        <v>0.30866574606464009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0" t="s">
        <v>246</v>
      </c>
      <c r="C12" s="81"/>
      <c r="D12" s="81"/>
      <c r="E12" s="81"/>
      <c r="F12" s="81"/>
      <c r="G12" s="81"/>
      <c r="H12" s="90">
        <v>4.9504662213621193</v>
      </c>
      <c r="I12" s="81"/>
      <c r="J12" s="81"/>
      <c r="K12" s="91">
        <v>3.5600362394573796E-3</v>
      </c>
      <c r="L12" s="90"/>
      <c r="M12" s="92"/>
      <c r="N12" s="90">
        <v>191766.92761000001</v>
      </c>
      <c r="O12" s="81"/>
      <c r="P12" s="91">
        <v>1</v>
      </c>
      <c r="Q12" s="91">
        <f>N12/'סכום נכסי הקרן'!$C$43</f>
        <v>0.30866574606464009</v>
      </c>
      <c r="AV12" s="4"/>
    </row>
    <row r="13" spans="2:52" s="122" customFormat="1">
      <c r="B13" s="131" t="s">
        <v>29</v>
      </c>
      <c r="C13" s="124"/>
      <c r="D13" s="124"/>
      <c r="E13" s="124"/>
      <c r="F13" s="124"/>
      <c r="G13" s="124"/>
      <c r="H13" s="125">
        <v>5.8494864764951569</v>
      </c>
      <c r="I13" s="124"/>
      <c r="J13" s="124"/>
      <c r="K13" s="127">
        <v>5.5716167809321052E-4</v>
      </c>
      <c r="L13" s="125"/>
      <c r="M13" s="126"/>
      <c r="N13" s="125">
        <v>106699.21197999998</v>
      </c>
      <c r="O13" s="124"/>
      <c r="P13" s="127">
        <v>0.55640048735095848</v>
      </c>
      <c r="Q13" s="127">
        <f>N13/'סכום נכסי הקרן'!$C$43</f>
        <v>0.17174177153891293</v>
      </c>
    </row>
    <row r="14" spans="2:52">
      <c r="B14" s="84" t="s">
        <v>28</v>
      </c>
      <c r="C14" s="81"/>
      <c r="D14" s="81"/>
      <c r="E14" s="81"/>
      <c r="F14" s="81"/>
      <c r="G14" s="81"/>
      <c r="H14" s="90">
        <v>5.8494864764951569</v>
      </c>
      <c r="I14" s="81"/>
      <c r="J14" s="81"/>
      <c r="K14" s="91">
        <v>5.5716167809321052E-4</v>
      </c>
      <c r="L14" s="90"/>
      <c r="M14" s="92"/>
      <c r="N14" s="90">
        <v>106699.21197999998</v>
      </c>
      <c r="O14" s="81"/>
      <c r="P14" s="91">
        <v>0.55640048735095848</v>
      </c>
      <c r="Q14" s="91">
        <f>N14/'סכום נכסי הקרן'!$C$43</f>
        <v>0.17174177153891293</v>
      </c>
    </row>
    <row r="15" spans="2:52">
      <c r="B15" s="85" t="s">
        <v>253</v>
      </c>
      <c r="C15" s="83" t="s">
        <v>254</v>
      </c>
      <c r="D15" s="96" t="s">
        <v>133</v>
      </c>
      <c r="E15" s="83" t="s">
        <v>255</v>
      </c>
      <c r="F15" s="83"/>
      <c r="G15" s="83"/>
      <c r="H15" s="93">
        <v>4.8500000000000014</v>
      </c>
      <c r="I15" s="96" t="s">
        <v>177</v>
      </c>
      <c r="J15" s="97">
        <v>0.04</v>
      </c>
      <c r="K15" s="94">
        <v>-1E-3</v>
      </c>
      <c r="L15" s="93">
        <v>18002763.999999996</v>
      </c>
      <c r="M15" s="95">
        <v>159.79</v>
      </c>
      <c r="N15" s="93">
        <v>28766.617249999996</v>
      </c>
      <c r="O15" s="94">
        <v>1.1578973163224881E-3</v>
      </c>
      <c r="P15" s="94">
        <v>0.15000822930481111</v>
      </c>
      <c r="Q15" s="94">
        <f>N15/'סכום נכסי הקרן'!$C$43</f>
        <v>4.630240201420513E-2</v>
      </c>
    </row>
    <row r="16" spans="2:52" ht="20.25">
      <c r="B16" s="85" t="s">
        <v>256</v>
      </c>
      <c r="C16" s="83" t="s">
        <v>257</v>
      </c>
      <c r="D16" s="96" t="s">
        <v>133</v>
      </c>
      <c r="E16" s="83" t="s">
        <v>255</v>
      </c>
      <c r="F16" s="83"/>
      <c r="G16" s="83"/>
      <c r="H16" s="93">
        <v>7.26</v>
      </c>
      <c r="I16" s="96" t="s">
        <v>177</v>
      </c>
      <c r="J16" s="97">
        <v>0.04</v>
      </c>
      <c r="K16" s="94">
        <v>2.5999999999999999E-3</v>
      </c>
      <c r="L16" s="93">
        <v>2245020.9999999995</v>
      </c>
      <c r="M16" s="95">
        <v>161.99</v>
      </c>
      <c r="N16" s="93">
        <v>3636.7095599999998</v>
      </c>
      <c r="O16" s="94">
        <v>2.1347821315937759E-4</v>
      </c>
      <c r="P16" s="94">
        <v>1.8964216642173275E-2</v>
      </c>
      <c r="Q16" s="94">
        <f>N16/'סכום נכסי הקרן'!$C$43</f>
        <v>5.853604078387877E-3</v>
      </c>
      <c r="AT16" s="4"/>
    </row>
    <row r="17" spans="2:47" ht="20.25">
      <c r="B17" s="85" t="s">
        <v>258</v>
      </c>
      <c r="C17" s="83" t="s">
        <v>259</v>
      </c>
      <c r="D17" s="96" t="s">
        <v>133</v>
      </c>
      <c r="E17" s="83" t="s">
        <v>255</v>
      </c>
      <c r="F17" s="83"/>
      <c r="G17" s="83"/>
      <c r="H17" s="93">
        <v>0.57999999999999996</v>
      </c>
      <c r="I17" s="96" t="s">
        <v>177</v>
      </c>
      <c r="J17" s="97">
        <v>1E-3</v>
      </c>
      <c r="K17" s="94">
        <v>-6.7999999999999996E-3</v>
      </c>
      <c r="L17" s="93">
        <v>290857.99999999994</v>
      </c>
      <c r="M17" s="95">
        <v>98.5</v>
      </c>
      <c r="N17" s="93">
        <v>286.49511000000001</v>
      </c>
      <c r="O17" s="94">
        <v>2.9123780321917808E-5</v>
      </c>
      <c r="P17" s="94">
        <v>1.4939755961604104E-3</v>
      </c>
      <c r="Q17" s="94">
        <f>N17/'סכום נכסי הקרן'!$C$43</f>
        <v>4.6113909199121852E-4</v>
      </c>
      <c r="AU17" s="4"/>
    </row>
    <row r="18" spans="2:47">
      <c r="B18" s="85" t="s">
        <v>260</v>
      </c>
      <c r="C18" s="83" t="s">
        <v>261</v>
      </c>
      <c r="D18" s="96" t="s">
        <v>133</v>
      </c>
      <c r="E18" s="83" t="s">
        <v>255</v>
      </c>
      <c r="F18" s="83"/>
      <c r="G18" s="83"/>
      <c r="H18" s="93">
        <v>1.98</v>
      </c>
      <c r="I18" s="96" t="s">
        <v>177</v>
      </c>
      <c r="J18" s="97">
        <v>3.5000000000000003E-2</v>
      </c>
      <c r="K18" s="94">
        <v>-2.1000000000000003E-3</v>
      </c>
      <c r="L18" s="93">
        <v>19897065.999999996</v>
      </c>
      <c r="M18" s="95">
        <v>128.1</v>
      </c>
      <c r="N18" s="93">
        <v>25488.140279999992</v>
      </c>
      <c r="O18" s="94">
        <v>1.0334489495208321E-3</v>
      </c>
      <c r="P18" s="94">
        <v>0.13291207507811617</v>
      </c>
      <c r="Q18" s="94">
        <f>N18/'סכום נכסי הקרן'!$C$43</f>
        <v>4.1025404814986191E-2</v>
      </c>
      <c r="AT18" s="3"/>
    </row>
    <row r="19" spans="2:47">
      <c r="B19" s="85" t="s">
        <v>262</v>
      </c>
      <c r="C19" s="83" t="s">
        <v>263</v>
      </c>
      <c r="D19" s="96" t="s">
        <v>133</v>
      </c>
      <c r="E19" s="83" t="s">
        <v>255</v>
      </c>
      <c r="F19" s="83"/>
      <c r="G19" s="83"/>
      <c r="H19" s="93">
        <v>15.199999999999998</v>
      </c>
      <c r="I19" s="96" t="s">
        <v>177</v>
      </c>
      <c r="J19" s="97">
        <v>0.04</v>
      </c>
      <c r="K19" s="94">
        <v>9.3999999999999969E-3</v>
      </c>
      <c r="L19" s="93">
        <v>2879967.9999999995</v>
      </c>
      <c r="M19" s="95">
        <v>186.16</v>
      </c>
      <c r="N19" s="93">
        <v>5361.3483799999995</v>
      </c>
      <c r="O19" s="94">
        <v>1.7784712795001795E-4</v>
      </c>
      <c r="P19" s="94">
        <v>2.7957627766261522E-2</v>
      </c>
      <c r="Q19" s="94">
        <f>N19/'סכום נכסי הקרן'!$C$43</f>
        <v>8.6295620326706096E-3</v>
      </c>
      <c r="AU19" s="3"/>
    </row>
    <row r="20" spans="2:47">
      <c r="B20" s="85" t="s">
        <v>264</v>
      </c>
      <c r="C20" s="83" t="s">
        <v>265</v>
      </c>
      <c r="D20" s="96" t="s">
        <v>133</v>
      </c>
      <c r="E20" s="83" t="s">
        <v>255</v>
      </c>
      <c r="F20" s="83"/>
      <c r="G20" s="83"/>
      <c r="H20" s="93">
        <v>19.509999999999998</v>
      </c>
      <c r="I20" s="96" t="s">
        <v>177</v>
      </c>
      <c r="J20" s="97">
        <v>2.75E-2</v>
      </c>
      <c r="K20" s="94">
        <v>1.0899999999999998E-2</v>
      </c>
      <c r="L20" s="93">
        <v>3676454.9999999995</v>
      </c>
      <c r="M20" s="95">
        <v>145.56</v>
      </c>
      <c r="N20" s="93">
        <v>5351.4478199999994</v>
      </c>
      <c r="O20" s="94">
        <v>2.1503676667777784E-4</v>
      </c>
      <c r="P20" s="94">
        <v>2.7905999677292317E-2</v>
      </c>
      <c r="Q20" s="94">
        <f>N20/'סכום נכסי הקרן'!$C$43</f>
        <v>8.6136262100710379E-3</v>
      </c>
    </row>
    <row r="21" spans="2:47">
      <c r="B21" s="85" t="s">
        <v>266</v>
      </c>
      <c r="C21" s="83" t="s">
        <v>267</v>
      </c>
      <c r="D21" s="96" t="s">
        <v>133</v>
      </c>
      <c r="E21" s="83" t="s">
        <v>255</v>
      </c>
      <c r="F21" s="83"/>
      <c r="G21" s="83"/>
      <c r="H21" s="93">
        <v>7.06</v>
      </c>
      <c r="I21" s="96" t="s">
        <v>177</v>
      </c>
      <c r="J21" s="97">
        <v>1.7500000000000002E-2</v>
      </c>
      <c r="K21" s="94">
        <v>2.0999999999999994E-3</v>
      </c>
      <c r="L21" s="93">
        <v>8005187.9999999991</v>
      </c>
      <c r="M21" s="95">
        <v>112.31</v>
      </c>
      <c r="N21" s="93">
        <v>8990.6268499999987</v>
      </c>
      <c r="O21" s="94">
        <v>5.8435953363291542E-4</v>
      </c>
      <c r="P21" s="94">
        <v>4.688309377456578E-2</v>
      </c>
      <c r="Q21" s="94">
        <f>N21/'סכום נכסי הקרן'!$C$43</f>
        <v>1.447120511774483E-2</v>
      </c>
    </row>
    <row r="22" spans="2:47">
      <c r="B22" s="85" t="s">
        <v>268</v>
      </c>
      <c r="C22" s="83" t="s">
        <v>269</v>
      </c>
      <c r="D22" s="96" t="s">
        <v>133</v>
      </c>
      <c r="E22" s="83" t="s">
        <v>255</v>
      </c>
      <c r="F22" s="83"/>
      <c r="G22" s="83"/>
      <c r="H22" s="93">
        <v>3.42</v>
      </c>
      <c r="I22" s="96" t="s">
        <v>177</v>
      </c>
      <c r="J22" s="97">
        <v>0.03</v>
      </c>
      <c r="K22" s="94">
        <v>-3.5000000000000005E-3</v>
      </c>
      <c r="L22" s="93">
        <v>1643846.9999999998</v>
      </c>
      <c r="M22" s="95">
        <v>122.69</v>
      </c>
      <c r="N22" s="93">
        <v>2016.8358899999996</v>
      </c>
      <c r="O22" s="94">
        <v>1.0722891244042255E-4</v>
      </c>
      <c r="P22" s="94">
        <v>1.0517120523001111E-2</v>
      </c>
      <c r="Q22" s="94">
        <f>N22/'סכום נכסי הקרן'!$C$43</f>
        <v>3.2462748526838757E-3</v>
      </c>
    </row>
    <row r="23" spans="2:47">
      <c r="B23" s="85" t="s">
        <v>270</v>
      </c>
      <c r="C23" s="83" t="s">
        <v>271</v>
      </c>
      <c r="D23" s="96" t="s">
        <v>133</v>
      </c>
      <c r="E23" s="83" t="s">
        <v>255</v>
      </c>
      <c r="F23" s="83"/>
      <c r="G23" s="83"/>
      <c r="H23" s="93">
        <v>9.27</v>
      </c>
      <c r="I23" s="96" t="s">
        <v>177</v>
      </c>
      <c r="J23" s="97">
        <v>7.4999999999999997E-3</v>
      </c>
      <c r="K23" s="94">
        <v>4.0999999999999995E-3</v>
      </c>
      <c r="L23" s="93">
        <v>3116699.9999999995</v>
      </c>
      <c r="M23" s="95">
        <v>102.12</v>
      </c>
      <c r="N23" s="93">
        <v>3182.7740400000002</v>
      </c>
      <c r="O23" s="94">
        <v>5.3072751747337799E-4</v>
      </c>
      <c r="P23" s="94">
        <v>1.659709564974033E-2</v>
      </c>
      <c r="Q23" s="94">
        <f>N23/'סכום נכסי הקרן'!$C$43</f>
        <v>5.1229549112332918E-3</v>
      </c>
    </row>
    <row r="24" spans="2:47">
      <c r="B24" s="85" t="s">
        <v>272</v>
      </c>
      <c r="C24" s="83" t="s">
        <v>273</v>
      </c>
      <c r="D24" s="96" t="s">
        <v>133</v>
      </c>
      <c r="E24" s="83" t="s">
        <v>255</v>
      </c>
      <c r="F24" s="83"/>
      <c r="G24" s="83"/>
      <c r="H24" s="93">
        <v>6.02</v>
      </c>
      <c r="I24" s="96" t="s">
        <v>177</v>
      </c>
      <c r="J24" s="97">
        <v>2.75E-2</v>
      </c>
      <c r="K24" s="94">
        <v>7.0000000000000021E-4</v>
      </c>
      <c r="L24" s="93">
        <v>16069603.999999998</v>
      </c>
      <c r="M24" s="95">
        <v>120.94</v>
      </c>
      <c r="N24" s="93">
        <v>19434.578279999998</v>
      </c>
      <c r="O24" s="94">
        <v>9.9091444109321693E-4</v>
      </c>
      <c r="P24" s="94">
        <v>0.10134478620591171</v>
      </c>
      <c r="Q24" s="94">
        <f>N24/'סכום נכסי הקרן'!$C$43</f>
        <v>3.1281664044009186E-2</v>
      </c>
    </row>
    <row r="25" spans="2:47">
      <c r="B25" s="85" t="s">
        <v>274</v>
      </c>
      <c r="C25" s="83" t="s">
        <v>275</v>
      </c>
      <c r="D25" s="96" t="s">
        <v>133</v>
      </c>
      <c r="E25" s="83" t="s">
        <v>255</v>
      </c>
      <c r="F25" s="83"/>
      <c r="G25" s="83"/>
      <c r="H25" s="93">
        <v>1.1499999999999997</v>
      </c>
      <c r="I25" s="96" t="s">
        <v>177</v>
      </c>
      <c r="J25" s="97">
        <v>0.01</v>
      </c>
      <c r="K25" s="94">
        <v>-3.0999999999999999E-3</v>
      </c>
      <c r="L25" s="93">
        <v>4029703.9999999995</v>
      </c>
      <c r="M25" s="95">
        <v>103.82</v>
      </c>
      <c r="N25" s="93">
        <v>4183.6385199999995</v>
      </c>
      <c r="O25" s="94">
        <v>2.486091517221335E-4</v>
      </c>
      <c r="P25" s="94">
        <v>2.1816267132924731E-2</v>
      </c>
      <c r="Q25" s="94">
        <f>N25/'סכום נכסי הקרן'!$C$43</f>
        <v>6.7339343709296989E-3</v>
      </c>
    </row>
    <row r="26" spans="2:47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94"/>
      <c r="Q26" s="83"/>
    </row>
    <row r="27" spans="2:47" s="122" customFormat="1">
      <c r="B27" s="131" t="s">
        <v>54</v>
      </c>
      <c r="C27" s="124"/>
      <c r="D27" s="124"/>
      <c r="E27" s="124"/>
      <c r="F27" s="124"/>
      <c r="G27" s="124"/>
      <c r="H27" s="125">
        <v>3.8228380481315636</v>
      </c>
      <c r="I27" s="124"/>
      <c r="J27" s="124"/>
      <c r="K27" s="127">
        <v>7.3264986041685302E-3</v>
      </c>
      <c r="L27" s="125"/>
      <c r="M27" s="126"/>
      <c r="N27" s="125">
        <v>85067.715629999962</v>
      </c>
      <c r="O27" s="124"/>
      <c r="P27" s="127">
        <v>0.44359951264904118</v>
      </c>
      <c r="Q27" s="127">
        <f>N27/'סכום נכסי הקרן'!$C$43</f>
        <v>0.13692397452572705</v>
      </c>
    </row>
    <row r="28" spans="2:47">
      <c r="B28" s="84" t="s">
        <v>25</v>
      </c>
      <c r="C28" s="81"/>
      <c r="D28" s="81"/>
      <c r="E28" s="81"/>
      <c r="F28" s="81"/>
      <c r="G28" s="81"/>
      <c r="H28" s="90">
        <v>0.62838498220047356</v>
      </c>
      <c r="I28" s="81"/>
      <c r="J28" s="81"/>
      <c r="K28" s="91">
        <v>1.0001073277635412E-3</v>
      </c>
      <c r="L28" s="90"/>
      <c r="M28" s="92"/>
      <c r="N28" s="90">
        <v>23189.74064</v>
      </c>
      <c r="O28" s="81"/>
      <c r="P28" s="91">
        <v>0.12092669434200568</v>
      </c>
      <c r="Q28" s="91">
        <f>N28/'סכום נכסי הקרן'!$C$43</f>
        <v>3.7325928328205873E-2</v>
      </c>
    </row>
    <row r="29" spans="2:47">
      <c r="B29" s="85" t="s">
        <v>276</v>
      </c>
      <c r="C29" s="83" t="s">
        <v>277</v>
      </c>
      <c r="D29" s="96" t="s">
        <v>133</v>
      </c>
      <c r="E29" s="83" t="s">
        <v>255</v>
      </c>
      <c r="F29" s="83"/>
      <c r="G29" s="83"/>
      <c r="H29" s="93">
        <v>0.52</v>
      </c>
      <c r="I29" s="96" t="s">
        <v>177</v>
      </c>
      <c r="J29" s="97">
        <v>0</v>
      </c>
      <c r="K29" s="94">
        <v>1E-3</v>
      </c>
      <c r="L29" s="93">
        <v>3376299.9999999995</v>
      </c>
      <c r="M29" s="95">
        <v>99.95</v>
      </c>
      <c r="N29" s="93">
        <v>3374.6118499999998</v>
      </c>
      <c r="O29" s="94">
        <v>3.7514444444444441E-4</v>
      </c>
      <c r="P29" s="94">
        <v>1.7597465277553025E-2</v>
      </c>
      <c r="Q29" s="94">
        <f>N29/'סכום נכסי הקרן'!$C$43</f>
        <v>5.4317347487425035E-3</v>
      </c>
    </row>
    <row r="30" spans="2:47">
      <c r="B30" s="85" t="s">
        <v>278</v>
      </c>
      <c r="C30" s="83" t="s">
        <v>279</v>
      </c>
      <c r="D30" s="96" t="s">
        <v>133</v>
      </c>
      <c r="E30" s="83" t="s">
        <v>255</v>
      </c>
      <c r="F30" s="83"/>
      <c r="G30" s="83"/>
      <c r="H30" s="93">
        <v>0.59</v>
      </c>
      <c r="I30" s="96" t="s">
        <v>177</v>
      </c>
      <c r="J30" s="97">
        <v>0</v>
      </c>
      <c r="K30" s="94">
        <v>1E-3</v>
      </c>
      <c r="L30" s="93">
        <v>6376590.9999999991</v>
      </c>
      <c r="M30" s="95">
        <v>99.94</v>
      </c>
      <c r="N30" s="93">
        <v>6372.7650499999991</v>
      </c>
      <c r="O30" s="94">
        <v>7.0851011111111096E-4</v>
      </c>
      <c r="P30" s="94">
        <v>3.3231825369598719E-2</v>
      </c>
      <c r="Q30" s="94">
        <f>N30/'סכום נכסי הקרן'!$C$43</f>
        <v>1.0257526170797022E-2</v>
      </c>
    </row>
    <row r="31" spans="2:47">
      <c r="B31" s="85" t="s">
        <v>280</v>
      </c>
      <c r="C31" s="83" t="s">
        <v>281</v>
      </c>
      <c r="D31" s="96" t="s">
        <v>133</v>
      </c>
      <c r="E31" s="83" t="s">
        <v>255</v>
      </c>
      <c r="F31" s="83"/>
      <c r="G31" s="83"/>
      <c r="H31" s="93">
        <v>0.7599999999999999</v>
      </c>
      <c r="I31" s="96" t="s">
        <v>177</v>
      </c>
      <c r="J31" s="97">
        <v>0</v>
      </c>
      <c r="K31" s="94">
        <v>1.0999999999999996E-3</v>
      </c>
      <c r="L31" s="93">
        <v>4811499.9999999991</v>
      </c>
      <c r="M31" s="95">
        <v>99.92</v>
      </c>
      <c r="N31" s="93">
        <v>4807.6507999999994</v>
      </c>
      <c r="O31" s="94">
        <v>6.0143749999999987E-4</v>
      </c>
      <c r="P31" s="94">
        <v>2.5070281199777101E-2</v>
      </c>
      <c r="Q31" s="94">
        <f>N31/'סכום נכסי הקרן'!$C$43</f>
        <v>7.7383370505795185E-3</v>
      </c>
    </row>
    <row r="32" spans="2:47">
      <c r="B32" s="85" t="s">
        <v>282</v>
      </c>
      <c r="C32" s="83" t="s">
        <v>283</v>
      </c>
      <c r="D32" s="96" t="s">
        <v>133</v>
      </c>
      <c r="E32" s="83" t="s">
        <v>255</v>
      </c>
      <c r="F32" s="83"/>
      <c r="G32" s="83"/>
      <c r="H32" s="93">
        <v>0.68</v>
      </c>
      <c r="I32" s="96" t="s">
        <v>177</v>
      </c>
      <c r="J32" s="97">
        <v>0</v>
      </c>
      <c r="K32" s="94">
        <v>8.9999999999999998E-4</v>
      </c>
      <c r="L32" s="93">
        <v>6726782.9999999991</v>
      </c>
      <c r="M32" s="95">
        <v>99.94</v>
      </c>
      <c r="N32" s="93">
        <v>6722.7469299999984</v>
      </c>
      <c r="O32" s="94">
        <v>7.4742033333333321E-4</v>
      </c>
      <c r="P32" s="94">
        <v>3.5056863108701278E-2</v>
      </c>
      <c r="Q32" s="94">
        <f>N32/'סכום נכסי הקרן'!$C$43</f>
        <v>1.0820852806133239E-2</v>
      </c>
    </row>
    <row r="33" spans="2:17">
      <c r="B33" s="85" t="s">
        <v>284</v>
      </c>
      <c r="C33" s="83" t="s">
        <v>285</v>
      </c>
      <c r="D33" s="96" t="s">
        <v>133</v>
      </c>
      <c r="E33" s="83" t="s">
        <v>255</v>
      </c>
      <c r="F33" s="83"/>
      <c r="G33" s="83"/>
      <c r="H33" s="93">
        <v>0.86</v>
      </c>
      <c r="I33" s="96" t="s">
        <v>177</v>
      </c>
      <c r="J33" s="97">
        <v>0</v>
      </c>
      <c r="K33" s="94">
        <v>1.2999999999999999E-3</v>
      </c>
      <c r="L33" s="93">
        <v>163999.99999999997</v>
      </c>
      <c r="M33" s="95">
        <v>99.89</v>
      </c>
      <c r="N33" s="93">
        <v>163.81959999999998</v>
      </c>
      <c r="O33" s="94">
        <v>2.0499999999999997E-5</v>
      </c>
      <c r="P33" s="94">
        <v>8.542640904857326E-4</v>
      </c>
      <c r="Q33" s="94">
        <f>N33/'סכום נכסי הקרן'!$C$43</f>
        <v>2.6368206282600986E-4</v>
      </c>
    </row>
    <row r="34" spans="2:17">
      <c r="B34" s="85" t="s">
        <v>286</v>
      </c>
      <c r="C34" s="83" t="s">
        <v>287</v>
      </c>
      <c r="D34" s="96" t="s">
        <v>133</v>
      </c>
      <c r="E34" s="83" t="s">
        <v>255</v>
      </c>
      <c r="F34" s="83"/>
      <c r="G34" s="83"/>
      <c r="H34" s="93">
        <v>0.93</v>
      </c>
      <c r="I34" s="96" t="s">
        <v>177</v>
      </c>
      <c r="J34" s="97">
        <v>0</v>
      </c>
      <c r="K34" s="94">
        <v>1.1000000000000003E-3</v>
      </c>
      <c r="L34" s="93">
        <v>39999.999999999993</v>
      </c>
      <c r="M34" s="95">
        <v>99.9</v>
      </c>
      <c r="N34" s="93">
        <v>39.959999999999994</v>
      </c>
      <c r="O34" s="94">
        <v>4.9999999999999987E-6</v>
      </c>
      <c r="P34" s="94">
        <v>2.0837795389446606E-4</v>
      </c>
      <c r="Q34" s="94">
        <f>N34/'סכום נכסי הקרן'!$C$43</f>
        <v>6.4319136602258549E-5</v>
      </c>
    </row>
    <row r="35" spans="2:17">
      <c r="B35" s="85" t="s">
        <v>288</v>
      </c>
      <c r="C35" s="83" t="s">
        <v>289</v>
      </c>
      <c r="D35" s="96" t="s">
        <v>133</v>
      </c>
      <c r="E35" s="83" t="s">
        <v>255</v>
      </c>
      <c r="F35" s="83"/>
      <c r="G35" s="83"/>
      <c r="H35" s="93">
        <v>8.9999999999999969E-2</v>
      </c>
      <c r="I35" s="96" t="s">
        <v>177</v>
      </c>
      <c r="J35" s="97">
        <v>0</v>
      </c>
      <c r="K35" s="94">
        <v>2.2000000000000001E-3</v>
      </c>
      <c r="L35" s="93">
        <v>36999.999999999993</v>
      </c>
      <c r="M35" s="95">
        <v>99.98</v>
      </c>
      <c r="N35" s="93">
        <v>36.992599999999996</v>
      </c>
      <c r="O35" s="94">
        <v>3.3636363636363629E-6</v>
      </c>
      <c r="P35" s="94">
        <v>1.9290396139230295E-4</v>
      </c>
      <c r="Q35" s="94">
        <f>N35/'סכום נכסי הקרן'!$C$43</f>
        <v>5.9542845161979715E-5</v>
      </c>
    </row>
    <row r="36" spans="2:17">
      <c r="B36" s="85" t="s">
        <v>290</v>
      </c>
      <c r="C36" s="83" t="s">
        <v>291</v>
      </c>
      <c r="D36" s="96" t="s">
        <v>133</v>
      </c>
      <c r="E36" s="83" t="s">
        <v>255</v>
      </c>
      <c r="F36" s="83"/>
      <c r="G36" s="83"/>
      <c r="H36" s="93">
        <v>0.18999999999999997</v>
      </c>
      <c r="I36" s="96" t="s">
        <v>177</v>
      </c>
      <c r="J36" s="97">
        <v>0</v>
      </c>
      <c r="K36" s="94">
        <v>1.1000000000000001E-3</v>
      </c>
      <c r="L36" s="93">
        <v>196979.99999999997</v>
      </c>
      <c r="M36" s="95">
        <v>99.98</v>
      </c>
      <c r="N36" s="93">
        <v>196.94059999999999</v>
      </c>
      <c r="O36" s="94">
        <v>1.7907272727272725E-5</v>
      </c>
      <c r="P36" s="94">
        <v>1.0269789606293415E-3</v>
      </c>
      <c r="Q36" s="94">
        <f>N36/'סכום נכסי הקרן'!$C$43</f>
        <v>3.1699322707534432E-4</v>
      </c>
    </row>
    <row r="37" spans="2:17">
      <c r="B37" s="85" t="s">
        <v>292</v>
      </c>
      <c r="C37" s="83" t="s">
        <v>293</v>
      </c>
      <c r="D37" s="96" t="s">
        <v>133</v>
      </c>
      <c r="E37" s="83" t="s">
        <v>255</v>
      </c>
      <c r="F37" s="83"/>
      <c r="G37" s="83"/>
      <c r="H37" s="93">
        <v>0.25999999999999995</v>
      </c>
      <c r="I37" s="96" t="s">
        <v>177</v>
      </c>
      <c r="J37" s="97">
        <v>0</v>
      </c>
      <c r="K37" s="94">
        <v>7.9999999999999971E-4</v>
      </c>
      <c r="L37" s="93">
        <v>2249.9999999999995</v>
      </c>
      <c r="M37" s="95">
        <v>99.98</v>
      </c>
      <c r="N37" s="93">
        <v>2.2495500000000002</v>
      </c>
      <c r="O37" s="94">
        <v>2.4999999999999994E-7</v>
      </c>
      <c r="P37" s="94">
        <v>1.1730646300883289E-5</v>
      </c>
      <c r="Q37" s="94">
        <f>N37/'סכום נכסי הקרן'!$C$43</f>
        <v>3.6208486922825509E-6</v>
      </c>
    </row>
    <row r="38" spans="2:17">
      <c r="B38" s="85" t="s">
        <v>294</v>
      </c>
      <c r="C38" s="83" t="s">
        <v>295</v>
      </c>
      <c r="D38" s="96" t="s">
        <v>133</v>
      </c>
      <c r="E38" s="83" t="s">
        <v>255</v>
      </c>
      <c r="F38" s="83"/>
      <c r="G38" s="83"/>
      <c r="H38" s="93">
        <v>0.34</v>
      </c>
      <c r="I38" s="96" t="s">
        <v>177</v>
      </c>
      <c r="J38" s="97">
        <v>0</v>
      </c>
      <c r="K38" s="94">
        <v>8.9999999999999998E-4</v>
      </c>
      <c r="L38" s="93">
        <v>349999.99999999994</v>
      </c>
      <c r="M38" s="95">
        <v>99.97</v>
      </c>
      <c r="N38" s="93">
        <v>349.89499999999992</v>
      </c>
      <c r="O38" s="94">
        <v>3.8888888888888884E-5</v>
      </c>
      <c r="P38" s="94">
        <v>1.8245846891367418E-3</v>
      </c>
      <c r="Q38" s="94">
        <f>N38/'סכום נכסי הקרן'!$C$43</f>
        <v>5.6318679433051176E-4</v>
      </c>
    </row>
    <row r="39" spans="2:17">
      <c r="B39" s="85" t="s">
        <v>296</v>
      </c>
      <c r="C39" s="83" t="s">
        <v>297</v>
      </c>
      <c r="D39" s="96" t="s">
        <v>133</v>
      </c>
      <c r="E39" s="83" t="s">
        <v>255</v>
      </c>
      <c r="F39" s="83"/>
      <c r="G39" s="83"/>
      <c r="H39" s="93">
        <v>0.43999999999999995</v>
      </c>
      <c r="I39" s="96" t="s">
        <v>177</v>
      </c>
      <c r="J39" s="97">
        <v>0</v>
      </c>
      <c r="K39" s="94">
        <v>1.0999999999999998E-3</v>
      </c>
      <c r="L39" s="93">
        <v>1122669.9999999998</v>
      </c>
      <c r="M39" s="95">
        <v>99.95</v>
      </c>
      <c r="N39" s="93">
        <v>1122.1086599999999</v>
      </c>
      <c r="O39" s="94">
        <v>1.2474111111111108E-4</v>
      </c>
      <c r="P39" s="94">
        <v>5.851419084536064E-3</v>
      </c>
      <c r="Q39" s="94">
        <f>N39/'סכום נכסי הקרן'!$C$43</f>
        <v>1.8061326372651974E-3</v>
      </c>
    </row>
    <row r="40" spans="2:17">
      <c r="B40" s="86"/>
      <c r="C40" s="83"/>
      <c r="D40" s="83"/>
      <c r="E40" s="83"/>
      <c r="F40" s="83"/>
      <c r="G40" s="83"/>
      <c r="H40" s="83"/>
      <c r="I40" s="83"/>
      <c r="J40" s="83"/>
      <c r="K40" s="94"/>
      <c r="L40" s="93"/>
      <c r="M40" s="95"/>
      <c r="N40" s="83"/>
      <c r="O40" s="83"/>
      <c r="P40" s="94"/>
      <c r="Q40" s="83"/>
    </row>
    <row r="41" spans="2:17">
      <c r="B41" s="84" t="s">
        <v>26</v>
      </c>
      <c r="C41" s="81"/>
      <c r="D41" s="81"/>
      <c r="E41" s="81"/>
      <c r="F41" s="81"/>
      <c r="G41" s="81"/>
      <c r="H41" s="90">
        <v>4.1599999999999993</v>
      </c>
      <c r="I41" s="81"/>
      <c r="J41" s="81"/>
      <c r="K41" s="91">
        <v>2.6999999999999997E-3</v>
      </c>
      <c r="L41" s="90"/>
      <c r="M41" s="92"/>
      <c r="N41" s="90">
        <v>17.327369999999998</v>
      </c>
      <c r="O41" s="81"/>
      <c r="P41" s="91">
        <v>9.035640407838726E-5</v>
      </c>
      <c r="Q41" s="91">
        <f>N41/'סכום נכסי הקרן'!$C$43</f>
        <v>2.7889926876573489E-5</v>
      </c>
    </row>
    <row r="42" spans="2:17">
      <c r="B42" s="85" t="s">
        <v>298</v>
      </c>
      <c r="C42" s="83" t="s">
        <v>299</v>
      </c>
      <c r="D42" s="96" t="s">
        <v>133</v>
      </c>
      <c r="E42" s="83" t="s">
        <v>255</v>
      </c>
      <c r="F42" s="83"/>
      <c r="G42" s="83"/>
      <c r="H42" s="93">
        <v>4.1599999999999993</v>
      </c>
      <c r="I42" s="96" t="s">
        <v>177</v>
      </c>
      <c r="J42" s="97">
        <v>7.000000000000001E-4</v>
      </c>
      <c r="K42" s="94">
        <v>2.6999999999999997E-3</v>
      </c>
      <c r="L42" s="93">
        <v>17445.999999999996</v>
      </c>
      <c r="M42" s="95">
        <v>99.32</v>
      </c>
      <c r="N42" s="93">
        <v>17.327369999999998</v>
      </c>
      <c r="O42" s="94">
        <v>9.4692862895616803E-7</v>
      </c>
      <c r="P42" s="94">
        <v>9.035640407838726E-5</v>
      </c>
      <c r="Q42" s="94">
        <f>N42/'סכום נכסי הקרן'!$C$43</f>
        <v>2.7889926876573489E-5</v>
      </c>
    </row>
    <row r="43" spans="2:17">
      <c r="B43" s="86"/>
      <c r="C43" s="83"/>
      <c r="D43" s="83"/>
      <c r="E43" s="83"/>
      <c r="F43" s="83"/>
      <c r="G43" s="83"/>
      <c r="H43" s="83"/>
      <c r="I43" s="83"/>
      <c r="J43" s="83"/>
      <c r="K43" s="94"/>
      <c r="L43" s="93"/>
      <c r="M43" s="95"/>
      <c r="N43" s="83"/>
      <c r="O43" s="83"/>
      <c r="P43" s="94"/>
      <c r="Q43" s="83"/>
    </row>
    <row r="44" spans="2:17">
      <c r="B44" s="84" t="s">
        <v>27</v>
      </c>
      <c r="C44" s="81"/>
      <c r="D44" s="81"/>
      <c r="E44" s="81"/>
      <c r="F44" s="81"/>
      <c r="G44" s="81"/>
      <c r="H44" s="90">
        <v>5.0202502771583504</v>
      </c>
      <c r="I44" s="81"/>
      <c r="J44" s="81"/>
      <c r="K44" s="91">
        <v>9.6993728560160215E-3</v>
      </c>
      <c r="L44" s="90"/>
      <c r="M44" s="92"/>
      <c r="N44" s="90">
        <v>61860.647619999989</v>
      </c>
      <c r="O44" s="81"/>
      <c r="P44" s="91">
        <v>0.32258246190295725</v>
      </c>
      <c r="Q44" s="91">
        <f>N44/'סכום נכסי הקרן'!$C$43</f>
        <v>9.9570156270644639E-2</v>
      </c>
    </row>
    <row r="45" spans="2:17">
      <c r="B45" s="85" t="s">
        <v>300</v>
      </c>
      <c r="C45" s="83" t="s">
        <v>301</v>
      </c>
      <c r="D45" s="96" t="s">
        <v>133</v>
      </c>
      <c r="E45" s="83" t="s">
        <v>255</v>
      </c>
      <c r="F45" s="83"/>
      <c r="G45" s="83"/>
      <c r="H45" s="93">
        <v>0.91</v>
      </c>
      <c r="I45" s="96" t="s">
        <v>177</v>
      </c>
      <c r="J45" s="97">
        <v>5.5E-2</v>
      </c>
      <c r="K45" s="94">
        <v>1E-3</v>
      </c>
      <c r="L45" s="93">
        <v>90533.999999999985</v>
      </c>
      <c r="M45" s="95">
        <v>105.4</v>
      </c>
      <c r="N45" s="93">
        <v>95.422839999999979</v>
      </c>
      <c r="O45" s="94">
        <v>5.0299192803905258E-6</v>
      </c>
      <c r="P45" s="94">
        <v>4.975980018518271E-4</v>
      </c>
      <c r="Q45" s="94">
        <f>N45/'סכום נכסי הקרן'!$C$43</f>
        <v>1.5359145848186837E-4</v>
      </c>
    </row>
    <row r="46" spans="2:17">
      <c r="B46" s="85" t="s">
        <v>302</v>
      </c>
      <c r="C46" s="83" t="s">
        <v>303</v>
      </c>
      <c r="D46" s="96" t="s">
        <v>133</v>
      </c>
      <c r="E46" s="83" t="s">
        <v>255</v>
      </c>
      <c r="F46" s="83"/>
      <c r="G46" s="83"/>
      <c r="H46" s="93">
        <v>2.76</v>
      </c>
      <c r="I46" s="96" t="s">
        <v>177</v>
      </c>
      <c r="J46" s="97">
        <v>0.06</v>
      </c>
      <c r="K46" s="94">
        <v>4.2999999999999991E-3</v>
      </c>
      <c r="L46" s="93">
        <v>4337975.9999999991</v>
      </c>
      <c r="M46" s="95">
        <v>116.6</v>
      </c>
      <c r="N46" s="93">
        <v>5058.0799699999998</v>
      </c>
      <c r="O46" s="94">
        <v>2.3668189140740577E-4</v>
      </c>
      <c r="P46" s="94">
        <v>2.6376185054634193E-2</v>
      </c>
      <c r="Q46" s="94">
        <f>N46/'סכום נכסי הקרן'!$C$43</f>
        <v>8.1414248382276726E-3</v>
      </c>
    </row>
    <row r="47" spans="2:17">
      <c r="B47" s="85" t="s">
        <v>304</v>
      </c>
      <c r="C47" s="83" t="s">
        <v>305</v>
      </c>
      <c r="D47" s="96" t="s">
        <v>133</v>
      </c>
      <c r="E47" s="83" t="s">
        <v>255</v>
      </c>
      <c r="F47" s="83"/>
      <c r="G47" s="83"/>
      <c r="H47" s="93">
        <v>8.35</v>
      </c>
      <c r="I47" s="96" t="s">
        <v>177</v>
      </c>
      <c r="J47" s="97">
        <v>6.25E-2</v>
      </c>
      <c r="K47" s="94">
        <v>1.9E-2</v>
      </c>
      <c r="L47" s="93">
        <v>648093.99999999988</v>
      </c>
      <c r="M47" s="95">
        <v>144.04</v>
      </c>
      <c r="N47" s="93">
        <v>933.51456999999994</v>
      </c>
      <c r="O47" s="94">
        <v>3.8669889087812363E-5</v>
      </c>
      <c r="P47" s="94">
        <v>4.8679643650468554E-3</v>
      </c>
      <c r="Q47" s="94">
        <f>N47/'סכום נכסי הקרן'!$C$43</f>
        <v>1.5025738525532696E-3</v>
      </c>
    </row>
    <row r="48" spans="2:17">
      <c r="B48" s="85" t="s">
        <v>306</v>
      </c>
      <c r="C48" s="83" t="s">
        <v>307</v>
      </c>
      <c r="D48" s="96" t="s">
        <v>133</v>
      </c>
      <c r="E48" s="83" t="s">
        <v>255</v>
      </c>
      <c r="F48" s="83"/>
      <c r="G48" s="83"/>
      <c r="H48" s="93">
        <v>7.1400000000000015</v>
      </c>
      <c r="I48" s="96" t="s">
        <v>177</v>
      </c>
      <c r="J48" s="97">
        <v>3.7499999999999999E-2</v>
      </c>
      <c r="K48" s="94">
        <v>1.5800000000000002E-2</v>
      </c>
      <c r="L48" s="93">
        <v>1180493.9999999998</v>
      </c>
      <c r="M48" s="95">
        <v>116.18</v>
      </c>
      <c r="N48" s="93">
        <v>1371.4979299999998</v>
      </c>
      <c r="O48" s="94">
        <v>8.8322699640243078E-5</v>
      </c>
      <c r="P48" s="94">
        <v>7.1519002108081991E-3</v>
      </c>
      <c r="Q48" s="94">
        <f>N48/'סכום נכסי הקרן'!$C$43</f>
        <v>2.2075466143489696E-3</v>
      </c>
    </row>
    <row r="49" spans="2:17">
      <c r="B49" s="85" t="s">
        <v>308</v>
      </c>
      <c r="C49" s="83" t="s">
        <v>309</v>
      </c>
      <c r="D49" s="96" t="s">
        <v>133</v>
      </c>
      <c r="E49" s="83" t="s">
        <v>255</v>
      </c>
      <c r="F49" s="83"/>
      <c r="G49" s="83"/>
      <c r="H49" s="93">
        <v>0.15999999999999998</v>
      </c>
      <c r="I49" s="96" t="s">
        <v>177</v>
      </c>
      <c r="J49" s="97">
        <v>2.5000000000000001E-2</v>
      </c>
      <c r="K49" s="94">
        <v>9.9999999999999959E-4</v>
      </c>
      <c r="L49" s="93">
        <v>5449002.9999999991</v>
      </c>
      <c r="M49" s="95">
        <v>102.49</v>
      </c>
      <c r="N49" s="93">
        <v>5584.6832300000005</v>
      </c>
      <c r="O49" s="94">
        <v>6.2954937513899157E-4</v>
      </c>
      <c r="P49" s="94">
        <v>2.9122243859262716E-2</v>
      </c>
      <c r="Q49" s="94">
        <f>N49/'סכום נכסי הקרן'!$C$43</f>
        <v>8.9890391278957104E-3</v>
      </c>
    </row>
    <row r="50" spans="2:17">
      <c r="B50" s="85" t="s">
        <v>310</v>
      </c>
      <c r="C50" s="83" t="s">
        <v>311</v>
      </c>
      <c r="D50" s="96" t="s">
        <v>133</v>
      </c>
      <c r="E50" s="83" t="s">
        <v>255</v>
      </c>
      <c r="F50" s="83"/>
      <c r="G50" s="83"/>
      <c r="H50" s="93">
        <v>3.0400000000000009</v>
      </c>
      <c r="I50" s="96" t="s">
        <v>177</v>
      </c>
      <c r="J50" s="97">
        <v>2.2499999999999999E-2</v>
      </c>
      <c r="K50" s="94">
        <v>5.0000000000000001E-3</v>
      </c>
      <c r="L50" s="93">
        <v>3794315.9999999995</v>
      </c>
      <c r="M50" s="95">
        <v>107.35</v>
      </c>
      <c r="N50" s="93">
        <v>4073.1981199999991</v>
      </c>
      <c r="O50" s="94">
        <v>2.533367865456119E-4</v>
      </c>
      <c r="P50" s="94">
        <v>2.1240357608918563E-2</v>
      </c>
      <c r="Q50" s="94">
        <f>N50/'סכום נכסי הקרן'!$C$43</f>
        <v>6.5561708280366029E-3</v>
      </c>
    </row>
    <row r="51" spans="2:17">
      <c r="B51" s="85" t="s">
        <v>312</v>
      </c>
      <c r="C51" s="83" t="s">
        <v>313</v>
      </c>
      <c r="D51" s="96" t="s">
        <v>133</v>
      </c>
      <c r="E51" s="83" t="s">
        <v>255</v>
      </c>
      <c r="F51" s="83"/>
      <c r="G51" s="83"/>
      <c r="H51" s="93">
        <v>1.5700000000000003</v>
      </c>
      <c r="I51" s="96" t="s">
        <v>177</v>
      </c>
      <c r="J51" s="97">
        <v>1.2500000000000001E-2</v>
      </c>
      <c r="K51" s="94">
        <v>1.8000000000000002E-3</v>
      </c>
      <c r="L51" s="93">
        <v>7999.9999999999991</v>
      </c>
      <c r="M51" s="95">
        <v>102.22</v>
      </c>
      <c r="N51" s="93">
        <v>8.1775999999999982</v>
      </c>
      <c r="O51" s="94">
        <v>8.0554569880887975E-7</v>
      </c>
      <c r="P51" s="94">
        <v>4.264343232651115E-5</v>
      </c>
      <c r="Q51" s="94">
        <f>N51/'סכום נכסי הקרן'!$C$43</f>
        <v>1.3162566853819555E-5</v>
      </c>
    </row>
    <row r="52" spans="2:17">
      <c r="B52" s="85" t="s">
        <v>314</v>
      </c>
      <c r="C52" s="83" t="s">
        <v>315</v>
      </c>
      <c r="D52" s="96" t="s">
        <v>133</v>
      </c>
      <c r="E52" s="83" t="s">
        <v>255</v>
      </c>
      <c r="F52" s="83"/>
      <c r="G52" s="83"/>
      <c r="H52" s="93">
        <v>1.7999999999999998</v>
      </c>
      <c r="I52" s="96" t="s">
        <v>177</v>
      </c>
      <c r="J52" s="97">
        <v>0.04</v>
      </c>
      <c r="K52" s="94">
        <v>2.1999999999999997E-3</v>
      </c>
      <c r="L52" s="93">
        <v>8892666.9999999981</v>
      </c>
      <c r="M52" s="95">
        <v>107.59</v>
      </c>
      <c r="N52" s="93">
        <v>9567.6208199999983</v>
      </c>
      <c r="O52" s="94">
        <v>5.3026746206385447E-4</v>
      </c>
      <c r="P52" s="94">
        <v>4.9891923175918257E-2</v>
      </c>
      <c r="Q52" s="94">
        <f>N52/'סכום נכסי הקרן'!$C$43</f>
        <v>1.5399927689694516E-2</v>
      </c>
    </row>
    <row r="53" spans="2:17">
      <c r="B53" s="85" t="s">
        <v>316</v>
      </c>
      <c r="C53" s="83" t="s">
        <v>317</v>
      </c>
      <c r="D53" s="96" t="s">
        <v>133</v>
      </c>
      <c r="E53" s="83" t="s">
        <v>255</v>
      </c>
      <c r="F53" s="83"/>
      <c r="G53" s="83"/>
      <c r="H53" s="93">
        <v>5.2</v>
      </c>
      <c r="I53" s="96" t="s">
        <v>177</v>
      </c>
      <c r="J53" s="97">
        <v>5.5E-2</v>
      </c>
      <c r="K53" s="94">
        <v>1.1000000000000001E-2</v>
      </c>
      <c r="L53" s="93">
        <v>3729931.9999999995</v>
      </c>
      <c r="M53" s="95">
        <v>125.68</v>
      </c>
      <c r="N53" s="93">
        <v>4687.7785199999998</v>
      </c>
      <c r="O53" s="94">
        <v>2.0771113526884161E-4</v>
      </c>
      <c r="P53" s="94">
        <v>2.4445187595296007E-2</v>
      </c>
      <c r="Q53" s="94">
        <f>N53/'סכום נכסי הקרן'!$C$43</f>
        <v>7.545392066792128E-3</v>
      </c>
    </row>
    <row r="54" spans="2:17">
      <c r="B54" s="85" t="s">
        <v>318</v>
      </c>
      <c r="C54" s="83" t="s">
        <v>319</v>
      </c>
      <c r="D54" s="96" t="s">
        <v>133</v>
      </c>
      <c r="E54" s="83" t="s">
        <v>255</v>
      </c>
      <c r="F54" s="83"/>
      <c r="G54" s="83"/>
      <c r="H54" s="93">
        <v>6.2799999999999985</v>
      </c>
      <c r="I54" s="96" t="s">
        <v>177</v>
      </c>
      <c r="J54" s="97">
        <v>4.2500000000000003E-2</v>
      </c>
      <c r="K54" s="94">
        <v>1.3699999999999999E-2</v>
      </c>
      <c r="L54" s="93">
        <v>11579298.999999998</v>
      </c>
      <c r="M54" s="95">
        <v>119.1</v>
      </c>
      <c r="N54" s="93">
        <v>13790.945539999999</v>
      </c>
      <c r="O54" s="94">
        <v>6.9100861024331346E-4</v>
      </c>
      <c r="P54" s="94">
        <v>7.1915140487868179E-2</v>
      </c>
      <c r="Q54" s="94">
        <f>N54/'סכום נכסי הקרן'!$C$43</f>
        <v>2.2197740492031239E-2</v>
      </c>
    </row>
    <row r="55" spans="2:17">
      <c r="B55" s="85" t="s">
        <v>320</v>
      </c>
      <c r="C55" s="83" t="s">
        <v>321</v>
      </c>
      <c r="D55" s="96" t="s">
        <v>133</v>
      </c>
      <c r="E55" s="83" t="s">
        <v>255</v>
      </c>
      <c r="F55" s="83"/>
      <c r="G55" s="83"/>
      <c r="H55" s="93">
        <v>8.68</v>
      </c>
      <c r="I55" s="96" t="s">
        <v>177</v>
      </c>
      <c r="J55" s="97">
        <v>1.7500000000000002E-2</v>
      </c>
      <c r="K55" s="94">
        <v>1.8500000000000003E-2</v>
      </c>
      <c r="L55" s="93">
        <v>203912.99999999997</v>
      </c>
      <c r="M55" s="95">
        <v>100.18</v>
      </c>
      <c r="N55" s="93">
        <v>204.28003999999996</v>
      </c>
      <c r="O55" s="94">
        <v>2.3570822453666748E-5</v>
      </c>
      <c r="P55" s="94">
        <v>1.0652516705875795E-3</v>
      </c>
      <c r="Q55" s="94">
        <f>N55/'סכום נכסי הקרן'!$C$43</f>
        <v>3.2880670164851946E-4</v>
      </c>
    </row>
    <row r="56" spans="2:17">
      <c r="B56" s="85" t="s">
        <v>322</v>
      </c>
      <c r="C56" s="83" t="s">
        <v>323</v>
      </c>
      <c r="D56" s="96" t="s">
        <v>133</v>
      </c>
      <c r="E56" s="83" t="s">
        <v>255</v>
      </c>
      <c r="F56" s="83"/>
      <c r="G56" s="83"/>
      <c r="H56" s="93">
        <v>3.5799999999999996</v>
      </c>
      <c r="I56" s="96" t="s">
        <v>177</v>
      </c>
      <c r="J56" s="97">
        <v>0.05</v>
      </c>
      <c r="K56" s="94">
        <v>6.4999999999999988E-3</v>
      </c>
      <c r="L56" s="93">
        <v>1135085.9999999998</v>
      </c>
      <c r="M56" s="95">
        <v>117.26</v>
      </c>
      <c r="N56" s="93">
        <v>1331.0018099999998</v>
      </c>
      <c r="O56" s="94">
        <v>6.3198070015929144E-5</v>
      </c>
      <c r="P56" s="94">
        <v>6.940726571512284E-3</v>
      </c>
      <c r="Q56" s="94">
        <f>N56/'סכום נכסי הקרן'!$C$43</f>
        <v>2.1423645454265107E-3</v>
      </c>
    </row>
    <row r="57" spans="2:17">
      <c r="B57" s="85" t="s">
        <v>324</v>
      </c>
      <c r="C57" s="83" t="s">
        <v>325</v>
      </c>
      <c r="D57" s="96" t="s">
        <v>133</v>
      </c>
      <c r="E57" s="83" t="s">
        <v>255</v>
      </c>
      <c r="F57" s="83"/>
      <c r="G57" s="83"/>
      <c r="H57" s="93">
        <v>16.279999999999998</v>
      </c>
      <c r="I57" s="96" t="s">
        <v>177</v>
      </c>
      <c r="J57" s="97">
        <v>5.5E-2</v>
      </c>
      <c r="K57" s="94">
        <v>2.9300000000000003E-2</v>
      </c>
      <c r="L57" s="93">
        <v>5342222.9999999991</v>
      </c>
      <c r="M57" s="95">
        <v>146.97</v>
      </c>
      <c r="N57" s="93">
        <v>7851.4651299999987</v>
      </c>
      <c r="O57" s="94">
        <v>3.7477646415060581E-4</v>
      </c>
      <c r="P57" s="94">
        <v>4.0942748720298995E-2</v>
      </c>
      <c r="Q57" s="94">
        <f>N57/'סכום נכסי הקרן'!$C$43</f>
        <v>1.2637624079688178E-2</v>
      </c>
    </row>
    <row r="58" spans="2:17">
      <c r="B58" s="85" t="s">
        <v>326</v>
      </c>
      <c r="C58" s="83" t="s">
        <v>327</v>
      </c>
      <c r="D58" s="96" t="s">
        <v>133</v>
      </c>
      <c r="E58" s="83" t="s">
        <v>255</v>
      </c>
      <c r="F58" s="83"/>
      <c r="G58" s="83"/>
      <c r="H58" s="93">
        <v>0.42</v>
      </c>
      <c r="I58" s="96" t="s">
        <v>177</v>
      </c>
      <c r="J58" s="97">
        <v>4.2500000000000003E-2</v>
      </c>
      <c r="K58" s="94">
        <v>1.1999999999999999E-3</v>
      </c>
      <c r="L58" s="93">
        <v>7007946.9999999991</v>
      </c>
      <c r="M58" s="95">
        <v>104.21</v>
      </c>
      <c r="N58" s="93">
        <v>7302.981499999999</v>
      </c>
      <c r="O58" s="94">
        <v>4.482548747983963E-4</v>
      </c>
      <c r="P58" s="94">
        <v>3.8082591148627096E-2</v>
      </c>
      <c r="Q58" s="94">
        <f>N58/'סכום נכסי הקרן'!$C$43</f>
        <v>1.1754791408965641E-2</v>
      </c>
    </row>
    <row r="59" spans="2:17">
      <c r="C59" s="1"/>
      <c r="D59" s="1"/>
    </row>
    <row r="60" spans="2:17">
      <c r="B60" s="109" t="s">
        <v>1874</v>
      </c>
      <c r="C60" s="1"/>
      <c r="D60" s="1"/>
    </row>
    <row r="61" spans="2:17">
      <c r="B61" s="109" t="s">
        <v>125</v>
      </c>
      <c r="C61" s="1"/>
      <c r="D61" s="1"/>
    </row>
    <row r="62" spans="2:17">
      <c r="B62" s="98"/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sheetProtection password="CC03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AH1:XFD2 D1:AF2 B1:B59 B61:B1048576 A1:A1048576 D3:XFD1048576 C5:C1048576"/>
  </dataValidations>
  <pageMargins left="0" right="0" top="0.51181102362204722" bottom="0.51181102362204722" header="0" footer="0.23622047244094491"/>
  <pageSetup paperSize="9" scale="67" fitToHeight="15" pageOrder="overThenDown" orientation="landscape" blackAndWhite="1" r:id="rId1"/>
  <headerFooter alignWithMargins="0">
    <oddFooter>&amp;L&amp;Z&amp;F&amp;C&amp;A&amp;R&amp;D</oddFooter>
  </headerFooter>
  <rowBreaks count="1" manualBreakCount="1">
    <brk id="3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8" style="2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4" t="s">
        <v>192</v>
      </c>
      <c r="C1" s="77" t="s" vm="1">
        <v>250</v>
      </c>
    </row>
    <row r="2" spans="2:67">
      <c r="B2" s="54" t="s">
        <v>191</v>
      </c>
      <c r="C2" s="77" t="s">
        <v>251</v>
      </c>
    </row>
    <row r="3" spans="2:67">
      <c r="B3" s="54" t="s">
        <v>193</v>
      </c>
      <c r="C3" s="77" t="s">
        <v>252</v>
      </c>
    </row>
    <row r="4" spans="2:67">
      <c r="B4" s="54" t="s">
        <v>194</v>
      </c>
      <c r="C4" s="77">
        <v>659</v>
      </c>
    </row>
    <row r="6" spans="2:67" ht="26.25" customHeight="1">
      <c r="B6" s="218" t="s">
        <v>223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2"/>
      <c r="BO6" s="3"/>
    </row>
    <row r="7" spans="2:67" ht="26.25" customHeight="1">
      <c r="B7" s="218" t="s">
        <v>101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2"/>
      <c r="AZ7" s="41"/>
      <c r="BJ7" s="3"/>
      <c r="BO7" s="3"/>
    </row>
    <row r="8" spans="2:67" s="3" customFormat="1" ht="78.75">
      <c r="B8" s="35" t="s">
        <v>128</v>
      </c>
      <c r="C8" s="12" t="s">
        <v>53</v>
      </c>
      <c r="D8" s="73" t="s">
        <v>132</v>
      </c>
      <c r="E8" s="73" t="s">
        <v>240</v>
      </c>
      <c r="F8" s="73" t="s">
        <v>130</v>
      </c>
      <c r="G8" s="12" t="s">
        <v>74</v>
      </c>
      <c r="H8" s="12" t="s">
        <v>15</v>
      </c>
      <c r="I8" s="12" t="s">
        <v>75</v>
      </c>
      <c r="J8" s="12" t="s">
        <v>116</v>
      </c>
      <c r="K8" s="12" t="s">
        <v>18</v>
      </c>
      <c r="L8" s="12" t="s">
        <v>115</v>
      </c>
      <c r="M8" s="12" t="s">
        <v>17</v>
      </c>
      <c r="N8" s="12" t="s">
        <v>19</v>
      </c>
      <c r="O8" s="12" t="s">
        <v>0</v>
      </c>
      <c r="P8" s="12" t="s">
        <v>119</v>
      </c>
      <c r="Q8" s="12" t="s">
        <v>70</v>
      </c>
      <c r="R8" s="12" t="s">
        <v>67</v>
      </c>
      <c r="S8" s="73" t="s">
        <v>195</v>
      </c>
      <c r="T8" s="36" t="s">
        <v>197</v>
      </c>
      <c r="V8" s="1"/>
      <c r="AZ8" s="41"/>
      <c r="BJ8" s="1"/>
      <c r="BK8" s="1"/>
      <c r="BL8" s="1"/>
      <c r="BO8" s="4"/>
    </row>
    <row r="9" spans="2:67" s="3" customFormat="1" ht="20.25" customHeight="1">
      <c r="B9" s="37"/>
      <c r="C9" s="15"/>
      <c r="D9" s="15"/>
      <c r="E9" s="15"/>
      <c r="F9" s="15"/>
      <c r="G9" s="15"/>
      <c r="H9" s="15"/>
      <c r="I9" s="15"/>
      <c r="J9" s="15" t="s">
        <v>24</v>
      </c>
      <c r="K9" s="15" t="s">
        <v>21</v>
      </c>
      <c r="L9" s="15"/>
      <c r="M9" s="15" t="s">
        <v>20</v>
      </c>
      <c r="N9" s="15" t="s">
        <v>20</v>
      </c>
      <c r="O9" s="15" t="s">
        <v>22</v>
      </c>
      <c r="P9" s="15" t="s">
        <v>71</v>
      </c>
      <c r="Q9" s="15" t="s">
        <v>23</v>
      </c>
      <c r="R9" s="15" t="s">
        <v>20</v>
      </c>
      <c r="S9" s="15" t="s">
        <v>20</v>
      </c>
      <c r="T9" s="71" t="s">
        <v>20</v>
      </c>
      <c r="BJ9" s="1"/>
      <c r="BL9" s="1"/>
      <c r="BO9" s="4"/>
    </row>
    <row r="10" spans="2:67" s="4" customFormat="1" ht="18" customHeight="1">
      <c r="B10" s="38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126</v>
      </c>
      <c r="R10" s="18" t="s">
        <v>127</v>
      </c>
      <c r="S10" s="43" t="s">
        <v>198</v>
      </c>
      <c r="T10" s="72" t="s">
        <v>241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1"/>
      <c r="C697" s="1"/>
      <c r="D697" s="1"/>
      <c r="E697" s="1"/>
      <c r="F697" s="1"/>
      <c r="G697" s="1"/>
    </row>
    <row r="698" spans="2:7">
      <c r="B698" s="41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03"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</sheetPr>
  <dimension ref="B1:BL830"/>
  <sheetViews>
    <sheetView rightToLeft="1" zoomScale="90" zoomScaleNormal="90" workbookViewId="0"/>
  </sheetViews>
  <sheetFormatPr defaultColWidth="9.140625" defaultRowHeight="18"/>
  <cols>
    <col min="1" max="1" width="2.42578125" style="1" customWidth="1"/>
    <col min="2" max="2" width="33" style="2" customWidth="1"/>
    <col min="3" max="3" width="17.7109375" style="2" customWidth="1"/>
    <col min="4" max="4" width="6.42578125" style="2" bestFit="1" customWidth="1"/>
    <col min="5" max="5" width="5.7109375" style="2" bestFit="1" customWidth="1"/>
    <col min="6" max="6" width="13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1.8554687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4">
      <c r="B1" s="54" t="s">
        <v>192</v>
      </c>
      <c r="C1" s="77" t="s" vm="1">
        <v>250</v>
      </c>
    </row>
    <row r="2" spans="2:64">
      <c r="B2" s="54" t="s">
        <v>191</v>
      </c>
      <c r="C2" s="77" t="s">
        <v>251</v>
      </c>
    </row>
    <row r="3" spans="2:64">
      <c r="B3" s="54" t="s">
        <v>193</v>
      </c>
      <c r="C3" s="77" t="s">
        <v>252</v>
      </c>
    </row>
    <row r="4" spans="2:64">
      <c r="B4" s="54" t="s">
        <v>194</v>
      </c>
      <c r="C4" s="77">
        <v>659</v>
      </c>
    </row>
    <row r="6" spans="2:64" ht="26.25" customHeight="1">
      <c r="B6" s="223" t="s">
        <v>223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5"/>
    </row>
    <row r="7" spans="2:64" ht="26.25" customHeight="1">
      <c r="B7" s="223" t="s">
        <v>102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5"/>
      <c r="BL7" s="3"/>
    </row>
    <row r="8" spans="2:64" s="3" customFormat="1" ht="78.75">
      <c r="B8" s="20" t="s">
        <v>128</v>
      </c>
      <c r="C8" s="28" t="s">
        <v>53</v>
      </c>
      <c r="D8" s="73" t="s">
        <v>132</v>
      </c>
      <c r="E8" s="73" t="s">
        <v>240</v>
      </c>
      <c r="F8" s="69" t="s">
        <v>130</v>
      </c>
      <c r="G8" s="28" t="s">
        <v>74</v>
      </c>
      <c r="H8" s="28" t="s">
        <v>15</v>
      </c>
      <c r="I8" s="28" t="s">
        <v>75</v>
      </c>
      <c r="J8" s="28" t="s">
        <v>116</v>
      </c>
      <c r="K8" s="28" t="s">
        <v>18</v>
      </c>
      <c r="L8" s="28" t="s">
        <v>115</v>
      </c>
      <c r="M8" s="28" t="s">
        <v>17</v>
      </c>
      <c r="N8" s="28" t="s">
        <v>19</v>
      </c>
      <c r="O8" s="28" t="s">
        <v>0</v>
      </c>
      <c r="P8" s="28" t="s">
        <v>119</v>
      </c>
      <c r="Q8" s="28" t="s">
        <v>70</v>
      </c>
      <c r="R8" s="12" t="s">
        <v>67</v>
      </c>
      <c r="S8" s="73" t="s">
        <v>195</v>
      </c>
      <c r="T8" s="29" t="s">
        <v>197</v>
      </c>
      <c r="V8" s="1"/>
      <c r="BH8" s="1"/>
      <c r="BI8" s="1"/>
    </row>
    <row r="9" spans="2:64" s="3" customFormat="1" ht="20.25">
      <c r="B9" s="14"/>
      <c r="C9" s="15"/>
      <c r="D9" s="15"/>
      <c r="E9" s="15"/>
      <c r="F9" s="15"/>
      <c r="G9" s="15"/>
      <c r="H9" s="30"/>
      <c r="I9" s="30"/>
      <c r="J9" s="30" t="s">
        <v>24</v>
      </c>
      <c r="K9" s="30" t="s">
        <v>21</v>
      </c>
      <c r="L9" s="30"/>
      <c r="M9" s="30" t="s">
        <v>20</v>
      </c>
      <c r="N9" s="30" t="s">
        <v>20</v>
      </c>
      <c r="O9" s="30" t="s">
        <v>22</v>
      </c>
      <c r="P9" s="30" t="s">
        <v>71</v>
      </c>
      <c r="Q9" s="30" t="s">
        <v>23</v>
      </c>
      <c r="R9" s="15" t="s">
        <v>20</v>
      </c>
      <c r="S9" s="30" t="s">
        <v>23</v>
      </c>
      <c r="T9" s="16" t="s">
        <v>20</v>
      </c>
      <c r="BG9" s="1"/>
      <c r="BH9" s="1"/>
      <c r="BI9" s="1"/>
      <c r="BL9" s="4"/>
    </row>
    <row r="10" spans="2:6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2" t="s">
        <v>14</v>
      </c>
      <c r="Q10" s="40" t="s">
        <v>126</v>
      </c>
      <c r="R10" s="18" t="s">
        <v>127</v>
      </c>
      <c r="S10" s="18" t="s">
        <v>198</v>
      </c>
      <c r="T10" s="19" t="s">
        <v>241</v>
      </c>
      <c r="U10" s="5"/>
      <c r="BG10" s="1"/>
      <c r="BH10" s="3"/>
      <c r="BI10" s="1"/>
    </row>
    <row r="11" spans="2:64" s="4" customFormat="1" ht="18" customHeight="1">
      <c r="B11" s="78" t="s">
        <v>40</v>
      </c>
      <c r="C11" s="79"/>
      <c r="D11" s="79"/>
      <c r="E11" s="79"/>
      <c r="F11" s="79"/>
      <c r="G11" s="79"/>
      <c r="H11" s="79"/>
      <c r="I11" s="79"/>
      <c r="J11" s="79"/>
      <c r="K11" s="87">
        <v>3.890654193943873</v>
      </c>
      <c r="L11" s="79"/>
      <c r="M11" s="79"/>
      <c r="N11" s="101">
        <v>1.5343011390627421E-2</v>
      </c>
      <c r="O11" s="87"/>
      <c r="P11" s="89"/>
      <c r="Q11" s="87">
        <v>89629.29260999999</v>
      </c>
      <c r="R11" s="79"/>
      <c r="S11" s="88">
        <v>1</v>
      </c>
      <c r="T11" s="88">
        <f>Q11/'סכום נכסי הקרן'!$C$43</f>
        <v>0.14426623410776757</v>
      </c>
      <c r="U11" s="5"/>
      <c r="BG11" s="1"/>
      <c r="BH11" s="3"/>
      <c r="BI11" s="1"/>
      <c r="BL11" s="1"/>
    </row>
    <row r="12" spans="2:64">
      <c r="B12" s="80" t="s">
        <v>246</v>
      </c>
      <c r="C12" s="81"/>
      <c r="D12" s="81"/>
      <c r="E12" s="81"/>
      <c r="F12" s="81"/>
      <c r="G12" s="81"/>
      <c r="H12" s="81"/>
      <c r="I12" s="81"/>
      <c r="J12" s="81"/>
      <c r="K12" s="90">
        <v>3.890654193943873</v>
      </c>
      <c r="L12" s="81"/>
      <c r="M12" s="81"/>
      <c r="N12" s="102">
        <v>1.5343011390627421E-2</v>
      </c>
      <c r="O12" s="90"/>
      <c r="P12" s="92"/>
      <c r="Q12" s="90">
        <v>89629.29260999999</v>
      </c>
      <c r="R12" s="81"/>
      <c r="S12" s="91">
        <v>1</v>
      </c>
      <c r="T12" s="91">
        <f>Q12/'סכום נכסי הקרן'!$C$43</f>
        <v>0.14426623410776757</v>
      </c>
      <c r="BH12" s="3"/>
    </row>
    <row r="13" spans="2:64" ht="20.25">
      <c r="B13" s="100" t="s">
        <v>39</v>
      </c>
      <c r="C13" s="81"/>
      <c r="D13" s="81"/>
      <c r="E13" s="81"/>
      <c r="F13" s="81"/>
      <c r="G13" s="81"/>
      <c r="H13" s="81"/>
      <c r="I13" s="81"/>
      <c r="J13" s="81"/>
      <c r="K13" s="90">
        <v>3.8101973383169336</v>
      </c>
      <c r="L13" s="81"/>
      <c r="M13" s="81"/>
      <c r="N13" s="102">
        <v>1.2573201954539736E-2</v>
      </c>
      <c r="O13" s="90"/>
      <c r="P13" s="92"/>
      <c r="Q13" s="90">
        <v>73259.825179999971</v>
      </c>
      <c r="R13" s="81"/>
      <c r="S13" s="91">
        <v>0.81736475929551555</v>
      </c>
      <c r="T13" s="91">
        <f>Q13/'סכום נכסי הקרן'!$C$43</f>
        <v>0.11791813571596593</v>
      </c>
      <c r="BH13" s="4"/>
    </row>
    <row r="14" spans="2:64">
      <c r="B14" s="86" t="s">
        <v>328</v>
      </c>
      <c r="C14" s="83" t="s">
        <v>329</v>
      </c>
      <c r="D14" s="96" t="s">
        <v>133</v>
      </c>
      <c r="E14" s="96" t="s">
        <v>330</v>
      </c>
      <c r="F14" s="83" t="s">
        <v>331</v>
      </c>
      <c r="G14" s="96" t="s">
        <v>332</v>
      </c>
      <c r="H14" s="83" t="s">
        <v>333</v>
      </c>
      <c r="I14" s="83" t="s">
        <v>173</v>
      </c>
      <c r="J14" s="83"/>
      <c r="K14" s="93">
        <v>4.2</v>
      </c>
      <c r="L14" s="96" t="s">
        <v>177</v>
      </c>
      <c r="M14" s="97">
        <v>5.8999999999999999E-3</v>
      </c>
      <c r="N14" s="97">
        <v>5.1999999999999998E-3</v>
      </c>
      <c r="O14" s="93">
        <v>4734616.9999999991</v>
      </c>
      <c r="P14" s="95">
        <v>98.82</v>
      </c>
      <c r="Q14" s="93">
        <v>4678.748309999999</v>
      </c>
      <c r="R14" s="94">
        <v>8.8693950395932956E-4</v>
      </c>
      <c r="S14" s="94">
        <v>5.2201107179975538E-2</v>
      </c>
      <c r="T14" s="94">
        <f>Q14/'סכום נכסי הקרן'!$C$43</f>
        <v>7.530857149111018E-3</v>
      </c>
    </row>
    <row r="15" spans="2:64">
      <c r="B15" s="86" t="s">
        <v>334</v>
      </c>
      <c r="C15" s="83" t="s">
        <v>335</v>
      </c>
      <c r="D15" s="96" t="s">
        <v>133</v>
      </c>
      <c r="E15" s="96" t="s">
        <v>330</v>
      </c>
      <c r="F15" s="83" t="s">
        <v>331</v>
      </c>
      <c r="G15" s="96" t="s">
        <v>332</v>
      </c>
      <c r="H15" s="83" t="s">
        <v>333</v>
      </c>
      <c r="I15" s="83" t="s">
        <v>173</v>
      </c>
      <c r="J15" s="83"/>
      <c r="K15" s="93">
        <v>0.33</v>
      </c>
      <c r="L15" s="96" t="s">
        <v>177</v>
      </c>
      <c r="M15" s="97">
        <v>5.0499999999999996E-2</v>
      </c>
      <c r="N15" s="97">
        <v>-0.01</v>
      </c>
      <c r="O15" s="93">
        <v>2246.4999999999995</v>
      </c>
      <c r="P15" s="95">
        <v>135.66999999999999</v>
      </c>
      <c r="Q15" s="93">
        <v>3.0478499999999995</v>
      </c>
      <c r="R15" s="94">
        <v>9.216410256410254E-6</v>
      </c>
      <c r="S15" s="94">
        <v>3.4005065880213689E-5</v>
      </c>
      <c r="T15" s="94">
        <f>Q15/'סכום נכסי הקרן'!$C$43</f>
        <v>4.9057827951249671E-6</v>
      </c>
    </row>
    <row r="16" spans="2:64">
      <c r="B16" s="86" t="s">
        <v>336</v>
      </c>
      <c r="C16" s="83" t="s">
        <v>337</v>
      </c>
      <c r="D16" s="96" t="s">
        <v>133</v>
      </c>
      <c r="E16" s="96" t="s">
        <v>330</v>
      </c>
      <c r="F16" s="83" t="s">
        <v>338</v>
      </c>
      <c r="G16" s="96" t="s">
        <v>332</v>
      </c>
      <c r="H16" s="83" t="s">
        <v>333</v>
      </c>
      <c r="I16" s="83" t="s">
        <v>175</v>
      </c>
      <c r="J16" s="83"/>
      <c r="K16" s="93">
        <v>4.9400000000000004</v>
      </c>
      <c r="L16" s="96" t="s">
        <v>177</v>
      </c>
      <c r="M16" s="97">
        <v>0.04</v>
      </c>
      <c r="N16" s="97">
        <v>7.8000000000000005E-3</v>
      </c>
      <c r="O16" s="93">
        <v>565226.99999999988</v>
      </c>
      <c r="P16" s="95">
        <v>116.58</v>
      </c>
      <c r="Q16" s="93">
        <v>658.94160999999986</v>
      </c>
      <c r="R16" s="94">
        <v>2.7283298321761489E-4</v>
      </c>
      <c r="S16" s="94">
        <v>7.3518555241445854E-3</v>
      </c>
      <c r="T16" s="94">
        <f>Q16/'סכום נכסי הקרן'!$C$43</f>
        <v>1.060624510172727E-3</v>
      </c>
    </row>
    <row r="17" spans="2:59" ht="20.25">
      <c r="B17" s="86" t="s">
        <v>339</v>
      </c>
      <c r="C17" s="83" t="s">
        <v>340</v>
      </c>
      <c r="D17" s="96" t="s">
        <v>133</v>
      </c>
      <c r="E17" s="96" t="s">
        <v>330</v>
      </c>
      <c r="F17" s="83" t="s">
        <v>338</v>
      </c>
      <c r="G17" s="96" t="s">
        <v>332</v>
      </c>
      <c r="H17" s="83" t="s">
        <v>333</v>
      </c>
      <c r="I17" s="83" t="s">
        <v>175</v>
      </c>
      <c r="J17" s="83"/>
      <c r="K17" s="93">
        <v>2.7400000000000007</v>
      </c>
      <c r="L17" s="96" t="s">
        <v>177</v>
      </c>
      <c r="M17" s="97">
        <v>2.58E-2</v>
      </c>
      <c r="N17" s="97">
        <v>4.3E-3</v>
      </c>
      <c r="O17" s="93">
        <v>1862967.9999999998</v>
      </c>
      <c r="P17" s="95">
        <v>108</v>
      </c>
      <c r="Q17" s="93">
        <v>2012.0055099999997</v>
      </c>
      <c r="R17" s="94">
        <v>6.8401216189373649E-4</v>
      </c>
      <c r="S17" s="94">
        <v>2.2448079767345159E-2</v>
      </c>
      <c r="T17" s="94">
        <f>Q17/'סכום נכסי הקרן'!$C$43</f>
        <v>3.2384999309856572E-3</v>
      </c>
      <c r="BG17" s="4"/>
    </row>
    <row r="18" spans="2:59">
      <c r="B18" s="86" t="s">
        <v>341</v>
      </c>
      <c r="C18" s="83" t="s">
        <v>342</v>
      </c>
      <c r="D18" s="96" t="s">
        <v>133</v>
      </c>
      <c r="E18" s="96" t="s">
        <v>330</v>
      </c>
      <c r="F18" s="83" t="s">
        <v>338</v>
      </c>
      <c r="G18" s="96" t="s">
        <v>332</v>
      </c>
      <c r="H18" s="83" t="s">
        <v>333</v>
      </c>
      <c r="I18" s="83" t="s">
        <v>175</v>
      </c>
      <c r="J18" s="83"/>
      <c r="K18" s="93">
        <v>2.93</v>
      </c>
      <c r="L18" s="96" t="s">
        <v>177</v>
      </c>
      <c r="M18" s="97">
        <v>4.0999999999999995E-3</v>
      </c>
      <c r="N18" s="97">
        <v>1.7999999999999997E-3</v>
      </c>
      <c r="O18" s="93">
        <v>895672.0299999998</v>
      </c>
      <c r="P18" s="95">
        <v>98.8</v>
      </c>
      <c r="Q18" s="93">
        <v>884.92399999999986</v>
      </c>
      <c r="R18" s="94">
        <v>3.6327764640779536E-4</v>
      </c>
      <c r="S18" s="94">
        <v>9.873156132677861E-3</v>
      </c>
      <c r="T18" s="94">
        <f>Q18/'סכום נכסי הקרן'!$C$43</f>
        <v>1.4243630540194455E-3</v>
      </c>
    </row>
    <row r="19" spans="2:59">
      <c r="B19" s="86" t="s">
        <v>343</v>
      </c>
      <c r="C19" s="83" t="s">
        <v>344</v>
      </c>
      <c r="D19" s="96" t="s">
        <v>133</v>
      </c>
      <c r="E19" s="96" t="s">
        <v>330</v>
      </c>
      <c r="F19" s="83" t="s">
        <v>338</v>
      </c>
      <c r="G19" s="96" t="s">
        <v>332</v>
      </c>
      <c r="H19" s="83" t="s">
        <v>333</v>
      </c>
      <c r="I19" s="83" t="s">
        <v>175</v>
      </c>
      <c r="J19" s="83"/>
      <c r="K19" s="93">
        <v>3.7999999999999994</v>
      </c>
      <c r="L19" s="96" t="s">
        <v>177</v>
      </c>
      <c r="M19" s="97">
        <v>6.4000000000000003E-3</v>
      </c>
      <c r="N19" s="97">
        <v>4.5999999999999999E-3</v>
      </c>
      <c r="O19" s="93">
        <v>2013250.9999999998</v>
      </c>
      <c r="P19" s="95">
        <v>98.96</v>
      </c>
      <c r="Q19" s="93">
        <v>1992.3131899999996</v>
      </c>
      <c r="R19" s="94">
        <v>6.3910802690077598E-4</v>
      </c>
      <c r="S19" s="94">
        <v>2.2228371238731792E-2</v>
      </c>
      <c r="T19" s="94">
        <f>Q19/'סכום נכסי הקרן'!$C$43</f>
        <v>3.2068034089612479E-3</v>
      </c>
      <c r="BG19" s="3"/>
    </row>
    <row r="20" spans="2:59">
      <c r="B20" s="86" t="s">
        <v>345</v>
      </c>
      <c r="C20" s="83" t="s">
        <v>346</v>
      </c>
      <c r="D20" s="96" t="s">
        <v>133</v>
      </c>
      <c r="E20" s="96" t="s">
        <v>330</v>
      </c>
      <c r="F20" s="83" t="s">
        <v>338</v>
      </c>
      <c r="G20" s="96" t="s">
        <v>332</v>
      </c>
      <c r="H20" s="83" t="s">
        <v>333</v>
      </c>
      <c r="I20" s="83" t="s">
        <v>175</v>
      </c>
      <c r="J20" s="83"/>
      <c r="K20" s="93">
        <v>2.9999999999999995E-2</v>
      </c>
      <c r="L20" s="96" t="s">
        <v>177</v>
      </c>
      <c r="M20" s="97">
        <v>2.6000000000000002E-2</v>
      </c>
      <c r="N20" s="97">
        <v>1.7200000000000003E-2</v>
      </c>
      <c r="O20" s="93">
        <v>1062228.9999999998</v>
      </c>
      <c r="P20" s="95">
        <v>105.73</v>
      </c>
      <c r="Q20" s="93">
        <v>1123.0947799999999</v>
      </c>
      <c r="R20" s="94">
        <v>4.584958621252269E-4</v>
      </c>
      <c r="S20" s="94">
        <v>1.2530443421961088E-2</v>
      </c>
      <c r="T20" s="94">
        <f>Q20/'סכום נכסי הקרן'!$C$43</f>
        <v>1.8077198841867745E-3</v>
      </c>
    </row>
    <row r="21" spans="2:59">
      <c r="B21" s="86" t="s">
        <v>347</v>
      </c>
      <c r="C21" s="83" t="s">
        <v>348</v>
      </c>
      <c r="D21" s="96" t="s">
        <v>133</v>
      </c>
      <c r="E21" s="96" t="s">
        <v>330</v>
      </c>
      <c r="F21" s="83" t="s">
        <v>349</v>
      </c>
      <c r="G21" s="96" t="s">
        <v>332</v>
      </c>
      <c r="H21" s="83" t="s">
        <v>333</v>
      </c>
      <c r="I21" s="83" t="s">
        <v>173</v>
      </c>
      <c r="J21" s="83"/>
      <c r="K21" s="93">
        <v>3.9399999999999995</v>
      </c>
      <c r="L21" s="96" t="s">
        <v>177</v>
      </c>
      <c r="M21" s="97">
        <v>6.9999999999999993E-3</v>
      </c>
      <c r="N21" s="97">
        <v>5.0000000000000001E-3</v>
      </c>
      <c r="O21" s="93">
        <v>7464240.9999999991</v>
      </c>
      <c r="P21" s="95">
        <v>100.59</v>
      </c>
      <c r="Q21" s="93">
        <v>7508.2801899999986</v>
      </c>
      <c r="R21" s="94">
        <v>1.4997343803809569E-3</v>
      </c>
      <c r="S21" s="94">
        <v>8.3770383223601336E-2</v>
      </c>
      <c r="T21" s="94">
        <f>Q21/'סכום נכסי הקרן'!$C$43</f>
        <v>1.2085237717433476E-2</v>
      </c>
    </row>
    <row r="22" spans="2:59">
      <c r="B22" s="86" t="s">
        <v>350</v>
      </c>
      <c r="C22" s="83" t="s">
        <v>351</v>
      </c>
      <c r="D22" s="96" t="s">
        <v>133</v>
      </c>
      <c r="E22" s="96" t="s">
        <v>330</v>
      </c>
      <c r="F22" s="83" t="s">
        <v>349</v>
      </c>
      <c r="G22" s="96" t="s">
        <v>332</v>
      </c>
      <c r="H22" s="83" t="s">
        <v>333</v>
      </c>
      <c r="I22" s="83" t="s">
        <v>173</v>
      </c>
      <c r="J22" s="83"/>
      <c r="K22" s="93">
        <v>3.3699999999999997</v>
      </c>
      <c r="L22" s="96" t="s">
        <v>177</v>
      </c>
      <c r="M22" s="97">
        <v>1.6E-2</v>
      </c>
      <c r="N22" s="97">
        <v>2.5000000000000001E-3</v>
      </c>
      <c r="O22" s="93">
        <v>348699.99999999994</v>
      </c>
      <c r="P22" s="95">
        <v>103.3</v>
      </c>
      <c r="Q22" s="93">
        <v>360.20709999999991</v>
      </c>
      <c r="R22" s="94">
        <v>1.1074013198653616E-4</v>
      </c>
      <c r="S22" s="94">
        <v>4.0188546568960806E-3</v>
      </c>
      <c r="T22" s="94">
        <f>Q22/'סכום נכסי הקרן'!$C$43</f>
        <v>5.7978502677686185E-4</v>
      </c>
    </row>
    <row r="23" spans="2:59">
      <c r="B23" s="86" t="s">
        <v>352</v>
      </c>
      <c r="C23" s="83" t="s">
        <v>353</v>
      </c>
      <c r="D23" s="96" t="s">
        <v>133</v>
      </c>
      <c r="E23" s="96" t="s">
        <v>330</v>
      </c>
      <c r="F23" s="83" t="s">
        <v>349</v>
      </c>
      <c r="G23" s="96" t="s">
        <v>332</v>
      </c>
      <c r="H23" s="83" t="s">
        <v>333</v>
      </c>
      <c r="I23" s="83" t="s">
        <v>173</v>
      </c>
      <c r="J23" s="83"/>
      <c r="K23" s="93">
        <v>1.3399999999999999</v>
      </c>
      <c r="L23" s="96" t="s">
        <v>177</v>
      </c>
      <c r="M23" s="97">
        <v>4.4999999999999998E-2</v>
      </c>
      <c r="N23" s="97">
        <v>-7.000000000000001E-4</v>
      </c>
      <c r="O23" s="93">
        <v>182796.74999999997</v>
      </c>
      <c r="P23" s="95">
        <v>108.37</v>
      </c>
      <c r="Q23" s="93">
        <v>198.09683999999996</v>
      </c>
      <c r="R23" s="94">
        <v>3.7825032318940211E-4</v>
      </c>
      <c r="S23" s="94">
        <v>2.2101796659488326E-3</v>
      </c>
      <c r="T23" s="94">
        <f>Q23/'סכום נכסי הקרן'!$C$43</f>
        <v>3.1885429710800186E-4</v>
      </c>
    </row>
    <row r="24" spans="2:59">
      <c r="B24" s="86" t="s">
        <v>354</v>
      </c>
      <c r="C24" s="83" t="s">
        <v>355</v>
      </c>
      <c r="D24" s="96" t="s">
        <v>133</v>
      </c>
      <c r="E24" s="96" t="s">
        <v>330</v>
      </c>
      <c r="F24" s="83" t="s">
        <v>349</v>
      </c>
      <c r="G24" s="96" t="s">
        <v>332</v>
      </c>
      <c r="H24" s="83" t="s">
        <v>333</v>
      </c>
      <c r="I24" s="83" t="s">
        <v>173</v>
      </c>
      <c r="J24" s="83"/>
      <c r="K24" s="93">
        <v>5.61</v>
      </c>
      <c r="L24" s="96" t="s">
        <v>177</v>
      </c>
      <c r="M24" s="97">
        <v>0.05</v>
      </c>
      <c r="N24" s="97">
        <v>8.9000000000000017E-3</v>
      </c>
      <c r="O24" s="93">
        <v>755264.99999999988</v>
      </c>
      <c r="P24" s="95">
        <v>127.87</v>
      </c>
      <c r="Q24" s="93">
        <v>965.75739999999962</v>
      </c>
      <c r="R24" s="94">
        <v>2.3964440997878222E-4</v>
      </c>
      <c r="S24" s="94">
        <v>1.0775019771742007E-2</v>
      </c>
      <c r="T24" s="94">
        <f>Q24/'סכום נכסי הקרן'!$C$43</f>
        <v>1.5544715249059568E-3</v>
      </c>
    </row>
    <row r="25" spans="2:59">
      <c r="B25" s="86" t="s">
        <v>356</v>
      </c>
      <c r="C25" s="83" t="s">
        <v>357</v>
      </c>
      <c r="D25" s="96" t="s">
        <v>133</v>
      </c>
      <c r="E25" s="96" t="s">
        <v>330</v>
      </c>
      <c r="F25" s="83" t="s">
        <v>358</v>
      </c>
      <c r="G25" s="96" t="s">
        <v>332</v>
      </c>
      <c r="H25" s="83" t="s">
        <v>359</v>
      </c>
      <c r="I25" s="83" t="s">
        <v>173</v>
      </c>
      <c r="J25" s="83"/>
      <c r="K25" s="93">
        <v>1.31</v>
      </c>
      <c r="L25" s="96" t="s">
        <v>177</v>
      </c>
      <c r="M25" s="97">
        <v>4.2000000000000003E-2</v>
      </c>
      <c r="N25" s="97">
        <v>4.0000000000000002E-4</v>
      </c>
      <c r="O25" s="93">
        <v>514.78999999999985</v>
      </c>
      <c r="P25" s="95">
        <v>130.97</v>
      </c>
      <c r="Q25" s="93">
        <v>0.67422999999999988</v>
      </c>
      <c r="R25" s="94">
        <v>3.3268592523462381E-6</v>
      </c>
      <c r="S25" s="94">
        <v>7.5224291118055271E-6</v>
      </c>
      <c r="T25" s="94">
        <f>Q25/'סכום נכסי הקרן'!$C$43</f>
        <v>1.0852325193028222E-6</v>
      </c>
    </row>
    <row r="26" spans="2:59">
      <c r="B26" s="86" t="s">
        <v>360</v>
      </c>
      <c r="C26" s="83" t="s">
        <v>361</v>
      </c>
      <c r="D26" s="96" t="s">
        <v>133</v>
      </c>
      <c r="E26" s="96" t="s">
        <v>330</v>
      </c>
      <c r="F26" s="83" t="s">
        <v>358</v>
      </c>
      <c r="G26" s="96" t="s">
        <v>332</v>
      </c>
      <c r="H26" s="83" t="s">
        <v>359</v>
      </c>
      <c r="I26" s="83" t="s">
        <v>173</v>
      </c>
      <c r="J26" s="83"/>
      <c r="K26" s="93">
        <v>3.9499999999999993</v>
      </c>
      <c r="L26" s="96" t="s">
        <v>177</v>
      </c>
      <c r="M26" s="97">
        <v>8.0000000000000002E-3</v>
      </c>
      <c r="N26" s="97">
        <v>4.7000000000000011E-3</v>
      </c>
      <c r="O26" s="93">
        <v>183417.99999999997</v>
      </c>
      <c r="P26" s="95">
        <v>101.1</v>
      </c>
      <c r="Q26" s="93">
        <v>185.43557999999996</v>
      </c>
      <c r="R26" s="94">
        <v>2.8457194278089796E-4</v>
      </c>
      <c r="S26" s="94">
        <v>2.0689171430469462E-3</v>
      </c>
      <c r="T26" s="94">
        <f>Q26/'סכום נכסי הקרן'!$C$43</f>
        <v>2.9847488490838443E-4</v>
      </c>
    </row>
    <row r="27" spans="2:59">
      <c r="B27" s="86" t="s">
        <v>362</v>
      </c>
      <c r="C27" s="83" t="s">
        <v>363</v>
      </c>
      <c r="D27" s="96" t="s">
        <v>133</v>
      </c>
      <c r="E27" s="96" t="s">
        <v>330</v>
      </c>
      <c r="F27" s="83" t="s">
        <v>349</v>
      </c>
      <c r="G27" s="96" t="s">
        <v>332</v>
      </c>
      <c r="H27" s="83" t="s">
        <v>359</v>
      </c>
      <c r="I27" s="83" t="s">
        <v>175</v>
      </c>
      <c r="J27" s="83"/>
      <c r="K27" s="93">
        <v>2.9099999999999993</v>
      </c>
      <c r="L27" s="96" t="s">
        <v>177</v>
      </c>
      <c r="M27" s="97">
        <v>4.0999999999999995E-2</v>
      </c>
      <c r="N27" s="97">
        <v>6.1999999999999998E-3</v>
      </c>
      <c r="O27" s="93">
        <v>2536560.9999999995</v>
      </c>
      <c r="P27" s="95">
        <v>131.44999999999999</v>
      </c>
      <c r="Q27" s="93">
        <v>3334.3092699999997</v>
      </c>
      <c r="R27" s="94">
        <v>6.5114205747727463E-4</v>
      </c>
      <c r="S27" s="94">
        <v>3.72011110754654E-2</v>
      </c>
      <c r="T27" s="94">
        <f>Q27/'סכום נכסי הקרן'!$C$43</f>
        <v>5.3668641994821563E-3</v>
      </c>
    </row>
    <row r="28" spans="2:59">
      <c r="B28" s="86" t="s">
        <v>364</v>
      </c>
      <c r="C28" s="83" t="s">
        <v>365</v>
      </c>
      <c r="D28" s="96" t="s">
        <v>133</v>
      </c>
      <c r="E28" s="96" t="s">
        <v>330</v>
      </c>
      <c r="F28" s="83" t="s">
        <v>331</v>
      </c>
      <c r="G28" s="96" t="s">
        <v>332</v>
      </c>
      <c r="H28" s="83" t="s">
        <v>359</v>
      </c>
      <c r="I28" s="83" t="s">
        <v>173</v>
      </c>
      <c r="J28" s="83"/>
      <c r="K28" s="93">
        <v>0.25</v>
      </c>
      <c r="L28" s="96" t="s">
        <v>177</v>
      </c>
      <c r="M28" s="97">
        <v>4.9000000000000002E-2</v>
      </c>
      <c r="N28" s="97">
        <v>-5.7000000000000002E-3</v>
      </c>
      <c r="O28" s="93">
        <v>114449.99999999999</v>
      </c>
      <c r="P28" s="95">
        <v>135.62</v>
      </c>
      <c r="Q28" s="93">
        <v>155.21709999999999</v>
      </c>
      <c r="R28" s="94">
        <v>2.2262249099881537E-4</v>
      </c>
      <c r="S28" s="94">
        <v>1.7317675447399697E-3</v>
      </c>
      <c r="T28" s="94">
        <f>Q28/'סכום נכסי הקרן'!$C$43</f>
        <v>2.4983558202969029E-4</v>
      </c>
    </row>
    <row r="29" spans="2:59">
      <c r="B29" s="86" t="s">
        <v>366</v>
      </c>
      <c r="C29" s="83" t="s">
        <v>367</v>
      </c>
      <c r="D29" s="96" t="s">
        <v>133</v>
      </c>
      <c r="E29" s="96" t="s">
        <v>330</v>
      </c>
      <c r="F29" s="83" t="s">
        <v>331</v>
      </c>
      <c r="G29" s="96" t="s">
        <v>332</v>
      </c>
      <c r="H29" s="83" t="s">
        <v>359</v>
      </c>
      <c r="I29" s="83" t="s">
        <v>173</v>
      </c>
      <c r="J29" s="83"/>
      <c r="K29" s="93">
        <v>1.4200000000000002</v>
      </c>
      <c r="L29" s="96" t="s">
        <v>177</v>
      </c>
      <c r="M29" s="97">
        <v>2.6000000000000002E-2</v>
      </c>
      <c r="N29" s="97">
        <v>1.9E-3</v>
      </c>
      <c r="O29" s="93">
        <v>766311.99999999988</v>
      </c>
      <c r="P29" s="95">
        <v>110.35</v>
      </c>
      <c r="Q29" s="93">
        <v>845.62526999999989</v>
      </c>
      <c r="R29" s="94">
        <v>2.3423085269943541E-4</v>
      </c>
      <c r="S29" s="94">
        <v>9.4346975790552314E-3</v>
      </c>
      <c r="T29" s="94">
        <f>Q29/'סכום נכסי הקרן'!$C$43</f>
        <v>1.36110828967597E-3</v>
      </c>
    </row>
    <row r="30" spans="2:59">
      <c r="B30" s="86" t="s">
        <v>368</v>
      </c>
      <c r="C30" s="83" t="s">
        <v>369</v>
      </c>
      <c r="D30" s="96" t="s">
        <v>133</v>
      </c>
      <c r="E30" s="96" t="s">
        <v>330</v>
      </c>
      <c r="F30" s="83" t="s">
        <v>331</v>
      </c>
      <c r="G30" s="96" t="s">
        <v>332</v>
      </c>
      <c r="H30" s="83" t="s">
        <v>359</v>
      </c>
      <c r="I30" s="83" t="s">
        <v>173</v>
      </c>
      <c r="J30" s="83"/>
      <c r="K30" s="93">
        <v>4.32</v>
      </c>
      <c r="L30" s="96" t="s">
        <v>177</v>
      </c>
      <c r="M30" s="97">
        <v>3.4000000000000002E-2</v>
      </c>
      <c r="N30" s="97">
        <v>6.3000000000000009E-3</v>
      </c>
      <c r="O30" s="93">
        <v>1245063.9999999998</v>
      </c>
      <c r="P30" s="95">
        <v>115.49</v>
      </c>
      <c r="Q30" s="93">
        <v>1437.9243599999995</v>
      </c>
      <c r="R30" s="94">
        <v>6.6554447559662047E-4</v>
      </c>
      <c r="S30" s="94">
        <v>1.6043018059472773E-2</v>
      </c>
      <c r="T30" s="94">
        <f>Q30/'סכום נכסי הקרן'!$C$43</f>
        <v>2.3144657991630425E-3</v>
      </c>
    </row>
    <row r="31" spans="2:59">
      <c r="B31" s="86" t="s">
        <v>370</v>
      </c>
      <c r="C31" s="83" t="s">
        <v>371</v>
      </c>
      <c r="D31" s="96" t="s">
        <v>133</v>
      </c>
      <c r="E31" s="96" t="s">
        <v>330</v>
      </c>
      <c r="F31" s="83" t="s">
        <v>331</v>
      </c>
      <c r="G31" s="96" t="s">
        <v>332</v>
      </c>
      <c r="H31" s="83" t="s">
        <v>359</v>
      </c>
      <c r="I31" s="83" t="s">
        <v>173</v>
      </c>
      <c r="J31" s="83"/>
      <c r="K31" s="93">
        <v>1.0899999999999999</v>
      </c>
      <c r="L31" s="96" t="s">
        <v>177</v>
      </c>
      <c r="M31" s="97">
        <v>4.4000000000000004E-2</v>
      </c>
      <c r="N31" s="97">
        <v>2.6999999999999993E-3</v>
      </c>
      <c r="O31" s="93">
        <v>789991.33999999985</v>
      </c>
      <c r="P31" s="95">
        <v>123.29</v>
      </c>
      <c r="Q31" s="93">
        <v>973.98031999999978</v>
      </c>
      <c r="R31" s="94">
        <v>6.142722307069309E-4</v>
      </c>
      <c r="S31" s="94">
        <v>1.0866763439024757E-2</v>
      </c>
      <c r="T31" s="94">
        <f>Q31/'סכום נכסי הקרן'!$C$43</f>
        <v>1.5677070382880752E-3</v>
      </c>
    </row>
    <row r="32" spans="2:59">
      <c r="B32" s="86" t="s">
        <v>372</v>
      </c>
      <c r="C32" s="83" t="s">
        <v>373</v>
      </c>
      <c r="D32" s="96" t="s">
        <v>133</v>
      </c>
      <c r="E32" s="96" t="s">
        <v>330</v>
      </c>
      <c r="F32" s="83" t="s">
        <v>338</v>
      </c>
      <c r="G32" s="96" t="s">
        <v>332</v>
      </c>
      <c r="H32" s="83" t="s">
        <v>359</v>
      </c>
      <c r="I32" s="83" t="s">
        <v>175</v>
      </c>
      <c r="J32" s="83"/>
      <c r="K32" s="93">
        <v>1.1199999999999997</v>
      </c>
      <c r="L32" s="96" t="s">
        <v>177</v>
      </c>
      <c r="M32" s="97">
        <v>3.9E-2</v>
      </c>
      <c r="N32" s="97">
        <v>3.4999999999999988E-3</v>
      </c>
      <c r="O32" s="93">
        <v>331175.99999999994</v>
      </c>
      <c r="P32" s="95">
        <v>127.07</v>
      </c>
      <c r="Q32" s="93">
        <v>420.82534000000004</v>
      </c>
      <c r="R32" s="94">
        <v>2.2821717016249451E-4</v>
      </c>
      <c r="S32" s="94">
        <v>4.695176406569657E-3</v>
      </c>
      <c r="T32" s="94">
        <f>Q32/'סכום נכסי הקרן'!$C$43</f>
        <v>6.7735541864744498E-4</v>
      </c>
    </row>
    <row r="33" spans="2:20">
      <c r="B33" s="86" t="s">
        <v>374</v>
      </c>
      <c r="C33" s="83" t="s">
        <v>375</v>
      </c>
      <c r="D33" s="96" t="s">
        <v>133</v>
      </c>
      <c r="E33" s="96" t="s">
        <v>330</v>
      </c>
      <c r="F33" s="83" t="s">
        <v>338</v>
      </c>
      <c r="G33" s="96" t="s">
        <v>332</v>
      </c>
      <c r="H33" s="83" t="s">
        <v>359</v>
      </c>
      <c r="I33" s="83" t="s">
        <v>175</v>
      </c>
      <c r="J33" s="83"/>
      <c r="K33" s="93">
        <v>3.31</v>
      </c>
      <c r="L33" s="96" t="s">
        <v>177</v>
      </c>
      <c r="M33" s="97">
        <v>0.03</v>
      </c>
      <c r="N33" s="97">
        <v>4.7999999999999996E-3</v>
      </c>
      <c r="O33" s="93">
        <v>443284.99999999994</v>
      </c>
      <c r="P33" s="95">
        <v>115.41</v>
      </c>
      <c r="Q33" s="93">
        <v>511.59518999999995</v>
      </c>
      <c r="R33" s="94">
        <v>9.2351041666666656E-4</v>
      </c>
      <c r="S33" s="94">
        <v>5.7079016814969375E-3</v>
      </c>
      <c r="T33" s="94">
        <f>Q33/'סכום נכסי הקרן'!$C$43</f>
        <v>8.2345748024695731E-4</v>
      </c>
    </row>
    <row r="34" spans="2:20">
      <c r="B34" s="86" t="s">
        <v>376</v>
      </c>
      <c r="C34" s="83" t="s">
        <v>377</v>
      </c>
      <c r="D34" s="96" t="s">
        <v>133</v>
      </c>
      <c r="E34" s="96" t="s">
        <v>330</v>
      </c>
      <c r="F34" s="83" t="s">
        <v>378</v>
      </c>
      <c r="G34" s="96" t="s">
        <v>379</v>
      </c>
      <c r="H34" s="83" t="s">
        <v>359</v>
      </c>
      <c r="I34" s="83" t="s">
        <v>175</v>
      </c>
      <c r="J34" s="83"/>
      <c r="K34" s="93">
        <v>4.910000000000001</v>
      </c>
      <c r="L34" s="96" t="s">
        <v>177</v>
      </c>
      <c r="M34" s="97">
        <v>6.5000000000000006E-3</v>
      </c>
      <c r="N34" s="97">
        <v>6.5000000000000006E-3</v>
      </c>
      <c r="O34" s="93">
        <v>975374.99999999988</v>
      </c>
      <c r="P34" s="95">
        <v>98.19</v>
      </c>
      <c r="Q34" s="93">
        <v>960.89067999999986</v>
      </c>
      <c r="R34" s="94">
        <v>8.8572131427557997E-4</v>
      </c>
      <c r="S34" s="94">
        <v>1.0720721451870443E-2</v>
      </c>
      <c r="T34" s="94">
        <f>Q34/'סכום נכסי הקרן'!$C$43</f>
        <v>1.5466381107797072E-3</v>
      </c>
    </row>
    <row r="35" spans="2:20">
      <c r="B35" s="86" t="s">
        <v>380</v>
      </c>
      <c r="C35" s="83" t="s">
        <v>381</v>
      </c>
      <c r="D35" s="96" t="s">
        <v>133</v>
      </c>
      <c r="E35" s="96" t="s">
        <v>330</v>
      </c>
      <c r="F35" s="83" t="s">
        <v>378</v>
      </c>
      <c r="G35" s="96" t="s">
        <v>379</v>
      </c>
      <c r="H35" s="83" t="s">
        <v>359</v>
      </c>
      <c r="I35" s="83" t="s">
        <v>175</v>
      </c>
      <c r="J35" s="83"/>
      <c r="K35" s="93">
        <v>6.3400000000000016</v>
      </c>
      <c r="L35" s="96" t="s">
        <v>177</v>
      </c>
      <c r="M35" s="97">
        <v>1.6399999999999998E-2</v>
      </c>
      <c r="N35" s="97">
        <v>1.2600000000000002E-2</v>
      </c>
      <c r="O35" s="93">
        <v>1245623.9999999998</v>
      </c>
      <c r="P35" s="95">
        <v>101.54</v>
      </c>
      <c r="Q35" s="93">
        <v>1264.8065999999997</v>
      </c>
      <c r="R35" s="94">
        <v>1.2392912218563139E-3</v>
      </c>
      <c r="S35" s="94">
        <v>1.4111531656324647E-2</v>
      </c>
      <c r="T35" s="94">
        <f>Q35/'סכום נכסי הקרן'!$C$43</f>
        <v>2.0358175295505047E-3</v>
      </c>
    </row>
    <row r="36" spans="2:20">
      <c r="B36" s="86" t="s">
        <v>382</v>
      </c>
      <c r="C36" s="83" t="s">
        <v>383</v>
      </c>
      <c r="D36" s="96" t="s">
        <v>133</v>
      </c>
      <c r="E36" s="96" t="s">
        <v>330</v>
      </c>
      <c r="F36" s="83" t="s">
        <v>349</v>
      </c>
      <c r="G36" s="96" t="s">
        <v>332</v>
      </c>
      <c r="H36" s="83" t="s">
        <v>359</v>
      </c>
      <c r="I36" s="83" t="s">
        <v>175</v>
      </c>
      <c r="J36" s="83"/>
      <c r="K36" s="93">
        <v>4.7300000000000004</v>
      </c>
      <c r="L36" s="96" t="s">
        <v>177</v>
      </c>
      <c r="M36" s="97">
        <v>0.04</v>
      </c>
      <c r="N36" s="97">
        <v>7.7000000000000011E-3</v>
      </c>
      <c r="O36" s="93">
        <v>1715390.9999999998</v>
      </c>
      <c r="P36" s="95">
        <v>122.47</v>
      </c>
      <c r="Q36" s="93">
        <v>2100.8392499999995</v>
      </c>
      <c r="R36" s="94">
        <v>5.9056414423005739E-4</v>
      </c>
      <c r="S36" s="94">
        <v>2.3439203733775844E-2</v>
      </c>
      <c r="T36" s="94">
        <f>Q36/'סכום נכסי הקרן'!$C$43</f>
        <v>3.3814856531565658E-3</v>
      </c>
    </row>
    <row r="37" spans="2:20">
      <c r="B37" s="86" t="s">
        <v>384</v>
      </c>
      <c r="C37" s="83" t="s">
        <v>385</v>
      </c>
      <c r="D37" s="96" t="s">
        <v>133</v>
      </c>
      <c r="E37" s="96" t="s">
        <v>330</v>
      </c>
      <c r="F37" s="83" t="s">
        <v>349</v>
      </c>
      <c r="G37" s="96" t="s">
        <v>332</v>
      </c>
      <c r="H37" s="83" t="s">
        <v>359</v>
      </c>
      <c r="I37" s="83" t="s">
        <v>175</v>
      </c>
      <c r="J37" s="83"/>
      <c r="K37" s="93">
        <v>0.22</v>
      </c>
      <c r="L37" s="96" t="s">
        <v>177</v>
      </c>
      <c r="M37" s="97">
        <v>5.1900000000000002E-2</v>
      </c>
      <c r="N37" s="97">
        <v>-7.5999999999999991E-3</v>
      </c>
      <c r="O37" s="93">
        <v>157999.99999999997</v>
      </c>
      <c r="P37" s="95">
        <v>136.57</v>
      </c>
      <c r="Q37" s="93">
        <v>215.78061999999997</v>
      </c>
      <c r="R37" s="94">
        <v>5.266666666666666E-4</v>
      </c>
      <c r="S37" s="94">
        <v>2.4074787797212314E-3</v>
      </c>
      <c r="T37" s="94">
        <f>Q37/'סכום נכסי הקרן'!$C$43</f>
        <v>3.4731789724474582E-4</v>
      </c>
    </row>
    <row r="38" spans="2:20">
      <c r="B38" s="86" t="s">
        <v>386</v>
      </c>
      <c r="C38" s="83" t="s">
        <v>387</v>
      </c>
      <c r="D38" s="96" t="s">
        <v>133</v>
      </c>
      <c r="E38" s="96" t="s">
        <v>330</v>
      </c>
      <c r="F38" s="83" t="s">
        <v>349</v>
      </c>
      <c r="G38" s="96" t="s">
        <v>332</v>
      </c>
      <c r="H38" s="83" t="s">
        <v>359</v>
      </c>
      <c r="I38" s="83" t="s">
        <v>175</v>
      </c>
      <c r="J38" s="83"/>
      <c r="K38" s="93">
        <v>1.21</v>
      </c>
      <c r="L38" s="96" t="s">
        <v>177</v>
      </c>
      <c r="M38" s="97">
        <v>4.7E-2</v>
      </c>
      <c r="N38" s="97">
        <v>2.3999999999999998E-3</v>
      </c>
      <c r="O38" s="93">
        <v>14504.58</v>
      </c>
      <c r="P38" s="95">
        <v>126.29</v>
      </c>
      <c r="Q38" s="93">
        <v>18.317839999999997</v>
      </c>
      <c r="R38" s="94">
        <v>5.0765903085242288E-5</v>
      </c>
      <c r="S38" s="94">
        <v>2.0437336351303821E-4</v>
      </c>
      <c r="T38" s="94">
        <f>Q38/'סכום נכסי הקרן'!$C$43</f>
        <v>2.9484175505963855E-5</v>
      </c>
    </row>
    <row r="39" spans="2:20">
      <c r="B39" s="86" t="s">
        <v>388</v>
      </c>
      <c r="C39" s="83" t="s">
        <v>389</v>
      </c>
      <c r="D39" s="96" t="s">
        <v>133</v>
      </c>
      <c r="E39" s="96" t="s">
        <v>330</v>
      </c>
      <c r="F39" s="83" t="s">
        <v>349</v>
      </c>
      <c r="G39" s="96" t="s">
        <v>332</v>
      </c>
      <c r="H39" s="83" t="s">
        <v>359</v>
      </c>
      <c r="I39" s="83" t="s">
        <v>175</v>
      </c>
      <c r="J39" s="83"/>
      <c r="K39" s="93">
        <v>5.47</v>
      </c>
      <c r="L39" s="96" t="s">
        <v>177</v>
      </c>
      <c r="M39" s="97">
        <v>4.2000000000000003E-2</v>
      </c>
      <c r="N39" s="97">
        <v>9.1000000000000004E-3</v>
      </c>
      <c r="O39" s="93">
        <v>78899.999999999985</v>
      </c>
      <c r="P39" s="95">
        <v>123.33</v>
      </c>
      <c r="Q39" s="93">
        <v>97.307369999999977</v>
      </c>
      <c r="R39" s="94">
        <v>7.9079193452363035E-5</v>
      </c>
      <c r="S39" s="94">
        <v>1.0856648219171969E-3</v>
      </c>
      <c r="T39" s="94">
        <f>Q39/'סכום נכסי הקרן'!$C$43</f>
        <v>1.5662477536127414E-4</v>
      </c>
    </row>
    <row r="40" spans="2:20">
      <c r="B40" s="86" t="s">
        <v>390</v>
      </c>
      <c r="C40" s="83" t="s">
        <v>391</v>
      </c>
      <c r="D40" s="96" t="s">
        <v>133</v>
      </c>
      <c r="E40" s="96" t="s">
        <v>330</v>
      </c>
      <c r="F40" s="83" t="s">
        <v>349</v>
      </c>
      <c r="G40" s="96" t="s">
        <v>332</v>
      </c>
      <c r="H40" s="83" t="s">
        <v>359</v>
      </c>
      <c r="I40" s="83" t="s">
        <v>175</v>
      </c>
      <c r="J40" s="83"/>
      <c r="K40" s="93">
        <v>0.16999999999999998</v>
      </c>
      <c r="L40" s="96" t="s">
        <v>177</v>
      </c>
      <c r="M40" s="97">
        <v>0.05</v>
      </c>
      <c r="N40" s="97">
        <v>-1.5200000000000002E-2</v>
      </c>
      <c r="O40" s="93">
        <v>9249.3299999999981</v>
      </c>
      <c r="P40" s="95">
        <v>115.39</v>
      </c>
      <c r="Q40" s="93">
        <v>10.672809999999998</v>
      </c>
      <c r="R40" s="94">
        <v>4.5254134511723494E-5</v>
      </c>
      <c r="S40" s="94">
        <v>1.1907725353183505E-4</v>
      </c>
      <c r="T40" s="94">
        <f>Q40/'סכום נכסי הקרן'!$C$43</f>
        <v>1.717882693493371E-5</v>
      </c>
    </row>
    <row r="41" spans="2:20">
      <c r="B41" s="86" t="s">
        <v>392</v>
      </c>
      <c r="C41" s="83" t="s">
        <v>393</v>
      </c>
      <c r="D41" s="96" t="s">
        <v>133</v>
      </c>
      <c r="E41" s="96" t="s">
        <v>330</v>
      </c>
      <c r="F41" s="83" t="s">
        <v>394</v>
      </c>
      <c r="G41" s="96" t="s">
        <v>379</v>
      </c>
      <c r="H41" s="83" t="s">
        <v>395</v>
      </c>
      <c r="I41" s="83" t="s">
        <v>175</v>
      </c>
      <c r="J41" s="83"/>
      <c r="K41" s="93">
        <v>3.25</v>
      </c>
      <c r="L41" s="96" t="s">
        <v>177</v>
      </c>
      <c r="M41" s="97">
        <v>1.6399999999999998E-2</v>
      </c>
      <c r="N41" s="97">
        <v>4.7999999999999996E-3</v>
      </c>
      <c r="O41" s="93">
        <v>217877.33</v>
      </c>
      <c r="P41" s="95">
        <v>101.9</v>
      </c>
      <c r="Q41" s="93">
        <v>222.01699999999997</v>
      </c>
      <c r="R41" s="94">
        <v>3.8795541715128074E-4</v>
      </c>
      <c r="S41" s="94">
        <v>2.477058487631413E-3</v>
      </c>
      <c r="T41" s="94">
        <f>Q41/'סכום נכסי הקרן'!$C$43</f>
        <v>3.5735589967526615E-4</v>
      </c>
    </row>
    <row r="42" spans="2:20">
      <c r="B42" s="86" t="s">
        <v>396</v>
      </c>
      <c r="C42" s="83" t="s">
        <v>397</v>
      </c>
      <c r="D42" s="96" t="s">
        <v>133</v>
      </c>
      <c r="E42" s="96" t="s">
        <v>330</v>
      </c>
      <c r="F42" s="83" t="s">
        <v>398</v>
      </c>
      <c r="G42" s="96" t="s">
        <v>399</v>
      </c>
      <c r="H42" s="83" t="s">
        <v>395</v>
      </c>
      <c r="I42" s="83" t="s">
        <v>175</v>
      </c>
      <c r="J42" s="83"/>
      <c r="K42" s="93">
        <v>4.33</v>
      </c>
      <c r="L42" s="96" t="s">
        <v>177</v>
      </c>
      <c r="M42" s="97">
        <v>3.7000000000000005E-2</v>
      </c>
      <c r="N42" s="97">
        <v>9.1000000000000022E-3</v>
      </c>
      <c r="O42" s="93">
        <v>706182.99999999988</v>
      </c>
      <c r="P42" s="95">
        <v>116.01</v>
      </c>
      <c r="Q42" s="93">
        <v>819.2429199999998</v>
      </c>
      <c r="R42" s="94">
        <v>2.456945354677574E-4</v>
      </c>
      <c r="S42" s="94">
        <v>9.140347939202596E-3</v>
      </c>
      <c r="T42" s="94">
        <f>Q42/'סכום נכסי הקרן'!$C$43</f>
        <v>1.3186435756234525E-3</v>
      </c>
    </row>
    <row r="43" spans="2:20">
      <c r="B43" s="86" t="s">
        <v>400</v>
      </c>
      <c r="C43" s="83" t="s">
        <v>401</v>
      </c>
      <c r="D43" s="96" t="s">
        <v>133</v>
      </c>
      <c r="E43" s="96" t="s">
        <v>330</v>
      </c>
      <c r="F43" s="83" t="s">
        <v>398</v>
      </c>
      <c r="G43" s="96" t="s">
        <v>399</v>
      </c>
      <c r="H43" s="83" t="s">
        <v>395</v>
      </c>
      <c r="I43" s="83" t="s">
        <v>175</v>
      </c>
      <c r="J43" s="83"/>
      <c r="K43" s="93">
        <v>7.74</v>
      </c>
      <c r="L43" s="96" t="s">
        <v>177</v>
      </c>
      <c r="M43" s="97">
        <v>2.2000000000000002E-2</v>
      </c>
      <c r="N43" s="97">
        <v>1.6400000000000001E-2</v>
      </c>
      <c r="O43" s="93">
        <v>485999.99999999994</v>
      </c>
      <c r="P43" s="95">
        <v>103.52</v>
      </c>
      <c r="Q43" s="93">
        <v>503.10717999999991</v>
      </c>
      <c r="R43" s="94">
        <v>1.2149999999999999E-3</v>
      </c>
      <c r="S43" s="94">
        <v>5.6132003873906279E-3</v>
      </c>
      <c r="T43" s="94">
        <f>Q43/'סכום נכסי הקרן'!$C$43</f>
        <v>8.09795281181108E-4</v>
      </c>
    </row>
    <row r="44" spans="2:20" s="151" customFormat="1">
      <c r="B44" s="86" t="s">
        <v>402</v>
      </c>
      <c r="C44" s="83" t="s">
        <v>403</v>
      </c>
      <c r="D44" s="96" t="s">
        <v>133</v>
      </c>
      <c r="E44" s="96" t="s">
        <v>330</v>
      </c>
      <c r="F44" s="83" t="s">
        <v>358</v>
      </c>
      <c r="G44" s="96" t="s">
        <v>332</v>
      </c>
      <c r="H44" s="83" t="s">
        <v>395</v>
      </c>
      <c r="I44" s="83" t="s">
        <v>173</v>
      </c>
      <c r="J44" s="83"/>
      <c r="K44" s="93">
        <v>0.69</v>
      </c>
      <c r="L44" s="96" t="s">
        <v>177</v>
      </c>
      <c r="M44" s="97">
        <v>3.85E-2</v>
      </c>
      <c r="N44" s="153">
        <v>0</v>
      </c>
      <c r="O44" s="93">
        <v>152899.99999999997</v>
      </c>
      <c r="P44" s="95">
        <v>122.89</v>
      </c>
      <c r="Q44" s="93">
        <v>187.89879999999999</v>
      </c>
      <c r="R44" s="94">
        <v>2.081506853044799E-4</v>
      </c>
      <c r="S44" s="94">
        <v>2.0963994529957499E-3</v>
      </c>
      <c r="T44" s="94">
        <f>Q44/'סכום נכסי הקרן'!$C$43</f>
        <v>3.0243965426928073E-4</v>
      </c>
    </row>
    <row r="45" spans="2:20" s="151" customFormat="1">
      <c r="B45" s="86" t="s">
        <v>404</v>
      </c>
      <c r="C45" s="83" t="s">
        <v>405</v>
      </c>
      <c r="D45" s="96" t="s">
        <v>133</v>
      </c>
      <c r="E45" s="96" t="s">
        <v>330</v>
      </c>
      <c r="F45" s="83" t="s">
        <v>358</v>
      </c>
      <c r="G45" s="96" t="s">
        <v>332</v>
      </c>
      <c r="H45" s="83" t="s">
        <v>395</v>
      </c>
      <c r="I45" s="83" t="s">
        <v>173</v>
      </c>
      <c r="J45" s="83"/>
      <c r="K45" s="93">
        <v>2.7600000000000007</v>
      </c>
      <c r="L45" s="96" t="s">
        <v>177</v>
      </c>
      <c r="M45" s="97">
        <v>3.1E-2</v>
      </c>
      <c r="N45" s="97">
        <v>4.4000000000000003E-3</v>
      </c>
      <c r="O45" s="93">
        <v>380791.99999999994</v>
      </c>
      <c r="P45" s="95">
        <v>112.32</v>
      </c>
      <c r="Q45" s="93">
        <v>427.70557999999988</v>
      </c>
      <c r="R45" s="94">
        <v>4.4273660687814133E-4</v>
      </c>
      <c r="S45" s="94">
        <v>4.7719397034745818E-3</v>
      </c>
      <c r="T45" s="94">
        <f>Q45/'סכום נכסי הקרן'!$C$43</f>
        <v>6.8842977040961507E-4</v>
      </c>
    </row>
    <row r="46" spans="2:20" s="151" customFormat="1">
      <c r="B46" s="86" t="s">
        <v>406</v>
      </c>
      <c r="C46" s="83" t="s">
        <v>407</v>
      </c>
      <c r="D46" s="96" t="s">
        <v>133</v>
      </c>
      <c r="E46" s="96" t="s">
        <v>330</v>
      </c>
      <c r="F46" s="83" t="s">
        <v>358</v>
      </c>
      <c r="G46" s="96" t="s">
        <v>332</v>
      </c>
      <c r="H46" s="83" t="s">
        <v>395</v>
      </c>
      <c r="I46" s="83" t="s">
        <v>173</v>
      </c>
      <c r="J46" s="83"/>
      <c r="K46" s="93">
        <v>3.1199999999999992</v>
      </c>
      <c r="L46" s="96" t="s">
        <v>177</v>
      </c>
      <c r="M46" s="97">
        <v>2.7999999999999997E-2</v>
      </c>
      <c r="N46" s="97">
        <v>4.6999999999999984E-3</v>
      </c>
      <c r="O46" s="93">
        <v>681490.99999999988</v>
      </c>
      <c r="P46" s="95">
        <v>109.78</v>
      </c>
      <c r="Q46" s="93">
        <v>748.14080000000001</v>
      </c>
      <c r="R46" s="94">
        <v>6.9290100077984158E-4</v>
      </c>
      <c r="S46" s="94">
        <v>8.347056840617411E-3</v>
      </c>
      <c r="T46" s="94">
        <f>Q46/'סכום נכסי הקרן'!$C$43</f>
        <v>1.2041984562793542E-3</v>
      </c>
    </row>
    <row r="47" spans="2:20" s="151" customFormat="1">
      <c r="B47" s="86" t="s">
        <v>408</v>
      </c>
      <c r="C47" s="83" t="s">
        <v>409</v>
      </c>
      <c r="D47" s="96" t="s">
        <v>133</v>
      </c>
      <c r="E47" s="96" t="s">
        <v>330</v>
      </c>
      <c r="F47" s="83" t="s">
        <v>331</v>
      </c>
      <c r="G47" s="96" t="s">
        <v>332</v>
      </c>
      <c r="H47" s="83" t="s">
        <v>395</v>
      </c>
      <c r="I47" s="83" t="s">
        <v>173</v>
      </c>
      <c r="J47" s="83"/>
      <c r="K47" s="93">
        <v>4.4400000000000004</v>
      </c>
      <c r="L47" s="96" t="s">
        <v>177</v>
      </c>
      <c r="M47" s="97">
        <v>0.04</v>
      </c>
      <c r="N47" s="97">
        <v>1.0100000000000003E-2</v>
      </c>
      <c r="O47" s="93">
        <v>1445714.9999999998</v>
      </c>
      <c r="P47" s="95">
        <v>122.1</v>
      </c>
      <c r="Q47" s="93">
        <v>1765.2180699999997</v>
      </c>
      <c r="R47" s="94">
        <v>1.0709015865208687E-3</v>
      </c>
      <c r="S47" s="94">
        <v>1.9694655827318816E-2</v>
      </c>
      <c r="T47" s="94">
        <f>Q47/'סכום נכסי הקרן'!$C$43</f>
        <v>2.8412738282558854E-3</v>
      </c>
    </row>
    <row r="48" spans="2:20" s="151" customFormat="1">
      <c r="B48" s="86" t="s">
        <v>410</v>
      </c>
      <c r="C48" s="83" t="s">
        <v>411</v>
      </c>
      <c r="D48" s="96" t="s">
        <v>133</v>
      </c>
      <c r="E48" s="96" t="s">
        <v>330</v>
      </c>
      <c r="F48" s="83" t="s">
        <v>412</v>
      </c>
      <c r="G48" s="96" t="s">
        <v>413</v>
      </c>
      <c r="H48" s="83" t="s">
        <v>395</v>
      </c>
      <c r="I48" s="83" t="s">
        <v>175</v>
      </c>
      <c r="J48" s="83"/>
      <c r="K48" s="93">
        <v>3.1199999999999997</v>
      </c>
      <c r="L48" s="96" t="s">
        <v>177</v>
      </c>
      <c r="M48" s="97">
        <v>4.6500000000000007E-2</v>
      </c>
      <c r="N48" s="97">
        <v>5.8999999999999999E-3</v>
      </c>
      <c r="O48" s="93">
        <v>8476.1299999999974</v>
      </c>
      <c r="P48" s="95">
        <v>135.16999999999999</v>
      </c>
      <c r="Q48" s="93">
        <v>11.457179999999999</v>
      </c>
      <c r="R48" s="94">
        <v>5.5765439946025972E-5</v>
      </c>
      <c r="S48" s="94">
        <v>1.2782852197498783E-4</v>
      </c>
      <c r="T48" s="94">
        <f>Q48/'סכום נכסי הקרן'!$C$43</f>
        <v>1.8441339476893508E-5</v>
      </c>
    </row>
    <row r="49" spans="2:20" s="151" customFormat="1">
      <c r="B49" s="86" t="s">
        <v>414</v>
      </c>
      <c r="C49" s="83" t="s">
        <v>415</v>
      </c>
      <c r="D49" s="96" t="s">
        <v>133</v>
      </c>
      <c r="E49" s="96" t="s">
        <v>330</v>
      </c>
      <c r="F49" s="83" t="s">
        <v>416</v>
      </c>
      <c r="G49" s="96" t="s">
        <v>379</v>
      </c>
      <c r="H49" s="83" t="s">
        <v>395</v>
      </c>
      <c r="I49" s="83" t="s">
        <v>175</v>
      </c>
      <c r="J49" s="83"/>
      <c r="K49" s="93">
        <v>3.29</v>
      </c>
      <c r="L49" s="96" t="s">
        <v>177</v>
      </c>
      <c r="M49" s="97">
        <v>3.6400000000000002E-2</v>
      </c>
      <c r="N49" s="97">
        <v>9.0000000000000011E-3</v>
      </c>
      <c r="O49" s="93">
        <v>27999.999999999996</v>
      </c>
      <c r="P49" s="95">
        <v>117.22</v>
      </c>
      <c r="Q49" s="93">
        <v>32.821589999999993</v>
      </c>
      <c r="R49" s="94">
        <v>2.1768707482993196E-4</v>
      </c>
      <c r="S49" s="94">
        <v>3.661926703228055E-4</v>
      </c>
      <c r="T49" s="94">
        <f>Q49/'סכום נכסי הקרן'!$C$43</f>
        <v>5.2829237505338413E-5</v>
      </c>
    </row>
    <row r="50" spans="2:20" s="151" customFormat="1">
      <c r="B50" s="86" t="s">
        <v>417</v>
      </c>
      <c r="C50" s="83" t="s">
        <v>418</v>
      </c>
      <c r="D50" s="96" t="s">
        <v>133</v>
      </c>
      <c r="E50" s="96" t="s">
        <v>330</v>
      </c>
      <c r="F50" s="83" t="s">
        <v>331</v>
      </c>
      <c r="G50" s="96" t="s">
        <v>332</v>
      </c>
      <c r="H50" s="83" t="s">
        <v>395</v>
      </c>
      <c r="I50" s="83" t="s">
        <v>173</v>
      </c>
      <c r="J50" s="83"/>
      <c r="K50" s="93">
        <v>3.9600000000000004</v>
      </c>
      <c r="L50" s="96" t="s">
        <v>177</v>
      </c>
      <c r="M50" s="97">
        <v>0.05</v>
      </c>
      <c r="N50" s="97">
        <v>9.300000000000001E-3</v>
      </c>
      <c r="O50" s="93">
        <v>645043.99999999988</v>
      </c>
      <c r="P50" s="95">
        <v>127.79</v>
      </c>
      <c r="Q50" s="93">
        <v>824.30177999999978</v>
      </c>
      <c r="R50" s="94">
        <v>6.4504464504464498E-4</v>
      </c>
      <c r="S50" s="94">
        <v>9.1967899778786378E-3</v>
      </c>
      <c r="T50" s="94">
        <f>Q50/'סכום נכסי הקרן'!$C$43</f>
        <v>1.3267862559886102E-3</v>
      </c>
    </row>
    <row r="51" spans="2:20" s="151" customFormat="1">
      <c r="B51" s="86" t="s">
        <v>419</v>
      </c>
      <c r="C51" s="83" t="s">
        <v>420</v>
      </c>
      <c r="D51" s="96" t="s">
        <v>133</v>
      </c>
      <c r="E51" s="96" t="s">
        <v>330</v>
      </c>
      <c r="F51" s="83" t="s">
        <v>421</v>
      </c>
      <c r="G51" s="96" t="s">
        <v>379</v>
      </c>
      <c r="H51" s="83" t="s">
        <v>395</v>
      </c>
      <c r="I51" s="83" t="s">
        <v>175</v>
      </c>
      <c r="J51" s="83"/>
      <c r="K51" s="93">
        <v>5.8599999999999994</v>
      </c>
      <c r="L51" s="96" t="s">
        <v>177</v>
      </c>
      <c r="M51" s="97">
        <v>3.0499999999999999E-2</v>
      </c>
      <c r="N51" s="97">
        <v>1.3300000000000001E-2</v>
      </c>
      <c r="O51" s="93">
        <v>364773.02</v>
      </c>
      <c r="P51" s="95">
        <v>111.66</v>
      </c>
      <c r="Q51" s="93">
        <v>407.30556999999993</v>
      </c>
      <c r="R51" s="94">
        <v>1.2709831210156019E-3</v>
      </c>
      <c r="S51" s="94">
        <v>4.5443354302961061E-3</v>
      </c>
      <c r="T51" s="94">
        <f>Q51/'סכום נכסי הקרן'!$C$43</f>
        <v>6.5559415905132074E-4</v>
      </c>
    </row>
    <row r="52" spans="2:20" s="151" customFormat="1">
      <c r="B52" s="86" t="s">
        <v>422</v>
      </c>
      <c r="C52" s="83" t="s">
        <v>423</v>
      </c>
      <c r="D52" s="96" t="s">
        <v>133</v>
      </c>
      <c r="E52" s="96" t="s">
        <v>330</v>
      </c>
      <c r="F52" s="83" t="s">
        <v>421</v>
      </c>
      <c r="G52" s="96" t="s">
        <v>379</v>
      </c>
      <c r="H52" s="83" t="s">
        <v>395</v>
      </c>
      <c r="I52" s="83" t="s">
        <v>175</v>
      </c>
      <c r="J52" s="83"/>
      <c r="K52" s="93">
        <v>3.4699999999999998</v>
      </c>
      <c r="L52" s="96" t="s">
        <v>177</v>
      </c>
      <c r="M52" s="97">
        <v>0.03</v>
      </c>
      <c r="N52" s="97">
        <v>8.4000000000000012E-3</v>
      </c>
      <c r="O52" s="93">
        <v>864978.10999999987</v>
      </c>
      <c r="P52" s="95">
        <v>113.66</v>
      </c>
      <c r="Q52" s="93">
        <v>983.1340899999999</v>
      </c>
      <c r="R52" s="94">
        <v>7.6405627254501687E-4</v>
      </c>
      <c r="S52" s="94">
        <v>1.0968892661887539E-2</v>
      </c>
      <c r="T52" s="94">
        <f>Q52/'סכום נכסי הקרן'!$C$43</f>
        <v>1.5824408366628415E-3</v>
      </c>
    </row>
    <row r="53" spans="2:20" s="151" customFormat="1">
      <c r="B53" s="86" t="s">
        <v>424</v>
      </c>
      <c r="C53" s="83" t="s">
        <v>425</v>
      </c>
      <c r="D53" s="96" t="s">
        <v>133</v>
      </c>
      <c r="E53" s="96" t="s">
        <v>330</v>
      </c>
      <c r="F53" s="83" t="s">
        <v>349</v>
      </c>
      <c r="G53" s="96" t="s">
        <v>332</v>
      </c>
      <c r="H53" s="83" t="s">
        <v>395</v>
      </c>
      <c r="I53" s="83" t="s">
        <v>175</v>
      </c>
      <c r="J53" s="83"/>
      <c r="K53" s="93">
        <v>3.81</v>
      </c>
      <c r="L53" s="96" t="s">
        <v>177</v>
      </c>
      <c r="M53" s="97">
        <v>6.5000000000000002E-2</v>
      </c>
      <c r="N53" s="97">
        <v>8.9999999999999993E-3</v>
      </c>
      <c r="O53" s="93">
        <v>893610.99999999988</v>
      </c>
      <c r="P53" s="95">
        <v>134.66</v>
      </c>
      <c r="Q53" s="93">
        <v>1219.1914799999997</v>
      </c>
      <c r="R53" s="94">
        <v>5.673720634920634E-4</v>
      </c>
      <c r="S53" s="94">
        <v>1.3602600717881531E-2</v>
      </c>
      <c r="T53" s="94">
        <f>Q53/'סכום נכסי הקרן'!$C$43</f>
        <v>1.9623959796403845E-3</v>
      </c>
    </row>
    <row r="54" spans="2:20" s="151" customFormat="1">
      <c r="B54" s="86" t="s">
        <v>426</v>
      </c>
      <c r="C54" s="83" t="s">
        <v>427</v>
      </c>
      <c r="D54" s="96" t="s">
        <v>133</v>
      </c>
      <c r="E54" s="96" t="s">
        <v>330</v>
      </c>
      <c r="F54" s="83" t="s">
        <v>428</v>
      </c>
      <c r="G54" s="96" t="s">
        <v>413</v>
      </c>
      <c r="H54" s="83" t="s">
        <v>395</v>
      </c>
      <c r="I54" s="83" t="s">
        <v>173</v>
      </c>
      <c r="J54" s="83"/>
      <c r="K54" s="93">
        <v>1.4</v>
      </c>
      <c r="L54" s="96" t="s">
        <v>177</v>
      </c>
      <c r="M54" s="97">
        <v>4.4000000000000004E-2</v>
      </c>
      <c r="N54" s="97">
        <v>6.4999999999999988E-3</v>
      </c>
      <c r="O54" s="93">
        <v>3214.9999999999995</v>
      </c>
      <c r="P54" s="95">
        <v>113.13</v>
      </c>
      <c r="Q54" s="93">
        <v>3.6371199999999995</v>
      </c>
      <c r="R54" s="94">
        <v>1.7887225367038769E-5</v>
      </c>
      <c r="S54" s="94">
        <v>4.0579590601323163E-5</v>
      </c>
      <c r="T54" s="94">
        <f>Q54/'סכום נכסי הקרן'!$C$43</f>
        <v>5.8542647176878524E-6</v>
      </c>
    </row>
    <row r="55" spans="2:20" s="151" customFormat="1">
      <c r="B55" s="86" t="s">
        <v>429</v>
      </c>
      <c r="C55" s="83" t="s">
        <v>430</v>
      </c>
      <c r="D55" s="96" t="s">
        <v>133</v>
      </c>
      <c r="E55" s="96" t="s">
        <v>330</v>
      </c>
      <c r="F55" s="83" t="s">
        <v>431</v>
      </c>
      <c r="G55" s="96" t="s">
        <v>432</v>
      </c>
      <c r="H55" s="83" t="s">
        <v>395</v>
      </c>
      <c r="I55" s="83" t="s">
        <v>173</v>
      </c>
      <c r="J55" s="83"/>
      <c r="K55" s="93">
        <v>1.31</v>
      </c>
      <c r="L55" s="96" t="s">
        <v>177</v>
      </c>
      <c r="M55" s="97">
        <v>4.0999999999999995E-2</v>
      </c>
      <c r="N55" s="97">
        <v>-2.0000000000000001E-4</v>
      </c>
      <c r="O55" s="93">
        <v>90693.199999999983</v>
      </c>
      <c r="P55" s="95">
        <v>126.16</v>
      </c>
      <c r="Q55" s="93">
        <v>114.41854999999998</v>
      </c>
      <c r="R55" s="94">
        <v>3.0489132681882206E-4</v>
      </c>
      <c r="S55" s="94">
        <v>1.2765753992711334E-3</v>
      </c>
      <c r="T55" s="94">
        <f>Q55/'סכום נכסי הקרן'!$C$43</f>
        <v>1.841667254074662E-4</v>
      </c>
    </row>
    <row r="56" spans="2:20" s="151" customFormat="1">
      <c r="B56" s="86" t="s">
        <v>433</v>
      </c>
      <c r="C56" s="83" t="s">
        <v>434</v>
      </c>
      <c r="D56" s="96" t="s">
        <v>133</v>
      </c>
      <c r="E56" s="96" t="s">
        <v>330</v>
      </c>
      <c r="F56" s="83" t="s">
        <v>435</v>
      </c>
      <c r="G56" s="96" t="s">
        <v>436</v>
      </c>
      <c r="H56" s="83" t="s">
        <v>437</v>
      </c>
      <c r="I56" s="83" t="s">
        <v>175</v>
      </c>
      <c r="J56" s="83"/>
      <c r="K56" s="93">
        <v>9.0500000000000007</v>
      </c>
      <c r="L56" s="96" t="s">
        <v>177</v>
      </c>
      <c r="M56" s="97">
        <v>5.1500000000000004E-2</v>
      </c>
      <c r="N56" s="97">
        <v>4.9900000000000014E-2</v>
      </c>
      <c r="O56" s="93">
        <v>991810.99999999988</v>
      </c>
      <c r="P56" s="95">
        <v>122.8</v>
      </c>
      <c r="Q56" s="93">
        <v>1217.9438399999997</v>
      </c>
      <c r="R56" s="94">
        <v>2.7930297249636863E-4</v>
      </c>
      <c r="S56" s="94">
        <v>1.3588680715127199E-2</v>
      </c>
      <c r="T56" s="94">
        <f>Q56/'סכום נכסי הקרן'!$C$43</f>
        <v>1.9603877932642469E-3</v>
      </c>
    </row>
    <row r="57" spans="2:20" s="151" customFormat="1">
      <c r="B57" s="86" t="s">
        <v>438</v>
      </c>
      <c r="C57" s="83" t="s">
        <v>439</v>
      </c>
      <c r="D57" s="96" t="s">
        <v>133</v>
      </c>
      <c r="E57" s="96" t="s">
        <v>330</v>
      </c>
      <c r="F57" s="83" t="s">
        <v>440</v>
      </c>
      <c r="G57" s="96" t="s">
        <v>379</v>
      </c>
      <c r="H57" s="83" t="s">
        <v>437</v>
      </c>
      <c r="I57" s="83" t="s">
        <v>173</v>
      </c>
      <c r="J57" s="83"/>
      <c r="K57" s="93">
        <v>1.7</v>
      </c>
      <c r="L57" s="96" t="s">
        <v>177</v>
      </c>
      <c r="M57" s="97">
        <v>4.9500000000000002E-2</v>
      </c>
      <c r="N57" s="97">
        <v>6.9999999999999984E-3</v>
      </c>
      <c r="O57" s="93">
        <v>61287.319999999992</v>
      </c>
      <c r="P57" s="95">
        <v>129.75</v>
      </c>
      <c r="Q57" s="93">
        <v>79.520289999999989</v>
      </c>
      <c r="R57" s="94">
        <v>1.1878826868712851E-4</v>
      </c>
      <c r="S57" s="94">
        <v>8.8721318314999027E-4</v>
      </c>
      <c r="T57" s="94">
        <f>Q57/'סכום נכסי הקרן'!$C$43</f>
        <v>1.2799490478381418E-4</v>
      </c>
    </row>
    <row r="58" spans="2:20" s="151" customFormat="1">
      <c r="B58" s="86" t="s">
        <v>441</v>
      </c>
      <c r="C58" s="83" t="s">
        <v>442</v>
      </c>
      <c r="D58" s="96" t="s">
        <v>133</v>
      </c>
      <c r="E58" s="96" t="s">
        <v>330</v>
      </c>
      <c r="F58" s="83" t="s">
        <v>440</v>
      </c>
      <c r="G58" s="96" t="s">
        <v>379</v>
      </c>
      <c r="H58" s="83" t="s">
        <v>437</v>
      </c>
      <c r="I58" s="83" t="s">
        <v>173</v>
      </c>
      <c r="J58" s="83"/>
      <c r="K58" s="93">
        <v>4.5199999999999996</v>
      </c>
      <c r="L58" s="96" t="s">
        <v>177</v>
      </c>
      <c r="M58" s="97">
        <v>4.8000000000000001E-2</v>
      </c>
      <c r="N58" s="97">
        <v>1.34E-2</v>
      </c>
      <c r="O58" s="93">
        <v>656009.99999999988</v>
      </c>
      <c r="P58" s="95">
        <v>120.55</v>
      </c>
      <c r="Q58" s="93">
        <v>790.82000999999991</v>
      </c>
      <c r="R58" s="94">
        <v>5.6574728385074837E-4</v>
      </c>
      <c r="S58" s="94">
        <v>8.823231635231802E-3</v>
      </c>
      <c r="T58" s="94">
        <f>Q58/'סכום נכסי הקרן'!$C$43</f>
        <v>1.2728944006754122E-3</v>
      </c>
    </row>
    <row r="59" spans="2:20" s="151" customFormat="1">
      <c r="B59" s="86" t="s">
        <v>443</v>
      </c>
      <c r="C59" s="83" t="s">
        <v>444</v>
      </c>
      <c r="D59" s="96" t="s">
        <v>133</v>
      </c>
      <c r="E59" s="96" t="s">
        <v>330</v>
      </c>
      <c r="F59" s="83" t="s">
        <v>440</v>
      </c>
      <c r="G59" s="96" t="s">
        <v>379</v>
      </c>
      <c r="H59" s="83" t="s">
        <v>437</v>
      </c>
      <c r="I59" s="83" t="s">
        <v>173</v>
      </c>
      <c r="J59" s="83"/>
      <c r="K59" s="93">
        <v>2.65</v>
      </c>
      <c r="L59" s="96" t="s">
        <v>177</v>
      </c>
      <c r="M59" s="97">
        <v>4.9000000000000002E-2</v>
      </c>
      <c r="N59" s="97">
        <v>7.3000000000000001E-3</v>
      </c>
      <c r="O59" s="93">
        <v>188138.20999999996</v>
      </c>
      <c r="P59" s="95">
        <v>119.68</v>
      </c>
      <c r="Q59" s="93">
        <v>225.16382999999996</v>
      </c>
      <c r="R59" s="94">
        <v>3.7987817182639539E-4</v>
      </c>
      <c r="S59" s="94">
        <v>2.5121678799780943E-3</v>
      </c>
      <c r="T59" s="94">
        <f>Q59/'סכום נכסי הקרן'!$C$43</f>
        <v>3.6242099949093394E-4</v>
      </c>
    </row>
    <row r="60" spans="2:20" s="151" customFormat="1">
      <c r="B60" s="86" t="s">
        <v>445</v>
      </c>
      <c r="C60" s="83" t="s">
        <v>446</v>
      </c>
      <c r="D60" s="96" t="s">
        <v>133</v>
      </c>
      <c r="E60" s="96" t="s">
        <v>330</v>
      </c>
      <c r="F60" s="83" t="s">
        <v>358</v>
      </c>
      <c r="G60" s="96" t="s">
        <v>332</v>
      </c>
      <c r="H60" s="83" t="s">
        <v>437</v>
      </c>
      <c r="I60" s="83" t="s">
        <v>173</v>
      </c>
      <c r="J60" s="83"/>
      <c r="K60" s="93">
        <v>1.01</v>
      </c>
      <c r="L60" s="96" t="s">
        <v>177</v>
      </c>
      <c r="M60" s="97">
        <v>4.2999999999999997E-2</v>
      </c>
      <c r="N60" s="97">
        <v>4.2000000000000006E-3</v>
      </c>
      <c r="O60" s="93">
        <v>135183.99999999997</v>
      </c>
      <c r="P60" s="95">
        <v>119.43</v>
      </c>
      <c r="Q60" s="93">
        <v>164.79201999999998</v>
      </c>
      <c r="R60" s="94">
        <v>1.9311961376077243E-3</v>
      </c>
      <c r="S60" s="94">
        <v>1.8385955662626088E-3</v>
      </c>
      <c r="T60" s="94">
        <f>Q60/'סכום נכסי הקרן'!$C$43</f>
        <v>2.6524725839194502E-4</v>
      </c>
    </row>
    <row r="61" spans="2:20" s="151" customFormat="1">
      <c r="B61" s="86" t="s">
        <v>447</v>
      </c>
      <c r="C61" s="83" t="s">
        <v>448</v>
      </c>
      <c r="D61" s="96" t="s">
        <v>133</v>
      </c>
      <c r="E61" s="96" t="s">
        <v>330</v>
      </c>
      <c r="F61" s="83" t="s">
        <v>449</v>
      </c>
      <c r="G61" s="96" t="s">
        <v>379</v>
      </c>
      <c r="H61" s="83" t="s">
        <v>437</v>
      </c>
      <c r="I61" s="83" t="s">
        <v>175</v>
      </c>
      <c r="J61" s="83"/>
      <c r="K61" s="93">
        <v>2.21</v>
      </c>
      <c r="L61" s="96" t="s">
        <v>177</v>
      </c>
      <c r="M61" s="97">
        <v>4.8000000000000001E-2</v>
      </c>
      <c r="N61" s="97">
        <v>8.5000000000000006E-3</v>
      </c>
      <c r="O61" s="93">
        <v>47509.039999999994</v>
      </c>
      <c r="P61" s="95">
        <v>113.68</v>
      </c>
      <c r="Q61" s="93">
        <v>54.008279999999992</v>
      </c>
      <c r="R61" s="94">
        <v>1.6625503919372899E-4</v>
      </c>
      <c r="S61" s="94">
        <v>6.0257398476861639E-4</v>
      </c>
      <c r="T61" s="94">
        <f>Q61/'סכום נכסי הקרן'!$C$43</f>
        <v>8.6931079553879582E-5</v>
      </c>
    </row>
    <row r="62" spans="2:20" s="151" customFormat="1">
      <c r="B62" s="86" t="s">
        <v>450</v>
      </c>
      <c r="C62" s="83" t="s">
        <v>451</v>
      </c>
      <c r="D62" s="96" t="s">
        <v>133</v>
      </c>
      <c r="E62" s="96" t="s">
        <v>330</v>
      </c>
      <c r="F62" s="83" t="s">
        <v>449</v>
      </c>
      <c r="G62" s="96" t="s">
        <v>379</v>
      </c>
      <c r="H62" s="83" t="s">
        <v>437</v>
      </c>
      <c r="I62" s="83" t="s">
        <v>175</v>
      </c>
      <c r="J62" s="83"/>
      <c r="K62" s="93">
        <v>5.419999999999999</v>
      </c>
      <c r="L62" s="96" t="s">
        <v>177</v>
      </c>
      <c r="M62" s="97">
        <v>3.2899999999999999E-2</v>
      </c>
      <c r="N62" s="97">
        <v>1.7499999999999998E-2</v>
      </c>
      <c r="O62" s="93">
        <v>215375.31999999995</v>
      </c>
      <c r="P62" s="95">
        <v>108.75</v>
      </c>
      <c r="Q62" s="93">
        <v>234.22065999999998</v>
      </c>
      <c r="R62" s="94">
        <v>9.7897872727272699E-4</v>
      </c>
      <c r="S62" s="94">
        <v>2.6132155367905676E-3</v>
      </c>
      <c r="T62" s="94">
        <f>Q62/'סכום נכסי הקרן'!$C$43</f>
        <v>3.7699876440468356E-4</v>
      </c>
    </row>
    <row r="63" spans="2:20" s="151" customFormat="1">
      <c r="B63" s="86" t="s">
        <v>452</v>
      </c>
      <c r="C63" s="83" t="s">
        <v>453</v>
      </c>
      <c r="D63" s="96" t="s">
        <v>133</v>
      </c>
      <c r="E63" s="96" t="s">
        <v>330</v>
      </c>
      <c r="F63" s="83" t="s">
        <v>454</v>
      </c>
      <c r="G63" s="96" t="s">
        <v>379</v>
      </c>
      <c r="H63" s="83" t="s">
        <v>437</v>
      </c>
      <c r="I63" s="83" t="s">
        <v>175</v>
      </c>
      <c r="J63" s="83"/>
      <c r="K63" s="93">
        <v>1.1399999999999999</v>
      </c>
      <c r="L63" s="96" t="s">
        <v>177</v>
      </c>
      <c r="M63" s="97">
        <v>5.5E-2</v>
      </c>
      <c r="N63" s="97">
        <v>6.1999999999999998E-3</v>
      </c>
      <c r="O63" s="93">
        <v>5281.9999999999991</v>
      </c>
      <c r="P63" s="95">
        <v>127.2</v>
      </c>
      <c r="Q63" s="93">
        <v>6.7187000000000001</v>
      </c>
      <c r="R63" s="94">
        <v>7.0615774769956931E-5</v>
      </c>
      <c r="S63" s="94">
        <v>7.4960984342861941E-5</v>
      </c>
      <c r="T63" s="94">
        <f>Q63/'סכום נכסי הקרן'!$C$43</f>
        <v>1.0814338916156019E-5</v>
      </c>
    </row>
    <row r="64" spans="2:20" s="151" customFormat="1">
      <c r="B64" s="86" t="s">
        <v>455</v>
      </c>
      <c r="C64" s="83" t="s">
        <v>456</v>
      </c>
      <c r="D64" s="96" t="s">
        <v>133</v>
      </c>
      <c r="E64" s="96" t="s">
        <v>330</v>
      </c>
      <c r="F64" s="83" t="s">
        <v>454</v>
      </c>
      <c r="G64" s="96" t="s">
        <v>379</v>
      </c>
      <c r="H64" s="83" t="s">
        <v>437</v>
      </c>
      <c r="I64" s="83" t="s">
        <v>175</v>
      </c>
      <c r="J64" s="83"/>
      <c r="K64" s="93">
        <v>3.390000000000001</v>
      </c>
      <c r="L64" s="96" t="s">
        <v>177</v>
      </c>
      <c r="M64" s="97">
        <v>5.8499999999999996E-2</v>
      </c>
      <c r="N64" s="97">
        <v>1.18E-2</v>
      </c>
      <c r="O64" s="93">
        <v>286735.91999999993</v>
      </c>
      <c r="P64" s="95">
        <v>126.1</v>
      </c>
      <c r="Q64" s="93">
        <v>361.57399999999996</v>
      </c>
      <c r="R64" s="94">
        <v>1.6238441872952993E-4</v>
      </c>
      <c r="S64" s="94">
        <v>4.0341052514304785E-3</v>
      </c>
      <c r="T64" s="94">
        <f>Q64/'סכום נכסי הקרן'!$C$43</f>
        <v>5.8198517261824406E-4</v>
      </c>
    </row>
    <row r="65" spans="2:20" s="151" customFormat="1">
      <c r="B65" s="86" t="s">
        <v>457</v>
      </c>
      <c r="C65" s="83" t="s">
        <v>458</v>
      </c>
      <c r="D65" s="96" t="s">
        <v>133</v>
      </c>
      <c r="E65" s="96" t="s">
        <v>330</v>
      </c>
      <c r="F65" s="83" t="s">
        <v>459</v>
      </c>
      <c r="G65" s="96" t="s">
        <v>379</v>
      </c>
      <c r="H65" s="83" t="s">
        <v>437</v>
      </c>
      <c r="I65" s="83" t="s">
        <v>173</v>
      </c>
      <c r="J65" s="83"/>
      <c r="K65" s="93">
        <v>1.47</v>
      </c>
      <c r="L65" s="96" t="s">
        <v>177</v>
      </c>
      <c r="M65" s="97">
        <v>4.5499999999999999E-2</v>
      </c>
      <c r="N65" s="97">
        <v>4.3000000000000009E-3</v>
      </c>
      <c r="O65" s="93">
        <v>64089.599999999999</v>
      </c>
      <c r="P65" s="95">
        <v>126.5</v>
      </c>
      <c r="Q65" s="93">
        <v>81.073339999999988</v>
      </c>
      <c r="R65" s="94">
        <v>2.2658992236002884E-4</v>
      </c>
      <c r="S65" s="94">
        <v>9.0454066565905924E-4</v>
      </c>
      <c r="T65" s="94">
        <f>Q65/'סכום נכסי הקרן'!$C$43</f>
        <v>1.3049467543196574E-4</v>
      </c>
    </row>
    <row r="66" spans="2:20" s="151" customFormat="1">
      <c r="B66" s="86" t="s">
        <v>460</v>
      </c>
      <c r="C66" s="83" t="s">
        <v>461</v>
      </c>
      <c r="D66" s="96" t="s">
        <v>133</v>
      </c>
      <c r="E66" s="96" t="s">
        <v>330</v>
      </c>
      <c r="F66" s="83" t="s">
        <v>459</v>
      </c>
      <c r="G66" s="96" t="s">
        <v>379</v>
      </c>
      <c r="H66" s="83" t="s">
        <v>437</v>
      </c>
      <c r="I66" s="83" t="s">
        <v>173</v>
      </c>
      <c r="J66" s="83"/>
      <c r="K66" s="93">
        <v>6.5200000000000014</v>
      </c>
      <c r="L66" s="96" t="s">
        <v>177</v>
      </c>
      <c r="M66" s="97">
        <v>4.7500000000000001E-2</v>
      </c>
      <c r="N66" s="97">
        <v>1.9600000000000003E-2</v>
      </c>
      <c r="O66" s="93">
        <v>871683.99999999988</v>
      </c>
      <c r="P66" s="95">
        <v>142.24</v>
      </c>
      <c r="Q66" s="93">
        <v>1239.8833199999997</v>
      </c>
      <c r="R66" s="94">
        <v>7.1096763353623363E-4</v>
      </c>
      <c r="S66" s="94">
        <v>1.3833460957848341E-2</v>
      </c>
      <c r="T66" s="94">
        <f>Q66/'סכום נכסי הקרן'!$C$43</f>
        <v>1.9957013170656115E-3</v>
      </c>
    </row>
    <row r="67" spans="2:20" s="151" customFormat="1">
      <c r="B67" s="86" t="s">
        <v>462</v>
      </c>
      <c r="C67" s="83" t="s">
        <v>463</v>
      </c>
      <c r="D67" s="96" t="s">
        <v>133</v>
      </c>
      <c r="E67" s="96" t="s">
        <v>330</v>
      </c>
      <c r="F67" s="83" t="s">
        <v>464</v>
      </c>
      <c r="G67" s="96" t="s">
        <v>379</v>
      </c>
      <c r="H67" s="83" t="s">
        <v>437</v>
      </c>
      <c r="I67" s="83" t="s">
        <v>175</v>
      </c>
      <c r="J67" s="83"/>
      <c r="K67" s="93">
        <v>1.6</v>
      </c>
      <c r="L67" s="96" t="s">
        <v>177</v>
      </c>
      <c r="M67" s="97">
        <v>4.9500000000000002E-2</v>
      </c>
      <c r="N67" s="97">
        <v>1.0700000000000001E-2</v>
      </c>
      <c r="O67" s="93">
        <v>24379.4</v>
      </c>
      <c r="P67" s="95">
        <v>131.33000000000001</v>
      </c>
      <c r="Q67" s="93">
        <v>32.017459999999993</v>
      </c>
      <c r="R67" s="94">
        <v>3.8458763680939616E-5</v>
      </c>
      <c r="S67" s="94">
        <v>3.5722093824076199E-4</v>
      </c>
      <c r="T67" s="94">
        <f>Q67/'סכום נכסי הקרן'!$C$43</f>
        <v>5.1534919504438151E-5</v>
      </c>
    </row>
    <row r="68" spans="2:20" s="151" customFormat="1">
      <c r="B68" s="86" t="s">
        <v>465</v>
      </c>
      <c r="C68" s="83" t="s">
        <v>466</v>
      </c>
      <c r="D68" s="96" t="s">
        <v>133</v>
      </c>
      <c r="E68" s="96" t="s">
        <v>330</v>
      </c>
      <c r="F68" s="83" t="s">
        <v>464</v>
      </c>
      <c r="G68" s="96" t="s">
        <v>379</v>
      </c>
      <c r="H68" s="83" t="s">
        <v>437</v>
      </c>
      <c r="I68" s="83" t="s">
        <v>175</v>
      </c>
      <c r="J68" s="83"/>
      <c r="K68" s="93">
        <v>3.13</v>
      </c>
      <c r="L68" s="96" t="s">
        <v>177</v>
      </c>
      <c r="M68" s="97">
        <v>6.5000000000000002E-2</v>
      </c>
      <c r="N68" s="97">
        <v>8.2000000000000024E-3</v>
      </c>
      <c r="O68" s="93">
        <v>467288.61999999994</v>
      </c>
      <c r="P68" s="95">
        <v>132.19</v>
      </c>
      <c r="Q68" s="93">
        <v>617.70882999999981</v>
      </c>
      <c r="R68" s="94">
        <v>6.6243538623954388E-4</v>
      </c>
      <c r="S68" s="94">
        <v>6.8918186455828581E-3</v>
      </c>
      <c r="T68" s="94">
        <f>Q68/'סכום נכסי הקרן'!$C$43</f>
        <v>9.9425672215193417E-4</v>
      </c>
    </row>
    <row r="69" spans="2:20" s="151" customFormat="1">
      <c r="B69" s="86" t="s">
        <v>467</v>
      </c>
      <c r="C69" s="83" t="s">
        <v>468</v>
      </c>
      <c r="D69" s="96" t="s">
        <v>133</v>
      </c>
      <c r="E69" s="96" t="s">
        <v>330</v>
      </c>
      <c r="F69" s="83" t="s">
        <v>464</v>
      </c>
      <c r="G69" s="96" t="s">
        <v>379</v>
      </c>
      <c r="H69" s="83" t="s">
        <v>437</v>
      </c>
      <c r="I69" s="83" t="s">
        <v>175</v>
      </c>
      <c r="J69" s="83"/>
      <c r="K69" s="93">
        <v>3.8199999999999994</v>
      </c>
      <c r="L69" s="96" t="s">
        <v>177</v>
      </c>
      <c r="M69" s="97">
        <v>5.0999999999999997E-2</v>
      </c>
      <c r="N69" s="97">
        <v>1.9199999999999995E-2</v>
      </c>
      <c r="O69" s="93">
        <v>618733.99999999988</v>
      </c>
      <c r="P69" s="95">
        <v>131.06</v>
      </c>
      <c r="Q69" s="93">
        <v>810.91280000000006</v>
      </c>
      <c r="R69" s="94">
        <v>2.99042889485528E-4</v>
      </c>
      <c r="S69" s="94">
        <v>9.0474082343647341E-3</v>
      </c>
      <c r="T69" s="94">
        <f>Q69/'סכום נכסי הקרן'!$C$43</f>
        <v>1.3052355144074067E-3</v>
      </c>
    </row>
    <row r="70" spans="2:20" s="151" customFormat="1">
      <c r="B70" s="86" t="s">
        <v>469</v>
      </c>
      <c r="C70" s="83" t="s">
        <v>470</v>
      </c>
      <c r="D70" s="96" t="s">
        <v>133</v>
      </c>
      <c r="E70" s="96" t="s">
        <v>330</v>
      </c>
      <c r="F70" s="83" t="s">
        <v>464</v>
      </c>
      <c r="G70" s="96" t="s">
        <v>379</v>
      </c>
      <c r="H70" s="83" t="s">
        <v>437</v>
      </c>
      <c r="I70" s="83" t="s">
        <v>175</v>
      </c>
      <c r="J70" s="83"/>
      <c r="K70" s="93">
        <v>1.3800000000000001</v>
      </c>
      <c r="L70" s="96" t="s">
        <v>177</v>
      </c>
      <c r="M70" s="97">
        <v>5.2999999999999999E-2</v>
      </c>
      <c r="N70" s="97">
        <v>1.1700000000000002E-2</v>
      </c>
      <c r="O70" s="93">
        <v>102277.73</v>
      </c>
      <c r="P70" s="95">
        <v>123.62</v>
      </c>
      <c r="Q70" s="93">
        <v>126.43573999999998</v>
      </c>
      <c r="R70" s="94">
        <v>1.2434804503981775E-4</v>
      </c>
      <c r="S70" s="94">
        <v>1.4106519901942579E-3</v>
      </c>
      <c r="T70" s="94">
        <f>Q70/'סכום נכסי הקרן'!$C$43</f>
        <v>2.0350945026195307E-4</v>
      </c>
    </row>
    <row r="71" spans="2:20" s="151" customFormat="1">
      <c r="B71" s="86" t="s">
        <v>471</v>
      </c>
      <c r="C71" s="83" t="s">
        <v>472</v>
      </c>
      <c r="D71" s="96" t="s">
        <v>133</v>
      </c>
      <c r="E71" s="96" t="s">
        <v>330</v>
      </c>
      <c r="F71" s="83" t="s">
        <v>473</v>
      </c>
      <c r="G71" s="96" t="s">
        <v>379</v>
      </c>
      <c r="H71" s="83" t="s">
        <v>437</v>
      </c>
      <c r="I71" s="83" t="s">
        <v>175</v>
      </c>
      <c r="J71" s="83"/>
      <c r="K71" s="93">
        <v>3.21</v>
      </c>
      <c r="L71" s="96" t="s">
        <v>177</v>
      </c>
      <c r="M71" s="97">
        <v>4.9500000000000002E-2</v>
      </c>
      <c r="N71" s="97">
        <v>1.6299999999999999E-2</v>
      </c>
      <c r="O71" s="93">
        <v>1100176.7699999998</v>
      </c>
      <c r="P71" s="95">
        <v>111.33</v>
      </c>
      <c r="Q71" s="93">
        <v>1224.8267999999998</v>
      </c>
      <c r="R71" s="94">
        <v>3.2086350034997661E-3</v>
      </c>
      <c r="S71" s="94">
        <v>1.3665474359253676E-2</v>
      </c>
      <c r="T71" s="94">
        <f>Q71/'סכום נכסי הקרן'!$C$43</f>
        <v>1.971466523105786E-3</v>
      </c>
    </row>
    <row r="72" spans="2:20" s="151" customFormat="1">
      <c r="B72" s="86" t="s">
        <v>474</v>
      </c>
      <c r="C72" s="83" t="s">
        <v>475</v>
      </c>
      <c r="D72" s="96" t="s">
        <v>133</v>
      </c>
      <c r="E72" s="96" t="s">
        <v>330</v>
      </c>
      <c r="F72" s="83" t="s">
        <v>476</v>
      </c>
      <c r="G72" s="96" t="s">
        <v>332</v>
      </c>
      <c r="H72" s="83" t="s">
        <v>437</v>
      </c>
      <c r="I72" s="83" t="s">
        <v>175</v>
      </c>
      <c r="J72" s="83"/>
      <c r="K72" s="93">
        <v>4.34</v>
      </c>
      <c r="L72" s="96" t="s">
        <v>177</v>
      </c>
      <c r="M72" s="97">
        <v>3.85E-2</v>
      </c>
      <c r="N72" s="97">
        <v>5.5000000000000005E-3</v>
      </c>
      <c r="O72" s="93">
        <v>115263.99999999999</v>
      </c>
      <c r="P72" s="95">
        <v>123.42</v>
      </c>
      <c r="Q72" s="93">
        <v>142.25881999999999</v>
      </c>
      <c r="R72" s="94">
        <v>2.7061533151927648E-4</v>
      </c>
      <c r="S72" s="94">
        <v>1.5871911498733405E-3</v>
      </c>
      <c r="T72" s="94">
        <f>Q72/'סכום נכסי הקרן'!$C$43</f>
        <v>2.2897809000140416E-4</v>
      </c>
    </row>
    <row r="73" spans="2:20" s="151" customFormat="1">
      <c r="B73" s="86" t="s">
        <v>477</v>
      </c>
      <c r="C73" s="83" t="s">
        <v>478</v>
      </c>
      <c r="D73" s="96" t="s">
        <v>133</v>
      </c>
      <c r="E73" s="96" t="s">
        <v>330</v>
      </c>
      <c r="F73" s="83" t="s">
        <v>476</v>
      </c>
      <c r="G73" s="96" t="s">
        <v>332</v>
      </c>
      <c r="H73" s="83" t="s">
        <v>437</v>
      </c>
      <c r="I73" s="83" t="s">
        <v>173</v>
      </c>
      <c r="J73" s="83"/>
      <c r="K73" s="93">
        <v>0.93999999999999984</v>
      </c>
      <c r="L73" s="96" t="s">
        <v>177</v>
      </c>
      <c r="M73" s="97">
        <v>4.2900000000000001E-2</v>
      </c>
      <c r="N73" s="97">
        <v>4.999999999999999E-4</v>
      </c>
      <c r="O73" s="93">
        <v>36692.999999999993</v>
      </c>
      <c r="P73" s="95">
        <v>119.62</v>
      </c>
      <c r="Q73" s="93">
        <v>43.892160000000004</v>
      </c>
      <c r="R73" s="94">
        <v>1.2925794455864563E-4</v>
      </c>
      <c r="S73" s="94">
        <v>4.8970775872332313E-4</v>
      </c>
      <c r="T73" s="94">
        <f>Q73/'סכום נכסי הקרן'!$C$43</f>
        <v>7.0648294164369098E-5</v>
      </c>
    </row>
    <row r="74" spans="2:20" s="151" customFormat="1">
      <c r="B74" s="86" t="s">
        <v>479</v>
      </c>
      <c r="C74" s="83" t="s">
        <v>480</v>
      </c>
      <c r="D74" s="96" t="s">
        <v>133</v>
      </c>
      <c r="E74" s="96" t="s">
        <v>330</v>
      </c>
      <c r="F74" s="83" t="s">
        <v>476</v>
      </c>
      <c r="G74" s="96" t="s">
        <v>332</v>
      </c>
      <c r="H74" s="83" t="s">
        <v>437</v>
      </c>
      <c r="I74" s="83" t="s">
        <v>173</v>
      </c>
      <c r="J74" s="83"/>
      <c r="K74" s="93">
        <v>3.4</v>
      </c>
      <c r="L74" s="96" t="s">
        <v>177</v>
      </c>
      <c r="M74" s="97">
        <v>4.7500000000000001E-2</v>
      </c>
      <c r="N74" s="97">
        <v>4.5000000000000005E-3</v>
      </c>
      <c r="O74" s="93">
        <v>503188.86999999994</v>
      </c>
      <c r="P74" s="95">
        <v>135.96</v>
      </c>
      <c r="Q74" s="93">
        <v>684.13559999999984</v>
      </c>
      <c r="R74" s="94">
        <v>9.9068938109879564E-4</v>
      </c>
      <c r="S74" s="94">
        <v>7.632946552159561E-3</v>
      </c>
      <c r="T74" s="94">
        <f>Q74/'סכום נכסי הקרן'!$C$43</f>
        <v>1.1011764542259285E-3</v>
      </c>
    </row>
    <row r="75" spans="2:20" s="151" customFormat="1">
      <c r="B75" s="86" t="s">
        <v>481</v>
      </c>
      <c r="C75" s="83" t="s">
        <v>482</v>
      </c>
      <c r="D75" s="96" t="s">
        <v>133</v>
      </c>
      <c r="E75" s="96" t="s">
        <v>330</v>
      </c>
      <c r="F75" s="83" t="s">
        <v>483</v>
      </c>
      <c r="G75" s="96" t="s">
        <v>332</v>
      </c>
      <c r="H75" s="83" t="s">
        <v>437</v>
      </c>
      <c r="I75" s="83" t="s">
        <v>175</v>
      </c>
      <c r="J75" s="83"/>
      <c r="K75" s="93">
        <v>3.64</v>
      </c>
      <c r="L75" s="96" t="s">
        <v>177</v>
      </c>
      <c r="M75" s="97">
        <v>3.5499999999999997E-2</v>
      </c>
      <c r="N75" s="97">
        <v>6.9000000000000008E-3</v>
      </c>
      <c r="O75" s="93">
        <v>107233.4</v>
      </c>
      <c r="P75" s="95">
        <v>119.87</v>
      </c>
      <c r="Q75" s="93">
        <v>128.54064999999997</v>
      </c>
      <c r="R75" s="94">
        <v>1.8806707273227906E-4</v>
      </c>
      <c r="S75" s="94">
        <v>1.4341366115574879E-3</v>
      </c>
      <c r="T75" s="94">
        <f>Q75/'סכום נכסי הקרן'!$C$43</f>
        <v>2.0689748814547307E-4</v>
      </c>
    </row>
    <row r="76" spans="2:20" s="151" customFormat="1">
      <c r="B76" s="86" t="s">
        <v>484</v>
      </c>
      <c r="C76" s="83" t="s">
        <v>485</v>
      </c>
      <c r="D76" s="96" t="s">
        <v>133</v>
      </c>
      <c r="E76" s="96" t="s">
        <v>330</v>
      </c>
      <c r="F76" s="83" t="s">
        <v>483</v>
      </c>
      <c r="G76" s="96" t="s">
        <v>332</v>
      </c>
      <c r="H76" s="83" t="s">
        <v>437</v>
      </c>
      <c r="I76" s="83" t="s">
        <v>175</v>
      </c>
      <c r="J76" s="83"/>
      <c r="K76" s="93">
        <v>2.5999999999999996</v>
      </c>
      <c r="L76" s="96" t="s">
        <v>177</v>
      </c>
      <c r="M76" s="97">
        <v>4.6500000000000007E-2</v>
      </c>
      <c r="N76" s="97">
        <v>5.1000000000000004E-3</v>
      </c>
      <c r="O76" s="93">
        <v>487457.85</v>
      </c>
      <c r="P76" s="95">
        <v>132.9</v>
      </c>
      <c r="Q76" s="93">
        <v>647.83148999999992</v>
      </c>
      <c r="R76" s="94">
        <v>7.4329934550851416E-4</v>
      </c>
      <c r="S76" s="94">
        <v>7.2278991737542847E-3</v>
      </c>
      <c r="T76" s="94">
        <f>Q76/'סכום נכסי הקרן'!$C$43</f>
        <v>1.0427417943081755E-3</v>
      </c>
    </row>
    <row r="77" spans="2:20" s="151" customFormat="1">
      <c r="B77" s="86" t="s">
        <v>486</v>
      </c>
      <c r="C77" s="83" t="s">
        <v>487</v>
      </c>
      <c r="D77" s="96" t="s">
        <v>133</v>
      </c>
      <c r="E77" s="96" t="s">
        <v>330</v>
      </c>
      <c r="F77" s="83" t="s">
        <v>483</v>
      </c>
      <c r="G77" s="96" t="s">
        <v>332</v>
      </c>
      <c r="H77" s="83" t="s">
        <v>437</v>
      </c>
      <c r="I77" s="83" t="s">
        <v>175</v>
      </c>
      <c r="J77" s="83"/>
      <c r="K77" s="93">
        <v>6.93</v>
      </c>
      <c r="L77" s="96" t="s">
        <v>177</v>
      </c>
      <c r="M77" s="97">
        <v>1.4999999999999999E-2</v>
      </c>
      <c r="N77" s="97">
        <v>1.2000000000000002E-2</v>
      </c>
      <c r="O77" s="93">
        <v>652132.04999999993</v>
      </c>
      <c r="P77" s="95">
        <v>100.49</v>
      </c>
      <c r="Q77" s="93">
        <v>655.32745999999986</v>
      </c>
      <c r="R77" s="94">
        <v>1.0026664650997651E-3</v>
      </c>
      <c r="S77" s="94">
        <v>7.3115322113664052E-3</v>
      </c>
      <c r="T77" s="94">
        <f>Q77/'סכום נכסי הקרן'!$C$43</f>
        <v>1.0548072176914695E-3</v>
      </c>
    </row>
    <row r="78" spans="2:20" s="151" customFormat="1">
      <c r="B78" s="86" t="s">
        <v>488</v>
      </c>
      <c r="C78" s="83" t="s">
        <v>489</v>
      </c>
      <c r="D78" s="96" t="s">
        <v>133</v>
      </c>
      <c r="E78" s="96" t="s">
        <v>330</v>
      </c>
      <c r="F78" s="83" t="s">
        <v>412</v>
      </c>
      <c r="G78" s="96" t="s">
        <v>413</v>
      </c>
      <c r="H78" s="83" t="s">
        <v>437</v>
      </c>
      <c r="I78" s="83" t="s">
        <v>175</v>
      </c>
      <c r="J78" s="83"/>
      <c r="K78" s="93">
        <v>6.330000000000001</v>
      </c>
      <c r="L78" s="96" t="s">
        <v>177</v>
      </c>
      <c r="M78" s="97">
        <v>3.85E-2</v>
      </c>
      <c r="N78" s="97">
        <v>1.5800000000000002E-2</v>
      </c>
      <c r="O78" s="93">
        <v>55002.999999999993</v>
      </c>
      <c r="P78" s="95">
        <v>118.29</v>
      </c>
      <c r="Q78" s="93">
        <v>65.063059999999993</v>
      </c>
      <c r="R78" s="94">
        <v>2.2961267539781772E-4</v>
      </c>
      <c r="S78" s="94">
        <v>7.259129030852227E-4</v>
      </c>
      <c r="T78" s="94">
        <f>Q78/'סכום נכסי הקרן'!$C$43</f>
        <v>1.0472472081834194E-4</v>
      </c>
    </row>
    <row r="79" spans="2:20" s="151" customFormat="1">
      <c r="B79" s="86" t="s">
        <v>490</v>
      </c>
      <c r="C79" s="83" t="s">
        <v>491</v>
      </c>
      <c r="D79" s="96" t="s">
        <v>133</v>
      </c>
      <c r="E79" s="96" t="s">
        <v>330</v>
      </c>
      <c r="F79" s="83" t="s">
        <v>412</v>
      </c>
      <c r="G79" s="96" t="s">
        <v>413</v>
      </c>
      <c r="H79" s="83" t="s">
        <v>437</v>
      </c>
      <c r="I79" s="83" t="s">
        <v>175</v>
      </c>
      <c r="J79" s="83"/>
      <c r="K79" s="93">
        <v>3.8600000000000012</v>
      </c>
      <c r="L79" s="96" t="s">
        <v>177</v>
      </c>
      <c r="M79" s="97">
        <v>3.9E-2</v>
      </c>
      <c r="N79" s="97">
        <v>8.0000000000000002E-3</v>
      </c>
      <c r="O79" s="93">
        <v>253425.99999999997</v>
      </c>
      <c r="P79" s="95">
        <v>121.26</v>
      </c>
      <c r="Q79" s="93">
        <v>307.30435999999992</v>
      </c>
      <c r="R79" s="94">
        <v>1.2732895381407558E-3</v>
      </c>
      <c r="S79" s="94">
        <v>3.4286152556972632E-3</v>
      </c>
      <c r="T79" s="94">
        <f>Q79/'סכום נכסי הקרן'!$C$43</f>
        <v>4.9463341114388474E-4</v>
      </c>
    </row>
    <row r="80" spans="2:20" s="151" customFormat="1">
      <c r="B80" s="86" t="s">
        <v>492</v>
      </c>
      <c r="C80" s="83" t="s">
        <v>493</v>
      </c>
      <c r="D80" s="96" t="s">
        <v>133</v>
      </c>
      <c r="E80" s="96" t="s">
        <v>330</v>
      </c>
      <c r="F80" s="83" t="s">
        <v>412</v>
      </c>
      <c r="G80" s="96" t="s">
        <v>413</v>
      </c>
      <c r="H80" s="83" t="s">
        <v>437</v>
      </c>
      <c r="I80" s="83" t="s">
        <v>175</v>
      </c>
      <c r="J80" s="83"/>
      <c r="K80" s="93">
        <v>4.71</v>
      </c>
      <c r="L80" s="96" t="s">
        <v>177</v>
      </c>
      <c r="M80" s="97">
        <v>3.9E-2</v>
      </c>
      <c r="N80" s="97">
        <v>1.1000000000000001E-2</v>
      </c>
      <c r="O80" s="93">
        <v>193226.99999999997</v>
      </c>
      <c r="P80" s="95">
        <v>122.7</v>
      </c>
      <c r="Q80" s="93">
        <v>237.08950999999996</v>
      </c>
      <c r="R80" s="94">
        <v>4.8423875248256715E-4</v>
      </c>
      <c r="S80" s="94">
        <v>2.6452234877233399E-3</v>
      </c>
      <c r="T80" s="94">
        <f>Q80/'סכום נכסי הקרן'!$C$43</f>
        <v>3.8161643094726083E-4</v>
      </c>
    </row>
    <row r="81" spans="2:20" s="151" customFormat="1">
      <c r="B81" s="86" t="s">
        <v>494</v>
      </c>
      <c r="C81" s="83" t="s">
        <v>495</v>
      </c>
      <c r="D81" s="96" t="s">
        <v>133</v>
      </c>
      <c r="E81" s="96" t="s">
        <v>330</v>
      </c>
      <c r="F81" s="83" t="s">
        <v>412</v>
      </c>
      <c r="G81" s="96" t="s">
        <v>413</v>
      </c>
      <c r="H81" s="83" t="s">
        <v>437</v>
      </c>
      <c r="I81" s="83" t="s">
        <v>175</v>
      </c>
      <c r="J81" s="83"/>
      <c r="K81" s="93">
        <v>7.1</v>
      </c>
      <c r="L81" s="96" t="s">
        <v>177</v>
      </c>
      <c r="M81" s="97">
        <v>3.85E-2</v>
      </c>
      <c r="N81" s="97">
        <v>1.7899999999999999E-2</v>
      </c>
      <c r="O81" s="93">
        <v>55424.999999999993</v>
      </c>
      <c r="P81" s="95">
        <v>118.56</v>
      </c>
      <c r="Q81" s="93">
        <v>65.711879999999994</v>
      </c>
      <c r="R81" s="94">
        <v>2.2169999999999997E-4</v>
      </c>
      <c r="S81" s="94">
        <v>7.3315183113102558E-4</v>
      </c>
      <c r="T81" s="94">
        <f>Q81/'סכום נכסי הקרן'!$C$43</f>
        <v>1.0576905370648702E-4</v>
      </c>
    </row>
    <row r="82" spans="2:20" s="151" customFormat="1">
      <c r="B82" s="86" t="s">
        <v>496</v>
      </c>
      <c r="C82" s="83" t="s">
        <v>497</v>
      </c>
      <c r="D82" s="96" t="s">
        <v>133</v>
      </c>
      <c r="E82" s="96" t="s">
        <v>330</v>
      </c>
      <c r="F82" s="83" t="s">
        <v>498</v>
      </c>
      <c r="G82" s="96" t="s">
        <v>499</v>
      </c>
      <c r="H82" s="83" t="s">
        <v>437</v>
      </c>
      <c r="I82" s="83" t="s">
        <v>175</v>
      </c>
      <c r="J82" s="83"/>
      <c r="K82" s="93">
        <v>0.9900000000000001</v>
      </c>
      <c r="L82" s="96" t="s">
        <v>177</v>
      </c>
      <c r="M82" s="97">
        <v>1.2800000000000001E-2</v>
      </c>
      <c r="N82" s="97">
        <v>2.1000000000000003E-3</v>
      </c>
      <c r="O82" s="93">
        <v>80783.999999999985</v>
      </c>
      <c r="P82" s="95">
        <v>100.3</v>
      </c>
      <c r="Q82" s="93">
        <v>81.543369999999982</v>
      </c>
      <c r="R82" s="94">
        <v>6.7319999999999988E-4</v>
      </c>
      <c r="S82" s="94">
        <v>9.0978482174143744E-4</v>
      </c>
      <c r="T82" s="94">
        <f>Q82/'סכום נכסי הקרן'!$C$43</f>
        <v>1.3125123008104382E-4</v>
      </c>
    </row>
    <row r="83" spans="2:20" s="151" customFormat="1">
      <c r="B83" s="86" t="s">
        <v>500</v>
      </c>
      <c r="C83" s="83" t="s">
        <v>501</v>
      </c>
      <c r="D83" s="96" t="s">
        <v>133</v>
      </c>
      <c r="E83" s="96" t="s">
        <v>330</v>
      </c>
      <c r="F83" s="83" t="s">
        <v>502</v>
      </c>
      <c r="G83" s="96" t="s">
        <v>413</v>
      </c>
      <c r="H83" s="83" t="s">
        <v>437</v>
      </c>
      <c r="I83" s="83" t="s">
        <v>173</v>
      </c>
      <c r="J83" s="83"/>
      <c r="K83" s="93">
        <v>4.8900000000000006</v>
      </c>
      <c r="L83" s="96" t="s">
        <v>177</v>
      </c>
      <c r="M83" s="97">
        <v>3.7499999999999999E-2</v>
      </c>
      <c r="N83" s="97">
        <v>1.2800000000000002E-2</v>
      </c>
      <c r="O83" s="93">
        <v>893253.99999999988</v>
      </c>
      <c r="P83" s="95">
        <v>119.75</v>
      </c>
      <c r="Q83" s="93">
        <v>1069.6716499999998</v>
      </c>
      <c r="R83" s="94">
        <v>1.1530301991681813E-3</v>
      </c>
      <c r="S83" s="94">
        <v>1.1934397994798588E-2</v>
      </c>
      <c r="T83" s="94">
        <f>Q83/'סכום נכסי הקרן'!$C$43</f>
        <v>1.7217306550528851E-3</v>
      </c>
    </row>
    <row r="84" spans="2:20" s="151" customFormat="1">
      <c r="B84" s="86" t="s">
        <v>503</v>
      </c>
      <c r="C84" s="83" t="s">
        <v>504</v>
      </c>
      <c r="D84" s="96" t="s">
        <v>133</v>
      </c>
      <c r="E84" s="96" t="s">
        <v>330</v>
      </c>
      <c r="F84" s="83" t="s">
        <v>502</v>
      </c>
      <c r="G84" s="96" t="s">
        <v>413</v>
      </c>
      <c r="H84" s="83" t="s">
        <v>437</v>
      </c>
      <c r="I84" s="83" t="s">
        <v>173</v>
      </c>
      <c r="J84" s="83"/>
      <c r="K84" s="93">
        <v>8.3899999999999988</v>
      </c>
      <c r="L84" s="96" t="s">
        <v>177</v>
      </c>
      <c r="M84" s="97">
        <v>2.4799999999999999E-2</v>
      </c>
      <c r="N84" s="97">
        <v>1.9199999999999998E-2</v>
      </c>
      <c r="O84" s="93">
        <v>173799.99999999997</v>
      </c>
      <c r="P84" s="95">
        <v>103.58</v>
      </c>
      <c r="Q84" s="93">
        <v>180.02204</v>
      </c>
      <c r="R84" s="94">
        <v>6.7619092083352772E-4</v>
      </c>
      <c r="S84" s="94">
        <v>2.0085179159376166E-3</v>
      </c>
      <c r="T84" s="94">
        <f>Q84/'סכום נכסי הקרן'!$C$43</f>
        <v>2.8976131587030163E-4</v>
      </c>
    </row>
    <row r="85" spans="2:20" s="151" customFormat="1">
      <c r="B85" s="86" t="s">
        <v>505</v>
      </c>
      <c r="C85" s="83" t="s">
        <v>506</v>
      </c>
      <c r="D85" s="96" t="s">
        <v>133</v>
      </c>
      <c r="E85" s="96" t="s">
        <v>330</v>
      </c>
      <c r="F85" s="83" t="s">
        <v>507</v>
      </c>
      <c r="G85" s="96" t="s">
        <v>379</v>
      </c>
      <c r="H85" s="83" t="s">
        <v>437</v>
      </c>
      <c r="I85" s="83" t="s">
        <v>175</v>
      </c>
      <c r="J85" s="83"/>
      <c r="K85" s="93">
        <v>3.73</v>
      </c>
      <c r="L85" s="96" t="s">
        <v>177</v>
      </c>
      <c r="M85" s="97">
        <v>5.0999999999999997E-2</v>
      </c>
      <c r="N85" s="97">
        <v>8.8000000000000023E-3</v>
      </c>
      <c r="O85" s="93">
        <v>941416.23999999987</v>
      </c>
      <c r="P85" s="95">
        <v>128.79</v>
      </c>
      <c r="Q85" s="93">
        <v>1212.4500299999997</v>
      </c>
      <c r="R85" s="94">
        <v>8.1061655853458784E-4</v>
      </c>
      <c r="S85" s="94">
        <v>1.3527385910270211E-2</v>
      </c>
      <c r="T85" s="94">
        <f>Q85/'סכום נכסי הקרן'!$C$43</f>
        <v>1.9515450225971588E-3</v>
      </c>
    </row>
    <row r="86" spans="2:20" s="151" customFormat="1">
      <c r="B86" s="86" t="s">
        <v>508</v>
      </c>
      <c r="C86" s="83" t="s">
        <v>509</v>
      </c>
      <c r="D86" s="96" t="s">
        <v>133</v>
      </c>
      <c r="E86" s="96" t="s">
        <v>330</v>
      </c>
      <c r="F86" s="83" t="s">
        <v>507</v>
      </c>
      <c r="G86" s="96" t="s">
        <v>379</v>
      </c>
      <c r="H86" s="83" t="s">
        <v>437</v>
      </c>
      <c r="I86" s="83" t="s">
        <v>175</v>
      </c>
      <c r="J86" s="83"/>
      <c r="K86" s="93">
        <v>4.03</v>
      </c>
      <c r="L86" s="96" t="s">
        <v>177</v>
      </c>
      <c r="M86" s="97">
        <v>3.4000000000000002E-2</v>
      </c>
      <c r="N86" s="97">
        <v>1.1099999999999999E-2</v>
      </c>
      <c r="O86" s="93">
        <v>215759.99999999997</v>
      </c>
      <c r="P86" s="95">
        <v>111.53</v>
      </c>
      <c r="Q86" s="93">
        <v>240.63712999999998</v>
      </c>
      <c r="R86" s="94">
        <v>6.174822109616811E-4</v>
      </c>
      <c r="S86" s="94">
        <v>2.6848045208509429E-3</v>
      </c>
      <c r="T86" s="94">
        <f>Q86/'סכום נכסי הקרן'!$C$43</f>
        <v>3.8732663753867491E-4</v>
      </c>
    </row>
    <row r="87" spans="2:20" s="151" customFormat="1">
      <c r="B87" s="86" t="s">
        <v>510</v>
      </c>
      <c r="C87" s="83" t="s">
        <v>511</v>
      </c>
      <c r="D87" s="96" t="s">
        <v>133</v>
      </c>
      <c r="E87" s="96" t="s">
        <v>330</v>
      </c>
      <c r="F87" s="83" t="s">
        <v>507</v>
      </c>
      <c r="G87" s="96" t="s">
        <v>379</v>
      </c>
      <c r="H87" s="83" t="s">
        <v>437</v>
      </c>
      <c r="I87" s="83" t="s">
        <v>175</v>
      </c>
      <c r="J87" s="83"/>
      <c r="K87" s="93">
        <v>5.0700000000000012</v>
      </c>
      <c r="L87" s="96" t="s">
        <v>177</v>
      </c>
      <c r="M87" s="97">
        <v>2.5499999999999998E-2</v>
      </c>
      <c r="N87" s="97">
        <v>1.3600000000000001E-2</v>
      </c>
      <c r="O87" s="93">
        <v>311779.32999999996</v>
      </c>
      <c r="P87" s="95">
        <v>106.15</v>
      </c>
      <c r="Q87" s="93">
        <v>330.95374999999996</v>
      </c>
      <c r="R87" s="94">
        <v>3.3680231133259559E-4</v>
      </c>
      <c r="S87" s="94">
        <v>3.6924730784171698E-3</v>
      </c>
      <c r="T87" s="94">
        <f>Q87/'סכום נכסי הקרן'!$C$43</f>
        <v>5.3269918556756064E-4</v>
      </c>
    </row>
    <row r="88" spans="2:20" s="151" customFormat="1">
      <c r="B88" s="86" t="s">
        <v>512</v>
      </c>
      <c r="C88" s="83" t="s">
        <v>513</v>
      </c>
      <c r="D88" s="96" t="s">
        <v>133</v>
      </c>
      <c r="E88" s="96" t="s">
        <v>330</v>
      </c>
      <c r="F88" s="83" t="s">
        <v>507</v>
      </c>
      <c r="G88" s="96" t="s">
        <v>379</v>
      </c>
      <c r="H88" s="83" t="s">
        <v>437</v>
      </c>
      <c r="I88" s="83" t="s">
        <v>175</v>
      </c>
      <c r="J88" s="83"/>
      <c r="K88" s="93">
        <v>0.91</v>
      </c>
      <c r="L88" s="96" t="s">
        <v>177</v>
      </c>
      <c r="M88" s="97">
        <v>4.7E-2</v>
      </c>
      <c r="N88" s="97">
        <v>3.1999999999999997E-3</v>
      </c>
      <c r="O88" s="93">
        <v>199999.99999999997</v>
      </c>
      <c r="P88" s="95">
        <v>119.8</v>
      </c>
      <c r="Q88" s="93">
        <v>239.59998999999996</v>
      </c>
      <c r="R88" s="94">
        <v>6.9941958840311254E-4</v>
      </c>
      <c r="S88" s="94">
        <v>2.6732330806465347E-3</v>
      </c>
      <c r="T88" s="94">
        <f>Q88/'סכום נכסי הקרן'!$C$43</f>
        <v>3.8565726943718168E-4</v>
      </c>
    </row>
    <row r="89" spans="2:20" s="151" customFormat="1">
      <c r="B89" s="86" t="s">
        <v>514</v>
      </c>
      <c r="C89" s="83" t="s">
        <v>515</v>
      </c>
      <c r="D89" s="96" t="s">
        <v>133</v>
      </c>
      <c r="E89" s="96" t="s">
        <v>330</v>
      </c>
      <c r="F89" s="83" t="s">
        <v>507</v>
      </c>
      <c r="G89" s="96" t="s">
        <v>379</v>
      </c>
      <c r="H89" s="83" t="s">
        <v>437</v>
      </c>
      <c r="I89" s="83" t="s">
        <v>175</v>
      </c>
      <c r="J89" s="83"/>
      <c r="K89" s="93">
        <v>3.9299999999999997</v>
      </c>
      <c r="L89" s="96" t="s">
        <v>177</v>
      </c>
      <c r="M89" s="97">
        <v>4.9000000000000002E-2</v>
      </c>
      <c r="N89" s="97">
        <v>1.41E-2</v>
      </c>
      <c r="O89" s="93">
        <v>459010.86999999994</v>
      </c>
      <c r="P89" s="95">
        <v>115.41</v>
      </c>
      <c r="Q89" s="93">
        <v>541.12831999999992</v>
      </c>
      <c r="R89" s="94">
        <v>4.5409745201526364E-4</v>
      </c>
      <c r="S89" s="94">
        <v>6.0374047841098982E-3</v>
      </c>
      <c r="T89" s="94">
        <f>Q89/'סכום נכסי הקרן'!$C$43</f>
        <v>8.7099365198775461E-4</v>
      </c>
    </row>
    <row r="90" spans="2:20" s="151" customFormat="1">
      <c r="B90" s="86" t="s">
        <v>516</v>
      </c>
      <c r="C90" s="83" t="s">
        <v>517</v>
      </c>
      <c r="D90" s="96" t="s">
        <v>133</v>
      </c>
      <c r="E90" s="96" t="s">
        <v>330</v>
      </c>
      <c r="F90" s="83" t="s">
        <v>518</v>
      </c>
      <c r="G90" s="96" t="s">
        <v>413</v>
      </c>
      <c r="H90" s="83" t="s">
        <v>437</v>
      </c>
      <c r="I90" s="83" t="s">
        <v>173</v>
      </c>
      <c r="J90" s="83"/>
      <c r="K90" s="93">
        <v>3.09</v>
      </c>
      <c r="L90" s="96" t="s">
        <v>177</v>
      </c>
      <c r="M90" s="97">
        <v>4.0500000000000001E-2</v>
      </c>
      <c r="N90" s="97">
        <v>5.6999999999999993E-3</v>
      </c>
      <c r="O90" s="93">
        <v>179645.46999999997</v>
      </c>
      <c r="P90" s="95">
        <v>135.09</v>
      </c>
      <c r="Q90" s="93">
        <v>242.68306999999996</v>
      </c>
      <c r="R90" s="94">
        <v>7.0574965742876711E-4</v>
      </c>
      <c r="S90" s="94">
        <v>2.7076312099881916E-3</v>
      </c>
      <c r="T90" s="94">
        <f>Q90/'סכום נכסי הקרן'!$C$43</f>
        <v>3.9061975801765443E-4</v>
      </c>
    </row>
    <row r="91" spans="2:20" s="151" customFormat="1">
      <c r="B91" s="86" t="s">
        <v>519</v>
      </c>
      <c r="C91" s="83" t="s">
        <v>520</v>
      </c>
      <c r="D91" s="96" t="s">
        <v>133</v>
      </c>
      <c r="E91" s="96" t="s">
        <v>330</v>
      </c>
      <c r="F91" s="83" t="s">
        <v>476</v>
      </c>
      <c r="G91" s="96" t="s">
        <v>332</v>
      </c>
      <c r="H91" s="83" t="s">
        <v>437</v>
      </c>
      <c r="I91" s="83" t="s">
        <v>173</v>
      </c>
      <c r="J91" s="83"/>
      <c r="K91" s="93">
        <v>2.0999999999999996</v>
      </c>
      <c r="L91" s="96" t="s">
        <v>177</v>
      </c>
      <c r="M91" s="97">
        <v>5.2499999999999998E-2</v>
      </c>
      <c r="N91" s="97">
        <v>2.8000000000000004E-3</v>
      </c>
      <c r="O91" s="93">
        <v>295999.99999999994</v>
      </c>
      <c r="P91" s="95">
        <v>136.47999999999999</v>
      </c>
      <c r="Q91" s="93">
        <v>403.98081999999994</v>
      </c>
      <c r="R91" s="94">
        <v>6.1666666666666651E-4</v>
      </c>
      <c r="S91" s="94">
        <v>4.5072409726340688E-3</v>
      </c>
      <c r="T91" s="94">
        <f>Q91/'סכום נכסי הקרן'!$C$43</f>
        <v>6.5024268133814865E-4</v>
      </c>
    </row>
    <row r="92" spans="2:20" s="151" customFormat="1">
      <c r="B92" s="86" t="s">
        <v>521</v>
      </c>
      <c r="C92" s="83" t="s">
        <v>522</v>
      </c>
      <c r="D92" s="96" t="s">
        <v>133</v>
      </c>
      <c r="E92" s="96" t="s">
        <v>330</v>
      </c>
      <c r="F92" s="83" t="s">
        <v>476</v>
      </c>
      <c r="G92" s="96" t="s">
        <v>332</v>
      </c>
      <c r="H92" s="83" t="s">
        <v>437</v>
      </c>
      <c r="I92" s="83" t="s">
        <v>173</v>
      </c>
      <c r="J92" s="83"/>
      <c r="K92" s="93">
        <v>1.49</v>
      </c>
      <c r="L92" s="96" t="s">
        <v>177</v>
      </c>
      <c r="M92" s="97">
        <v>5.5E-2</v>
      </c>
      <c r="N92" s="97">
        <v>8.9999999999999998E-4</v>
      </c>
      <c r="O92" s="93">
        <v>24907.319999999996</v>
      </c>
      <c r="P92" s="95">
        <v>132.78</v>
      </c>
      <c r="Q92" s="93">
        <v>33.071939999999998</v>
      </c>
      <c r="R92" s="94">
        <v>1.5567074999999996E-4</v>
      </c>
      <c r="S92" s="94">
        <v>3.6898584198253665E-4</v>
      </c>
      <c r="T92" s="94">
        <f>Q92/'סכום נכסי הקרן'!$C$43</f>
        <v>5.3232197861904366E-5</v>
      </c>
    </row>
    <row r="93" spans="2:20" s="151" customFormat="1">
      <c r="B93" s="86" t="s">
        <v>523</v>
      </c>
      <c r="C93" s="83" t="s">
        <v>524</v>
      </c>
      <c r="D93" s="96" t="s">
        <v>133</v>
      </c>
      <c r="E93" s="96" t="s">
        <v>330</v>
      </c>
      <c r="F93" s="83" t="s">
        <v>428</v>
      </c>
      <c r="G93" s="96" t="s">
        <v>413</v>
      </c>
      <c r="H93" s="83" t="s">
        <v>437</v>
      </c>
      <c r="I93" s="83" t="s">
        <v>173</v>
      </c>
      <c r="J93" s="83"/>
      <c r="K93" s="93">
        <v>3.3299999999999996</v>
      </c>
      <c r="L93" s="96" t="s">
        <v>177</v>
      </c>
      <c r="M93" s="97">
        <v>3.6000000000000004E-2</v>
      </c>
      <c r="N93" s="97">
        <v>6.1999999999999989E-3</v>
      </c>
      <c r="O93" s="93">
        <v>226405.99999999997</v>
      </c>
      <c r="P93" s="95">
        <v>115.48</v>
      </c>
      <c r="Q93" s="93">
        <v>261.45364999999998</v>
      </c>
      <c r="R93" s="94">
        <v>5.4725509533201828E-4</v>
      </c>
      <c r="S93" s="94">
        <v>2.9170558238995792E-3</v>
      </c>
      <c r="T93" s="94">
        <f>Q93/'סכום נכסי הקרן'!$C$43</f>
        <v>4.2083265839612354E-4</v>
      </c>
    </row>
    <row r="94" spans="2:20" s="151" customFormat="1">
      <c r="B94" s="86" t="s">
        <v>525</v>
      </c>
      <c r="C94" s="83" t="s">
        <v>526</v>
      </c>
      <c r="D94" s="96" t="s">
        <v>133</v>
      </c>
      <c r="E94" s="96" t="s">
        <v>330</v>
      </c>
      <c r="F94" s="83" t="s">
        <v>527</v>
      </c>
      <c r="G94" s="96" t="s">
        <v>379</v>
      </c>
      <c r="H94" s="83" t="s">
        <v>437</v>
      </c>
      <c r="I94" s="83" t="s">
        <v>175</v>
      </c>
      <c r="J94" s="83"/>
      <c r="K94" s="93">
        <v>0.82000000000000028</v>
      </c>
      <c r="L94" s="96" t="s">
        <v>177</v>
      </c>
      <c r="M94" s="97">
        <v>4.7E-2</v>
      </c>
      <c r="N94" s="97">
        <v>5.9000000000000016E-3</v>
      </c>
      <c r="O94" s="93">
        <v>8518.9999999999982</v>
      </c>
      <c r="P94" s="95">
        <v>123.3</v>
      </c>
      <c r="Q94" s="93">
        <v>10.464859999999996</v>
      </c>
      <c r="R94" s="94">
        <v>1.1541526769629077E-4</v>
      </c>
      <c r="S94" s="94">
        <v>1.1675714150211229E-4</v>
      </c>
      <c r="T94" s="94">
        <f>Q94/'סכום נכסי הקרן'!$C$43</f>
        <v>1.6844113109697478E-5</v>
      </c>
    </row>
    <row r="95" spans="2:20" s="151" customFormat="1">
      <c r="B95" s="86" t="s">
        <v>528</v>
      </c>
      <c r="C95" s="83" t="s">
        <v>529</v>
      </c>
      <c r="D95" s="96" t="s">
        <v>133</v>
      </c>
      <c r="E95" s="96" t="s">
        <v>330</v>
      </c>
      <c r="F95" s="83" t="s">
        <v>527</v>
      </c>
      <c r="G95" s="96" t="s">
        <v>379</v>
      </c>
      <c r="H95" s="83" t="s">
        <v>437</v>
      </c>
      <c r="I95" s="83" t="s">
        <v>175</v>
      </c>
      <c r="J95" s="83"/>
      <c r="K95" s="93">
        <v>3.0600000000000005</v>
      </c>
      <c r="L95" s="96" t="s">
        <v>177</v>
      </c>
      <c r="M95" s="97">
        <v>3.9E-2</v>
      </c>
      <c r="N95" s="97">
        <v>7.1000000000000004E-3</v>
      </c>
      <c r="O95" s="93">
        <v>114205.58999999998</v>
      </c>
      <c r="P95" s="95">
        <v>116.44</v>
      </c>
      <c r="Q95" s="93">
        <v>132.98097999999996</v>
      </c>
      <c r="R95" s="94">
        <v>2.5693979252884314E-4</v>
      </c>
      <c r="S95" s="94">
        <v>1.4836776697394484E-3</v>
      </c>
      <c r="T95" s="94">
        <f>Q95/'סכום נכסי הקרן'!$C$43</f>
        <v>2.1404459004309835E-4</v>
      </c>
    </row>
    <row r="96" spans="2:20" s="151" customFormat="1">
      <c r="B96" s="86" t="s">
        <v>530</v>
      </c>
      <c r="C96" s="83" t="s">
        <v>531</v>
      </c>
      <c r="D96" s="96" t="s">
        <v>133</v>
      </c>
      <c r="E96" s="96" t="s">
        <v>330</v>
      </c>
      <c r="F96" s="83" t="s">
        <v>527</v>
      </c>
      <c r="G96" s="96" t="s">
        <v>379</v>
      </c>
      <c r="H96" s="83" t="s">
        <v>437</v>
      </c>
      <c r="I96" s="83" t="s">
        <v>175</v>
      </c>
      <c r="J96" s="83"/>
      <c r="K96" s="93">
        <v>5.669999999999999</v>
      </c>
      <c r="L96" s="96" t="s">
        <v>177</v>
      </c>
      <c r="M96" s="97">
        <v>0.04</v>
      </c>
      <c r="N96" s="97">
        <v>1.26E-2</v>
      </c>
      <c r="O96" s="93">
        <v>492954.62999999995</v>
      </c>
      <c r="P96" s="95">
        <v>114.18</v>
      </c>
      <c r="Q96" s="93">
        <v>562.85559999999998</v>
      </c>
      <c r="R96" s="94">
        <v>8.3784709193688222E-4</v>
      </c>
      <c r="S96" s="94">
        <v>6.2798174972676498E-3</v>
      </c>
      <c r="T96" s="94">
        <f>Q96/'סכום נכסי הקרן'!$C$43</f>
        <v>9.059656212148698E-4</v>
      </c>
    </row>
    <row r="97" spans="2:20" s="151" customFormat="1">
      <c r="B97" s="86" t="s">
        <v>532</v>
      </c>
      <c r="C97" s="83" t="s">
        <v>533</v>
      </c>
      <c r="D97" s="96" t="s">
        <v>133</v>
      </c>
      <c r="E97" s="96" t="s">
        <v>330</v>
      </c>
      <c r="F97" s="83" t="s">
        <v>527</v>
      </c>
      <c r="G97" s="96" t="s">
        <v>379</v>
      </c>
      <c r="H97" s="83" t="s">
        <v>437</v>
      </c>
      <c r="I97" s="83" t="s">
        <v>175</v>
      </c>
      <c r="J97" s="83"/>
      <c r="K97" s="93">
        <v>7.21</v>
      </c>
      <c r="L97" s="96" t="s">
        <v>177</v>
      </c>
      <c r="M97" s="97">
        <v>0.04</v>
      </c>
      <c r="N97" s="97">
        <v>1.8200000000000001E-2</v>
      </c>
      <c r="O97" s="93">
        <v>205999.99999999997</v>
      </c>
      <c r="P97" s="95">
        <v>116.8</v>
      </c>
      <c r="Q97" s="93">
        <v>240.60800999999995</v>
      </c>
      <c r="R97" s="94">
        <v>1.4311916407292128E-3</v>
      </c>
      <c r="S97" s="94">
        <v>2.6844796270673143E-3</v>
      </c>
      <c r="T97" s="94">
        <f>Q97/'סכום נכסי הקרן'!$C$43</f>
        <v>3.8727976633602575E-4</v>
      </c>
    </row>
    <row r="98" spans="2:20" s="151" customFormat="1">
      <c r="B98" s="86" t="s">
        <v>534</v>
      </c>
      <c r="C98" s="83" t="s">
        <v>535</v>
      </c>
      <c r="D98" s="96" t="s">
        <v>133</v>
      </c>
      <c r="E98" s="96" t="s">
        <v>330</v>
      </c>
      <c r="F98" s="83" t="s">
        <v>349</v>
      </c>
      <c r="G98" s="96" t="s">
        <v>332</v>
      </c>
      <c r="H98" s="83" t="s">
        <v>536</v>
      </c>
      <c r="I98" s="83" t="s">
        <v>175</v>
      </c>
      <c r="J98" s="83"/>
      <c r="K98" s="93">
        <v>0.73</v>
      </c>
      <c r="L98" s="96" t="s">
        <v>177</v>
      </c>
      <c r="M98" s="97">
        <v>6.5000000000000002E-2</v>
      </c>
      <c r="N98" s="97">
        <v>-2.2000000000000001E-3</v>
      </c>
      <c r="O98" s="93">
        <v>162931.99999999997</v>
      </c>
      <c r="P98" s="95">
        <v>133.88999999999999</v>
      </c>
      <c r="Q98" s="93">
        <v>218.14964999999995</v>
      </c>
      <c r="R98" s="94">
        <v>2.4102366863905321E-4</v>
      </c>
      <c r="S98" s="94">
        <v>2.4339102055532776E-3</v>
      </c>
      <c r="T98" s="94">
        <f>Q98/'סכום נכסי הקרן'!$C$43</f>
        <v>3.5113105951163387E-4</v>
      </c>
    </row>
    <row r="99" spans="2:20" s="151" customFormat="1">
      <c r="B99" s="86" t="s">
        <v>537</v>
      </c>
      <c r="C99" s="83" t="s">
        <v>538</v>
      </c>
      <c r="D99" s="96" t="s">
        <v>133</v>
      </c>
      <c r="E99" s="96" t="s">
        <v>330</v>
      </c>
      <c r="F99" s="83" t="s">
        <v>539</v>
      </c>
      <c r="G99" s="96" t="s">
        <v>332</v>
      </c>
      <c r="H99" s="83" t="s">
        <v>536</v>
      </c>
      <c r="I99" s="83" t="s">
        <v>173</v>
      </c>
      <c r="J99" s="83"/>
      <c r="K99" s="93">
        <v>3.92</v>
      </c>
      <c r="L99" s="96" t="s">
        <v>177</v>
      </c>
      <c r="M99" s="97">
        <v>4.1500000000000002E-2</v>
      </c>
      <c r="N99" s="97">
        <v>6.0999999999999995E-3</v>
      </c>
      <c r="O99" s="93">
        <v>20499.999999999996</v>
      </c>
      <c r="P99" s="95">
        <v>120.04</v>
      </c>
      <c r="Q99" s="93">
        <v>24.608199999999997</v>
      </c>
      <c r="R99" s="94">
        <v>6.8130078598846764E-5</v>
      </c>
      <c r="S99" s="94">
        <v>2.7455532988614087E-4</v>
      </c>
      <c r="T99" s="94">
        <f>Q99/'סכום נכסי הקרן'!$C$43</f>
        <v>3.960906349688936E-5</v>
      </c>
    </row>
    <row r="100" spans="2:20" s="151" customFormat="1">
      <c r="B100" s="86" t="s">
        <v>540</v>
      </c>
      <c r="C100" s="83" t="s">
        <v>541</v>
      </c>
      <c r="D100" s="96" t="s">
        <v>133</v>
      </c>
      <c r="E100" s="96" t="s">
        <v>330</v>
      </c>
      <c r="F100" s="83" t="s">
        <v>542</v>
      </c>
      <c r="G100" s="96" t="s">
        <v>379</v>
      </c>
      <c r="H100" s="83" t="s">
        <v>536</v>
      </c>
      <c r="I100" s="83" t="s">
        <v>175</v>
      </c>
      <c r="J100" s="83"/>
      <c r="K100" s="93">
        <v>4.5900000000000007</v>
      </c>
      <c r="L100" s="96" t="s">
        <v>177</v>
      </c>
      <c r="M100" s="97">
        <v>2.8500000000000001E-2</v>
      </c>
      <c r="N100" s="97">
        <v>1.4900000000000002E-2</v>
      </c>
      <c r="O100" s="93">
        <v>254889.91999999995</v>
      </c>
      <c r="P100" s="95">
        <v>106</v>
      </c>
      <c r="Q100" s="93">
        <v>270.18330999999995</v>
      </c>
      <c r="R100" s="94">
        <v>4.6308509779896496E-4</v>
      </c>
      <c r="S100" s="94">
        <v>3.0144532231849326E-3</v>
      </c>
      <c r="T100" s="94">
        <f>Q100/'סכום נכסי הקרן'!$C$43</f>
        <v>4.3488381440291208E-4</v>
      </c>
    </row>
    <row r="101" spans="2:20" s="151" customFormat="1">
      <c r="B101" s="86" t="s">
        <v>543</v>
      </c>
      <c r="C101" s="83" t="s">
        <v>544</v>
      </c>
      <c r="D101" s="96" t="s">
        <v>133</v>
      </c>
      <c r="E101" s="96" t="s">
        <v>330</v>
      </c>
      <c r="F101" s="83" t="s">
        <v>542</v>
      </c>
      <c r="G101" s="96" t="s">
        <v>379</v>
      </c>
      <c r="H101" s="83" t="s">
        <v>536</v>
      </c>
      <c r="I101" s="83" t="s">
        <v>175</v>
      </c>
      <c r="J101" s="83"/>
      <c r="K101" s="93">
        <v>3.27</v>
      </c>
      <c r="L101" s="96" t="s">
        <v>177</v>
      </c>
      <c r="M101" s="97">
        <v>3.7699999999999997E-2</v>
      </c>
      <c r="N101" s="97">
        <v>8.0000000000000002E-3</v>
      </c>
      <c r="O101" s="93">
        <v>62091.409999999989</v>
      </c>
      <c r="P101" s="95">
        <v>118.84</v>
      </c>
      <c r="Q101" s="93">
        <v>73.789450000000002</v>
      </c>
      <c r="R101" s="94">
        <v>1.531660140468324E-4</v>
      </c>
      <c r="S101" s="94">
        <v>8.2327381876231914E-4</v>
      </c>
      <c r="T101" s="94">
        <f>Q101/'סכום נכסי הקרן'!$C$43</f>
        <v>1.1877061347236055E-4</v>
      </c>
    </row>
    <row r="102" spans="2:20" s="151" customFormat="1">
      <c r="B102" s="86" t="s">
        <v>545</v>
      </c>
      <c r="C102" s="83" t="s">
        <v>546</v>
      </c>
      <c r="D102" s="96" t="s">
        <v>133</v>
      </c>
      <c r="E102" s="96" t="s">
        <v>330</v>
      </c>
      <c r="F102" s="83" t="s">
        <v>476</v>
      </c>
      <c r="G102" s="96" t="s">
        <v>332</v>
      </c>
      <c r="H102" s="83" t="s">
        <v>536</v>
      </c>
      <c r="I102" s="83" t="s">
        <v>175</v>
      </c>
      <c r="J102" s="83"/>
      <c r="K102" s="93">
        <v>3.6199999999999997</v>
      </c>
      <c r="L102" s="96" t="s">
        <v>177</v>
      </c>
      <c r="M102" s="97">
        <v>6.4000000000000001E-2</v>
      </c>
      <c r="N102" s="97">
        <v>1.0999999999999996E-2</v>
      </c>
      <c r="O102" s="93">
        <v>1548298.9999999998</v>
      </c>
      <c r="P102" s="95">
        <v>136</v>
      </c>
      <c r="Q102" s="93">
        <v>2105.68667</v>
      </c>
      <c r="R102" s="94">
        <v>1.2366798045177218E-3</v>
      </c>
      <c r="S102" s="94">
        <v>2.349328672225923E-2</v>
      </c>
      <c r="T102" s="94">
        <f>Q102/'סכום נכסי הקרן'!$C$43</f>
        <v>3.3892880022343575E-3</v>
      </c>
    </row>
    <row r="103" spans="2:20" s="151" customFormat="1">
      <c r="B103" s="86" t="s">
        <v>547</v>
      </c>
      <c r="C103" s="83" t="s">
        <v>548</v>
      </c>
      <c r="D103" s="96" t="s">
        <v>133</v>
      </c>
      <c r="E103" s="96" t="s">
        <v>330</v>
      </c>
      <c r="F103" s="83" t="s">
        <v>549</v>
      </c>
      <c r="G103" s="96" t="s">
        <v>499</v>
      </c>
      <c r="H103" s="83" t="s">
        <v>536</v>
      </c>
      <c r="I103" s="83" t="s">
        <v>173</v>
      </c>
      <c r="J103" s="83"/>
      <c r="K103" s="93">
        <v>3.4100000000000006</v>
      </c>
      <c r="L103" s="96" t="s">
        <v>177</v>
      </c>
      <c r="M103" s="97">
        <v>6.0999999999999999E-2</v>
      </c>
      <c r="N103" s="97">
        <v>1.7600000000000001E-2</v>
      </c>
      <c r="O103" s="93">
        <v>7330.9999999999991</v>
      </c>
      <c r="P103" s="95">
        <v>126.22</v>
      </c>
      <c r="Q103" s="93">
        <v>9.253169999999999</v>
      </c>
      <c r="R103" s="94">
        <v>6.9008038857616195E-6</v>
      </c>
      <c r="S103" s="94">
        <v>1.0323823529728067E-4</v>
      </c>
      <c r="T103" s="94">
        <f>Q103/'סכום נכסי הקרן'!$C$43</f>
        <v>1.4893791422270288E-5</v>
      </c>
    </row>
    <row r="104" spans="2:20" s="151" customFormat="1">
      <c r="B104" s="86" t="s">
        <v>550</v>
      </c>
      <c r="C104" s="83" t="s">
        <v>551</v>
      </c>
      <c r="D104" s="96" t="s">
        <v>133</v>
      </c>
      <c r="E104" s="96" t="s">
        <v>330</v>
      </c>
      <c r="F104" s="83" t="s">
        <v>552</v>
      </c>
      <c r="G104" s="96" t="s">
        <v>332</v>
      </c>
      <c r="H104" s="83" t="s">
        <v>536</v>
      </c>
      <c r="I104" s="83" t="s">
        <v>175</v>
      </c>
      <c r="J104" s="83"/>
      <c r="K104" s="93">
        <v>3.6499999999999995</v>
      </c>
      <c r="L104" s="96" t="s">
        <v>177</v>
      </c>
      <c r="M104" s="97">
        <v>0.02</v>
      </c>
      <c r="N104" s="97">
        <v>5.6999999999999985E-3</v>
      </c>
      <c r="O104" s="93">
        <v>52445.999999999993</v>
      </c>
      <c r="P104" s="95">
        <v>105.74</v>
      </c>
      <c r="Q104" s="93">
        <v>55.456410000000005</v>
      </c>
      <c r="R104" s="94">
        <v>7.3740170156644778E-5</v>
      </c>
      <c r="S104" s="94">
        <v>6.1873086783474965E-4</v>
      </c>
      <c r="T104" s="94">
        <f>Q104/'סכום נכסי הקרן'!$C$43</f>
        <v>8.9261972228750196E-5</v>
      </c>
    </row>
    <row r="105" spans="2:20" s="151" customFormat="1">
      <c r="B105" s="86" t="s">
        <v>553</v>
      </c>
      <c r="C105" s="83" t="s">
        <v>554</v>
      </c>
      <c r="D105" s="96" t="s">
        <v>133</v>
      </c>
      <c r="E105" s="96" t="s">
        <v>330</v>
      </c>
      <c r="F105" s="83" t="s">
        <v>338</v>
      </c>
      <c r="G105" s="96" t="s">
        <v>332</v>
      </c>
      <c r="H105" s="83" t="s">
        <v>536</v>
      </c>
      <c r="I105" s="83" t="s">
        <v>175</v>
      </c>
      <c r="J105" s="83"/>
      <c r="K105" s="93">
        <v>5.1599999999999993</v>
      </c>
      <c r="L105" s="96" t="s">
        <v>177</v>
      </c>
      <c r="M105" s="97">
        <v>4.4999999999999998E-2</v>
      </c>
      <c r="N105" s="97">
        <v>1.54E-2</v>
      </c>
      <c r="O105" s="93">
        <v>830203.99999999988</v>
      </c>
      <c r="P105" s="95">
        <v>137.75</v>
      </c>
      <c r="Q105" s="93">
        <v>1154.6661899999999</v>
      </c>
      <c r="R105" s="94">
        <v>4.8778593258729121E-4</v>
      </c>
      <c r="S105" s="94">
        <v>1.2882687750580029E-2</v>
      </c>
      <c r="T105" s="94">
        <f>Q105/'סכום נכסי הקרן'!$C$43</f>
        <v>1.8585368469624479E-3</v>
      </c>
    </row>
    <row r="106" spans="2:20" s="151" customFormat="1">
      <c r="B106" s="86" t="s">
        <v>555</v>
      </c>
      <c r="C106" s="83" t="s">
        <v>556</v>
      </c>
      <c r="D106" s="96" t="s">
        <v>133</v>
      </c>
      <c r="E106" s="96" t="s">
        <v>330</v>
      </c>
      <c r="F106" s="83" t="s">
        <v>557</v>
      </c>
      <c r="G106" s="96" t="s">
        <v>379</v>
      </c>
      <c r="H106" s="83" t="s">
        <v>536</v>
      </c>
      <c r="I106" s="83" t="s">
        <v>173</v>
      </c>
      <c r="J106" s="83"/>
      <c r="K106" s="93">
        <v>0.25</v>
      </c>
      <c r="L106" s="96" t="s">
        <v>177</v>
      </c>
      <c r="M106" s="97">
        <v>4.9500000000000002E-2</v>
      </c>
      <c r="N106" s="97">
        <v>1.0599999999999998E-2</v>
      </c>
      <c r="O106" s="93">
        <v>8607.65</v>
      </c>
      <c r="P106" s="95">
        <v>123.92</v>
      </c>
      <c r="Q106" s="93">
        <v>10.666599999999999</v>
      </c>
      <c r="R106" s="94">
        <v>8.5684956592901775E-5</v>
      </c>
      <c r="S106" s="94">
        <v>1.1900796814734563E-4</v>
      </c>
      <c r="T106" s="94">
        <f>Q106/'סכום נכסי הקרן'!$C$43</f>
        <v>1.7168831393434711E-5</v>
      </c>
    </row>
    <row r="107" spans="2:20" s="151" customFormat="1">
      <c r="B107" s="86" t="s">
        <v>558</v>
      </c>
      <c r="C107" s="83" t="s">
        <v>559</v>
      </c>
      <c r="D107" s="96" t="s">
        <v>133</v>
      </c>
      <c r="E107" s="96" t="s">
        <v>330</v>
      </c>
      <c r="F107" s="83" t="s">
        <v>560</v>
      </c>
      <c r="G107" s="96" t="s">
        <v>379</v>
      </c>
      <c r="H107" s="83" t="s">
        <v>536</v>
      </c>
      <c r="I107" s="83" t="s">
        <v>173</v>
      </c>
      <c r="J107" s="83"/>
      <c r="K107" s="93">
        <v>3.94</v>
      </c>
      <c r="L107" s="96" t="s">
        <v>177</v>
      </c>
      <c r="M107" s="97">
        <v>4.9500000000000002E-2</v>
      </c>
      <c r="N107" s="97">
        <v>1.8199999999999994E-2</v>
      </c>
      <c r="O107" s="93">
        <v>214973.09999999998</v>
      </c>
      <c r="P107" s="95">
        <v>114</v>
      </c>
      <c r="Q107" s="93">
        <v>245.06932999999998</v>
      </c>
      <c r="R107" s="94">
        <v>2.2074283199409524E-4</v>
      </c>
      <c r="S107" s="94">
        <v>2.7342548720802628E-3</v>
      </c>
      <c r="T107" s="94">
        <f>Q107/'סכום נכסי הקרן'!$C$43</f>
        <v>3.9446065348583528E-4</v>
      </c>
    </row>
    <row r="108" spans="2:20" s="151" customFormat="1">
      <c r="B108" s="86" t="s">
        <v>561</v>
      </c>
      <c r="C108" s="83" t="s">
        <v>562</v>
      </c>
      <c r="D108" s="96" t="s">
        <v>133</v>
      </c>
      <c r="E108" s="96" t="s">
        <v>330</v>
      </c>
      <c r="F108" s="83" t="s">
        <v>563</v>
      </c>
      <c r="G108" s="96" t="s">
        <v>399</v>
      </c>
      <c r="H108" s="83" t="s">
        <v>536</v>
      </c>
      <c r="I108" s="83" t="s">
        <v>175</v>
      </c>
      <c r="J108" s="83"/>
      <c r="K108" s="93">
        <v>0.76</v>
      </c>
      <c r="L108" s="96" t="s">
        <v>177</v>
      </c>
      <c r="M108" s="97">
        <v>5.2999999999999999E-2</v>
      </c>
      <c r="N108" s="97">
        <v>5.8000000000000005E-3</v>
      </c>
      <c r="O108" s="93">
        <v>27012.999999999996</v>
      </c>
      <c r="P108" s="95">
        <v>124.03</v>
      </c>
      <c r="Q108" s="93">
        <v>33.504219999999997</v>
      </c>
      <c r="R108" s="94">
        <v>1.4600006939773037E-4</v>
      </c>
      <c r="S108" s="94">
        <v>3.7380881879527312E-4</v>
      </c>
      <c r="T108" s="94">
        <f>Q108/'סכום נכסי הקרן'!$C$43</f>
        <v>5.3927990563866935E-5</v>
      </c>
    </row>
    <row r="109" spans="2:20" s="151" customFormat="1">
      <c r="B109" s="86" t="s">
        <v>564</v>
      </c>
      <c r="C109" s="83" t="s">
        <v>565</v>
      </c>
      <c r="D109" s="96" t="s">
        <v>133</v>
      </c>
      <c r="E109" s="96" t="s">
        <v>330</v>
      </c>
      <c r="F109" s="83" t="s">
        <v>563</v>
      </c>
      <c r="G109" s="96" t="s">
        <v>399</v>
      </c>
      <c r="H109" s="83" t="s">
        <v>536</v>
      </c>
      <c r="I109" s="83" t="s">
        <v>175</v>
      </c>
      <c r="J109" s="83"/>
      <c r="K109" s="93">
        <v>0.73999999999999988</v>
      </c>
      <c r="L109" s="96" t="s">
        <v>177</v>
      </c>
      <c r="M109" s="97">
        <v>5.1900000000000002E-2</v>
      </c>
      <c r="N109" s="97">
        <v>4.6999999999999993E-3</v>
      </c>
      <c r="O109" s="93">
        <v>290495.92999999993</v>
      </c>
      <c r="P109" s="95">
        <v>123.99</v>
      </c>
      <c r="Q109" s="93">
        <v>360.18590999999998</v>
      </c>
      <c r="R109" s="94">
        <v>4.8480383533971267E-4</v>
      </c>
      <c r="S109" s="94">
        <v>4.0186182386517449E-3</v>
      </c>
      <c r="T109" s="94">
        <f>Q109/'סכום נכסי הקרן'!$C$43</f>
        <v>5.797509196070772E-4</v>
      </c>
    </row>
    <row r="110" spans="2:20" s="151" customFormat="1">
      <c r="B110" s="86" t="s">
        <v>566</v>
      </c>
      <c r="C110" s="83" t="s">
        <v>567</v>
      </c>
      <c r="D110" s="96" t="s">
        <v>133</v>
      </c>
      <c r="E110" s="96" t="s">
        <v>330</v>
      </c>
      <c r="F110" s="83" t="s">
        <v>563</v>
      </c>
      <c r="G110" s="96" t="s">
        <v>399</v>
      </c>
      <c r="H110" s="83" t="s">
        <v>536</v>
      </c>
      <c r="I110" s="83" t="s">
        <v>175</v>
      </c>
      <c r="J110" s="83"/>
      <c r="K110" s="93">
        <v>2.4400000000000004</v>
      </c>
      <c r="L110" s="96" t="s">
        <v>177</v>
      </c>
      <c r="M110" s="97">
        <v>4.5999999999999999E-2</v>
      </c>
      <c r="N110" s="97">
        <v>1.18E-2</v>
      </c>
      <c r="O110" s="93">
        <v>28547.999999999996</v>
      </c>
      <c r="P110" s="95">
        <v>111.24</v>
      </c>
      <c r="Q110" s="93">
        <v>31.756779999999996</v>
      </c>
      <c r="R110" s="94">
        <v>3.9938332573216073E-5</v>
      </c>
      <c r="S110" s="94">
        <v>3.5431251408155008E-4</v>
      </c>
      <c r="T110" s="94">
        <f>Q110/'סכום נכסי הקרן'!$C$43</f>
        <v>5.1115332103800604E-5</v>
      </c>
    </row>
    <row r="111" spans="2:20" s="151" customFormat="1">
      <c r="B111" s="86" t="s">
        <v>568</v>
      </c>
      <c r="C111" s="83" t="s">
        <v>569</v>
      </c>
      <c r="D111" s="96" t="s">
        <v>133</v>
      </c>
      <c r="E111" s="96" t="s">
        <v>330</v>
      </c>
      <c r="F111" s="83" t="s">
        <v>563</v>
      </c>
      <c r="G111" s="96" t="s">
        <v>399</v>
      </c>
      <c r="H111" s="83" t="s">
        <v>536</v>
      </c>
      <c r="I111" s="83" t="s">
        <v>175</v>
      </c>
      <c r="J111" s="83"/>
      <c r="K111" s="93">
        <v>5.169999999999999</v>
      </c>
      <c r="L111" s="96" t="s">
        <v>177</v>
      </c>
      <c r="M111" s="97">
        <v>1.9799999999999998E-2</v>
      </c>
      <c r="N111" s="97">
        <v>2.3899999999999998E-2</v>
      </c>
      <c r="O111" s="93">
        <v>849714.99999999988</v>
      </c>
      <c r="P111" s="95">
        <v>96.78</v>
      </c>
      <c r="Q111" s="93">
        <v>822.35418000000004</v>
      </c>
      <c r="R111" s="94">
        <v>8.9479128588754327E-4</v>
      </c>
      <c r="S111" s="94">
        <v>9.1750604746851424E-3</v>
      </c>
      <c r="T111" s="94">
        <f>Q111/'סכום נכסי הקרן'!$C$43</f>
        <v>1.3236514223938518E-3</v>
      </c>
    </row>
    <row r="112" spans="2:20" s="151" customFormat="1">
      <c r="B112" s="86" t="s">
        <v>570</v>
      </c>
      <c r="C112" s="83" t="s">
        <v>571</v>
      </c>
      <c r="D112" s="96" t="s">
        <v>133</v>
      </c>
      <c r="E112" s="96" t="s">
        <v>330</v>
      </c>
      <c r="F112" s="83" t="s">
        <v>428</v>
      </c>
      <c r="G112" s="96" t="s">
        <v>413</v>
      </c>
      <c r="H112" s="83" t="s">
        <v>536</v>
      </c>
      <c r="I112" s="83" t="s">
        <v>175</v>
      </c>
      <c r="J112" s="83"/>
      <c r="K112" s="93">
        <v>1.95</v>
      </c>
      <c r="L112" s="96" t="s">
        <v>177</v>
      </c>
      <c r="M112" s="97">
        <v>4.4999999999999998E-2</v>
      </c>
      <c r="N112" s="97">
        <v>5.3E-3</v>
      </c>
      <c r="O112" s="93">
        <v>7826.9999999999991</v>
      </c>
      <c r="P112" s="95">
        <v>128.57</v>
      </c>
      <c r="Q112" s="93">
        <v>10.063159999999998</v>
      </c>
      <c r="R112" s="94">
        <v>5.0014137764124577E-5</v>
      </c>
      <c r="S112" s="94">
        <v>1.1227534779045267E-4</v>
      </c>
      <c r="T112" s="94">
        <f>Q112/'סכום נכסי הקרן'!$C$43</f>
        <v>1.6197541608868469E-5</v>
      </c>
    </row>
    <row r="113" spans="2:20" s="151" customFormat="1">
      <c r="B113" s="86" t="s">
        <v>572</v>
      </c>
      <c r="C113" s="83" t="s">
        <v>573</v>
      </c>
      <c r="D113" s="96" t="s">
        <v>133</v>
      </c>
      <c r="E113" s="96" t="s">
        <v>330</v>
      </c>
      <c r="F113" s="83" t="s">
        <v>574</v>
      </c>
      <c r="G113" s="96" t="s">
        <v>399</v>
      </c>
      <c r="H113" s="83" t="s">
        <v>536</v>
      </c>
      <c r="I113" s="83" t="s">
        <v>175</v>
      </c>
      <c r="J113" s="83"/>
      <c r="K113" s="93">
        <v>1.7000000000000004</v>
      </c>
      <c r="L113" s="96" t="s">
        <v>177</v>
      </c>
      <c r="M113" s="97">
        <v>3.3500000000000002E-2</v>
      </c>
      <c r="N113" s="97">
        <v>1.09E-2</v>
      </c>
      <c r="O113" s="93">
        <v>388261.99999999994</v>
      </c>
      <c r="P113" s="95">
        <v>112.39</v>
      </c>
      <c r="Q113" s="93">
        <v>436.36765999999994</v>
      </c>
      <c r="R113" s="94">
        <v>6.0334593206574547E-4</v>
      </c>
      <c r="S113" s="94">
        <v>4.8685831081892771E-3</v>
      </c>
      <c r="T113" s="94">
        <f>Q113/'סכום נכסי הקרן'!$C$43</f>
        <v>7.02372150459157E-4</v>
      </c>
    </row>
    <row r="114" spans="2:20" s="151" customFormat="1">
      <c r="B114" s="86" t="s">
        <v>575</v>
      </c>
      <c r="C114" s="83" t="s">
        <v>576</v>
      </c>
      <c r="D114" s="96" t="s">
        <v>133</v>
      </c>
      <c r="E114" s="96" t="s">
        <v>330</v>
      </c>
      <c r="F114" s="83" t="s">
        <v>574</v>
      </c>
      <c r="G114" s="96" t="s">
        <v>399</v>
      </c>
      <c r="H114" s="83" t="s">
        <v>536</v>
      </c>
      <c r="I114" s="83" t="s">
        <v>175</v>
      </c>
      <c r="J114" s="83"/>
      <c r="K114" s="93">
        <v>0.65999999999999992</v>
      </c>
      <c r="L114" s="96" t="s">
        <v>177</v>
      </c>
      <c r="M114" s="97">
        <v>3.4000000000000002E-2</v>
      </c>
      <c r="N114" s="97">
        <v>6.9999999999999993E-3</v>
      </c>
      <c r="O114" s="93">
        <v>1145.9999999999998</v>
      </c>
      <c r="P114" s="95">
        <v>109.81</v>
      </c>
      <c r="Q114" s="93">
        <v>1.2584199999999999</v>
      </c>
      <c r="R114" s="94">
        <v>1.6632711841750627E-5</v>
      </c>
      <c r="S114" s="94">
        <v>1.4040275933847963E-5</v>
      </c>
      <c r="T114" s="94">
        <f>Q114/'סכום נכסי הקרן'!$C$43</f>
        <v>2.0255377348101652E-6</v>
      </c>
    </row>
    <row r="115" spans="2:20" s="151" customFormat="1">
      <c r="B115" s="86" t="s">
        <v>577</v>
      </c>
      <c r="C115" s="83" t="s">
        <v>578</v>
      </c>
      <c r="D115" s="96" t="s">
        <v>133</v>
      </c>
      <c r="E115" s="96" t="s">
        <v>330</v>
      </c>
      <c r="F115" s="83" t="s">
        <v>579</v>
      </c>
      <c r="G115" s="96" t="s">
        <v>379</v>
      </c>
      <c r="H115" s="83" t="s">
        <v>536</v>
      </c>
      <c r="I115" s="83" t="s">
        <v>173</v>
      </c>
      <c r="J115" s="83"/>
      <c r="K115" s="93">
        <v>5.75</v>
      </c>
      <c r="L115" s="96" t="s">
        <v>177</v>
      </c>
      <c r="M115" s="97">
        <v>4.0899999999999999E-2</v>
      </c>
      <c r="N115" s="97">
        <v>3.3099999999999997E-2</v>
      </c>
      <c r="O115" s="93">
        <v>63338.999999999993</v>
      </c>
      <c r="P115" s="95">
        <v>102.75</v>
      </c>
      <c r="Q115" s="93">
        <v>66.376109999999983</v>
      </c>
      <c r="R115" s="94">
        <v>3.6034886508113846E-5</v>
      </c>
      <c r="S115" s="94">
        <v>7.4056268957537624E-4</v>
      </c>
      <c r="T115" s="94">
        <f>Q115/'סכום נכסי הקרן'!$C$43</f>
        <v>1.0683819034575922E-4</v>
      </c>
    </row>
    <row r="116" spans="2:20" s="151" customFormat="1">
      <c r="B116" s="86" t="s">
        <v>580</v>
      </c>
      <c r="C116" s="83" t="s">
        <v>581</v>
      </c>
      <c r="D116" s="96" t="s">
        <v>133</v>
      </c>
      <c r="E116" s="96" t="s">
        <v>330</v>
      </c>
      <c r="F116" s="83" t="s">
        <v>539</v>
      </c>
      <c r="G116" s="96" t="s">
        <v>332</v>
      </c>
      <c r="H116" s="83" t="s">
        <v>582</v>
      </c>
      <c r="I116" s="83" t="s">
        <v>173</v>
      </c>
      <c r="J116" s="83"/>
      <c r="K116" s="93">
        <v>4.0299999999999994</v>
      </c>
      <c r="L116" s="96" t="s">
        <v>177</v>
      </c>
      <c r="M116" s="97">
        <v>5.2999999999999999E-2</v>
      </c>
      <c r="N116" s="97">
        <v>1.0099999999999996E-2</v>
      </c>
      <c r="O116" s="93">
        <v>134670.99999999997</v>
      </c>
      <c r="P116" s="95">
        <v>127.37</v>
      </c>
      <c r="Q116" s="93">
        <v>171.53045</v>
      </c>
      <c r="R116" s="94">
        <v>5.1795343184388046E-4</v>
      </c>
      <c r="S116" s="94">
        <v>1.9137766795323593E-3</v>
      </c>
      <c r="T116" s="94">
        <f>Q116/'סכום נכסי הקרן'!$C$43</f>
        <v>2.7609335447940144E-4</v>
      </c>
    </row>
    <row r="117" spans="2:20" s="151" customFormat="1">
      <c r="B117" s="86" t="s">
        <v>583</v>
      </c>
      <c r="C117" s="83" t="s">
        <v>584</v>
      </c>
      <c r="D117" s="96" t="s">
        <v>133</v>
      </c>
      <c r="E117" s="96" t="s">
        <v>330</v>
      </c>
      <c r="F117" s="83" t="s">
        <v>585</v>
      </c>
      <c r="G117" s="96" t="s">
        <v>379</v>
      </c>
      <c r="H117" s="83" t="s">
        <v>582</v>
      </c>
      <c r="I117" s="83" t="s">
        <v>175</v>
      </c>
      <c r="J117" s="83"/>
      <c r="K117" s="93">
        <v>2.63</v>
      </c>
      <c r="L117" s="96" t="s">
        <v>177</v>
      </c>
      <c r="M117" s="97">
        <v>4.2500000000000003E-2</v>
      </c>
      <c r="N117" s="97">
        <v>1.21E-2</v>
      </c>
      <c r="O117" s="93">
        <v>5171.9299999999994</v>
      </c>
      <c r="P117" s="95">
        <v>115.44</v>
      </c>
      <c r="Q117" s="93">
        <v>5.9704599999999992</v>
      </c>
      <c r="R117" s="94">
        <v>1.8324787083075334E-5</v>
      </c>
      <c r="S117" s="94">
        <v>6.6612820721223355E-5</v>
      </c>
      <c r="T117" s="94">
        <f>Q117/'סכום נכסי הקרן'!$C$43</f>
        <v>9.60998078874676E-6</v>
      </c>
    </row>
    <row r="118" spans="2:20" s="151" customFormat="1">
      <c r="B118" s="86" t="s">
        <v>586</v>
      </c>
      <c r="C118" s="83" t="s">
        <v>587</v>
      </c>
      <c r="D118" s="96" t="s">
        <v>133</v>
      </c>
      <c r="E118" s="96" t="s">
        <v>330</v>
      </c>
      <c r="F118" s="83" t="s">
        <v>585</v>
      </c>
      <c r="G118" s="96" t="s">
        <v>379</v>
      </c>
      <c r="H118" s="83" t="s">
        <v>582</v>
      </c>
      <c r="I118" s="83" t="s">
        <v>175</v>
      </c>
      <c r="J118" s="83"/>
      <c r="K118" s="93">
        <v>3.41</v>
      </c>
      <c r="L118" s="96" t="s">
        <v>177</v>
      </c>
      <c r="M118" s="97">
        <v>4.5999999999999999E-2</v>
      </c>
      <c r="N118" s="97">
        <v>1.4899999999999998E-2</v>
      </c>
      <c r="O118" s="93">
        <v>453399.99999999994</v>
      </c>
      <c r="P118" s="95">
        <v>111.97</v>
      </c>
      <c r="Q118" s="93">
        <v>507.67199999999997</v>
      </c>
      <c r="R118" s="94">
        <v>8.8901960784313716E-4</v>
      </c>
      <c r="S118" s="94">
        <v>5.6641303888117344E-3</v>
      </c>
      <c r="T118" s="94">
        <f>Q118/'סכום נכסי הקרן'!$C$43</f>
        <v>8.1714276068923424E-4</v>
      </c>
    </row>
    <row r="119" spans="2:20" s="151" customFormat="1">
      <c r="B119" s="86" t="s">
        <v>588</v>
      </c>
      <c r="C119" s="83" t="s">
        <v>589</v>
      </c>
      <c r="D119" s="96" t="s">
        <v>133</v>
      </c>
      <c r="E119" s="96" t="s">
        <v>330</v>
      </c>
      <c r="F119" s="83" t="s">
        <v>590</v>
      </c>
      <c r="G119" s="96" t="s">
        <v>379</v>
      </c>
      <c r="H119" s="83" t="s">
        <v>582</v>
      </c>
      <c r="I119" s="83" t="s">
        <v>173</v>
      </c>
      <c r="J119" s="83"/>
      <c r="K119" s="93">
        <v>2.5200000000000005</v>
      </c>
      <c r="L119" s="96" t="s">
        <v>177</v>
      </c>
      <c r="M119" s="97">
        <v>4.4500000000000005E-2</v>
      </c>
      <c r="N119" s="97">
        <v>1.6000000000000004E-2</v>
      </c>
      <c r="O119" s="93">
        <v>61584.82</v>
      </c>
      <c r="P119" s="95">
        <v>109.65</v>
      </c>
      <c r="Q119" s="93">
        <v>67.527759999999986</v>
      </c>
      <c r="R119" s="94">
        <v>5.8041249094307416E-4</v>
      </c>
      <c r="S119" s="94">
        <v>7.5341172549280922E-4</v>
      </c>
      <c r="T119" s="94">
        <f>Q119/'סכום נכסי הקרן'!$C$43</f>
        <v>1.0869187236948273E-4</v>
      </c>
    </row>
    <row r="120" spans="2:20" s="151" customFormat="1">
      <c r="B120" s="86" t="s">
        <v>591</v>
      </c>
      <c r="C120" s="83" t="s">
        <v>592</v>
      </c>
      <c r="D120" s="96" t="s">
        <v>133</v>
      </c>
      <c r="E120" s="96" t="s">
        <v>330</v>
      </c>
      <c r="F120" s="83" t="s">
        <v>590</v>
      </c>
      <c r="G120" s="96" t="s">
        <v>379</v>
      </c>
      <c r="H120" s="83" t="s">
        <v>582</v>
      </c>
      <c r="I120" s="83" t="s">
        <v>173</v>
      </c>
      <c r="J120" s="83"/>
      <c r="K120" s="93">
        <v>5.0199999999999996</v>
      </c>
      <c r="L120" s="96" t="s">
        <v>177</v>
      </c>
      <c r="M120" s="97">
        <v>3.2500000000000001E-2</v>
      </c>
      <c r="N120" s="97">
        <v>2.1599999999999998E-2</v>
      </c>
      <c r="O120" s="93">
        <v>125999.99999999999</v>
      </c>
      <c r="P120" s="95">
        <v>104.02</v>
      </c>
      <c r="Q120" s="93">
        <v>131.06521999999998</v>
      </c>
      <c r="R120" s="94">
        <v>9.0363973174809097E-4</v>
      </c>
      <c r="S120" s="94">
        <v>1.4623034075511264E-3</v>
      </c>
      <c r="T120" s="94">
        <f>Q120/'סכום נכסי הקרן'!$C$43</f>
        <v>2.1096100573035707E-4</v>
      </c>
    </row>
    <row r="121" spans="2:20" s="151" customFormat="1">
      <c r="B121" s="86" t="s">
        <v>593</v>
      </c>
      <c r="C121" s="83" t="s">
        <v>594</v>
      </c>
      <c r="D121" s="96" t="s">
        <v>133</v>
      </c>
      <c r="E121" s="96" t="s">
        <v>330</v>
      </c>
      <c r="F121" s="83" t="s">
        <v>549</v>
      </c>
      <c r="G121" s="96" t="s">
        <v>499</v>
      </c>
      <c r="H121" s="83" t="s">
        <v>582</v>
      </c>
      <c r="I121" s="83" t="s">
        <v>175</v>
      </c>
      <c r="J121" s="83"/>
      <c r="K121" s="93">
        <v>4.1100000000000003</v>
      </c>
      <c r="L121" s="96" t="s">
        <v>177</v>
      </c>
      <c r="M121" s="97">
        <v>4.4999999999999998E-2</v>
      </c>
      <c r="N121" s="97">
        <v>2.0300000000000002E-2</v>
      </c>
      <c r="O121" s="93">
        <v>5715.9999999999991</v>
      </c>
      <c r="P121" s="95">
        <v>132.18</v>
      </c>
      <c r="Q121" s="93">
        <v>7.5553899999999983</v>
      </c>
      <c r="R121" s="94">
        <v>1.5242666666666664E-5</v>
      </c>
      <c r="S121" s="94">
        <v>8.429599051813826E-5</v>
      </c>
      <c r="T121" s="94">
        <f>Q121/'סכום נכסי הקרן'!$C$43</f>
        <v>1.2161065102435889E-5</v>
      </c>
    </row>
    <row r="122" spans="2:20" s="151" customFormat="1">
      <c r="B122" s="86" t="s">
        <v>595</v>
      </c>
      <c r="C122" s="83" t="s">
        <v>596</v>
      </c>
      <c r="D122" s="96" t="s">
        <v>133</v>
      </c>
      <c r="E122" s="96" t="s">
        <v>330</v>
      </c>
      <c r="F122" s="83" t="s">
        <v>597</v>
      </c>
      <c r="G122" s="96" t="s">
        <v>598</v>
      </c>
      <c r="H122" s="83" t="s">
        <v>582</v>
      </c>
      <c r="I122" s="83" t="s">
        <v>175</v>
      </c>
      <c r="J122" s="83"/>
      <c r="K122" s="93">
        <v>0.95000000000000018</v>
      </c>
      <c r="L122" s="96" t="s">
        <v>177</v>
      </c>
      <c r="M122" s="97">
        <v>5.1500000000000004E-2</v>
      </c>
      <c r="N122" s="97">
        <v>1.14E-2</v>
      </c>
      <c r="O122" s="93">
        <v>22695.83</v>
      </c>
      <c r="P122" s="95">
        <v>123.96</v>
      </c>
      <c r="Q122" s="93">
        <v>28.133739999999996</v>
      </c>
      <c r="R122" s="94">
        <v>2.9674722672433287E-4</v>
      </c>
      <c r="S122" s="94">
        <v>3.1389001498000329E-4</v>
      </c>
      <c r="T122" s="94">
        <f>Q122/'סכום נכסי הקרן'!$C$43</f>
        <v>4.5283730385195826E-5</v>
      </c>
    </row>
    <row r="123" spans="2:20" s="151" customFormat="1">
      <c r="B123" s="86" t="s">
        <v>599</v>
      </c>
      <c r="C123" s="83" t="s">
        <v>600</v>
      </c>
      <c r="D123" s="96" t="s">
        <v>133</v>
      </c>
      <c r="E123" s="96" t="s">
        <v>330</v>
      </c>
      <c r="F123" s="83" t="s">
        <v>601</v>
      </c>
      <c r="G123" s="96" t="s">
        <v>379</v>
      </c>
      <c r="H123" s="83" t="s">
        <v>582</v>
      </c>
      <c r="I123" s="83" t="s">
        <v>173</v>
      </c>
      <c r="J123" s="83"/>
      <c r="K123" s="93">
        <v>0.65</v>
      </c>
      <c r="L123" s="96" t="s">
        <v>177</v>
      </c>
      <c r="M123" s="97">
        <v>6.5000000000000002E-2</v>
      </c>
      <c r="N123" s="97">
        <v>1.4100000000000003E-2</v>
      </c>
      <c r="O123" s="93">
        <v>30490.999999999996</v>
      </c>
      <c r="P123" s="95">
        <v>112.59</v>
      </c>
      <c r="Q123" s="93">
        <v>34.329809999999988</v>
      </c>
      <c r="R123" s="94">
        <v>3.5530831744947099E-4</v>
      </c>
      <c r="S123" s="94">
        <v>3.830199815296745E-4</v>
      </c>
      <c r="T123" s="94">
        <f>Q123/'סכום נכסי הקרן'!$C$43</f>
        <v>5.5256850323312834E-5</v>
      </c>
    </row>
    <row r="124" spans="2:20" s="151" customFormat="1">
      <c r="B124" s="86" t="s">
        <v>602</v>
      </c>
      <c r="C124" s="83" t="s">
        <v>603</v>
      </c>
      <c r="D124" s="96" t="s">
        <v>133</v>
      </c>
      <c r="E124" s="96" t="s">
        <v>330</v>
      </c>
      <c r="F124" s="83" t="s">
        <v>601</v>
      </c>
      <c r="G124" s="96" t="s">
        <v>379</v>
      </c>
      <c r="H124" s="83" t="s">
        <v>582</v>
      </c>
      <c r="I124" s="83" t="s">
        <v>173</v>
      </c>
      <c r="J124" s="83"/>
      <c r="K124" s="93">
        <v>2.5800000000000005</v>
      </c>
      <c r="L124" s="96" t="s">
        <v>177</v>
      </c>
      <c r="M124" s="97">
        <v>4.5999999999999999E-2</v>
      </c>
      <c r="N124" s="97">
        <v>2.46E-2</v>
      </c>
      <c r="O124" s="93">
        <v>228996.73999999996</v>
      </c>
      <c r="P124" s="95">
        <v>128.91999999999999</v>
      </c>
      <c r="Q124" s="93">
        <v>295.22259999999994</v>
      </c>
      <c r="R124" s="94">
        <v>3.9743299959587772E-4</v>
      </c>
      <c r="S124" s="94">
        <v>3.2938182529743832E-3</v>
      </c>
      <c r="T124" s="94">
        <f>Q124/'סכום נכסי הקרן'!$C$43</f>
        <v>4.7518675519204036E-4</v>
      </c>
    </row>
    <row r="125" spans="2:20" s="151" customFormat="1">
      <c r="B125" s="86" t="s">
        <v>604</v>
      </c>
      <c r="C125" s="83" t="s">
        <v>605</v>
      </c>
      <c r="D125" s="96" t="s">
        <v>133</v>
      </c>
      <c r="E125" s="96" t="s">
        <v>330</v>
      </c>
      <c r="F125" s="83" t="s">
        <v>606</v>
      </c>
      <c r="G125" s="96" t="s">
        <v>379</v>
      </c>
      <c r="H125" s="83" t="s">
        <v>582</v>
      </c>
      <c r="I125" s="83" t="s">
        <v>175</v>
      </c>
      <c r="J125" s="83"/>
      <c r="K125" s="93">
        <v>2.61</v>
      </c>
      <c r="L125" s="96" t="s">
        <v>177</v>
      </c>
      <c r="M125" s="97">
        <v>5.4000000000000006E-2</v>
      </c>
      <c r="N125" s="97">
        <v>1.29E-2</v>
      </c>
      <c r="O125" s="93">
        <v>196480.49999999997</v>
      </c>
      <c r="P125" s="95">
        <v>132.91999999999999</v>
      </c>
      <c r="Q125" s="93">
        <v>261.16188999999997</v>
      </c>
      <c r="R125" s="94">
        <v>7.7135801402073096E-4</v>
      </c>
      <c r="S125" s="94">
        <v>2.9138006381059177E-3</v>
      </c>
      <c r="T125" s="94">
        <f>Q125/'סכום נכסי הקרן'!$C$43</f>
        <v>4.2036304500035087E-4</v>
      </c>
    </row>
    <row r="126" spans="2:20" s="151" customFormat="1">
      <c r="B126" s="86" t="s">
        <v>607</v>
      </c>
      <c r="C126" s="83" t="s">
        <v>608</v>
      </c>
      <c r="D126" s="96" t="s">
        <v>133</v>
      </c>
      <c r="E126" s="96" t="s">
        <v>330</v>
      </c>
      <c r="F126" s="83" t="s">
        <v>609</v>
      </c>
      <c r="G126" s="96" t="s">
        <v>379</v>
      </c>
      <c r="H126" s="83" t="s">
        <v>582</v>
      </c>
      <c r="I126" s="83" t="s">
        <v>175</v>
      </c>
      <c r="J126" s="83"/>
      <c r="K126" s="93">
        <v>3.36</v>
      </c>
      <c r="L126" s="96" t="s">
        <v>177</v>
      </c>
      <c r="M126" s="97">
        <v>4.4000000000000004E-2</v>
      </c>
      <c r="N126" s="97">
        <v>8.6999999999999994E-3</v>
      </c>
      <c r="O126" s="93">
        <v>112799.99999999999</v>
      </c>
      <c r="P126" s="95">
        <v>113</v>
      </c>
      <c r="Q126" s="93">
        <v>127.46399999999998</v>
      </c>
      <c r="R126" s="94">
        <v>6.1718870544669028E-4</v>
      </c>
      <c r="S126" s="94">
        <v>1.4221243556459661E-3</v>
      </c>
      <c r="T126" s="94">
        <f>Q126/'סכום נכסי הקרן'!$C$43</f>
        <v>2.0516452522197906E-4</v>
      </c>
    </row>
    <row r="127" spans="2:20" s="151" customFormat="1">
      <c r="B127" s="86" t="s">
        <v>610</v>
      </c>
      <c r="C127" s="83" t="s">
        <v>611</v>
      </c>
      <c r="D127" s="96" t="s">
        <v>133</v>
      </c>
      <c r="E127" s="96" t="s">
        <v>330</v>
      </c>
      <c r="F127" s="83" t="s">
        <v>560</v>
      </c>
      <c r="G127" s="96" t="s">
        <v>379</v>
      </c>
      <c r="H127" s="83" t="s">
        <v>582</v>
      </c>
      <c r="I127" s="83" t="s">
        <v>175</v>
      </c>
      <c r="J127" s="83"/>
      <c r="K127" s="93">
        <v>6.1800000000000006</v>
      </c>
      <c r="L127" s="96" t="s">
        <v>177</v>
      </c>
      <c r="M127" s="97">
        <v>4.9500000000000002E-2</v>
      </c>
      <c r="N127" s="97">
        <v>3.0200000000000005E-2</v>
      </c>
      <c r="O127" s="93">
        <v>143407.99999999997</v>
      </c>
      <c r="P127" s="95">
        <v>135</v>
      </c>
      <c r="Q127" s="93">
        <v>193.60078999999996</v>
      </c>
      <c r="R127" s="94">
        <v>8.8761338162636401E-5</v>
      </c>
      <c r="S127" s="94">
        <v>2.1600169360078136E-3</v>
      </c>
      <c r="T127" s="94">
        <f>Q127/'סכום נכסי הקרן'!$C$43</f>
        <v>3.1161750896684608E-4</v>
      </c>
    </row>
    <row r="128" spans="2:20" s="151" customFormat="1">
      <c r="B128" s="86" t="s">
        <v>612</v>
      </c>
      <c r="C128" s="83" t="s">
        <v>613</v>
      </c>
      <c r="D128" s="96" t="s">
        <v>133</v>
      </c>
      <c r="E128" s="96" t="s">
        <v>330</v>
      </c>
      <c r="F128" s="83" t="s">
        <v>560</v>
      </c>
      <c r="G128" s="96" t="s">
        <v>379</v>
      </c>
      <c r="H128" s="83" t="s">
        <v>582</v>
      </c>
      <c r="I128" s="83" t="s">
        <v>175</v>
      </c>
      <c r="J128" s="83"/>
      <c r="K128" s="93">
        <v>1.1399999999999999</v>
      </c>
      <c r="L128" s="96" t="s">
        <v>177</v>
      </c>
      <c r="M128" s="97">
        <v>0.05</v>
      </c>
      <c r="N128" s="97">
        <v>5.3999999999999994E-3</v>
      </c>
      <c r="O128" s="93">
        <v>224525.65999999997</v>
      </c>
      <c r="P128" s="95">
        <v>126.28</v>
      </c>
      <c r="Q128" s="93">
        <v>283.53098999999997</v>
      </c>
      <c r="R128" s="94">
        <v>3.9921998094780798E-4</v>
      </c>
      <c r="S128" s="94">
        <v>3.1633741798422522E-3</v>
      </c>
      <c r="T128" s="94">
        <f>Q128/'סכום נכסי הקרן'!$C$43</f>
        <v>4.5636807999958965E-4</v>
      </c>
    </row>
    <row r="129" spans="2:20" s="151" customFormat="1">
      <c r="B129" s="86" t="s">
        <v>614</v>
      </c>
      <c r="C129" s="83" t="s">
        <v>615</v>
      </c>
      <c r="D129" s="96" t="s">
        <v>133</v>
      </c>
      <c r="E129" s="96" t="s">
        <v>330</v>
      </c>
      <c r="F129" s="83" t="s">
        <v>549</v>
      </c>
      <c r="G129" s="96" t="s">
        <v>499</v>
      </c>
      <c r="H129" s="83" t="s">
        <v>582</v>
      </c>
      <c r="I129" s="83" t="s">
        <v>175</v>
      </c>
      <c r="J129" s="83"/>
      <c r="K129" s="93">
        <v>3.93</v>
      </c>
      <c r="L129" s="96" t="s">
        <v>177</v>
      </c>
      <c r="M129" s="97">
        <v>4.5999999999999999E-2</v>
      </c>
      <c r="N129" s="97">
        <v>1.9299999999999998E-2</v>
      </c>
      <c r="O129" s="93">
        <v>90446.89999999998</v>
      </c>
      <c r="P129" s="95">
        <v>132.16</v>
      </c>
      <c r="Q129" s="93">
        <v>119.53461999999998</v>
      </c>
      <c r="R129" s="94">
        <v>1.6506242029739419E-4</v>
      </c>
      <c r="S129" s="94">
        <v>1.3336557337356853E-3</v>
      </c>
      <c r="T129" s="94">
        <f>Q129/'סכום נכסי הקרן'!$C$43</f>
        <v>1.9240149030227892E-4</v>
      </c>
    </row>
    <row r="130" spans="2:20" s="151" customFormat="1">
      <c r="B130" s="86" t="s">
        <v>616</v>
      </c>
      <c r="C130" s="83" t="s">
        <v>617</v>
      </c>
      <c r="D130" s="96" t="s">
        <v>133</v>
      </c>
      <c r="E130" s="96" t="s">
        <v>330</v>
      </c>
      <c r="F130" s="83" t="s">
        <v>597</v>
      </c>
      <c r="G130" s="96" t="s">
        <v>598</v>
      </c>
      <c r="H130" s="83" t="s">
        <v>582</v>
      </c>
      <c r="I130" s="83" t="s">
        <v>175</v>
      </c>
      <c r="J130" s="83"/>
      <c r="K130" s="93">
        <v>0.57000000000000006</v>
      </c>
      <c r="L130" s="96" t="s">
        <v>177</v>
      </c>
      <c r="M130" s="97">
        <v>5.2999999999999999E-2</v>
      </c>
      <c r="N130" s="97">
        <v>1.2900000000000002E-2</v>
      </c>
      <c r="O130" s="93">
        <v>24458.33</v>
      </c>
      <c r="P130" s="95">
        <v>122.96</v>
      </c>
      <c r="Q130" s="93">
        <v>30.073989999999995</v>
      </c>
      <c r="R130" s="94">
        <v>1.6967405677467914E-4</v>
      </c>
      <c r="S130" s="94">
        <v>3.3553751373292242E-4</v>
      </c>
      <c r="T130" s="94">
        <f>Q130/'סכום נכסי הקרן'!$C$43</f>
        <v>4.8406733508132065E-5</v>
      </c>
    </row>
    <row r="131" spans="2:20" s="151" customFormat="1">
      <c r="B131" s="86" t="s">
        <v>618</v>
      </c>
      <c r="C131" s="83" t="s">
        <v>619</v>
      </c>
      <c r="D131" s="96" t="s">
        <v>133</v>
      </c>
      <c r="E131" s="96" t="s">
        <v>330</v>
      </c>
      <c r="F131" s="83" t="s">
        <v>620</v>
      </c>
      <c r="G131" s="96" t="s">
        <v>379</v>
      </c>
      <c r="H131" s="83" t="s">
        <v>621</v>
      </c>
      <c r="I131" s="83" t="s">
        <v>173</v>
      </c>
      <c r="J131" s="83"/>
      <c r="K131" s="93">
        <v>0.57000000000000006</v>
      </c>
      <c r="L131" s="96" t="s">
        <v>177</v>
      </c>
      <c r="M131" s="97">
        <v>6.0999999999999999E-2</v>
      </c>
      <c r="N131" s="97">
        <v>1.04E-2</v>
      </c>
      <c r="O131" s="93">
        <v>57345.999999999993</v>
      </c>
      <c r="P131" s="95">
        <v>113.17</v>
      </c>
      <c r="Q131" s="93">
        <v>64.89846</v>
      </c>
      <c r="R131" s="94">
        <v>5.7345999999999992E-4</v>
      </c>
      <c r="S131" s="94">
        <v>7.2407644989891666E-4</v>
      </c>
      <c r="T131" s="94">
        <f>Q131/'סכום נכסי הקרן'!$C$43</f>
        <v>1.0445978263303836E-4</v>
      </c>
    </row>
    <row r="132" spans="2:20" s="151" customFormat="1">
      <c r="B132" s="86" t="s">
        <v>622</v>
      </c>
      <c r="C132" s="83" t="s">
        <v>623</v>
      </c>
      <c r="D132" s="96" t="s">
        <v>133</v>
      </c>
      <c r="E132" s="96" t="s">
        <v>330</v>
      </c>
      <c r="F132" s="83" t="s">
        <v>620</v>
      </c>
      <c r="G132" s="96" t="s">
        <v>379</v>
      </c>
      <c r="H132" s="83" t="s">
        <v>621</v>
      </c>
      <c r="I132" s="83" t="s">
        <v>173</v>
      </c>
      <c r="J132" s="83"/>
      <c r="K132" s="93">
        <v>2.1399999999999997</v>
      </c>
      <c r="L132" s="96" t="s">
        <v>177</v>
      </c>
      <c r="M132" s="97">
        <v>5.5999999999999994E-2</v>
      </c>
      <c r="N132" s="97">
        <v>1.5700000000000002E-2</v>
      </c>
      <c r="O132" s="93">
        <v>139311.59999999998</v>
      </c>
      <c r="P132" s="95">
        <v>114.66</v>
      </c>
      <c r="Q132" s="93">
        <v>159.73465999999996</v>
      </c>
      <c r="R132" s="94">
        <v>5.5013426423200854E-4</v>
      </c>
      <c r="S132" s="94">
        <v>1.7821702631866836E-3</v>
      </c>
      <c r="T132" s="94">
        <f>Q132/'סכום נכסי הקרן'!$C$43</f>
        <v>2.5710699240879186E-4</v>
      </c>
    </row>
    <row r="133" spans="2:20" s="151" customFormat="1">
      <c r="B133" s="86" t="s">
        <v>624</v>
      </c>
      <c r="C133" s="83" t="s">
        <v>625</v>
      </c>
      <c r="D133" s="96" t="s">
        <v>133</v>
      </c>
      <c r="E133" s="96" t="s">
        <v>330</v>
      </c>
      <c r="F133" s="83" t="s">
        <v>626</v>
      </c>
      <c r="G133" s="96" t="s">
        <v>379</v>
      </c>
      <c r="H133" s="83" t="s">
        <v>621</v>
      </c>
      <c r="I133" s="83" t="s">
        <v>173</v>
      </c>
      <c r="J133" s="83"/>
      <c r="K133" s="93">
        <v>3.0300000000000002</v>
      </c>
      <c r="L133" s="96" t="s">
        <v>177</v>
      </c>
      <c r="M133" s="97">
        <v>5.3499999999999999E-2</v>
      </c>
      <c r="N133" s="97">
        <v>1.6100000000000003E-2</v>
      </c>
      <c r="O133" s="93">
        <v>202346.99999999997</v>
      </c>
      <c r="P133" s="95">
        <v>113.04</v>
      </c>
      <c r="Q133" s="93">
        <v>228.73304999999996</v>
      </c>
      <c r="R133" s="94">
        <v>5.7418430780821353E-4</v>
      </c>
      <c r="S133" s="94">
        <v>2.5519899057473996E-3</v>
      </c>
      <c r="T133" s="94">
        <f>Q133/'סכום נכסי הקרן'!$C$43</f>
        <v>3.6816597318321402E-4</v>
      </c>
    </row>
    <row r="134" spans="2:20" s="151" customFormat="1">
      <c r="B134" s="86" t="s">
        <v>627</v>
      </c>
      <c r="C134" s="83" t="s">
        <v>628</v>
      </c>
      <c r="D134" s="96" t="s">
        <v>133</v>
      </c>
      <c r="E134" s="96" t="s">
        <v>330</v>
      </c>
      <c r="F134" s="83" t="s">
        <v>626</v>
      </c>
      <c r="G134" s="96" t="s">
        <v>379</v>
      </c>
      <c r="H134" s="83" t="s">
        <v>621</v>
      </c>
      <c r="I134" s="83" t="s">
        <v>173</v>
      </c>
      <c r="J134" s="83"/>
      <c r="K134" s="93">
        <v>1.2199999999999998</v>
      </c>
      <c r="L134" s="96" t="s">
        <v>177</v>
      </c>
      <c r="M134" s="97">
        <v>5.5E-2</v>
      </c>
      <c r="N134" s="97">
        <v>8.9999999999999976E-3</v>
      </c>
      <c r="O134" s="93">
        <v>36970.799999999996</v>
      </c>
      <c r="P134" s="95">
        <v>126.7</v>
      </c>
      <c r="Q134" s="93">
        <v>46.842010000000002</v>
      </c>
      <c r="R134" s="94">
        <v>3.082184243434764E-4</v>
      </c>
      <c r="S134" s="94">
        <v>5.2261943206247964E-4</v>
      </c>
      <c r="T134" s="94">
        <f>Q134/'סכום נכסי הקרן'!$C$43</f>
        <v>7.5396337335194224E-5</v>
      </c>
    </row>
    <row r="135" spans="2:20" s="151" customFormat="1">
      <c r="B135" s="86" t="s">
        <v>629</v>
      </c>
      <c r="C135" s="83" t="s">
        <v>630</v>
      </c>
      <c r="D135" s="96" t="s">
        <v>133</v>
      </c>
      <c r="E135" s="96" t="s">
        <v>330</v>
      </c>
      <c r="F135" s="83" t="s">
        <v>631</v>
      </c>
      <c r="G135" s="96" t="s">
        <v>598</v>
      </c>
      <c r="H135" s="83" t="s">
        <v>621</v>
      </c>
      <c r="I135" s="83" t="s">
        <v>173</v>
      </c>
      <c r="J135" s="83"/>
      <c r="K135" s="93">
        <v>0.25</v>
      </c>
      <c r="L135" s="96" t="s">
        <v>177</v>
      </c>
      <c r="M135" s="97">
        <v>2.7999999999999997E-2</v>
      </c>
      <c r="N135" s="97">
        <v>-1.2000000000000001E-3</v>
      </c>
      <c r="O135" s="93">
        <v>6419.0099999999984</v>
      </c>
      <c r="P135" s="95">
        <v>103.86</v>
      </c>
      <c r="Q135" s="93">
        <v>6.6667899999999989</v>
      </c>
      <c r="R135" s="94">
        <v>2.4200019807868196E-4</v>
      </c>
      <c r="S135" s="94">
        <v>7.4381821008104009E-5</v>
      </c>
      <c r="T135" s="94">
        <f>Q135/'סכום נכסי הקרן'!$C$43</f>
        <v>1.0730785202917198E-5</v>
      </c>
    </row>
    <row r="136" spans="2:20" s="151" customFormat="1">
      <c r="B136" s="86" t="s">
        <v>632</v>
      </c>
      <c r="C136" s="83" t="s">
        <v>633</v>
      </c>
      <c r="D136" s="96" t="s">
        <v>133</v>
      </c>
      <c r="E136" s="96" t="s">
        <v>330</v>
      </c>
      <c r="F136" s="83" t="s">
        <v>631</v>
      </c>
      <c r="G136" s="96" t="s">
        <v>598</v>
      </c>
      <c r="H136" s="83" t="s">
        <v>621</v>
      </c>
      <c r="I136" s="83" t="s">
        <v>173</v>
      </c>
      <c r="J136" s="83"/>
      <c r="K136" s="93">
        <v>1.49</v>
      </c>
      <c r="L136" s="96" t="s">
        <v>177</v>
      </c>
      <c r="M136" s="97">
        <v>4.2000000000000003E-2</v>
      </c>
      <c r="N136" s="97">
        <v>1.61E-2</v>
      </c>
      <c r="O136" s="93">
        <v>196806.3</v>
      </c>
      <c r="P136" s="95">
        <v>104.6</v>
      </c>
      <c r="Q136" s="93">
        <v>205.85939999999997</v>
      </c>
      <c r="R136" s="94">
        <v>3.36783552121894E-4</v>
      </c>
      <c r="S136" s="94">
        <v>2.2967870659846325E-3</v>
      </c>
      <c r="T136" s="94">
        <f>Q136/'סכום נכסי הקרן'!$C$43</f>
        <v>3.3134882055703158E-4</v>
      </c>
    </row>
    <row r="137" spans="2:20" s="151" customFormat="1">
      <c r="B137" s="86" t="s">
        <v>634</v>
      </c>
      <c r="C137" s="83" t="s">
        <v>635</v>
      </c>
      <c r="D137" s="96" t="s">
        <v>133</v>
      </c>
      <c r="E137" s="96" t="s">
        <v>330</v>
      </c>
      <c r="F137" s="83" t="s">
        <v>636</v>
      </c>
      <c r="G137" s="96" t="s">
        <v>379</v>
      </c>
      <c r="H137" s="83" t="s">
        <v>621</v>
      </c>
      <c r="I137" s="83" t="s">
        <v>173</v>
      </c>
      <c r="J137" s="83"/>
      <c r="K137" s="93">
        <v>2.7800000000000002</v>
      </c>
      <c r="L137" s="96" t="s">
        <v>177</v>
      </c>
      <c r="M137" s="97">
        <v>4.8000000000000001E-2</v>
      </c>
      <c r="N137" s="97">
        <v>2.1899999999999999E-2</v>
      </c>
      <c r="O137" s="93">
        <v>113999.99999999999</v>
      </c>
      <c r="P137" s="95">
        <v>106.6</v>
      </c>
      <c r="Q137" s="93">
        <v>121.52400999999998</v>
      </c>
      <c r="R137" s="94">
        <v>3.6611684908278091E-4</v>
      </c>
      <c r="S137" s="94">
        <v>1.3558514907484774E-3</v>
      </c>
      <c r="T137" s="94">
        <f>Q137/'סכום נכסי הקרן'!$C$43</f>
        <v>1.9560358857968551E-4</v>
      </c>
    </row>
    <row r="138" spans="2:20" s="151" customFormat="1">
      <c r="B138" s="86" t="s">
        <v>637</v>
      </c>
      <c r="C138" s="83" t="s">
        <v>638</v>
      </c>
      <c r="D138" s="96" t="s">
        <v>133</v>
      </c>
      <c r="E138" s="96" t="s">
        <v>330</v>
      </c>
      <c r="F138" s="83" t="s">
        <v>639</v>
      </c>
      <c r="G138" s="96" t="s">
        <v>379</v>
      </c>
      <c r="H138" s="83" t="s">
        <v>621</v>
      </c>
      <c r="I138" s="83" t="s">
        <v>175</v>
      </c>
      <c r="J138" s="83"/>
      <c r="K138" s="93">
        <v>2.67</v>
      </c>
      <c r="L138" s="96" t="s">
        <v>177</v>
      </c>
      <c r="M138" s="97">
        <v>5.4000000000000006E-2</v>
      </c>
      <c r="N138" s="97">
        <v>4.2500000000000003E-2</v>
      </c>
      <c r="O138" s="93">
        <v>62419.999999999993</v>
      </c>
      <c r="P138" s="95">
        <v>103.25</v>
      </c>
      <c r="Q138" s="93">
        <v>64.448650000000001</v>
      </c>
      <c r="R138" s="94">
        <v>6.9355555555555544E-4</v>
      </c>
      <c r="S138" s="94">
        <v>7.1905788970613195E-4</v>
      </c>
      <c r="T138" s="94">
        <f>Q138/'סכום נכסי הקרן'!$C$43</f>
        <v>1.0373577385338215E-4</v>
      </c>
    </row>
    <row r="139" spans="2:20" s="151" customFormat="1">
      <c r="B139" s="86" t="s">
        <v>640</v>
      </c>
      <c r="C139" s="83" t="s">
        <v>641</v>
      </c>
      <c r="D139" s="96" t="s">
        <v>133</v>
      </c>
      <c r="E139" s="96" t="s">
        <v>330</v>
      </c>
      <c r="F139" s="83" t="s">
        <v>639</v>
      </c>
      <c r="G139" s="96" t="s">
        <v>379</v>
      </c>
      <c r="H139" s="83" t="s">
        <v>621</v>
      </c>
      <c r="I139" s="83" t="s">
        <v>175</v>
      </c>
      <c r="J139" s="83"/>
      <c r="K139" s="93">
        <v>1.8300000000000005</v>
      </c>
      <c r="L139" s="96" t="s">
        <v>177</v>
      </c>
      <c r="M139" s="97">
        <v>6.4000000000000001E-2</v>
      </c>
      <c r="N139" s="97">
        <v>3.2199999999999999E-2</v>
      </c>
      <c r="O139" s="93">
        <v>63476.729999999989</v>
      </c>
      <c r="P139" s="95">
        <v>116</v>
      </c>
      <c r="Q139" s="93">
        <v>73.632999999999981</v>
      </c>
      <c r="R139" s="94">
        <v>5.4406922000385346E-4</v>
      </c>
      <c r="S139" s="94">
        <v>8.2152829566998846E-4</v>
      </c>
      <c r="T139" s="94">
        <f>Q139/'סכום נכסי הקרן'!$C$43</f>
        <v>1.1851879342928185E-4</v>
      </c>
    </row>
    <row r="140" spans="2:20" s="151" customFormat="1">
      <c r="B140" s="86" t="s">
        <v>642</v>
      </c>
      <c r="C140" s="83" t="s">
        <v>643</v>
      </c>
      <c r="D140" s="96" t="s">
        <v>133</v>
      </c>
      <c r="E140" s="96" t="s">
        <v>330</v>
      </c>
      <c r="F140" s="83" t="s">
        <v>639</v>
      </c>
      <c r="G140" s="96" t="s">
        <v>379</v>
      </c>
      <c r="H140" s="83" t="s">
        <v>621</v>
      </c>
      <c r="I140" s="83" t="s">
        <v>175</v>
      </c>
      <c r="J140" s="83"/>
      <c r="K140" s="93">
        <v>4.1899999999999995</v>
      </c>
      <c r="L140" s="96" t="s">
        <v>177</v>
      </c>
      <c r="M140" s="97">
        <v>2.5000000000000001E-2</v>
      </c>
      <c r="N140" s="97">
        <v>5.2499999999999998E-2</v>
      </c>
      <c r="O140" s="93">
        <v>227599.99999999997</v>
      </c>
      <c r="P140" s="95">
        <v>89.02</v>
      </c>
      <c r="Q140" s="93">
        <v>202.60950999999994</v>
      </c>
      <c r="R140" s="94">
        <v>1.2437702194631457E-3</v>
      </c>
      <c r="S140" s="94">
        <v>2.2605278263391616E-3</v>
      </c>
      <c r="T140" s="94">
        <f>Q140/'סכום נכסי הקרן'!$C$43</f>
        <v>3.2611783660176845E-4</v>
      </c>
    </row>
    <row r="141" spans="2:20" s="151" customFormat="1">
      <c r="B141" s="86" t="s">
        <v>644</v>
      </c>
      <c r="C141" s="83" t="s">
        <v>645</v>
      </c>
      <c r="D141" s="96" t="s">
        <v>133</v>
      </c>
      <c r="E141" s="96" t="s">
        <v>330</v>
      </c>
      <c r="F141" s="83" t="s">
        <v>476</v>
      </c>
      <c r="G141" s="96" t="s">
        <v>332</v>
      </c>
      <c r="H141" s="83" t="s">
        <v>621</v>
      </c>
      <c r="I141" s="83" t="s">
        <v>175</v>
      </c>
      <c r="J141" s="83"/>
      <c r="K141" s="93">
        <v>5.0999999999999996</v>
      </c>
      <c r="L141" s="96" t="s">
        <v>177</v>
      </c>
      <c r="M141" s="97">
        <v>5.0999999999999997E-2</v>
      </c>
      <c r="N141" s="97">
        <v>1.7899999999999999E-2</v>
      </c>
      <c r="O141" s="93">
        <v>1435442.9999999998</v>
      </c>
      <c r="P141" s="95">
        <v>140.11000000000001</v>
      </c>
      <c r="Q141" s="93">
        <v>2032.9144899999999</v>
      </c>
      <c r="R141" s="94">
        <v>1.2512116129628119E-3</v>
      </c>
      <c r="S141" s="94">
        <v>2.2681362652785083E-2</v>
      </c>
      <c r="T141" s="94">
        <f>Q141/'סכום נכסי הקרן'!$C$43</f>
        <v>3.2721547743498692E-3</v>
      </c>
    </row>
    <row r="142" spans="2:20" s="151" customFormat="1">
      <c r="B142" s="86" t="s">
        <v>646</v>
      </c>
      <c r="C142" s="83" t="s">
        <v>647</v>
      </c>
      <c r="D142" s="96" t="s">
        <v>133</v>
      </c>
      <c r="E142" s="96" t="s">
        <v>330</v>
      </c>
      <c r="F142" s="83" t="s">
        <v>552</v>
      </c>
      <c r="G142" s="96" t="s">
        <v>332</v>
      </c>
      <c r="H142" s="83" t="s">
        <v>621</v>
      </c>
      <c r="I142" s="83" t="s">
        <v>175</v>
      </c>
      <c r="J142" s="83"/>
      <c r="K142" s="93">
        <v>4.0500000000000007</v>
      </c>
      <c r="L142" s="96" t="s">
        <v>177</v>
      </c>
      <c r="M142" s="97">
        <v>2.4E-2</v>
      </c>
      <c r="N142" s="97">
        <v>1.1299999999999999E-2</v>
      </c>
      <c r="O142" s="93">
        <v>33957.999999999993</v>
      </c>
      <c r="P142" s="95">
        <v>105.85</v>
      </c>
      <c r="Q142" s="93">
        <v>35.944539999999996</v>
      </c>
      <c r="R142" s="94">
        <v>2.6011290606736058E-4</v>
      </c>
      <c r="S142" s="94">
        <v>4.0103563191560486E-4</v>
      </c>
      <c r="T142" s="94">
        <f>Q142/'סכום נכסי הקרן'!$C$43</f>
        <v>5.7855900359493152E-5</v>
      </c>
    </row>
    <row r="143" spans="2:20" s="151" customFormat="1">
      <c r="B143" s="86" t="s">
        <v>648</v>
      </c>
      <c r="C143" s="83" t="s">
        <v>649</v>
      </c>
      <c r="D143" s="96" t="s">
        <v>133</v>
      </c>
      <c r="E143" s="96" t="s">
        <v>330</v>
      </c>
      <c r="F143" s="83" t="s">
        <v>650</v>
      </c>
      <c r="G143" s="96" t="s">
        <v>379</v>
      </c>
      <c r="H143" s="83" t="s">
        <v>621</v>
      </c>
      <c r="I143" s="83" t="s">
        <v>173</v>
      </c>
      <c r="J143" s="83"/>
      <c r="K143" s="93">
        <v>2.5900000000000003</v>
      </c>
      <c r="L143" s="96" t="s">
        <v>177</v>
      </c>
      <c r="M143" s="97">
        <v>4.8499999999999995E-2</v>
      </c>
      <c r="N143" s="97">
        <v>1.9299999999999998E-2</v>
      </c>
      <c r="O143" s="93">
        <v>344059.99999999994</v>
      </c>
      <c r="P143" s="95">
        <v>115.51</v>
      </c>
      <c r="Q143" s="93">
        <v>397.42368999999997</v>
      </c>
      <c r="R143" s="94">
        <v>4.9505035971223008E-4</v>
      </c>
      <c r="S143" s="94">
        <v>4.4340826355652747E-3</v>
      </c>
      <c r="T143" s="94">
        <f>Q143/'סכום נכסי הקרן'!$C$43</f>
        <v>6.3968840355564703E-4</v>
      </c>
    </row>
    <row r="144" spans="2:20" s="151" customFormat="1">
      <c r="B144" s="86" t="s">
        <v>651</v>
      </c>
      <c r="C144" s="83" t="s">
        <v>652</v>
      </c>
      <c r="D144" s="96" t="s">
        <v>133</v>
      </c>
      <c r="E144" s="96" t="s">
        <v>330</v>
      </c>
      <c r="F144" s="83" t="s">
        <v>650</v>
      </c>
      <c r="G144" s="96" t="s">
        <v>379</v>
      </c>
      <c r="H144" s="83" t="s">
        <v>621</v>
      </c>
      <c r="I144" s="83" t="s">
        <v>173</v>
      </c>
      <c r="J144" s="83"/>
      <c r="K144" s="93">
        <v>0.41999999999999993</v>
      </c>
      <c r="L144" s="96" t="s">
        <v>177</v>
      </c>
      <c r="M144" s="97">
        <v>4.7E-2</v>
      </c>
      <c r="N144" s="97">
        <v>5.899999999999999E-3</v>
      </c>
      <c r="O144" s="93">
        <v>56445.959999999992</v>
      </c>
      <c r="P144" s="95">
        <v>119.06</v>
      </c>
      <c r="Q144" s="93">
        <v>67.204560000000001</v>
      </c>
      <c r="R144" s="94">
        <v>4.4416493231256367E-4</v>
      </c>
      <c r="S144" s="94">
        <v>7.4980576152066996E-4</v>
      </c>
      <c r="T144" s="94">
        <f>Q144/'סכום נכסי הקרן'!$C$43</f>
        <v>1.0817165352689392E-4</v>
      </c>
    </row>
    <row r="145" spans="2:20" s="151" customFormat="1">
      <c r="B145" s="86" t="s">
        <v>653</v>
      </c>
      <c r="C145" s="83" t="s">
        <v>654</v>
      </c>
      <c r="D145" s="96" t="s">
        <v>133</v>
      </c>
      <c r="E145" s="96" t="s">
        <v>330</v>
      </c>
      <c r="F145" s="83" t="s">
        <v>650</v>
      </c>
      <c r="G145" s="96" t="s">
        <v>379</v>
      </c>
      <c r="H145" s="83" t="s">
        <v>621</v>
      </c>
      <c r="I145" s="83" t="s">
        <v>173</v>
      </c>
      <c r="J145" s="83"/>
      <c r="K145" s="93">
        <v>1.82</v>
      </c>
      <c r="L145" s="96" t="s">
        <v>177</v>
      </c>
      <c r="M145" s="97">
        <v>4.2000000000000003E-2</v>
      </c>
      <c r="N145" s="97">
        <v>1.38E-2</v>
      </c>
      <c r="O145" s="93">
        <v>43602.94</v>
      </c>
      <c r="P145" s="95">
        <v>114.07</v>
      </c>
      <c r="Q145" s="93">
        <v>49.737869999999987</v>
      </c>
      <c r="R145" s="94">
        <v>2.3254901333333335E-4</v>
      </c>
      <c r="S145" s="94">
        <v>5.5492873536804759E-4</v>
      </c>
      <c r="T145" s="94">
        <f>Q145/'סכום נכסי הקרן'!$C$43</f>
        <v>8.0057478849734153E-5</v>
      </c>
    </row>
    <row r="146" spans="2:20" s="151" customFormat="1">
      <c r="B146" s="86" t="s">
        <v>655</v>
      </c>
      <c r="C146" s="83" t="s">
        <v>656</v>
      </c>
      <c r="D146" s="96" t="s">
        <v>133</v>
      </c>
      <c r="E146" s="96" t="s">
        <v>330</v>
      </c>
      <c r="F146" s="83" t="s">
        <v>650</v>
      </c>
      <c r="G146" s="96" t="s">
        <v>379</v>
      </c>
      <c r="H146" s="83" t="s">
        <v>621</v>
      </c>
      <c r="I146" s="83" t="s">
        <v>173</v>
      </c>
      <c r="J146" s="83"/>
      <c r="K146" s="93">
        <v>5.169999999999999</v>
      </c>
      <c r="L146" s="96" t="s">
        <v>177</v>
      </c>
      <c r="M146" s="97">
        <v>3.7999999999999999E-2</v>
      </c>
      <c r="N146" s="97">
        <v>2.75E-2</v>
      </c>
      <c r="O146" s="93">
        <v>80958.37999999999</v>
      </c>
      <c r="P146" s="95">
        <v>104.78</v>
      </c>
      <c r="Q146" s="93">
        <v>84.828189999999992</v>
      </c>
      <c r="R146" s="94">
        <v>2.0907376608887877E-4</v>
      </c>
      <c r="S146" s="94">
        <v>9.4643377772832792E-4</v>
      </c>
      <c r="T146" s="94">
        <f>Q146/'סכום נכסי הקרן'!$C$43</f>
        <v>1.3653843694525381E-4</v>
      </c>
    </row>
    <row r="147" spans="2:20" s="151" customFormat="1">
      <c r="B147" s="86" t="s">
        <v>657</v>
      </c>
      <c r="C147" s="83" t="s">
        <v>658</v>
      </c>
      <c r="D147" s="96" t="s">
        <v>133</v>
      </c>
      <c r="E147" s="96" t="s">
        <v>330</v>
      </c>
      <c r="F147" s="83" t="s">
        <v>659</v>
      </c>
      <c r="G147" s="96" t="s">
        <v>436</v>
      </c>
      <c r="H147" s="83" t="s">
        <v>660</v>
      </c>
      <c r="I147" s="83" t="s">
        <v>175</v>
      </c>
      <c r="J147" s="83"/>
      <c r="K147" s="93">
        <v>2.14</v>
      </c>
      <c r="L147" s="96" t="s">
        <v>177</v>
      </c>
      <c r="M147" s="97">
        <v>4.8000000000000001E-2</v>
      </c>
      <c r="N147" s="97">
        <v>2.53E-2</v>
      </c>
      <c r="O147" s="93">
        <v>362770.9</v>
      </c>
      <c r="P147" s="95">
        <v>122.98</v>
      </c>
      <c r="Q147" s="93">
        <v>446.13566999999995</v>
      </c>
      <c r="R147" s="94">
        <v>3.9404496165577402E-4</v>
      </c>
      <c r="S147" s="94">
        <v>4.9775654477298009E-3</v>
      </c>
      <c r="T147" s="94">
        <f>Q147/'סכום נכסי הקרן'!$C$43</f>
        <v>7.1809462216892246E-4</v>
      </c>
    </row>
    <row r="148" spans="2:20" s="151" customFormat="1">
      <c r="B148" s="86" t="s">
        <v>661</v>
      </c>
      <c r="C148" s="83" t="s">
        <v>662</v>
      </c>
      <c r="D148" s="96" t="s">
        <v>133</v>
      </c>
      <c r="E148" s="96" t="s">
        <v>330</v>
      </c>
      <c r="F148" s="83" t="s">
        <v>663</v>
      </c>
      <c r="G148" s="96" t="s">
        <v>499</v>
      </c>
      <c r="H148" s="83" t="s">
        <v>660</v>
      </c>
      <c r="I148" s="83" t="s">
        <v>173</v>
      </c>
      <c r="J148" s="83"/>
      <c r="K148" s="93">
        <v>1.05</v>
      </c>
      <c r="L148" s="96" t="s">
        <v>177</v>
      </c>
      <c r="M148" s="97">
        <v>5.2999999999999999E-2</v>
      </c>
      <c r="N148" s="97">
        <v>1.6600000000000004E-2</v>
      </c>
      <c r="O148" s="93">
        <v>43566.999999999993</v>
      </c>
      <c r="P148" s="95">
        <v>126.17</v>
      </c>
      <c r="Q148" s="93">
        <v>54.968489999999989</v>
      </c>
      <c r="R148" s="94">
        <v>2.8694546333637278E-4</v>
      </c>
      <c r="S148" s="94">
        <v>6.1328711182829447E-4</v>
      </c>
      <c r="T148" s="94">
        <f>Q148/'סכום נכסי הקרן'!$C$43</f>
        <v>8.8476622050297365E-5</v>
      </c>
    </row>
    <row r="149" spans="2:20" s="151" customFormat="1">
      <c r="B149" s="86" t="s">
        <v>664</v>
      </c>
      <c r="C149" s="83" t="s">
        <v>665</v>
      </c>
      <c r="D149" s="96" t="s">
        <v>133</v>
      </c>
      <c r="E149" s="96" t="s">
        <v>330</v>
      </c>
      <c r="F149" s="83" t="s">
        <v>663</v>
      </c>
      <c r="G149" s="96" t="s">
        <v>499</v>
      </c>
      <c r="H149" s="83" t="s">
        <v>660</v>
      </c>
      <c r="I149" s="83" t="s">
        <v>173</v>
      </c>
      <c r="J149" s="83"/>
      <c r="K149" s="93">
        <v>2.14</v>
      </c>
      <c r="L149" s="96" t="s">
        <v>177</v>
      </c>
      <c r="M149" s="97">
        <v>5.2999999999999999E-2</v>
      </c>
      <c r="N149" s="97">
        <v>2.3900000000000005E-2</v>
      </c>
      <c r="O149" s="93">
        <v>9392.9999999999982</v>
      </c>
      <c r="P149" s="95">
        <v>106.31</v>
      </c>
      <c r="Q149" s="93">
        <v>9.9856899999999964</v>
      </c>
      <c r="R149" s="94">
        <v>3.3846819090859945E-5</v>
      </c>
      <c r="S149" s="94">
        <v>1.1141100982968025E-4</v>
      </c>
      <c r="T149" s="94">
        <f>Q149/'סכום נכסי הקרן'!$C$43</f>
        <v>1.6072846826271447E-5</v>
      </c>
    </row>
    <row r="150" spans="2:20" s="151" customFormat="1">
      <c r="B150" s="86" t="s">
        <v>666</v>
      </c>
      <c r="C150" s="83" t="s">
        <v>667</v>
      </c>
      <c r="D150" s="96" t="s">
        <v>133</v>
      </c>
      <c r="E150" s="96" t="s">
        <v>330</v>
      </c>
      <c r="F150" s="83" t="s">
        <v>663</v>
      </c>
      <c r="G150" s="96" t="s">
        <v>499</v>
      </c>
      <c r="H150" s="83" t="s">
        <v>660</v>
      </c>
      <c r="I150" s="83" t="s">
        <v>175</v>
      </c>
      <c r="J150" s="83"/>
      <c r="K150" s="93">
        <v>3.2399999999999998</v>
      </c>
      <c r="L150" s="96" t="s">
        <v>177</v>
      </c>
      <c r="M150" s="97">
        <v>0.05</v>
      </c>
      <c r="N150" s="97">
        <v>2.8000000000000004E-2</v>
      </c>
      <c r="O150" s="93">
        <v>113999.99999999999</v>
      </c>
      <c r="P150" s="95">
        <v>105.35</v>
      </c>
      <c r="Q150" s="93">
        <v>120.09899999999999</v>
      </c>
      <c r="R150" s="94">
        <v>6.4865233941587138E-4</v>
      </c>
      <c r="S150" s="94">
        <v>1.3399525590655E-3</v>
      </c>
      <c r="T150" s="94">
        <f>Q150/'סכום נכסי הקרן'!$C$43</f>
        <v>1.9330990957944569E-4</v>
      </c>
    </row>
    <row r="151" spans="2:20" s="151" customFormat="1">
      <c r="B151" s="86" t="s">
        <v>668</v>
      </c>
      <c r="C151" s="83" t="s">
        <v>669</v>
      </c>
      <c r="D151" s="96" t="s">
        <v>133</v>
      </c>
      <c r="E151" s="96" t="s">
        <v>330</v>
      </c>
      <c r="F151" s="83" t="s">
        <v>663</v>
      </c>
      <c r="G151" s="96" t="s">
        <v>499</v>
      </c>
      <c r="H151" s="83" t="s">
        <v>660</v>
      </c>
      <c r="I151" s="83" t="s">
        <v>173</v>
      </c>
      <c r="J151" s="83"/>
      <c r="K151" s="93">
        <v>0.92999999999999994</v>
      </c>
      <c r="L151" s="96" t="s">
        <v>177</v>
      </c>
      <c r="M151" s="97">
        <v>5.2499999999999998E-2</v>
      </c>
      <c r="N151" s="97">
        <v>1.2500000000000002E-2</v>
      </c>
      <c r="O151" s="93">
        <v>31392.599999999995</v>
      </c>
      <c r="P151" s="95">
        <v>123.62</v>
      </c>
      <c r="Q151" s="93">
        <v>38.807539999999996</v>
      </c>
      <c r="R151" s="94">
        <v>3.0676591182900046E-4</v>
      </c>
      <c r="S151" s="94">
        <v>4.3297831400791639E-4</v>
      </c>
      <c r="T151" s="94">
        <f>Q151/'סכום נכסי הקרן'!$C$43</f>
        <v>6.2464150812252569E-5</v>
      </c>
    </row>
    <row r="152" spans="2:20" s="151" customFormat="1">
      <c r="B152" s="86" t="s">
        <v>670</v>
      </c>
      <c r="C152" s="83" t="s">
        <v>671</v>
      </c>
      <c r="D152" s="96" t="s">
        <v>133</v>
      </c>
      <c r="E152" s="96" t="s">
        <v>330</v>
      </c>
      <c r="F152" s="83" t="s">
        <v>672</v>
      </c>
      <c r="G152" s="96" t="s">
        <v>413</v>
      </c>
      <c r="H152" s="83" t="s">
        <v>673</v>
      </c>
      <c r="I152" s="83" t="s">
        <v>173</v>
      </c>
      <c r="J152" s="83"/>
      <c r="K152" s="93">
        <v>2.77</v>
      </c>
      <c r="L152" s="96" t="s">
        <v>177</v>
      </c>
      <c r="M152" s="97">
        <v>3.85E-2</v>
      </c>
      <c r="N152" s="97">
        <v>2.7600000000000003E-2</v>
      </c>
      <c r="O152" s="93">
        <v>10782.999999999998</v>
      </c>
      <c r="P152" s="95">
        <v>101.66</v>
      </c>
      <c r="Q152" s="93">
        <v>10.961989999999998</v>
      </c>
      <c r="R152" s="94">
        <v>2.6957499999999998E-4</v>
      </c>
      <c r="S152" s="94">
        <v>1.2230365409329318E-4</v>
      </c>
      <c r="T152" s="94">
        <f>Q152/'סכום נכסי הקרן'!$C$43</f>
        <v>1.7644287593658461E-5</v>
      </c>
    </row>
    <row r="153" spans="2:20" s="151" customFormat="1">
      <c r="B153" s="86" t="s">
        <v>674</v>
      </c>
      <c r="C153" s="83" t="s">
        <v>675</v>
      </c>
      <c r="D153" s="96" t="s">
        <v>133</v>
      </c>
      <c r="E153" s="96" t="s">
        <v>330</v>
      </c>
      <c r="F153" s="83" t="s">
        <v>676</v>
      </c>
      <c r="G153" s="96" t="s">
        <v>379</v>
      </c>
      <c r="H153" s="83" t="s">
        <v>673</v>
      </c>
      <c r="I153" s="83" t="s">
        <v>173</v>
      </c>
      <c r="J153" s="83"/>
      <c r="K153" s="93">
        <v>3.44</v>
      </c>
      <c r="L153" s="96" t="s">
        <v>177</v>
      </c>
      <c r="M153" s="97">
        <v>7.2499999999999995E-2</v>
      </c>
      <c r="N153" s="97">
        <v>3.0100000000000002E-2</v>
      </c>
      <c r="O153" s="93">
        <v>347980.35999999993</v>
      </c>
      <c r="P153" s="95">
        <v>117.45</v>
      </c>
      <c r="Q153" s="93">
        <v>408.70292999999992</v>
      </c>
      <c r="R153" s="94">
        <v>7.0648845775320927E-4</v>
      </c>
      <c r="S153" s="94">
        <v>4.559925869083571E-3</v>
      </c>
      <c r="T153" s="94">
        <f>Q153/'סכום נכסי הקרן'!$C$43</f>
        <v>6.57843332943276E-4</v>
      </c>
    </row>
    <row r="154" spans="2:20" s="151" customFormat="1">
      <c r="B154" s="86" t="s">
        <v>677</v>
      </c>
      <c r="C154" s="83" t="s">
        <v>678</v>
      </c>
      <c r="D154" s="96" t="s">
        <v>133</v>
      </c>
      <c r="E154" s="96" t="s">
        <v>330</v>
      </c>
      <c r="F154" s="83" t="s">
        <v>676</v>
      </c>
      <c r="G154" s="96" t="s">
        <v>379</v>
      </c>
      <c r="H154" s="83" t="s">
        <v>673</v>
      </c>
      <c r="I154" s="83" t="s">
        <v>173</v>
      </c>
      <c r="J154" s="83"/>
      <c r="K154" s="93">
        <v>4.8000000000000007</v>
      </c>
      <c r="L154" s="96" t="s">
        <v>177</v>
      </c>
      <c r="M154" s="97">
        <v>4.9000000000000002E-2</v>
      </c>
      <c r="N154" s="97">
        <v>4.2200000000000008E-2</v>
      </c>
      <c r="O154" s="93">
        <v>17857.999999999996</v>
      </c>
      <c r="P154" s="95">
        <v>103</v>
      </c>
      <c r="Q154" s="93">
        <v>18.393739999999994</v>
      </c>
      <c r="R154" s="94">
        <v>1.046592041258864E-4</v>
      </c>
      <c r="S154" s="94">
        <v>2.0522018487902018E-4</v>
      </c>
      <c r="T154" s="94">
        <f>Q154/'סכום נכסי הקרן'!$C$43</f>
        <v>2.9606343235396066E-5</v>
      </c>
    </row>
    <row r="155" spans="2:20" s="151" customFormat="1">
      <c r="B155" s="86" t="s">
        <v>679</v>
      </c>
      <c r="C155" s="83" t="s">
        <v>680</v>
      </c>
      <c r="D155" s="96" t="s">
        <v>133</v>
      </c>
      <c r="E155" s="96" t="s">
        <v>330</v>
      </c>
      <c r="F155" s="83" t="s">
        <v>676</v>
      </c>
      <c r="G155" s="96" t="s">
        <v>379</v>
      </c>
      <c r="H155" s="83" t="s">
        <v>673</v>
      </c>
      <c r="I155" s="83" t="s">
        <v>173</v>
      </c>
      <c r="J155" s="83"/>
      <c r="K155" s="93">
        <v>1.23</v>
      </c>
      <c r="L155" s="96" t="s">
        <v>177</v>
      </c>
      <c r="M155" s="97">
        <v>5.3499999999999999E-2</v>
      </c>
      <c r="N155" s="97">
        <v>3.3000000000000002E-2</v>
      </c>
      <c r="O155" s="93">
        <v>74650.329999999987</v>
      </c>
      <c r="P155" s="95">
        <v>123.13</v>
      </c>
      <c r="Q155" s="93">
        <v>91.916939999999983</v>
      </c>
      <c r="R155" s="94">
        <v>2.0772689718759194E-4</v>
      </c>
      <c r="S155" s="94">
        <v>1.0255234346203549E-3</v>
      </c>
      <c r="T155" s="94">
        <f>Q155/'סכום נכסי הקרן'!$C$43</f>
        <v>1.4794840390194199E-4</v>
      </c>
    </row>
    <row r="156" spans="2:20" s="151" customFormat="1">
      <c r="B156" s="86" t="s">
        <v>681</v>
      </c>
      <c r="C156" s="83" t="s">
        <v>682</v>
      </c>
      <c r="D156" s="96" t="s">
        <v>133</v>
      </c>
      <c r="E156" s="96" t="s">
        <v>330</v>
      </c>
      <c r="F156" s="83" t="s">
        <v>683</v>
      </c>
      <c r="G156" s="96" t="s">
        <v>379</v>
      </c>
      <c r="H156" s="83" t="s">
        <v>673</v>
      </c>
      <c r="I156" s="83" t="s">
        <v>175</v>
      </c>
      <c r="J156" s="83"/>
      <c r="K156" s="93">
        <v>1.3800000000000001</v>
      </c>
      <c r="L156" s="96" t="s">
        <v>177</v>
      </c>
      <c r="M156" s="97">
        <v>4.6500000000000007E-2</v>
      </c>
      <c r="N156" s="97">
        <v>2.7699999999999999E-2</v>
      </c>
      <c r="O156" s="93">
        <v>299354.42999999993</v>
      </c>
      <c r="P156" s="95">
        <v>123.04</v>
      </c>
      <c r="Q156" s="93">
        <v>368.32568999999995</v>
      </c>
      <c r="R156" s="94">
        <v>8.6043437303597275E-4</v>
      </c>
      <c r="S156" s="94">
        <v>4.1094343074052743E-3</v>
      </c>
      <c r="T156" s="94">
        <f>Q156/'סכום נכסי הקרן'!$C$43</f>
        <v>5.92852611842621E-4</v>
      </c>
    </row>
    <row r="157" spans="2:20" s="151" customFormat="1">
      <c r="B157" s="86" t="s">
        <v>684</v>
      </c>
      <c r="C157" s="83" t="s">
        <v>685</v>
      </c>
      <c r="D157" s="96" t="s">
        <v>133</v>
      </c>
      <c r="E157" s="96" t="s">
        <v>330</v>
      </c>
      <c r="F157" s="83" t="s">
        <v>683</v>
      </c>
      <c r="G157" s="96" t="s">
        <v>379</v>
      </c>
      <c r="H157" s="83" t="s">
        <v>673</v>
      </c>
      <c r="I157" s="83" t="s">
        <v>175</v>
      </c>
      <c r="J157" s="83"/>
      <c r="K157" s="93">
        <v>2.02</v>
      </c>
      <c r="L157" s="96" t="s">
        <v>177</v>
      </c>
      <c r="M157" s="97">
        <v>6.8499999999999991E-2</v>
      </c>
      <c r="N157" s="97">
        <v>3.1799999999999995E-2</v>
      </c>
      <c r="O157" s="93">
        <v>1449057.4399999997</v>
      </c>
      <c r="P157" s="95">
        <v>109.7</v>
      </c>
      <c r="Q157" s="93">
        <v>1589.6160199999997</v>
      </c>
      <c r="R157" s="94">
        <v>9.2859813164413406E-4</v>
      </c>
      <c r="S157" s="94">
        <v>1.7735452034825558E-2</v>
      </c>
      <c r="T157" s="94">
        <f>Q157/'סכום נכסי הקרן'!$C$43</f>
        <v>2.558626875263227E-3</v>
      </c>
    </row>
    <row r="158" spans="2:20" s="151" customFormat="1">
      <c r="B158" s="86" t="s">
        <v>686</v>
      </c>
      <c r="C158" s="83" t="s">
        <v>687</v>
      </c>
      <c r="D158" s="96" t="s">
        <v>133</v>
      </c>
      <c r="E158" s="96" t="s">
        <v>330</v>
      </c>
      <c r="F158" s="83" t="s">
        <v>683</v>
      </c>
      <c r="G158" s="96" t="s">
        <v>379</v>
      </c>
      <c r="H158" s="83" t="s">
        <v>673</v>
      </c>
      <c r="I158" s="83" t="s">
        <v>175</v>
      </c>
      <c r="J158" s="83"/>
      <c r="K158" s="93">
        <v>1.2299999999999998</v>
      </c>
      <c r="L158" s="96" t="s">
        <v>177</v>
      </c>
      <c r="M158" s="97">
        <v>5.0499999999999996E-2</v>
      </c>
      <c r="N158" s="97">
        <v>2.75E-2</v>
      </c>
      <c r="O158" s="93">
        <v>108434.65999999997</v>
      </c>
      <c r="P158" s="95">
        <v>123.42</v>
      </c>
      <c r="Q158" s="93">
        <v>133.83006999999998</v>
      </c>
      <c r="R158" s="94">
        <v>3.3447082869136061E-4</v>
      </c>
      <c r="S158" s="94">
        <v>1.4931510235423691E-3</v>
      </c>
      <c r="T158" s="94">
        <f>Q158/'סכום נכסי הקרן'!$C$43</f>
        <v>2.1541127512061619E-4</v>
      </c>
    </row>
    <row r="159" spans="2:20" s="151" customFormat="1">
      <c r="B159" s="86" t="s">
        <v>688</v>
      </c>
      <c r="C159" s="83" t="s">
        <v>689</v>
      </c>
      <c r="D159" s="96" t="s">
        <v>133</v>
      </c>
      <c r="E159" s="96" t="s">
        <v>330</v>
      </c>
      <c r="F159" s="83" t="s">
        <v>690</v>
      </c>
      <c r="G159" s="96" t="s">
        <v>379</v>
      </c>
      <c r="H159" s="83" t="s">
        <v>691</v>
      </c>
      <c r="I159" s="83" t="s">
        <v>175</v>
      </c>
      <c r="J159" s="83"/>
      <c r="K159" s="93">
        <v>2.8799999999999994</v>
      </c>
      <c r="L159" s="96" t="s">
        <v>177</v>
      </c>
      <c r="M159" s="97">
        <v>5.4000000000000006E-2</v>
      </c>
      <c r="N159" s="97">
        <v>0.25149999999999989</v>
      </c>
      <c r="O159" s="93">
        <v>47426.899999999994</v>
      </c>
      <c r="P159" s="95">
        <v>72.34</v>
      </c>
      <c r="Q159" s="93">
        <v>34.308620000000005</v>
      </c>
      <c r="R159" s="94">
        <v>1.0247636438182856E-4</v>
      </c>
      <c r="S159" s="94">
        <v>3.8278356328533795E-4</v>
      </c>
      <c r="T159" s="94">
        <f>Q159/'סכום נכסי הקרן'!$C$43</f>
        <v>5.5222743153528028E-5</v>
      </c>
    </row>
    <row r="160" spans="2:20" s="151" customFormat="1">
      <c r="B160" s="86" t="s">
        <v>692</v>
      </c>
      <c r="C160" s="83" t="s">
        <v>693</v>
      </c>
      <c r="D160" s="96" t="s">
        <v>133</v>
      </c>
      <c r="E160" s="96" t="s">
        <v>330</v>
      </c>
      <c r="F160" s="83" t="s">
        <v>694</v>
      </c>
      <c r="G160" s="96" t="s">
        <v>499</v>
      </c>
      <c r="H160" s="83" t="s">
        <v>695</v>
      </c>
      <c r="I160" s="83" t="s">
        <v>173</v>
      </c>
      <c r="J160" s="83"/>
      <c r="K160" s="93">
        <v>4.9999999999999996E-2</v>
      </c>
      <c r="L160" s="96" t="s">
        <v>177</v>
      </c>
      <c r="M160" s="97">
        <v>0.05</v>
      </c>
      <c r="N160" s="97">
        <v>0.18160000000000001</v>
      </c>
      <c r="O160" s="93">
        <v>9460.909999999998</v>
      </c>
      <c r="P160" s="95">
        <v>126.95</v>
      </c>
      <c r="Q160" s="93">
        <v>12.010599999999998</v>
      </c>
      <c r="R160" s="94">
        <v>7.4046798068516155E-5</v>
      </c>
      <c r="S160" s="94">
        <v>1.3400306585327183E-4</v>
      </c>
      <c r="T160" s="94">
        <f>Q160/'סכום נכסי הקרן'!$C$43</f>
        <v>1.9332117669546708E-5</v>
      </c>
    </row>
    <row r="161" spans="2:20" s="151" customFormat="1">
      <c r="B161" s="86" t="s">
        <v>696</v>
      </c>
      <c r="C161" s="83" t="s">
        <v>697</v>
      </c>
      <c r="D161" s="96" t="s">
        <v>133</v>
      </c>
      <c r="E161" s="96" t="s">
        <v>330</v>
      </c>
      <c r="F161" s="83" t="s">
        <v>694</v>
      </c>
      <c r="G161" s="96" t="s">
        <v>499</v>
      </c>
      <c r="H161" s="83" t="s">
        <v>695</v>
      </c>
      <c r="I161" s="83" t="s">
        <v>173</v>
      </c>
      <c r="J161" s="83"/>
      <c r="K161" s="93">
        <v>1.59</v>
      </c>
      <c r="L161" s="96" t="s">
        <v>177</v>
      </c>
      <c r="M161" s="97">
        <v>4.4500000000000005E-2</v>
      </c>
      <c r="N161" s="97">
        <v>8.2200000000000009E-2</v>
      </c>
      <c r="O161" s="93">
        <v>31799.999999999996</v>
      </c>
      <c r="P161" s="95">
        <v>115.5</v>
      </c>
      <c r="Q161" s="93">
        <v>36.729009999999995</v>
      </c>
      <c r="R161" s="94">
        <v>2.5499925232294694E-4</v>
      </c>
      <c r="S161" s="94">
        <v>4.0978801606543215E-4</v>
      </c>
      <c r="T161" s="94">
        <f>Q161/'סכום נכסי הקרן'!$C$43</f>
        <v>5.9118573860253254E-5</v>
      </c>
    </row>
    <row r="162" spans="2:20" s="151" customFormat="1">
      <c r="B162" s="86" t="s">
        <v>698</v>
      </c>
      <c r="C162" s="83" t="s">
        <v>699</v>
      </c>
      <c r="D162" s="96" t="s">
        <v>133</v>
      </c>
      <c r="E162" s="96" t="s">
        <v>330</v>
      </c>
      <c r="F162" s="83" t="s">
        <v>700</v>
      </c>
      <c r="G162" s="96" t="s">
        <v>379</v>
      </c>
      <c r="H162" s="83" t="s">
        <v>701</v>
      </c>
      <c r="I162" s="83" t="s">
        <v>173</v>
      </c>
      <c r="J162" s="83"/>
      <c r="K162" s="93">
        <v>3.1700000000000004</v>
      </c>
      <c r="L162" s="96" t="s">
        <v>177</v>
      </c>
      <c r="M162" s="97">
        <v>7.4999999999999997E-2</v>
      </c>
      <c r="N162" s="97">
        <v>0.2903</v>
      </c>
      <c r="O162" s="93">
        <v>105531.52999999998</v>
      </c>
      <c r="P162" s="95">
        <v>57.03</v>
      </c>
      <c r="Q162" s="93">
        <v>60.184639999999995</v>
      </c>
      <c r="R162" s="94">
        <v>7.4407612221711594E-5</v>
      </c>
      <c r="S162" s="94">
        <v>6.7148404553273424E-4</v>
      </c>
      <c r="T162" s="94">
        <f>Q162/'סכום נכסי הקרן'!$C$43</f>
        <v>9.6872474512456309E-5</v>
      </c>
    </row>
    <row r="163" spans="2:20" s="151" customFormat="1">
      <c r="B163" s="86" t="s">
        <v>702</v>
      </c>
      <c r="C163" s="83" t="s">
        <v>703</v>
      </c>
      <c r="D163" s="96" t="s">
        <v>133</v>
      </c>
      <c r="E163" s="96" t="s">
        <v>330</v>
      </c>
      <c r="F163" s="83" t="s">
        <v>700</v>
      </c>
      <c r="G163" s="96" t="s">
        <v>379</v>
      </c>
      <c r="H163" s="83" t="s">
        <v>701</v>
      </c>
      <c r="I163" s="83" t="s">
        <v>173</v>
      </c>
      <c r="J163" s="83"/>
      <c r="K163" s="93">
        <v>3.2399999999999998</v>
      </c>
      <c r="L163" s="96" t="s">
        <v>177</v>
      </c>
      <c r="M163" s="97">
        <v>6.7000000000000004E-2</v>
      </c>
      <c r="N163" s="97">
        <v>0.35509999999999997</v>
      </c>
      <c r="O163" s="93">
        <v>266097.31999999995</v>
      </c>
      <c r="P163" s="95">
        <v>41.53</v>
      </c>
      <c r="Q163" s="93">
        <v>110.51021999999999</v>
      </c>
      <c r="R163" s="94">
        <v>4.5235904900012421E-4</v>
      </c>
      <c r="S163" s="94">
        <v>1.2329699005977684E-3</v>
      </c>
      <c r="T163" s="94">
        <f>Q163/'סכום נכסי הקרן'!$C$43</f>
        <v>1.7787592432746857E-4</v>
      </c>
    </row>
    <row r="164" spans="2:20" s="151" customFormat="1">
      <c r="B164" s="86" t="s">
        <v>704</v>
      </c>
      <c r="C164" s="83" t="s">
        <v>705</v>
      </c>
      <c r="D164" s="96" t="s">
        <v>133</v>
      </c>
      <c r="E164" s="96" t="s">
        <v>330</v>
      </c>
      <c r="F164" s="83" t="s">
        <v>706</v>
      </c>
      <c r="G164" s="96" t="s">
        <v>499</v>
      </c>
      <c r="H164" s="83" t="s">
        <v>707</v>
      </c>
      <c r="I164" s="83" t="s">
        <v>175</v>
      </c>
      <c r="J164" s="83"/>
      <c r="K164" s="93">
        <v>1.34</v>
      </c>
      <c r="L164" s="96" t="s">
        <v>177</v>
      </c>
      <c r="M164" s="97">
        <v>4.4500000000000005E-2</v>
      </c>
      <c r="N164" s="97">
        <v>0.31940000000000007</v>
      </c>
      <c r="O164" s="93">
        <v>39471.429999999993</v>
      </c>
      <c r="P164" s="95">
        <v>89</v>
      </c>
      <c r="Q164" s="93">
        <v>35.129559999999991</v>
      </c>
      <c r="R164" s="94">
        <v>6.8878987624105382E-5</v>
      </c>
      <c r="S164" s="94">
        <v>3.9194284565937282E-4</v>
      </c>
      <c r="T164" s="94">
        <f>Q164/'סכום נכסי הקרן'!$C$43</f>
        <v>5.6544118328759693E-5</v>
      </c>
    </row>
    <row r="165" spans="2:20" s="151" customFormat="1">
      <c r="B165" s="86" t="s">
        <v>708</v>
      </c>
      <c r="C165" s="83" t="s">
        <v>709</v>
      </c>
      <c r="D165" s="96" t="s">
        <v>133</v>
      </c>
      <c r="E165" s="96" t="s">
        <v>330</v>
      </c>
      <c r="F165" s="83" t="s">
        <v>706</v>
      </c>
      <c r="G165" s="96" t="s">
        <v>499</v>
      </c>
      <c r="H165" s="83" t="s">
        <v>707</v>
      </c>
      <c r="I165" s="83" t="s">
        <v>175</v>
      </c>
      <c r="J165" s="83"/>
      <c r="K165" s="93">
        <v>2.2700000000000005</v>
      </c>
      <c r="L165" s="96" t="s">
        <v>177</v>
      </c>
      <c r="M165" s="97">
        <v>4.9000000000000002E-2</v>
      </c>
      <c r="N165" s="97">
        <v>0.28460000000000002</v>
      </c>
      <c r="O165" s="93">
        <v>202007.58999999997</v>
      </c>
      <c r="P165" s="95">
        <v>77.14</v>
      </c>
      <c r="Q165" s="93">
        <v>155.82862999999998</v>
      </c>
      <c r="R165" s="94">
        <v>1.788716262452818E-4</v>
      </c>
      <c r="S165" s="94">
        <v>1.7385904257668334E-3</v>
      </c>
      <c r="T165" s="94">
        <f>Q165/'סכום נכסי הקרן'!$C$43</f>
        <v>2.5081989338120132E-4</v>
      </c>
    </row>
    <row r="166" spans="2:20" s="151" customFormat="1">
      <c r="B166" s="86" t="s">
        <v>710</v>
      </c>
      <c r="C166" s="83" t="s">
        <v>711</v>
      </c>
      <c r="D166" s="96" t="s">
        <v>133</v>
      </c>
      <c r="E166" s="96" t="s">
        <v>330</v>
      </c>
      <c r="F166" s="83" t="s">
        <v>712</v>
      </c>
      <c r="G166" s="96" t="s">
        <v>379</v>
      </c>
      <c r="H166" s="83" t="s">
        <v>713</v>
      </c>
      <c r="I166" s="83" t="s">
        <v>175</v>
      </c>
      <c r="J166" s="83"/>
      <c r="K166" s="93">
        <v>1.2400000000000002</v>
      </c>
      <c r="L166" s="96" t="s">
        <v>177</v>
      </c>
      <c r="M166" s="97">
        <v>5.3499999999999999E-2</v>
      </c>
      <c r="N166" s="97">
        <v>4.0099999999999997E-2</v>
      </c>
      <c r="O166" s="93">
        <v>48145.599999999991</v>
      </c>
      <c r="P166" s="95">
        <v>106.1</v>
      </c>
      <c r="Q166" s="93">
        <v>51.08247999999999</v>
      </c>
      <c r="R166" s="94">
        <v>5.0169936362555185E-4</v>
      </c>
      <c r="S166" s="94">
        <v>5.699306388846886E-4</v>
      </c>
      <c r="T166" s="94">
        <f>Q166/'סכום נכסי הקרן'!$C$43</f>
        <v>8.222174697452802E-5</v>
      </c>
    </row>
    <row r="167" spans="2:20" s="151" customFormat="1">
      <c r="B167" s="86" t="s">
        <v>714</v>
      </c>
      <c r="C167" s="83" t="s">
        <v>715</v>
      </c>
      <c r="D167" s="96" t="s">
        <v>133</v>
      </c>
      <c r="E167" s="96" t="s">
        <v>330</v>
      </c>
      <c r="F167" s="83" t="s">
        <v>716</v>
      </c>
      <c r="G167" s="96" t="s">
        <v>399</v>
      </c>
      <c r="H167" s="83" t="s">
        <v>717</v>
      </c>
      <c r="I167" s="83"/>
      <c r="J167" s="83"/>
      <c r="K167" s="93">
        <v>3.6500000000000004</v>
      </c>
      <c r="L167" s="96" t="s">
        <v>177</v>
      </c>
      <c r="M167" s="97">
        <v>3.85E-2</v>
      </c>
      <c r="N167" s="97">
        <v>2.2300000000000004E-2</v>
      </c>
      <c r="O167" s="93">
        <v>189999.99999999997</v>
      </c>
      <c r="P167" s="95">
        <v>105.52</v>
      </c>
      <c r="Q167" s="93">
        <v>200.48800999999995</v>
      </c>
      <c r="R167" s="94">
        <v>6.8345323741007184E-4</v>
      </c>
      <c r="S167" s="94">
        <v>2.2368581092386238E-3</v>
      </c>
      <c r="T167" s="94">
        <f>Q167/'סכום נכסי הקרן'!$C$43</f>
        <v>3.2270309565327765E-4</v>
      </c>
    </row>
    <row r="168" spans="2:20" s="151" customFormat="1">
      <c r="B168" s="86" t="s">
        <v>718</v>
      </c>
      <c r="C168" s="83" t="s">
        <v>719</v>
      </c>
      <c r="D168" s="96" t="s">
        <v>133</v>
      </c>
      <c r="E168" s="96" t="s">
        <v>330</v>
      </c>
      <c r="F168" s="83" t="s">
        <v>720</v>
      </c>
      <c r="G168" s="96" t="s">
        <v>721</v>
      </c>
      <c r="H168" s="83" t="s">
        <v>717</v>
      </c>
      <c r="I168" s="83"/>
      <c r="J168" s="83"/>
      <c r="K168" s="93">
        <v>0.33000000000000007</v>
      </c>
      <c r="L168" s="96" t="s">
        <v>177</v>
      </c>
      <c r="M168" s="97">
        <v>4.1599999999999998E-2</v>
      </c>
      <c r="N168" s="97">
        <v>6.7000000000000002E-3</v>
      </c>
      <c r="O168" s="93">
        <v>16399.999999999996</v>
      </c>
      <c r="P168" s="95">
        <v>103.3</v>
      </c>
      <c r="Q168" s="93">
        <v>16.941189999999995</v>
      </c>
      <c r="R168" s="94">
        <v>3.2799999999999995E-4</v>
      </c>
      <c r="S168" s="94">
        <v>1.8901398757787202E-4</v>
      </c>
      <c r="T168" s="94">
        <f>Q168/'סכום נכסי הקרן'!$C$43</f>
        <v>2.7268336181551957E-5</v>
      </c>
    </row>
    <row r="169" spans="2:20" s="151" customFormat="1">
      <c r="B169" s="82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93"/>
      <c r="P169" s="95"/>
      <c r="Q169" s="83"/>
      <c r="R169" s="83"/>
      <c r="S169" s="94"/>
      <c r="T169" s="83"/>
    </row>
    <row r="170" spans="2:20" s="151" customFormat="1">
      <c r="B170" s="100" t="s">
        <v>54</v>
      </c>
      <c r="C170" s="81"/>
      <c r="D170" s="81"/>
      <c r="E170" s="81"/>
      <c r="F170" s="81"/>
      <c r="G170" s="81"/>
      <c r="H170" s="81"/>
      <c r="I170" s="81"/>
      <c r="J170" s="81"/>
      <c r="K170" s="90">
        <v>4.219742287777712</v>
      </c>
      <c r="L170" s="81"/>
      <c r="M170" s="81"/>
      <c r="N170" s="102">
        <v>2.6807152029333967E-2</v>
      </c>
      <c r="O170" s="90"/>
      <c r="P170" s="92"/>
      <c r="Q170" s="90">
        <v>15543.854170000001</v>
      </c>
      <c r="R170" s="81"/>
      <c r="S170" s="91">
        <v>0.17342381845671026</v>
      </c>
      <c r="T170" s="91">
        <f>Q170/'סכום נכסי הקרן'!$C$43</f>
        <v>2.5019201193338746E-2</v>
      </c>
    </row>
    <row r="171" spans="2:20" s="151" customFormat="1">
      <c r="B171" s="86" t="s">
        <v>722</v>
      </c>
      <c r="C171" s="83" t="s">
        <v>723</v>
      </c>
      <c r="D171" s="96" t="s">
        <v>133</v>
      </c>
      <c r="E171" s="96" t="s">
        <v>330</v>
      </c>
      <c r="F171" s="83" t="s">
        <v>331</v>
      </c>
      <c r="G171" s="96" t="s">
        <v>332</v>
      </c>
      <c r="H171" s="83" t="s">
        <v>333</v>
      </c>
      <c r="I171" s="83" t="s">
        <v>173</v>
      </c>
      <c r="J171" s="83"/>
      <c r="K171" s="93">
        <v>7.19</v>
      </c>
      <c r="L171" s="96" t="s">
        <v>177</v>
      </c>
      <c r="M171" s="97">
        <v>3.0099999999999998E-2</v>
      </c>
      <c r="N171" s="97">
        <v>2.3800000000000002E-2</v>
      </c>
      <c r="O171" s="93">
        <v>1137899.9999999998</v>
      </c>
      <c r="P171" s="95">
        <v>104.68</v>
      </c>
      <c r="Q171" s="93">
        <v>1191.1537299999998</v>
      </c>
      <c r="R171" s="94">
        <v>9.8947826086956511E-4</v>
      </c>
      <c r="S171" s="94">
        <v>1.3289781669738428E-2</v>
      </c>
      <c r="T171" s="94">
        <f>Q171/'סכום נכסי הקרן'!$C$43</f>
        <v>1.9172667536076023E-3</v>
      </c>
    </row>
    <row r="172" spans="2:20" s="151" customFormat="1">
      <c r="B172" s="86" t="s">
        <v>724</v>
      </c>
      <c r="C172" s="83" t="s">
        <v>725</v>
      </c>
      <c r="D172" s="96" t="s">
        <v>133</v>
      </c>
      <c r="E172" s="96" t="s">
        <v>330</v>
      </c>
      <c r="F172" s="83" t="s">
        <v>349</v>
      </c>
      <c r="G172" s="96" t="s">
        <v>332</v>
      </c>
      <c r="H172" s="83" t="s">
        <v>333</v>
      </c>
      <c r="I172" s="83" t="s">
        <v>173</v>
      </c>
      <c r="J172" s="83"/>
      <c r="K172" s="93">
        <v>0.65999999999999992</v>
      </c>
      <c r="L172" s="96" t="s">
        <v>177</v>
      </c>
      <c r="M172" s="97">
        <v>7.7000000000000002E-3</v>
      </c>
      <c r="N172" s="97">
        <v>3.3999999999999998E-3</v>
      </c>
      <c r="O172" s="93">
        <v>5823.9999999999991</v>
      </c>
      <c r="P172" s="95">
        <v>100.37</v>
      </c>
      <c r="Q172" s="93">
        <v>5.8455399999999997</v>
      </c>
      <c r="R172" s="94">
        <v>7.34150344511142E-6</v>
      </c>
      <c r="S172" s="94">
        <v>6.52190799433779E-5</v>
      </c>
      <c r="T172" s="94">
        <f>Q172/'סכום נכסי הקרן'!$C$43</f>
        <v>9.4089110554045664E-6</v>
      </c>
    </row>
    <row r="173" spans="2:20" s="151" customFormat="1">
      <c r="B173" s="86" t="s">
        <v>726</v>
      </c>
      <c r="C173" s="83" t="s">
        <v>727</v>
      </c>
      <c r="D173" s="96" t="s">
        <v>133</v>
      </c>
      <c r="E173" s="96" t="s">
        <v>330</v>
      </c>
      <c r="F173" s="83" t="s">
        <v>349</v>
      </c>
      <c r="G173" s="96" t="s">
        <v>332</v>
      </c>
      <c r="H173" s="83" t="s">
        <v>333</v>
      </c>
      <c r="I173" s="83" t="s">
        <v>173</v>
      </c>
      <c r="J173" s="83"/>
      <c r="K173" s="93">
        <v>2.04</v>
      </c>
      <c r="L173" s="96" t="s">
        <v>177</v>
      </c>
      <c r="M173" s="97">
        <v>5.9000000000000004E-2</v>
      </c>
      <c r="N173" s="97">
        <v>8.8999999999999999E-3</v>
      </c>
      <c r="O173" s="93">
        <v>557769.99999999988</v>
      </c>
      <c r="P173" s="95">
        <v>112.69</v>
      </c>
      <c r="Q173" s="93">
        <v>628.55098999999984</v>
      </c>
      <c r="R173" s="94">
        <v>3.4466777442511594E-4</v>
      </c>
      <c r="S173" s="94">
        <v>7.0127853483680407E-3</v>
      </c>
      <c r="T173" s="94">
        <f>Q173/'סכום נכסי הקרן'!$C$43</f>
        <v>1.0117081328151862E-3</v>
      </c>
    </row>
    <row r="174" spans="2:20" s="151" customFormat="1">
      <c r="B174" s="86" t="s">
        <v>728</v>
      </c>
      <c r="C174" s="83" t="s">
        <v>729</v>
      </c>
      <c r="D174" s="96" t="s">
        <v>133</v>
      </c>
      <c r="E174" s="96" t="s">
        <v>330</v>
      </c>
      <c r="F174" s="83" t="s">
        <v>349</v>
      </c>
      <c r="G174" s="96" t="s">
        <v>332</v>
      </c>
      <c r="H174" s="83" t="s">
        <v>333</v>
      </c>
      <c r="I174" s="83" t="s">
        <v>173</v>
      </c>
      <c r="J174" s="83"/>
      <c r="K174" s="93">
        <v>2.61</v>
      </c>
      <c r="L174" s="96" t="s">
        <v>177</v>
      </c>
      <c r="M174" s="97">
        <v>1.77E-2</v>
      </c>
      <c r="N174" s="97">
        <v>9.6000000000000009E-3</v>
      </c>
      <c r="O174" s="93">
        <v>8399.9999999999982</v>
      </c>
      <c r="P174" s="95">
        <v>102.38</v>
      </c>
      <c r="Q174" s="93">
        <v>8.5999199999999991</v>
      </c>
      <c r="R174" s="94">
        <v>1.3368920125476862E-5</v>
      </c>
      <c r="S174" s="94">
        <v>9.594988144579534E-5</v>
      </c>
      <c r="T174" s="94">
        <f>Q174/'סכום נכסי הקרן'!$C$43</f>
        <v>1.3842328059271655E-5</v>
      </c>
    </row>
    <row r="175" spans="2:20" s="151" customFormat="1">
      <c r="B175" s="86" t="s">
        <v>730</v>
      </c>
      <c r="C175" s="83" t="s">
        <v>731</v>
      </c>
      <c r="D175" s="96" t="s">
        <v>133</v>
      </c>
      <c r="E175" s="96" t="s">
        <v>330</v>
      </c>
      <c r="F175" s="83" t="s">
        <v>732</v>
      </c>
      <c r="G175" s="96" t="s">
        <v>733</v>
      </c>
      <c r="H175" s="83" t="s">
        <v>359</v>
      </c>
      <c r="I175" s="83" t="s">
        <v>173</v>
      </c>
      <c r="J175" s="83"/>
      <c r="K175" s="93">
        <v>2.17</v>
      </c>
      <c r="L175" s="96" t="s">
        <v>177</v>
      </c>
      <c r="M175" s="97">
        <v>4.8399999999999999E-2</v>
      </c>
      <c r="N175" s="97">
        <v>8.4999999999999989E-3</v>
      </c>
      <c r="O175" s="93">
        <v>213055.31999999995</v>
      </c>
      <c r="P175" s="95">
        <v>110.05</v>
      </c>
      <c r="Q175" s="93">
        <v>234.46739999999997</v>
      </c>
      <c r="R175" s="94">
        <v>2.0290982837818108E-4</v>
      </c>
      <c r="S175" s="94">
        <v>2.6159684314393476E-3</v>
      </c>
      <c r="T175" s="94">
        <f>Q175/'סכום נכסי הקרן'!$C$43</f>
        <v>3.7739591414855843E-4</v>
      </c>
    </row>
    <row r="176" spans="2:20" s="151" customFormat="1">
      <c r="B176" s="86" t="s">
        <v>734</v>
      </c>
      <c r="C176" s="83" t="s">
        <v>735</v>
      </c>
      <c r="D176" s="96" t="s">
        <v>133</v>
      </c>
      <c r="E176" s="96" t="s">
        <v>330</v>
      </c>
      <c r="F176" s="83" t="s">
        <v>358</v>
      </c>
      <c r="G176" s="96" t="s">
        <v>332</v>
      </c>
      <c r="H176" s="83" t="s">
        <v>359</v>
      </c>
      <c r="I176" s="83" t="s">
        <v>173</v>
      </c>
      <c r="J176" s="83"/>
      <c r="K176" s="93">
        <v>3.6699999999999995</v>
      </c>
      <c r="L176" s="96" t="s">
        <v>177</v>
      </c>
      <c r="M176" s="97">
        <v>1.95E-2</v>
      </c>
      <c r="N176" s="97">
        <v>1.32E-2</v>
      </c>
      <c r="O176" s="93">
        <v>399999.99999999994</v>
      </c>
      <c r="P176" s="95">
        <v>102.72</v>
      </c>
      <c r="Q176" s="93">
        <v>410.87999999999994</v>
      </c>
      <c r="R176" s="94">
        <v>5.83941605839416E-4</v>
      </c>
      <c r="S176" s="94">
        <v>4.5842155843831556E-3</v>
      </c>
      <c r="T176" s="94">
        <f>Q176/'סכום נכסי הקרן'!$C$43</f>
        <v>6.6134751869709684E-4</v>
      </c>
    </row>
    <row r="177" spans="2:20" s="151" customFormat="1">
      <c r="B177" s="86" t="s">
        <v>736</v>
      </c>
      <c r="C177" s="83" t="s">
        <v>737</v>
      </c>
      <c r="D177" s="96" t="s">
        <v>133</v>
      </c>
      <c r="E177" s="96" t="s">
        <v>330</v>
      </c>
      <c r="F177" s="83" t="s">
        <v>331</v>
      </c>
      <c r="G177" s="96" t="s">
        <v>332</v>
      </c>
      <c r="H177" s="83" t="s">
        <v>359</v>
      </c>
      <c r="I177" s="83" t="s">
        <v>173</v>
      </c>
      <c r="J177" s="83"/>
      <c r="K177" s="93">
        <v>1.39</v>
      </c>
      <c r="L177" s="96" t="s">
        <v>177</v>
      </c>
      <c r="M177" s="97">
        <v>5.4000000000000006E-2</v>
      </c>
      <c r="N177" s="97">
        <v>7.8000000000000005E-3</v>
      </c>
      <c r="O177" s="93">
        <v>274921.99999999994</v>
      </c>
      <c r="P177" s="95">
        <v>109.6</v>
      </c>
      <c r="Q177" s="93">
        <v>301.31450999999993</v>
      </c>
      <c r="R177" s="94">
        <v>1.2462245681060032E-4</v>
      </c>
      <c r="S177" s="94">
        <v>3.3617860994518451E-3</v>
      </c>
      <c r="T177" s="94">
        <f>Q177/'סכום נכסי הקרן'!$C$43</f>
        <v>4.8499222044375869E-4</v>
      </c>
    </row>
    <row r="178" spans="2:20" s="151" customFormat="1">
      <c r="B178" s="86" t="s">
        <v>738</v>
      </c>
      <c r="C178" s="83" t="s">
        <v>739</v>
      </c>
      <c r="D178" s="96" t="s">
        <v>133</v>
      </c>
      <c r="E178" s="96" t="s">
        <v>330</v>
      </c>
      <c r="F178" s="83" t="s">
        <v>349</v>
      </c>
      <c r="G178" s="96" t="s">
        <v>332</v>
      </c>
      <c r="H178" s="83" t="s">
        <v>359</v>
      </c>
      <c r="I178" s="83" t="s">
        <v>175</v>
      </c>
      <c r="J178" s="83"/>
      <c r="K178" s="93">
        <v>2.8599999999999994</v>
      </c>
      <c r="L178" s="96" t="s">
        <v>177</v>
      </c>
      <c r="M178" s="97">
        <v>6.0999999999999999E-2</v>
      </c>
      <c r="N178" s="97">
        <v>1.1899999999999997E-2</v>
      </c>
      <c r="O178" s="93">
        <v>339906.99999999994</v>
      </c>
      <c r="P178" s="95">
        <v>114.34</v>
      </c>
      <c r="Q178" s="93">
        <v>388.64965000000001</v>
      </c>
      <c r="R178" s="94">
        <v>1.9842678065395657E-4</v>
      </c>
      <c r="S178" s="94">
        <v>4.3361900856577571E-3</v>
      </c>
      <c r="T178" s="94">
        <f>Q178/'סכום נכסי הקרן'!$C$43</f>
        <v>6.2556581403328264E-4</v>
      </c>
    </row>
    <row r="179" spans="2:20" s="151" customFormat="1">
      <c r="B179" s="86" t="s">
        <v>740</v>
      </c>
      <c r="C179" s="83" t="s">
        <v>741</v>
      </c>
      <c r="D179" s="96" t="s">
        <v>133</v>
      </c>
      <c r="E179" s="96" t="s">
        <v>330</v>
      </c>
      <c r="F179" s="83" t="s">
        <v>398</v>
      </c>
      <c r="G179" s="96" t="s">
        <v>399</v>
      </c>
      <c r="H179" s="83" t="s">
        <v>395</v>
      </c>
      <c r="I179" s="83" t="s">
        <v>175</v>
      </c>
      <c r="J179" s="83"/>
      <c r="K179" s="93">
        <v>0.66</v>
      </c>
      <c r="L179" s="96" t="s">
        <v>177</v>
      </c>
      <c r="M179" s="97">
        <v>5.7000000000000002E-2</v>
      </c>
      <c r="N179" s="97">
        <v>7.9000000000000008E-3</v>
      </c>
      <c r="O179" s="93">
        <v>1431.9999999999998</v>
      </c>
      <c r="P179" s="95">
        <v>105.15</v>
      </c>
      <c r="Q179" s="93">
        <v>1.5057499999999997</v>
      </c>
      <c r="R179" s="94">
        <v>1.6157306962899364E-6</v>
      </c>
      <c r="S179" s="94">
        <v>1.6799753252007731E-5</v>
      </c>
      <c r="T179" s="94">
        <f>Q179/'סכום נכסי הקרן'!$C$43</f>
        <v>2.4236371356068768E-6</v>
      </c>
    </row>
    <row r="180" spans="2:20" s="151" customFormat="1">
      <c r="B180" s="86" t="s">
        <v>742</v>
      </c>
      <c r="C180" s="83" t="s">
        <v>743</v>
      </c>
      <c r="D180" s="96" t="s">
        <v>133</v>
      </c>
      <c r="E180" s="96" t="s">
        <v>330</v>
      </c>
      <c r="F180" s="83" t="s">
        <v>398</v>
      </c>
      <c r="G180" s="96" t="s">
        <v>399</v>
      </c>
      <c r="H180" s="83" t="s">
        <v>395</v>
      </c>
      <c r="I180" s="83" t="s">
        <v>175</v>
      </c>
      <c r="J180" s="83"/>
      <c r="K180" s="93">
        <v>7.32</v>
      </c>
      <c r="L180" s="96" t="s">
        <v>177</v>
      </c>
      <c r="M180" s="97">
        <v>3.6499999999999998E-2</v>
      </c>
      <c r="N180" s="97">
        <v>2.7200000000000002E-2</v>
      </c>
      <c r="O180" s="93">
        <v>257999.99999999997</v>
      </c>
      <c r="P180" s="95">
        <v>108.3</v>
      </c>
      <c r="Q180" s="93">
        <v>279.41399999999993</v>
      </c>
      <c r="R180" s="94">
        <v>6.6417643409336048E-4</v>
      </c>
      <c r="S180" s="94">
        <v>3.1174406476217748E-3</v>
      </c>
      <c r="T180" s="94">
        <f>Q180/'סכום נכסי הקרן'!$C$43</f>
        <v>4.4974142228687352E-4</v>
      </c>
    </row>
    <row r="181" spans="2:20" s="151" customFormat="1">
      <c r="B181" s="86" t="s">
        <v>744</v>
      </c>
      <c r="C181" s="83" t="s">
        <v>745</v>
      </c>
      <c r="D181" s="96" t="s">
        <v>133</v>
      </c>
      <c r="E181" s="96" t="s">
        <v>330</v>
      </c>
      <c r="F181" s="83" t="s">
        <v>331</v>
      </c>
      <c r="G181" s="96" t="s">
        <v>332</v>
      </c>
      <c r="H181" s="83" t="s">
        <v>395</v>
      </c>
      <c r="I181" s="83" t="s">
        <v>173</v>
      </c>
      <c r="J181" s="83"/>
      <c r="K181" s="93">
        <v>4.67</v>
      </c>
      <c r="L181" s="96" t="s">
        <v>177</v>
      </c>
      <c r="M181" s="97">
        <v>1.5180000000000001E-2</v>
      </c>
      <c r="N181" s="97">
        <v>1.4499999999999999E-2</v>
      </c>
      <c r="O181" s="93">
        <v>315190.99999999994</v>
      </c>
      <c r="P181" s="95">
        <v>100.56</v>
      </c>
      <c r="Q181" s="93">
        <v>316.95606999999995</v>
      </c>
      <c r="R181" s="94">
        <v>3.3177999999999994E-4</v>
      </c>
      <c r="S181" s="94">
        <v>3.5363000283752878E-3</v>
      </c>
      <c r="T181" s="94">
        <f>Q181/'סכום נכסי הקרן'!$C$43</f>
        <v>5.1016868776889443E-4</v>
      </c>
    </row>
    <row r="182" spans="2:20" s="151" customFormat="1">
      <c r="B182" s="86" t="s">
        <v>746</v>
      </c>
      <c r="C182" s="83" t="s">
        <v>747</v>
      </c>
      <c r="D182" s="96" t="s">
        <v>133</v>
      </c>
      <c r="E182" s="96" t="s">
        <v>330</v>
      </c>
      <c r="F182" s="83" t="s">
        <v>416</v>
      </c>
      <c r="G182" s="96" t="s">
        <v>379</v>
      </c>
      <c r="H182" s="83" t="s">
        <v>395</v>
      </c>
      <c r="I182" s="83" t="s">
        <v>175</v>
      </c>
      <c r="J182" s="83"/>
      <c r="K182" s="93">
        <v>1.4000000000000001</v>
      </c>
      <c r="L182" s="96" t="s">
        <v>177</v>
      </c>
      <c r="M182" s="97">
        <v>5.2499999999999998E-2</v>
      </c>
      <c r="N182" s="97">
        <v>1.2500000000000001E-2</v>
      </c>
      <c r="O182" s="93">
        <v>12317.999999999998</v>
      </c>
      <c r="P182" s="95">
        <v>106.01</v>
      </c>
      <c r="Q182" s="93">
        <v>13.058309999999997</v>
      </c>
      <c r="R182" s="94">
        <v>1.8073334159970485E-4</v>
      </c>
      <c r="S182" s="94">
        <v>1.4569243625317952E-4</v>
      </c>
      <c r="T182" s="94">
        <f>Q182/'סכום נכסי הקרן'!$C$43</f>
        <v>2.1018499116232198E-5</v>
      </c>
    </row>
    <row r="183" spans="2:20" s="151" customFormat="1">
      <c r="B183" s="86" t="s">
        <v>748</v>
      </c>
      <c r="C183" s="83" t="s">
        <v>749</v>
      </c>
      <c r="D183" s="96" t="s">
        <v>133</v>
      </c>
      <c r="E183" s="96" t="s">
        <v>330</v>
      </c>
      <c r="F183" s="83" t="s">
        <v>331</v>
      </c>
      <c r="G183" s="96" t="s">
        <v>332</v>
      </c>
      <c r="H183" s="83" t="s">
        <v>395</v>
      </c>
      <c r="I183" s="83" t="s">
        <v>175</v>
      </c>
      <c r="J183" s="83"/>
      <c r="K183" s="93">
        <v>4.4499999999999993</v>
      </c>
      <c r="L183" s="96" t="s">
        <v>177</v>
      </c>
      <c r="M183" s="97">
        <v>3.2500000000000001E-2</v>
      </c>
      <c r="N183" s="97">
        <v>3.2800000000000003E-2</v>
      </c>
      <c r="O183" s="93">
        <v>9.9999999999999982</v>
      </c>
      <c r="P183" s="95">
        <v>5031006</v>
      </c>
      <c r="Q183" s="93">
        <v>503.10053999999991</v>
      </c>
      <c r="R183" s="94">
        <v>5.4010261949770442E-4</v>
      </c>
      <c r="S183" s="94">
        <v>5.6131263044674378E-3</v>
      </c>
      <c r="T183" s="94">
        <f>Q183/'סכום נכסי הקרן'!$C$43</f>
        <v>8.0978459351676766E-4</v>
      </c>
    </row>
    <row r="184" spans="2:20" s="151" customFormat="1">
      <c r="B184" s="86" t="s">
        <v>750</v>
      </c>
      <c r="C184" s="83" t="s">
        <v>751</v>
      </c>
      <c r="D184" s="96" t="s">
        <v>133</v>
      </c>
      <c r="E184" s="96" t="s">
        <v>330</v>
      </c>
      <c r="F184" s="83" t="s">
        <v>331</v>
      </c>
      <c r="G184" s="96" t="s">
        <v>332</v>
      </c>
      <c r="H184" s="83" t="s">
        <v>395</v>
      </c>
      <c r="I184" s="83" t="s">
        <v>173</v>
      </c>
      <c r="J184" s="83"/>
      <c r="K184" s="93">
        <v>4.1700000000000008</v>
      </c>
      <c r="L184" s="96" t="s">
        <v>177</v>
      </c>
      <c r="M184" s="97">
        <v>2.1139999999999999E-2</v>
      </c>
      <c r="N184" s="97">
        <v>1.4100000000000001E-2</v>
      </c>
      <c r="O184" s="93">
        <v>28930.999999999996</v>
      </c>
      <c r="P184" s="95">
        <v>103.29</v>
      </c>
      <c r="Q184" s="93">
        <v>29.882829999999995</v>
      </c>
      <c r="R184" s="94">
        <v>2.8931028931028927E-5</v>
      </c>
      <c r="S184" s="94">
        <v>3.3340472885385632E-4</v>
      </c>
      <c r="T184" s="94">
        <f>Q184/'סכום נכסי הקרן'!$C$43</f>
        <v>4.8099044665467208E-5</v>
      </c>
    </row>
    <row r="185" spans="2:20" s="151" customFormat="1">
      <c r="B185" s="86" t="s">
        <v>752</v>
      </c>
      <c r="C185" s="83" t="s">
        <v>753</v>
      </c>
      <c r="D185" s="96" t="s">
        <v>133</v>
      </c>
      <c r="E185" s="96" t="s">
        <v>330</v>
      </c>
      <c r="F185" s="83" t="s">
        <v>754</v>
      </c>
      <c r="G185" s="96" t="s">
        <v>332</v>
      </c>
      <c r="H185" s="83" t="s">
        <v>395</v>
      </c>
      <c r="I185" s="83" t="s">
        <v>175</v>
      </c>
      <c r="J185" s="83"/>
      <c r="K185" s="83">
        <v>5.7069999999999999</v>
      </c>
      <c r="L185" s="96" t="s">
        <v>177</v>
      </c>
      <c r="M185" s="97">
        <v>2.07E-2</v>
      </c>
      <c r="N185" s="94">
        <v>2.1499999999999998E-2</v>
      </c>
      <c r="O185" s="93">
        <v>409999.99999999994</v>
      </c>
      <c r="P185" s="95">
        <v>99.5</v>
      </c>
      <c r="Q185" s="93">
        <v>407.94999999999993</v>
      </c>
      <c r="R185" s="94">
        <v>1.6000000000000001E-3</v>
      </c>
      <c r="S185" s="94">
        <v>4.5515253788188962E-3</v>
      </c>
      <c r="T185" s="94">
        <f>Q185/'סכום נכסי הקרן'!$C$43</f>
        <v>6.5663142584813244E-4</v>
      </c>
    </row>
    <row r="186" spans="2:20" s="151" customFormat="1">
      <c r="B186" s="86" t="s">
        <v>755</v>
      </c>
      <c r="C186" s="83" t="s">
        <v>756</v>
      </c>
      <c r="D186" s="96" t="s">
        <v>133</v>
      </c>
      <c r="E186" s="96" t="s">
        <v>330</v>
      </c>
      <c r="F186" s="83" t="s">
        <v>459</v>
      </c>
      <c r="G186" s="96" t="s">
        <v>379</v>
      </c>
      <c r="H186" s="83" t="s">
        <v>437</v>
      </c>
      <c r="I186" s="83" t="s">
        <v>173</v>
      </c>
      <c r="J186" s="83"/>
      <c r="K186" s="93">
        <v>1.04</v>
      </c>
      <c r="L186" s="96" t="s">
        <v>177</v>
      </c>
      <c r="M186" s="97">
        <v>6.4100000000000004E-2</v>
      </c>
      <c r="N186" s="97">
        <v>7.0999999999999987E-3</v>
      </c>
      <c r="O186" s="93">
        <v>7116.4</v>
      </c>
      <c r="P186" s="95">
        <v>108.81</v>
      </c>
      <c r="Q186" s="93">
        <v>7.7433599999999991</v>
      </c>
      <c r="R186" s="94">
        <v>3.3152579010137149E-5</v>
      </c>
      <c r="S186" s="94">
        <v>8.6393184354286297E-5</v>
      </c>
      <c r="T186" s="94">
        <f>Q186/'סכום נכסי הקרן'!$C$43</f>
        <v>1.2463619359370989E-5</v>
      </c>
    </row>
    <row r="187" spans="2:20" s="151" customFormat="1">
      <c r="B187" s="86" t="s">
        <v>757</v>
      </c>
      <c r="C187" s="83" t="s">
        <v>758</v>
      </c>
      <c r="D187" s="96" t="s">
        <v>133</v>
      </c>
      <c r="E187" s="96" t="s">
        <v>330</v>
      </c>
      <c r="F187" s="83" t="s">
        <v>464</v>
      </c>
      <c r="G187" s="96" t="s">
        <v>379</v>
      </c>
      <c r="H187" s="83" t="s">
        <v>437</v>
      </c>
      <c r="I187" s="83" t="s">
        <v>175</v>
      </c>
      <c r="J187" s="83"/>
      <c r="K187" s="93">
        <v>0.74999999999999989</v>
      </c>
      <c r="L187" s="96" t="s">
        <v>177</v>
      </c>
      <c r="M187" s="97">
        <v>6.4000000000000001E-2</v>
      </c>
      <c r="N187" s="97">
        <v>9.1999999999999998E-3</v>
      </c>
      <c r="O187" s="93">
        <v>52463.69999999999</v>
      </c>
      <c r="P187" s="95">
        <v>105.67</v>
      </c>
      <c r="Q187" s="93">
        <v>55.438389999999991</v>
      </c>
      <c r="R187" s="94">
        <v>1.8667964578701027E-4</v>
      </c>
      <c r="S187" s="94">
        <v>6.185298174919959E-4</v>
      </c>
      <c r="T187" s="94">
        <f>Q187/'סכום נכסי הקרן'!$C$43</f>
        <v>8.923296745293504E-5</v>
      </c>
    </row>
    <row r="188" spans="2:20" s="151" customFormat="1">
      <c r="B188" s="86" t="s">
        <v>759</v>
      </c>
      <c r="C188" s="83" t="s">
        <v>760</v>
      </c>
      <c r="D188" s="96" t="s">
        <v>133</v>
      </c>
      <c r="E188" s="96" t="s">
        <v>330</v>
      </c>
      <c r="F188" s="83" t="s">
        <v>464</v>
      </c>
      <c r="G188" s="96" t="s">
        <v>379</v>
      </c>
      <c r="H188" s="83" t="s">
        <v>437</v>
      </c>
      <c r="I188" s="83" t="s">
        <v>175</v>
      </c>
      <c r="J188" s="83"/>
      <c r="K188" s="93">
        <v>1.4899999999999995</v>
      </c>
      <c r="L188" s="96" t="s">
        <v>177</v>
      </c>
      <c r="M188" s="97">
        <v>7.980000000000001E-3</v>
      </c>
      <c r="N188" s="97">
        <v>1.6E-2</v>
      </c>
      <c r="O188" s="93">
        <v>89895.999999999985</v>
      </c>
      <c r="P188" s="95">
        <v>99.02</v>
      </c>
      <c r="Q188" s="93">
        <v>89.01500999999999</v>
      </c>
      <c r="R188" s="94">
        <v>1.6180895849351637E-4</v>
      </c>
      <c r="S188" s="94">
        <v>9.9314640791964195E-4</v>
      </c>
      <c r="T188" s="94">
        <f>Q188/'סכום נכסי הקרן'!$C$43</f>
        <v>1.4327749218822348E-4</v>
      </c>
    </row>
    <row r="189" spans="2:20" s="151" customFormat="1">
      <c r="B189" s="86" t="s">
        <v>761</v>
      </c>
      <c r="C189" s="83" t="s">
        <v>762</v>
      </c>
      <c r="D189" s="96" t="s">
        <v>133</v>
      </c>
      <c r="E189" s="96" t="s">
        <v>330</v>
      </c>
      <c r="F189" s="83" t="s">
        <v>473</v>
      </c>
      <c r="G189" s="96" t="s">
        <v>379</v>
      </c>
      <c r="H189" s="83" t="s">
        <v>437</v>
      </c>
      <c r="I189" s="83" t="s">
        <v>175</v>
      </c>
      <c r="J189" s="83"/>
      <c r="K189" s="93">
        <v>4.1899999999999995</v>
      </c>
      <c r="L189" s="96" t="s">
        <v>177</v>
      </c>
      <c r="M189" s="97">
        <v>5.0499999999999996E-2</v>
      </c>
      <c r="N189" s="97">
        <v>3.2399999999999998E-2</v>
      </c>
      <c r="O189" s="93">
        <v>128392.99999999999</v>
      </c>
      <c r="P189" s="95">
        <v>108.86</v>
      </c>
      <c r="Q189" s="93">
        <v>139.76862</v>
      </c>
      <c r="R189" s="94">
        <v>2.0933550288911785E-4</v>
      </c>
      <c r="S189" s="94">
        <v>1.5594078222637444E-3</v>
      </c>
      <c r="T189" s="94">
        <f>Q189/'סכום נכסי הקרן'!$C$43</f>
        <v>2.2496989395618536E-4</v>
      </c>
    </row>
    <row r="190" spans="2:20" s="151" customFormat="1">
      <c r="B190" s="86" t="s">
        <v>763</v>
      </c>
      <c r="C190" s="83" t="s">
        <v>764</v>
      </c>
      <c r="D190" s="96" t="s">
        <v>133</v>
      </c>
      <c r="E190" s="96" t="s">
        <v>330</v>
      </c>
      <c r="F190" s="83" t="s">
        <v>476</v>
      </c>
      <c r="G190" s="96" t="s">
        <v>332</v>
      </c>
      <c r="H190" s="83" t="s">
        <v>437</v>
      </c>
      <c r="I190" s="83" t="s">
        <v>175</v>
      </c>
      <c r="J190" s="83"/>
      <c r="K190" s="93">
        <v>4.1400000000000006</v>
      </c>
      <c r="L190" s="96" t="s">
        <v>177</v>
      </c>
      <c r="M190" s="97">
        <v>6.4000000000000001E-2</v>
      </c>
      <c r="N190" s="97">
        <v>1.4999999999999999E-2</v>
      </c>
      <c r="O190" s="93">
        <v>64986.999999999993</v>
      </c>
      <c r="P190" s="95">
        <v>124.08</v>
      </c>
      <c r="Q190" s="93">
        <v>80.635869999999983</v>
      </c>
      <c r="R190" s="94">
        <v>1.9970437839565355E-4</v>
      </c>
      <c r="S190" s="94">
        <v>8.9965978366991371E-4</v>
      </c>
      <c r="T190" s="94">
        <f>Q190/'סכום נכסי הקרן'!$C$43</f>
        <v>1.2979052896826729E-4</v>
      </c>
    </row>
    <row r="191" spans="2:20" s="151" customFormat="1">
      <c r="B191" s="86" t="s">
        <v>765</v>
      </c>
      <c r="C191" s="83" t="s">
        <v>766</v>
      </c>
      <c r="D191" s="96" t="s">
        <v>133</v>
      </c>
      <c r="E191" s="96" t="s">
        <v>330</v>
      </c>
      <c r="F191" s="83" t="s">
        <v>476</v>
      </c>
      <c r="G191" s="96" t="s">
        <v>332</v>
      </c>
      <c r="H191" s="83" t="s">
        <v>437</v>
      </c>
      <c r="I191" s="83" t="s">
        <v>173</v>
      </c>
      <c r="J191" s="83"/>
      <c r="K191" s="93">
        <v>1.4000000000000004</v>
      </c>
      <c r="L191" s="96" t="s">
        <v>177</v>
      </c>
      <c r="M191" s="97">
        <v>2.0760000000000001E-2</v>
      </c>
      <c r="N191" s="97">
        <v>9.0000000000000011E-3</v>
      </c>
      <c r="O191" s="93">
        <v>228079.99999999997</v>
      </c>
      <c r="P191" s="95">
        <v>101.88</v>
      </c>
      <c r="Q191" s="93">
        <v>232.36790999999991</v>
      </c>
      <c r="R191" s="94">
        <v>2.9822136738837942E-4</v>
      </c>
      <c r="S191" s="94">
        <v>2.5925442813778772E-3</v>
      </c>
      <c r="T191" s="94">
        <f>Q191/'סכום נכסי הקרן'!$C$43</f>
        <v>3.7401660023201488E-4</v>
      </c>
    </row>
    <row r="192" spans="2:20" s="151" customFormat="1">
      <c r="B192" s="86" t="s">
        <v>767</v>
      </c>
      <c r="C192" s="83" t="s">
        <v>768</v>
      </c>
      <c r="D192" s="96" t="s">
        <v>133</v>
      </c>
      <c r="E192" s="96" t="s">
        <v>330</v>
      </c>
      <c r="F192" s="83" t="s">
        <v>483</v>
      </c>
      <c r="G192" s="96" t="s">
        <v>332</v>
      </c>
      <c r="H192" s="83" t="s">
        <v>437</v>
      </c>
      <c r="I192" s="83" t="s">
        <v>175</v>
      </c>
      <c r="J192" s="83"/>
      <c r="K192" s="93">
        <v>1</v>
      </c>
      <c r="L192" s="96" t="s">
        <v>177</v>
      </c>
      <c r="M192" s="97">
        <v>1.3100000000000001E-2</v>
      </c>
      <c r="N192" s="97">
        <v>7.1000000000000004E-3</v>
      </c>
      <c r="O192" s="93">
        <v>127739.71999999999</v>
      </c>
      <c r="P192" s="95">
        <v>100.6</v>
      </c>
      <c r="Q192" s="93">
        <v>128.92340999999996</v>
      </c>
      <c r="R192" s="94">
        <v>1.7404256893825733E-3</v>
      </c>
      <c r="S192" s="94">
        <v>1.4384070904249881E-3</v>
      </c>
      <c r="T192" s="94">
        <f>Q192/'סכום נכסי הקרן'!$C$43</f>
        <v>2.0751357404952413E-4</v>
      </c>
    </row>
    <row r="193" spans="2:20" s="151" customFormat="1">
      <c r="B193" s="86" t="s">
        <v>769</v>
      </c>
      <c r="C193" s="83" t="s">
        <v>770</v>
      </c>
      <c r="D193" s="96" t="s">
        <v>133</v>
      </c>
      <c r="E193" s="96" t="s">
        <v>330</v>
      </c>
      <c r="F193" s="83" t="s">
        <v>483</v>
      </c>
      <c r="G193" s="96" t="s">
        <v>332</v>
      </c>
      <c r="H193" s="83" t="s">
        <v>437</v>
      </c>
      <c r="I193" s="83" t="s">
        <v>175</v>
      </c>
      <c r="J193" s="83"/>
      <c r="K193" s="93">
        <v>3.9200000000000013</v>
      </c>
      <c r="L193" s="96" t="s">
        <v>177</v>
      </c>
      <c r="M193" s="97">
        <v>1.0500000000000001E-2</v>
      </c>
      <c r="N193" s="97">
        <v>1.3000000000000001E-2</v>
      </c>
      <c r="O193" s="93">
        <v>147499.99999999997</v>
      </c>
      <c r="P193" s="95">
        <v>99.03</v>
      </c>
      <c r="Q193" s="93">
        <v>146.45537999999996</v>
      </c>
      <c r="R193" s="94">
        <v>4.9166666666666662E-4</v>
      </c>
      <c r="S193" s="94">
        <v>1.6340124498947551E-3</v>
      </c>
      <c r="T193" s="94">
        <f>Q193/'סכום נכסי הקרן'!$C$43</f>
        <v>2.3573282263152358E-4</v>
      </c>
    </row>
    <row r="194" spans="2:20" s="151" customFormat="1">
      <c r="B194" s="86" t="s">
        <v>771</v>
      </c>
      <c r="C194" s="83" t="s">
        <v>772</v>
      </c>
      <c r="D194" s="96" t="s">
        <v>133</v>
      </c>
      <c r="E194" s="96" t="s">
        <v>330</v>
      </c>
      <c r="F194" s="83" t="s">
        <v>428</v>
      </c>
      <c r="G194" s="96" t="s">
        <v>413</v>
      </c>
      <c r="H194" s="83" t="s">
        <v>437</v>
      </c>
      <c r="I194" s="83" t="s">
        <v>173</v>
      </c>
      <c r="J194" s="83"/>
      <c r="K194" s="93">
        <v>1.46</v>
      </c>
      <c r="L194" s="96" t="s">
        <v>177</v>
      </c>
      <c r="M194" s="97">
        <v>0.06</v>
      </c>
      <c r="N194" s="97">
        <v>9.0000000000000011E-3</v>
      </c>
      <c r="O194" s="93">
        <v>132340.99999999997</v>
      </c>
      <c r="P194" s="95">
        <v>107.59</v>
      </c>
      <c r="Q194" s="93">
        <v>142.38567999999998</v>
      </c>
      <c r="R194" s="94">
        <v>8.4410606469104968E-4</v>
      </c>
      <c r="S194" s="94">
        <v>1.5886065353606722E-3</v>
      </c>
      <c r="T194" s="94">
        <f>Q194/'סכום נכסי הקרן'!$C$43</f>
        <v>2.2918228233547228E-4</v>
      </c>
    </row>
    <row r="195" spans="2:20" s="151" customFormat="1">
      <c r="B195" s="86" t="s">
        <v>773</v>
      </c>
      <c r="C195" s="83" t="s">
        <v>774</v>
      </c>
      <c r="D195" s="96" t="s">
        <v>133</v>
      </c>
      <c r="E195" s="96" t="s">
        <v>330</v>
      </c>
      <c r="F195" s="83" t="s">
        <v>412</v>
      </c>
      <c r="G195" s="96" t="s">
        <v>413</v>
      </c>
      <c r="H195" s="83" t="s">
        <v>437</v>
      </c>
      <c r="I195" s="83" t="s">
        <v>175</v>
      </c>
      <c r="J195" s="83"/>
      <c r="K195" s="93">
        <v>2.1199999999999997</v>
      </c>
      <c r="L195" s="96" t="s">
        <v>177</v>
      </c>
      <c r="M195" s="97">
        <v>1.882E-2</v>
      </c>
      <c r="N195" s="97">
        <v>9.8000000000000014E-3</v>
      </c>
      <c r="O195" s="93">
        <v>77672.999999999985</v>
      </c>
      <c r="P195" s="95">
        <v>102.17</v>
      </c>
      <c r="Q195" s="93">
        <v>79.358509999999995</v>
      </c>
      <c r="R195" s="94">
        <v>5.1754742502282123E-4</v>
      </c>
      <c r="S195" s="94">
        <v>8.854081928919064E-4</v>
      </c>
      <c r="T195" s="94">
        <f>Q195/'סכום נכסי הקרן'!$C$43</f>
        <v>1.2773450563667921E-4</v>
      </c>
    </row>
    <row r="196" spans="2:20" s="151" customFormat="1">
      <c r="B196" s="86" t="s">
        <v>775</v>
      </c>
      <c r="C196" s="83" t="s">
        <v>776</v>
      </c>
      <c r="D196" s="96" t="s">
        <v>133</v>
      </c>
      <c r="E196" s="96" t="s">
        <v>330</v>
      </c>
      <c r="F196" s="83" t="s">
        <v>412</v>
      </c>
      <c r="G196" s="96" t="s">
        <v>413</v>
      </c>
      <c r="H196" s="83" t="s">
        <v>437</v>
      </c>
      <c r="I196" s="83" t="s">
        <v>175</v>
      </c>
      <c r="J196" s="83"/>
      <c r="K196" s="93">
        <v>3.0700000000000003</v>
      </c>
      <c r="L196" s="96" t="s">
        <v>177</v>
      </c>
      <c r="M196" s="97">
        <v>1.882E-2</v>
      </c>
      <c r="N196" s="97">
        <v>1.11E-2</v>
      </c>
      <c r="O196" s="93">
        <v>80965.999999999985</v>
      </c>
      <c r="P196" s="95">
        <v>102.65</v>
      </c>
      <c r="Q196" s="93">
        <v>83.111599999999996</v>
      </c>
      <c r="R196" s="94">
        <v>5.3948920235342708E-4</v>
      </c>
      <c r="S196" s="94">
        <v>9.2728166852370304E-4</v>
      </c>
      <c r="T196" s="94">
        <f>Q196/'סכום נכסי הקרן'!$C$43</f>
        <v>1.3377543427508186E-4</v>
      </c>
    </row>
    <row r="197" spans="2:20" s="151" customFormat="1">
      <c r="B197" s="86" t="s">
        <v>777</v>
      </c>
      <c r="C197" s="83" t="s">
        <v>778</v>
      </c>
      <c r="D197" s="96" t="s">
        <v>133</v>
      </c>
      <c r="E197" s="96" t="s">
        <v>330</v>
      </c>
      <c r="F197" s="83" t="s">
        <v>502</v>
      </c>
      <c r="G197" s="96" t="s">
        <v>413</v>
      </c>
      <c r="H197" s="83" t="s">
        <v>437</v>
      </c>
      <c r="I197" s="83" t="s">
        <v>173</v>
      </c>
      <c r="J197" s="83"/>
      <c r="K197" s="93">
        <v>1.3000000000000003</v>
      </c>
      <c r="L197" s="96" t="s">
        <v>177</v>
      </c>
      <c r="M197" s="97">
        <v>5.7000000000000002E-2</v>
      </c>
      <c r="N197" s="94">
        <v>0</v>
      </c>
      <c r="O197" s="93">
        <v>84429.999999999985</v>
      </c>
      <c r="P197" s="95">
        <v>108.55</v>
      </c>
      <c r="Q197" s="93">
        <v>91.648759999999982</v>
      </c>
      <c r="R197" s="94">
        <v>1.1356849620945133E-4</v>
      </c>
      <c r="S197" s="94">
        <v>1.0225313324605518E-3</v>
      </c>
      <c r="T197" s="94">
        <f>Q197/'סכום נכסי הקרן'!$C$43</f>
        <v>1.475167445912815E-4</v>
      </c>
    </row>
    <row r="198" spans="2:20" s="151" customFormat="1">
      <c r="B198" s="86" t="s">
        <v>779</v>
      </c>
      <c r="C198" s="83" t="s">
        <v>780</v>
      </c>
      <c r="D198" s="96" t="s">
        <v>133</v>
      </c>
      <c r="E198" s="96" t="s">
        <v>330</v>
      </c>
      <c r="F198" s="83" t="s">
        <v>502</v>
      </c>
      <c r="G198" s="96" t="s">
        <v>413</v>
      </c>
      <c r="H198" s="83" t="s">
        <v>437</v>
      </c>
      <c r="I198" s="83" t="s">
        <v>173</v>
      </c>
      <c r="J198" s="83"/>
      <c r="K198" s="93">
        <v>7.1700000000000008</v>
      </c>
      <c r="L198" s="96" t="s">
        <v>177</v>
      </c>
      <c r="M198" s="97">
        <v>3.9199999999999999E-2</v>
      </c>
      <c r="N198" s="97">
        <v>3.5000000000000003E-2</v>
      </c>
      <c r="O198" s="93">
        <v>401785.99999999994</v>
      </c>
      <c r="P198" s="95">
        <v>103.88</v>
      </c>
      <c r="Q198" s="93">
        <v>417.37530999999996</v>
      </c>
      <c r="R198" s="94">
        <v>1.2110669696951428E-3</v>
      </c>
      <c r="S198" s="94">
        <v>4.656684191585745E-3</v>
      </c>
      <c r="T198" s="94">
        <f>Q198/'סכום נכסי הקרן'!$C$43</f>
        <v>6.7180229174924942E-4</v>
      </c>
    </row>
    <row r="199" spans="2:20" s="151" customFormat="1">
      <c r="B199" s="86" t="s">
        <v>781</v>
      </c>
      <c r="C199" s="83" t="s">
        <v>782</v>
      </c>
      <c r="D199" s="96" t="s">
        <v>133</v>
      </c>
      <c r="E199" s="96" t="s">
        <v>330</v>
      </c>
      <c r="F199" s="83" t="s">
        <v>476</v>
      </c>
      <c r="G199" s="96" t="s">
        <v>332</v>
      </c>
      <c r="H199" s="83" t="s">
        <v>437</v>
      </c>
      <c r="I199" s="83" t="s">
        <v>173</v>
      </c>
      <c r="J199" s="83"/>
      <c r="K199" s="93">
        <v>1.89</v>
      </c>
      <c r="L199" s="96" t="s">
        <v>177</v>
      </c>
      <c r="M199" s="97">
        <v>6.0999999999999999E-2</v>
      </c>
      <c r="N199" s="97">
        <v>8.4000000000000012E-3</v>
      </c>
      <c r="O199" s="93">
        <v>17287.199999999997</v>
      </c>
      <c r="P199" s="95">
        <v>110.44</v>
      </c>
      <c r="Q199" s="93">
        <v>19.091979999999996</v>
      </c>
      <c r="R199" s="94">
        <v>3.8415999999999993E-5</v>
      </c>
      <c r="S199" s="94">
        <v>2.1301049516338471E-4</v>
      </c>
      <c r="T199" s="94">
        <f>Q199/'סכום נכסי הקרן'!$C$43</f>
        <v>3.0730221962652352E-5</v>
      </c>
    </row>
    <row r="200" spans="2:20" s="151" customFormat="1">
      <c r="B200" s="86" t="s">
        <v>783</v>
      </c>
      <c r="C200" s="83" t="s">
        <v>784</v>
      </c>
      <c r="D200" s="96" t="s">
        <v>133</v>
      </c>
      <c r="E200" s="96" t="s">
        <v>330</v>
      </c>
      <c r="F200" s="83"/>
      <c r="G200" s="96" t="s">
        <v>785</v>
      </c>
      <c r="H200" s="83" t="s">
        <v>437</v>
      </c>
      <c r="I200" s="83" t="s">
        <v>173</v>
      </c>
      <c r="J200" s="83"/>
      <c r="K200" s="93">
        <v>4.21</v>
      </c>
      <c r="L200" s="96" t="s">
        <v>177</v>
      </c>
      <c r="M200" s="97">
        <v>4.2000000000000003E-2</v>
      </c>
      <c r="N200" s="97">
        <v>3.6899999999999995E-2</v>
      </c>
      <c r="O200" s="93">
        <v>1163418.9999999998</v>
      </c>
      <c r="P200" s="95">
        <v>103.36</v>
      </c>
      <c r="Q200" s="93">
        <v>1202.5098499999999</v>
      </c>
      <c r="R200" s="94">
        <v>8.3101357142857126E-4</v>
      </c>
      <c r="S200" s="94">
        <v>1.3416482658548119E-2</v>
      </c>
      <c r="T200" s="94">
        <f>Q200/'סכום נכסי הקרן'!$C$43</f>
        <v>1.9355454281209069E-3</v>
      </c>
    </row>
    <row r="201" spans="2:20" s="151" customFormat="1">
      <c r="B201" s="86" t="s">
        <v>786</v>
      </c>
      <c r="C201" s="83" t="s">
        <v>787</v>
      </c>
      <c r="D201" s="96" t="s">
        <v>133</v>
      </c>
      <c r="E201" s="96" t="s">
        <v>330</v>
      </c>
      <c r="F201" s="83" t="s">
        <v>788</v>
      </c>
      <c r="G201" s="96" t="s">
        <v>499</v>
      </c>
      <c r="H201" s="83" t="s">
        <v>437</v>
      </c>
      <c r="I201" s="83" t="s">
        <v>175</v>
      </c>
      <c r="J201" s="83"/>
      <c r="K201" s="93">
        <v>3.05</v>
      </c>
      <c r="L201" s="96" t="s">
        <v>177</v>
      </c>
      <c r="M201" s="97">
        <v>2.3E-2</v>
      </c>
      <c r="N201" s="97">
        <v>1.5700000000000002E-2</v>
      </c>
      <c r="O201" s="93">
        <v>479038.99999999994</v>
      </c>
      <c r="P201" s="95">
        <v>102.28</v>
      </c>
      <c r="Q201" s="93">
        <v>489.9610899999999</v>
      </c>
      <c r="R201" s="94">
        <v>1.5368152786141169E-4</v>
      </c>
      <c r="S201" s="94">
        <v>5.46652858381853E-3</v>
      </c>
      <c r="T201" s="94">
        <f>Q201/'סכום נכסי הקרן'!$C$43</f>
        <v>7.8863549242996723E-4</v>
      </c>
    </row>
    <row r="202" spans="2:20" s="151" customFormat="1">
      <c r="B202" s="86" t="s">
        <v>789</v>
      </c>
      <c r="C202" s="83" t="s">
        <v>790</v>
      </c>
      <c r="D202" s="96" t="s">
        <v>133</v>
      </c>
      <c r="E202" s="96" t="s">
        <v>330</v>
      </c>
      <c r="F202" s="83" t="s">
        <v>788</v>
      </c>
      <c r="G202" s="96" t="s">
        <v>499</v>
      </c>
      <c r="H202" s="83" t="s">
        <v>437</v>
      </c>
      <c r="I202" s="83" t="s">
        <v>175</v>
      </c>
      <c r="J202" s="83"/>
      <c r="K202" s="93">
        <v>7.61</v>
      </c>
      <c r="L202" s="96" t="s">
        <v>177</v>
      </c>
      <c r="M202" s="97">
        <v>1.7500000000000002E-2</v>
      </c>
      <c r="N202" s="97">
        <v>2.12E-2</v>
      </c>
      <c r="O202" s="93">
        <v>979978.99999999988</v>
      </c>
      <c r="P202" s="95">
        <v>97.5</v>
      </c>
      <c r="Q202" s="93">
        <v>955.47955999999988</v>
      </c>
      <c r="R202" s="94">
        <v>6.7837488353161216E-4</v>
      </c>
      <c r="S202" s="94">
        <v>1.0660349224862637E-2</v>
      </c>
      <c r="T202" s="94">
        <f>Q202/'סכום נכסי הקרן'!$C$43</f>
        <v>1.5379284369445919E-3</v>
      </c>
    </row>
    <row r="203" spans="2:20" s="151" customFormat="1">
      <c r="B203" s="86" t="s">
        <v>791</v>
      </c>
      <c r="C203" s="83" t="s">
        <v>792</v>
      </c>
      <c r="D203" s="96" t="s">
        <v>133</v>
      </c>
      <c r="E203" s="96" t="s">
        <v>330</v>
      </c>
      <c r="F203" s="83" t="s">
        <v>542</v>
      </c>
      <c r="G203" s="96" t="s">
        <v>379</v>
      </c>
      <c r="H203" s="83" t="s">
        <v>536</v>
      </c>
      <c r="I203" s="83" t="s">
        <v>175</v>
      </c>
      <c r="J203" s="83"/>
      <c r="K203" s="93">
        <v>5.2299999999999995</v>
      </c>
      <c r="L203" s="96" t="s">
        <v>177</v>
      </c>
      <c r="M203" s="97">
        <v>3.5000000000000003E-2</v>
      </c>
      <c r="N203" s="97">
        <v>2.4100000000000007E-2</v>
      </c>
      <c r="O203" s="93">
        <v>138699.99999999997</v>
      </c>
      <c r="P203" s="95">
        <v>106.73</v>
      </c>
      <c r="Q203" s="93">
        <v>148.03449999999998</v>
      </c>
      <c r="R203" s="94">
        <v>1.2995682940940849E-3</v>
      </c>
      <c r="S203" s="94">
        <v>1.6516307971338792E-3</v>
      </c>
      <c r="T203" s="94">
        <f>Q203/'סכום נכסי הקרן'!$C$43</f>
        <v>2.3827455523891497E-4</v>
      </c>
    </row>
    <row r="204" spans="2:20" s="151" customFormat="1">
      <c r="B204" s="86" t="s">
        <v>793</v>
      </c>
      <c r="C204" s="83" t="s">
        <v>794</v>
      </c>
      <c r="D204" s="96" t="s">
        <v>133</v>
      </c>
      <c r="E204" s="96" t="s">
        <v>330</v>
      </c>
      <c r="F204" s="83" t="s">
        <v>795</v>
      </c>
      <c r="G204" s="96" t="s">
        <v>399</v>
      </c>
      <c r="H204" s="83" t="s">
        <v>536</v>
      </c>
      <c r="I204" s="83" t="s">
        <v>173</v>
      </c>
      <c r="J204" s="83"/>
      <c r="K204" s="93">
        <v>2.0799999999999996</v>
      </c>
      <c r="L204" s="96" t="s">
        <v>177</v>
      </c>
      <c r="M204" s="97">
        <v>6.9000000000000006E-2</v>
      </c>
      <c r="N204" s="97">
        <v>2.0099999999999996E-2</v>
      </c>
      <c r="O204" s="93">
        <v>0.99999999999999989</v>
      </c>
      <c r="P204" s="95">
        <v>110.43</v>
      </c>
      <c r="Q204" s="93">
        <v>1.1000000000000001E-3</v>
      </c>
      <c r="R204" s="94">
        <v>2.2204458655297982E-9</v>
      </c>
      <c r="S204" s="94">
        <v>1.2272773420028894E-8</v>
      </c>
      <c r="T204" s="94">
        <f>Q204/'סכום נכסי הקרן'!$C$43</f>
        <v>1.7705468033654758E-9</v>
      </c>
    </row>
    <row r="205" spans="2:20" s="151" customFormat="1">
      <c r="B205" s="86" t="s">
        <v>796</v>
      </c>
      <c r="C205" s="83" t="s">
        <v>797</v>
      </c>
      <c r="D205" s="96" t="s">
        <v>133</v>
      </c>
      <c r="E205" s="96" t="s">
        <v>330</v>
      </c>
      <c r="F205" s="83" t="s">
        <v>798</v>
      </c>
      <c r="G205" s="96" t="s">
        <v>432</v>
      </c>
      <c r="H205" s="83" t="s">
        <v>536</v>
      </c>
      <c r="I205" s="83" t="s">
        <v>173</v>
      </c>
      <c r="J205" s="83"/>
      <c r="K205" s="93">
        <v>2.2999999999999994</v>
      </c>
      <c r="L205" s="96" t="s">
        <v>177</v>
      </c>
      <c r="M205" s="97">
        <v>5.5500000000000001E-2</v>
      </c>
      <c r="N205" s="97">
        <v>1.5899999999999994E-2</v>
      </c>
      <c r="O205" s="93">
        <v>10182.399999999998</v>
      </c>
      <c r="P205" s="95">
        <v>109.8</v>
      </c>
      <c r="Q205" s="93">
        <v>11.18028</v>
      </c>
      <c r="R205" s="94">
        <v>2.1213333333333328E-4</v>
      </c>
      <c r="S205" s="94">
        <v>1.2473913019316421E-4</v>
      </c>
      <c r="T205" s="94">
        <f>Q205/'סכום נכסי הקרן'!$C$43</f>
        <v>1.7995644558846326E-5</v>
      </c>
    </row>
    <row r="206" spans="2:20" s="151" customFormat="1">
      <c r="B206" s="86" t="s">
        <v>799</v>
      </c>
      <c r="C206" s="83" t="s">
        <v>800</v>
      </c>
      <c r="D206" s="96" t="s">
        <v>133</v>
      </c>
      <c r="E206" s="96" t="s">
        <v>330</v>
      </c>
      <c r="F206" s="83" t="s">
        <v>552</v>
      </c>
      <c r="G206" s="96" t="s">
        <v>332</v>
      </c>
      <c r="H206" s="83" t="s">
        <v>536</v>
      </c>
      <c r="I206" s="83" t="s">
        <v>175</v>
      </c>
      <c r="J206" s="83"/>
      <c r="K206" s="93">
        <v>0.67</v>
      </c>
      <c r="L206" s="96" t="s">
        <v>177</v>
      </c>
      <c r="M206" s="97">
        <v>1.0200000000000001E-2</v>
      </c>
      <c r="N206" s="97">
        <v>6.4999999999999988E-3</v>
      </c>
      <c r="O206" s="93">
        <v>25398.999999999996</v>
      </c>
      <c r="P206" s="95">
        <v>100.35</v>
      </c>
      <c r="Q206" s="93">
        <v>25.487889999999997</v>
      </c>
      <c r="R206" s="94">
        <v>2.4189523809523805E-4</v>
      </c>
      <c r="S206" s="94">
        <v>2.843700899314729E-4</v>
      </c>
      <c r="T206" s="94">
        <f>Q206/'סכום נכסי הקרן'!$C$43</f>
        <v>4.1025001967300788E-5</v>
      </c>
    </row>
    <row r="207" spans="2:20" s="151" customFormat="1">
      <c r="B207" s="86" t="s">
        <v>801</v>
      </c>
      <c r="C207" s="83" t="s">
        <v>802</v>
      </c>
      <c r="D207" s="96" t="s">
        <v>133</v>
      </c>
      <c r="E207" s="96" t="s">
        <v>330</v>
      </c>
      <c r="F207" s="83" t="s">
        <v>539</v>
      </c>
      <c r="G207" s="96" t="s">
        <v>332</v>
      </c>
      <c r="H207" s="83" t="s">
        <v>536</v>
      </c>
      <c r="I207" s="83" t="s">
        <v>173</v>
      </c>
      <c r="J207" s="83"/>
      <c r="K207" s="93">
        <v>3.57</v>
      </c>
      <c r="L207" s="96" t="s">
        <v>177</v>
      </c>
      <c r="M207" s="97">
        <v>1.47E-2</v>
      </c>
      <c r="N207" s="97">
        <v>1.4200000000000001E-2</v>
      </c>
      <c r="O207" s="93">
        <v>202320.99999999997</v>
      </c>
      <c r="P207" s="95">
        <v>100.47</v>
      </c>
      <c r="Q207" s="93">
        <v>203.27190999999996</v>
      </c>
      <c r="R207" s="94">
        <v>3.9311584346947496E-4</v>
      </c>
      <c r="S207" s="94">
        <v>2.2679182673513683E-3</v>
      </c>
      <c r="T207" s="94">
        <f>Q207/'סכום נכסי הקרן'!$C$43</f>
        <v>3.2718402769499512E-4</v>
      </c>
    </row>
    <row r="208" spans="2:20" s="151" customFormat="1">
      <c r="B208" s="86" t="s">
        <v>803</v>
      </c>
      <c r="C208" s="83" t="s">
        <v>804</v>
      </c>
      <c r="D208" s="96" t="s">
        <v>133</v>
      </c>
      <c r="E208" s="96" t="s">
        <v>330</v>
      </c>
      <c r="F208" s="83" t="s">
        <v>805</v>
      </c>
      <c r="G208" s="96" t="s">
        <v>379</v>
      </c>
      <c r="H208" s="83" t="s">
        <v>536</v>
      </c>
      <c r="I208" s="83" t="s">
        <v>175</v>
      </c>
      <c r="J208" s="83"/>
      <c r="K208" s="93">
        <v>4.43</v>
      </c>
      <c r="L208" s="96" t="s">
        <v>177</v>
      </c>
      <c r="M208" s="97">
        <v>6.0499999999999998E-2</v>
      </c>
      <c r="N208" s="97">
        <v>4.2299999999999997E-2</v>
      </c>
      <c r="O208" s="93">
        <v>202164.99999999997</v>
      </c>
      <c r="P208" s="95">
        <v>110.48</v>
      </c>
      <c r="Q208" s="93">
        <v>223.35188999999997</v>
      </c>
      <c r="R208" s="94">
        <v>3.3801995030814961E-4</v>
      </c>
      <c r="S208" s="94">
        <v>2.4919519444592882E-3</v>
      </c>
      <c r="T208" s="94">
        <f>Q208/'סכום נכסי הקרן'!$C$43</f>
        <v>3.5950452260467028E-4</v>
      </c>
    </row>
    <row r="209" spans="2:20" s="151" customFormat="1">
      <c r="B209" s="86" t="s">
        <v>806</v>
      </c>
      <c r="C209" s="83" t="s">
        <v>807</v>
      </c>
      <c r="D209" s="96" t="s">
        <v>133</v>
      </c>
      <c r="E209" s="96" t="s">
        <v>330</v>
      </c>
      <c r="F209" s="83" t="s">
        <v>560</v>
      </c>
      <c r="G209" s="96" t="s">
        <v>379</v>
      </c>
      <c r="H209" s="83" t="s">
        <v>536</v>
      </c>
      <c r="I209" s="83" t="s">
        <v>173</v>
      </c>
      <c r="J209" s="83"/>
      <c r="K209" s="93">
        <v>4.4699999999999989</v>
      </c>
      <c r="L209" s="96" t="s">
        <v>177</v>
      </c>
      <c r="M209" s="97">
        <v>7.0499999999999993E-2</v>
      </c>
      <c r="N209" s="97">
        <v>3.1099999999999996E-2</v>
      </c>
      <c r="O209" s="93">
        <v>293.39999999999992</v>
      </c>
      <c r="P209" s="95">
        <v>120.22</v>
      </c>
      <c r="Q209" s="93">
        <v>0.35273000000000004</v>
      </c>
      <c r="R209" s="94">
        <v>4.3867603565446368E-7</v>
      </c>
      <c r="S209" s="94">
        <v>3.9354321531334472E-6</v>
      </c>
      <c r="T209" s="94">
        <f>Q209/'סכום נכסי הקרן'!$C$43</f>
        <v>5.6774997631918574E-7</v>
      </c>
    </row>
    <row r="210" spans="2:20" s="151" customFormat="1">
      <c r="B210" s="86" t="s">
        <v>808</v>
      </c>
      <c r="C210" s="83" t="s">
        <v>809</v>
      </c>
      <c r="D210" s="96" t="s">
        <v>133</v>
      </c>
      <c r="E210" s="96" t="s">
        <v>330</v>
      </c>
      <c r="F210" s="83" t="s">
        <v>563</v>
      </c>
      <c r="G210" s="96" t="s">
        <v>399</v>
      </c>
      <c r="H210" s="83" t="s">
        <v>536</v>
      </c>
      <c r="I210" s="83" t="s">
        <v>175</v>
      </c>
      <c r="J210" s="83"/>
      <c r="K210" s="93">
        <v>5.33</v>
      </c>
      <c r="L210" s="96" t="s">
        <v>177</v>
      </c>
      <c r="M210" s="97">
        <v>4.1399999999999999E-2</v>
      </c>
      <c r="N210" s="97">
        <v>3.5699999999999996E-2</v>
      </c>
      <c r="O210" s="93">
        <v>168858.51</v>
      </c>
      <c r="P210" s="95">
        <v>104.19</v>
      </c>
      <c r="Q210" s="93">
        <v>175.93367999999995</v>
      </c>
      <c r="R210" s="94">
        <v>3.0277415565353613E-4</v>
      </c>
      <c r="S210" s="94">
        <v>1.9629038105380622E-3</v>
      </c>
      <c r="T210" s="94">
        <f>Q210/'סכום נכסי הקרן'!$C$43</f>
        <v>2.8318074066211314E-4</v>
      </c>
    </row>
    <row r="211" spans="2:20" s="151" customFormat="1">
      <c r="B211" s="86" t="s">
        <v>810</v>
      </c>
      <c r="C211" s="83" t="s">
        <v>811</v>
      </c>
      <c r="D211" s="96" t="s">
        <v>133</v>
      </c>
      <c r="E211" s="96" t="s">
        <v>330</v>
      </c>
      <c r="F211" s="83" t="s">
        <v>574</v>
      </c>
      <c r="G211" s="96" t="s">
        <v>399</v>
      </c>
      <c r="H211" s="83" t="s">
        <v>536</v>
      </c>
      <c r="I211" s="83" t="s">
        <v>175</v>
      </c>
      <c r="J211" s="83"/>
      <c r="K211" s="93">
        <v>3.64</v>
      </c>
      <c r="L211" s="96" t="s">
        <v>177</v>
      </c>
      <c r="M211" s="97">
        <v>1.3100000000000001E-2</v>
      </c>
      <c r="N211" s="97">
        <v>1.84E-2</v>
      </c>
      <c r="O211" s="93">
        <v>501755.99999999994</v>
      </c>
      <c r="P211" s="95">
        <v>98.15</v>
      </c>
      <c r="Q211" s="93">
        <v>492.47350999999998</v>
      </c>
      <c r="R211" s="94">
        <v>9.1872809635589272E-4</v>
      </c>
      <c r="S211" s="94">
        <v>5.4945598214512122E-3</v>
      </c>
      <c r="T211" s="94">
        <f>Q211/'סכום נכסי הקרן'!$C$43</f>
        <v>7.926794535206142E-4</v>
      </c>
    </row>
    <row r="212" spans="2:20" s="151" customFormat="1">
      <c r="B212" s="86" t="s">
        <v>812</v>
      </c>
      <c r="C212" s="83" t="s">
        <v>813</v>
      </c>
      <c r="D212" s="96" t="s">
        <v>133</v>
      </c>
      <c r="E212" s="96" t="s">
        <v>330</v>
      </c>
      <c r="F212" s="83" t="s">
        <v>574</v>
      </c>
      <c r="G212" s="96" t="s">
        <v>399</v>
      </c>
      <c r="H212" s="83" t="s">
        <v>536</v>
      </c>
      <c r="I212" s="83" t="s">
        <v>175</v>
      </c>
      <c r="J212" s="83"/>
      <c r="K212" s="93">
        <v>1.21</v>
      </c>
      <c r="L212" s="96" t="s">
        <v>177</v>
      </c>
      <c r="M212" s="97">
        <v>5.5E-2</v>
      </c>
      <c r="N212" s="97">
        <v>1.0500000000000001E-2</v>
      </c>
      <c r="O212" s="93">
        <v>10984.399999999998</v>
      </c>
      <c r="P212" s="95">
        <v>106.88</v>
      </c>
      <c r="Q212" s="93">
        <v>11.740129999999997</v>
      </c>
      <c r="R212" s="94">
        <v>4.2796748251295967E-5</v>
      </c>
      <c r="S212" s="94">
        <v>1.3098541401062162E-4</v>
      </c>
      <c r="T212" s="94">
        <f>Q212/'סכום נכסי הקרן'!$C$43</f>
        <v>1.8896772402359198E-5</v>
      </c>
    </row>
    <row r="213" spans="2:20" s="151" customFormat="1">
      <c r="B213" s="86" t="s">
        <v>814</v>
      </c>
      <c r="C213" s="83" t="s">
        <v>815</v>
      </c>
      <c r="D213" s="96" t="s">
        <v>133</v>
      </c>
      <c r="E213" s="96" t="s">
        <v>330</v>
      </c>
      <c r="F213" s="83" t="s">
        <v>549</v>
      </c>
      <c r="G213" s="96" t="s">
        <v>499</v>
      </c>
      <c r="H213" s="83" t="s">
        <v>536</v>
      </c>
      <c r="I213" s="83" t="s">
        <v>173</v>
      </c>
      <c r="J213" s="83"/>
      <c r="K213" s="93">
        <v>1</v>
      </c>
      <c r="L213" s="96" t="s">
        <v>177</v>
      </c>
      <c r="M213" s="97">
        <v>8.5000000000000006E-2</v>
      </c>
      <c r="N213" s="97">
        <v>1.0200000000000002E-2</v>
      </c>
      <c r="O213" s="93">
        <v>44563.999999999993</v>
      </c>
      <c r="P213" s="95">
        <v>111.61</v>
      </c>
      <c r="Q213" s="93">
        <v>49.737889999999993</v>
      </c>
      <c r="R213" s="94">
        <v>8.1646823539435848E-5</v>
      </c>
      <c r="S213" s="94">
        <v>5.5492895850938254E-4</v>
      </c>
      <c r="T213" s="94">
        <f>Q213/'סכום נכסי הקרן'!$C$43</f>
        <v>8.005751104149422E-5</v>
      </c>
    </row>
    <row r="214" spans="2:20" s="151" customFormat="1">
      <c r="B214" s="86" t="s">
        <v>816</v>
      </c>
      <c r="C214" s="83" t="s">
        <v>817</v>
      </c>
      <c r="D214" s="96" t="s">
        <v>133</v>
      </c>
      <c r="E214" s="96" t="s">
        <v>330</v>
      </c>
      <c r="F214" s="83"/>
      <c r="G214" s="96" t="s">
        <v>379</v>
      </c>
      <c r="H214" s="83" t="s">
        <v>536</v>
      </c>
      <c r="I214" s="83" t="s">
        <v>175</v>
      </c>
      <c r="J214" s="83"/>
      <c r="K214" s="93">
        <v>3.8800000000000008</v>
      </c>
      <c r="L214" s="96" t="s">
        <v>177</v>
      </c>
      <c r="M214" s="97">
        <v>5.0999999999999997E-2</v>
      </c>
      <c r="N214" s="97">
        <v>4.1999999999999996E-2</v>
      </c>
      <c r="O214" s="93">
        <v>1143913.9999999998</v>
      </c>
      <c r="P214" s="95">
        <v>103.65</v>
      </c>
      <c r="Q214" s="93">
        <v>1185.6668299999999</v>
      </c>
      <c r="R214" s="94">
        <v>1.3505478158205428E-3</v>
      </c>
      <c r="S214" s="94">
        <v>1.3228563960212649E-2</v>
      </c>
      <c r="T214" s="94">
        <f>Q214/'סכום נכסי הקרן'!$C$43</f>
        <v>1.9084351051936151E-3</v>
      </c>
    </row>
    <row r="215" spans="2:20" s="151" customFormat="1">
      <c r="B215" s="86" t="s">
        <v>818</v>
      </c>
      <c r="C215" s="83" t="s">
        <v>819</v>
      </c>
      <c r="D215" s="96" t="s">
        <v>133</v>
      </c>
      <c r="E215" s="96" t="s">
        <v>330</v>
      </c>
      <c r="F215" s="83" t="s">
        <v>820</v>
      </c>
      <c r="G215" s="96" t="s">
        <v>379</v>
      </c>
      <c r="H215" s="83" t="s">
        <v>536</v>
      </c>
      <c r="I215" s="83" t="s">
        <v>175</v>
      </c>
      <c r="J215" s="83"/>
      <c r="K215" s="93">
        <v>4.6100000000000003</v>
      </c>
      <c r="L215" s="96" t="s">
        <v>177</v>
      </c>
      <c r="M215" s="97">
        <v>3.3500000000000002E-2</v>
      </c>
      <c r="N215" s="97">
        <v>2.3699999999999995E-2</v>
      </c>
      <c r="O215" s="93">
        <v>374999.99999999994</v>
      </c>
      <c r="P215" s="95">
        <v>104.58</v>
      </c>
      <c r="Q215" s="93">
        <v>400.50410999999991</v>
      </c>
      <c r="R215" s="94">
        <v>9.8077421008445115E-4</v>
      </c>
      <c r="S215" s="94">
        <v>4.4684510871093883E-3</v>
      </c>
      <c r="T215" s="94">
        <f>Q215/'סכום נכסי הקרן'!$C$43</f>
        <v>6.4464661063203151E-4</v>
      </c>
    </row>
    <row r="216" spans="2:20" s="151" customFormat="1">
      <c r="B216" s="86" t="s">
        <v>821</v>
      </c>
      <c r="C216" s="83" t="s">
        <v>822</v>
      </c>
      <c r="D216" s="96" t="s">
        <v>133</v>
      </c>
      <c r="E216" s="96" t="s">
        <v>330</v>
      </c>
      <c r="F216" s="83" t="s">
        <v>823</v>
      </c>
      <c r="G216" s="96" t="s">
        <v>824</v>
      </c>
      <c r="H216" s="83" t="s">
        <v>582</v>
      </c>
      <c r="I216" s="83" t="s">
        <v>175</v>
      </c>
      <c r="J216" s="83"/>
      <c r="K216" s="93">
        <v>1.68</v>
      </c>
      <c r="L216" s="96" t="s">
        <v>177</v>
      </c>
      <c r="M216" s="97">
        <v>6.3E-2</v>
      </c>
      <c r="N216" s="97">
        <v>1.3099999999999999E-2</v>
      </c>
      <c r="O216" s="93">
        <v>100499.99999999999</v>
      </c>
      <c r="P216" s="95">
        <v>110.16</v>
      </c>
      <c r="Q216" s="93">
        <v>110.71079999999999</v>
      </c>
      <c r="R216" s="94">
        <v>3.5733333333333326E-4</v>
      </c>
      <c r="S216" s="94">
        <v>1.235207785045577E-3</v>
      </c>
      <c r="T216" s="94">
        <f>Q216/'סכום נכסי הקרן'!$C$43</f>
        <v>1.7819877548912226E-4</v>
      </c>
    </row>
    <row r="217" spans="2:20" s="151" customFormat="1">
      <c r="B217" s="86" t="s">
        <v>825</v>
      </c>
      <c r="C217" s="83" t="s">
        <v>826</v>
      </c>
      <c r="D217" s="96" t="s">
        <v>133</v>
      </c>
      <c r="E217" s="96" t="s">
        <v>330</v>
      </c>
      <c r="F217" s="83" t="s">
        <v>823</v>
      </c>
      <c r="G217" s="96" t="s">
        <v>824</v>
      </c>
      <c r="H217" s="83" t="s">
        <v>582</v>
      </c>
      <c r="I217" s="83" t="s">
        <v>175</v>
      </c>
      <c r="J217" s="83"/>
      <c r="K217" s="93">
        <v>5.46</v>
      </c>
      <c r="L217" s="96" t="s">
        <v>177</v>
      </c>
      <c r="M217" s="97">
        <v>4.7500000000000001E-2</v>
      </c>
      <c r="N217" s="97">
        <v>0.03</v>
      </c>
      <c r="O217" s="93">
        <v>303899.99999999994</v>
      </c>
      <c r="P217" s="95">
        <v>111.15</v>
      </c>
      <c r="Q217" s="93">
        <v>337.78485999999992</v>
      </c>
      <c r="R217" s="94">
        <v>6.0540260568150116E-4</v>
      </c>
      <c r="S217" s="94">
        <v>3.7686882286328909E-3</v>
      </c>
      <c r="T217" s="94">
        <f>Q217/'סכום נכסי הקרן'!$C$43</f>
        <v>5.4369445827114049E-4</v>
      </c>
    </row>
    <row r="218" spans="2:20" s="151" customFormat="1">
      <c r="B218" s="86" t="s">
        <v>827</v>
      </c>
      <c r="C218" s="83" t="s">
        <v>828</v>
      </c>
      <c r="D218" s="96" t="s">
        <v>133</v>
      </c>
      <c r="E218" s="96" t="s">
        <v>330</v>
      </c>
      <c r="F218" s="83" t="s">
        <v>539</v>
      </c>
      <c r="G218" s="96" t="s">
        <v>332</v>
      </c>
      <c r="H218" s="83" t="s">
        <v>582</v>
      </c>
      <c r="I218" s="83" t="s">
        <v>173</v>
      </c>
      <c r="J218" s="83"/>
      <c r="K218" s="93">
        <v>4.21</v>
      </c>
      <c r="L218" s="96" t="s">
        <v>177</v>
      </c>
      <c r="M218" s="97">
        <v>2.5899999999999999E-2</v>
      </c>
      <c r="N218" s="97">
        <v>1.9500000000000003E-2</v>
      </c>
      <c r="O218" s="93">
        <v>24252.999999999996</v>
      </c>
      <c r="P218" s="95">
        <v>103</v>
      </c>
      <c r="Q218" s="93">
        <v>24.980589999999996</v>
      </c>
      <c r="R218" s="94">
        <v>2.5125352229404937E-4</v>
      </c>
      <c r="S218" s="94">
        <v>2.7871010997149046E-4</v>
      </c>
      <c r="T218" s="94">
        <f>Q218/'סכום נכסי הקרן'!$C$43</f>
        <v>4.0208457973348689E-5</v>
      </c>
    </row>
    <row r="219" spans="2:20" s="151" customFormat="1">
      <c r="B219" s="86" t="s">
        <v>829</v>
      </c>
      <c r="C219" s="83" t="s">
        <v>830</v>
      </c>
      <c r="D219" s="96" t="s">
        <v>133</v>
      </c>
      <c r="E219" s="96" t="s">
        <v>330</v>
      </c>
      <c r="F219" s="83" t="s">
        <v>597</v>
      </c>
      <c r="G219" s="96" t="s">
        <v>598</v>
      </c>
      <c r="H219" s="83" t="s">
        <v>582</v>
      </c>
      <c r="I219" s="83" t="s">
        <v>175</v>
      </c>
      <c r="J219" s="83"/>
      <c r="K219" s="93">
        <v>3.4499999999999997</v>
      </c>
      <c r="L219" s="96" t="s">
        <v>177</v>
      </c>
      <c r="M219" s="97">
        <v>3.4000000000000002E-2</v>
      </c>
      <c r="N219" s="97">
        <v>3.0899999999999997E-2</v>
      </c>
      <c r="O219" s="93">
        <v>299999.99</v>
      </c>
      <c r="P219" s="95">
        <v>101.65</v>
      </c>
      <c r="Q219" s="93">
        <v>304.94997999999993</v>
      </c>
      <c r="R219" s="94">
        <v>6.6573914997548162E-4</v>
      </c>
      <c r="S219" s="94">
        <v>3.402347280893038E-3</v>
      </c>
      <c r="T219" s="94">
        <f>Q219/'סכום נכסי הקרן'!$C$43</f>
        <v>4.9084382934124144E-4</v>
      </c>
    </row>
    <row r="220" spans="2:20" s="151" customFormat="1">
      <c r="B220" s="86" t="s">
        <v>831</v>
      </c>
      <c r="C220" s="83" t="s">
        <v>832</v>
      </c>
      <c r="D220" s="96" t="s">
        <v>133</v>
      </c>
      <c r="E220" s="96" t="s">
        <v>330</v>
      </c>
      <c r="F220" s="83" t="s">
        <v>833</v>
      </c>
      <c r="G220" s="96" t="s">
        <v>164</v>
      </c>
      <c r="H220" s="83" t="s">
        <v>582</v>
      </c>
      <c r="I220" s="83" t="s">
        <v>175</v>
      </c>
      <c r="J220" s="83"/>
      <c r="K220" s="93">
        <v>0.84000000000000008</v>
      </c>
      <c r="L220" s="96" t="s">
        <v>177</v>
      </c>
      <c r="M220" s="97">
        <v>5.45E-2</v>
      </c>
      <c r="N220" s="97">
        <v>1.0800000000000001E-2</v>
      </c>
      <c r="O220" s="93">
        <v>0.48999999999999994</v>
      </c>
      <c r="P220" s="95">
        <v>104.5</v>
      </c>
      <c r="Q220" s="93">
        <v>5.0999999999999993E-4</v>
      </c>
      <c r="R220" s="94">
        <v>4.3109840803891892E-9</v>
      </c>
      <c r="S220" s="94">
        <v>5.6901040401952132E-9</v>
      </c>
      <c r="T220" s="94">
        <f>Q220/'סכום נכסי הקרן'!$C$43</f>
        <v>8.2088988156035683E-10</v>
      </c>
    </row>
    <row r="221" spans="2:20" s="151" customFormat="1">
      <c r="B221" s="86" t="s">
        <v>834</v>
      </c>
      <c r="C221" s="83" t="s">
        <v>835</v>
      </c>
      <c r="D221" s="96" t="s">
        <v>133</v>
      </c>
      <c r="E221" s="96" t="s">
        <v>330</v>
      </c>
      <c r="F221" s="83" t="s">
        <v>626</v>
      </c>
      <c r="G221" s="96" t="s">
        <v>379</v>
      </c>
      <c r="H221" s="83" t="s">
        <v>621</v>
      </c>
      <c r="I221" s="83" t="s">
        <v>173</v>
      </c>
      <c r="J221" s="83"/>
      <c r="K221" s="93">
        <v>2.9899999999999998</v>
      </c>
      <c r="L221" s="96" t="s">
        <v>177</v>
      </c>
      <c r="M221" s="97">
        <v>0.05</v>
      </c>
      <c r="N221" s="97">
        <v>2.3899999999999998E-2</v>
      </c>
      <c r="O221" s="93">
        <v>218728.99999999997</v>
      </c>
      <c r="P221" s="95">
        <v>109.23</v>
      </c>
      <c r="Q221" s="93">
        <v>238.91769999999994</v>
      </c>
      <c r="R221" s="94">
        <v>8.7491599999999989E-4</v>
      </c>
      <c r="S221" s="94">
        <v>2.6656207255767602E-3</v>
      </c>
      <c r="T221" s="94">
        <f>Q221/'סכום נכסי הקרן'!$C$43</f>
        <v>3.845590636385742E-4</v>
      </c>
    </row>
    <row r="222" spans="2:20" s="151" customFormat="1">
      <c r="B222" s="86" t="s">
        <v>836</v>
      </c>
      <c r="C222" s="83" t="s">
        <v>837</v>
      </c>
      <c r="D222" s="96" t="s">
        <v>133</v>
      </c>
      <c r="E222" s="96" t="s">
        <v>330</v>
      </c>
      <c r="F222" s="83" t="s">
        <v>626</v>
      </c>
      <c r="G222" s="96" t="s">
        <v>379</v>
      </c>
      <c r="H222" s="83" t="s">
        <v>621</v>
      </c>
      <c r="I222" s="83" t="s">
        <v>173</v>
      </c>
      <c r="J222" s="83"/>
      <c r="K222" s="93">
        <v>4.21</v>
      </c>
      <c r="L222" s="96" t="s">
        <v>177</v>
      </c>
      <c r="M222" s="97">
        <v>4.6500000000000007E-2</v>
      </c>
      <c r="N222" s="97">
        <v>3.73E-2</v>
      </c>
      <c r="O222" s="93">
        <v>225771.99999999997</v>
      </c>
      <c r="P222" s="95">
        <v>105.21</v>
      </c>
      <c r="Q222" s="93">
        <v>237.53471999999996</v>
      </c>
      <c r="R222" s="94">
        <v>1.163983792943981E-3</v>
      </c>
      <c r="S222" s="94">
        <v>2.6501907254090958E-3</v>
      </c>
      <c r="T222" s="94">
        <f>Q222/'סכום נכסי הקרן'!$C$43</f>
        <v>3.8233303562210298E-4</v>
      </c>
    </row>
    <row r="223" spans="2:20" s="151" customFormat="1">
      <c r="B223" s="86" t="s">
        <v>838</v>
      </c>
      <c r="C223" s="83" t="s">
        <v>839</v>
      </c>
      <c r="D223" s="96" t="s">
        <v>133</v>
      </c>
      <c r="E223" s="96" t="s">
        <v>330</v>
      </c>
      <c r="F223" s="83" t="s">
        <v>631</v>
      </c>
      <c r="G223" s="96" t="s">
        <v>598</v>
      </c>
      <c r="H223" s="83" t="s">
        <v>621</v>
      </c>
      <c r="I223" s="83" t="s">
        <v>173</v>
      </c>
      <c r="J223" s="83"/>
      <c r="K223" s="93">
        <v>2.7300000000000004</v>
      </c>
      <c r="L223" s="96" t="s">
        <v>177</v>
      </c>
      <c r="M223" s="97">
        <v>3.3000000000000002E-2</v>
      </c>
      <c r="N223" s="97">
        <v>2.4300000000000002E-2</v>
      </c>
      <c r="O223" s="93">
        <v>291562.37999999995</v>
      </c>
      <c r="P223" s="95">
        <v>102.86</v>
      </c>
      <c r="Q223" s="93">
        <v>299.90105999999992</v>
      </c>
      <c r="R223" s="94">
        <v>5.6756809758079941E-4</v>
      </c>
      <c r="S223" s="94">
        <v>3.3460161434604447E-3</v>
      </c>
      <c r="T223" s="94">
        <f>Q223/'סכום נכסי הקרן'!$C$43</f>
        <v>4.8271714828083414E-4</v>
      </c>
    </row>
    <row r="224" spans="2:20" s="151" customFormat="1">
      <c r="B224" s="86" t="s">
        <v>840</v>
      </c>
      <c r="C224" s="83" t="s">
        <v>841</v>
      </c>
      <c r="D224" s="96" t="s">
        <v>133</v>
      </c>
      <c r="E224" s="96" t="s">
        <v>330</v>
      </c>
      <c r="F224" s="83" t="s">
        <v>842</v>
      </c>
      <c r="G224" s="96" t="s">
        <v>379</v>
      </c>
      <c r="H224" s="83" t="s">
        <v>621</v>
      </c>
      <c r="I224" s="83" t="s">
        <v>173</v>
      </c>
      <c r="J224" s="83"/>
      <c r="K224" s="93">
        <v>0.65999999999999992</v>
      </c>
      <c r="L224" s="96" t="s">
        <v>177</v>
      </c>
      <c r="M224" s="97">
        <v>5.57E-2</v>
      </c>
      <c r="N224" s="97">
        <v>1.3199999999999998E-2</v>
      </c>
      <c r="O224" s="93">
        <v>24028.249999999996</v>
      </c>
      <c r="P224" s="95">
        <v>103.3</v>
      </c>
      <c r="Q224" s="93">
        <v>24.821179999999998</v>
      </c>
      <c r="R224" s="94">
        <v>5.6756874861227239E-4</v>
      </c>
      <c r="S224" s="94">
        <v>2.7693156196159342E-4</v>
      </c>
      <c r="T224" s="94">
        <f>Q224/'סכום נכסי הקרן'!$C$43</f>
        <v>3.9951873549780977E-5</v>
      </c>
    </row>
    <row r="225" spans="2:20" s="151" customFormat="1">
      <c r="B225" s="86" t="s">
        <v>843</v>
      </c>
      <c r="C225" s="83" t="s">
        <v>844</v>
      </c>
      <c r="D225" s="96" t="s">
        <v>133</v>
      </c>
      <c r="E225" s="96" t="s">
        <v>330</v>
      </c>
      <c r="F225" s="83" t="s">
        <v>639</v>
      </c>
      <c r="G225" s="96" t="s">
        <v>379</v>
      </c>
      <c r="H225" s="83" t="s">
        <v>621</v>
      </c>
      <c r="I225" s="83" t="s">
        <v>175</v>
      </c>
      <c r="J225" s="83"/>
      <c r="K225" s="93">
        <v>5.7600000000000016</v>
      </c>
      <c r="L225" s="96" t="s">
        <v>177</v>
      </c>
      <c r="M225" s="97">
        <v>6.9000000000000006E-2</v>
      </c>
      <c r="N225" s="97">
        <v>7.3300000000000004E-2</v>
      </c>
      <c r="O225" s="93">
        <v>276599.99999999994</v>
      </c>
      <c r="P225" s="95">
        <v>100.86</v>
      </c>
      <c r="Q225" s="93">
        <v>278.97874999999993</v>
      </c>
      <c r="R225" s="94">
        <v>7.6628777070098973E-4</v>
      </c>
      <c r="S225" s="94">
        <v>3.1125845343208045E-3</v>
      </c>
      <c r="T225" s="94">
        <f>Q225/'סכום נכסי הקרן'!$C$43</f>
        <v>4.4904084910854188E-4</v>
      </c>
    </row>
    <row r="226" spans="2:20" s="151" customFormat="1">
      <c r="B226" s="86" t="s">
        <v>845</v>
      </c>
      <c r="C226" s="83" t="s">
        <v>846</v>
      </c>
      <c r="D226" s="96" t="s">
        <v>133</v>
      </c>
      <c r="E226" s="96" t="s">
        <v>330</v>
      </c>
      <c r="F226" s="83" t="s">
        <v>847</v>
      </c>
      <c r="G226" s="96" t="s">
        <v>598</v>
      </c>
      <c r="H226" s="83" t="s">
        <v>621</v>
      </c>
      <c r="I226" s="83" t="s">
        <v>173</v>
      </c>
      <c r="J226" s="83"/>
      <c r="K226" s="93">
        <v>0.41</v>
      </c>
      <c r="L226" s="96" t="s">
        <v>177</v>
      </c>
      <c r="M226" s="97">
        <v>6.6500000000000004E-2</v>
      </c>
      <c r="N226" s="97">
        <v>1.3500000000000002E-2</v>
      </c>
      <c r="O226" s="93">
        <v>97549.999999999985</v>
      </c>
      <c r="P226" s="95">
        <v>102.75</v>
      </c>
      <c r="Q226" s="93">
        <v>100.23262999999997</v>
      </c>
      <c r="R226" s="94">
        <v>8.9928554966582153E-4</v>
      </c>
      <c r="S226" s="94">
        <v>1.1183021429850822E-3</v>
      </c>
      <c r="T226" s="94">
        <f>Q226/'סכום נכסי הקרן'!$C$43</f>
        <v>1.6133323876310404E-4</v>
      </c>
    </row>
    <row r="227" spans="2:20" s="151" customFormat="1">
      <c r="B227" s="86" t="s">
        <v>848</v>
      </c>
      <c r="C227" s="83" t="s">
        <v>849</v>
      </c>
      <c r="D227" s="96" t="s">
        <v>133</v>
      </c>
      <c r="E227" s="96" t="s">
        <v>330</v>
      </c>
      <c r="F227" s="83" t="s">
        <v>847</v>
      </c>
      <c r="G227" s="96" t="s">
        <v>598</v>
      </c>
      <c r="H227" s="83" t="s">
        <v>621</v>
      </c>
      <c r="I227" s="83" t="s">
        <v>173</v>
      </c>
      <c r="J227" s="83"/>
      <c r="K227" s="93">
        <v>0.91</v>
      </c>
      <c r="L227" s="96" t="s">
        <v>177</v>
      </c>
      <c r="M227" s="97">
        <v>2.3199999999999998E-2</v>
      </c>
      <c r="N227" s="97">
        <v>1.1399999999999999E-2</v>
      </c>
      <c r="O227" s="93">
        <v>3581.2</v>
      </c>
      <c r="P227" s="95">
        <v>101.3</v>
      </c>
      <c r="Q227" s="93">
        <v>3.6277499999999994</v>
      </c>
      <c r="R227" s="94">
        <v>8.7774509803921561E-5</v>
      </c>
      <c r="S227" s="94">
        <v>4.0475048885918006E-5</v>
      </c>
      <c r="T227" s="94">
        <f>Q227/'סכום נכסי הקרן'!$C$43</f>
        <v>5.8391828780991849E-6</v>
      </c>
    </row>
    <row r="228" spans="2:20" s="151" customFormat="1">
      <c r="B228" s="86" t="s">
        <v>850</v>
      </c>
      <c r="C228" s="83" t="s">
        <v>851</v>
      </c>
      <c r="D228" s="96" t="s">
        <v>133</v>
      </c>
      <c r="E228" s="96" t="s">
        <v>330</v>
      </c>
      <c r="F228" s="83"/>
      <c r="G228" s="96" t="s">
        <v>379</v>
      </c>
      <c r="H228" s="83" t="s">
        <v>621</v>
      </c>
      <c r="I228" s="83" t="s">
        <v>173</v>
      </c>
      <c r="J228" s="83"/>
      <c r="K228" s="93">
        <v>5.6000000000000005</v>
      </c>
      <c r="L228" s="96" t="s">
        <v>177</v>
      </c>
      <c r="M228" s="97">
        <v>4.5999999999999999E-2</v>
      </c>
      <c r="N228" s="97">
        <v>4.5400000000000003E-2</v>
      </c>
      <c r="O228" s="93">
        <v>216900.99999999997</v>
      </c>
      <c r="P228" s="95">
        <v>100.61</v>
      </c>
      <c r="Q228" s="93">
        <v>218.22409999999996</v>
      </c>
      <c r="R228" s="94">
        <v>9.0375416666666657E-4</v>
      </c>
      <c r="S228" s="94">
        <v>2.4347408491724788E-3</v>
      </c>
      <c r="T228" s="94">
        <f>Q228/'סכום נכסי הקרן'!$C$43</f>
        <v>3.5125089333846169E-4</v>
      </c>
    </row>
    <row r="229" spans="2:20" s="151" customFormat="1">
      <c r="B229" s="86" t="s">
        <v>852</v>
      </c>
      <c r="C229" s="83" t="s">
        <v>853</v>
      </c>
      <c r="D229" s="96" t="s">
        <v>133</v>
      </c>
      <c r="E229" s="96" t="s">
        <v>330</v>
      </c>
      <c r="F229" s="83" t="s">
        <v>854</v>
      </c>
      <c r="G229" s="96" t="s">
        <v>598</v>
      </c>
      <c r="H229" s="83" t="s">
        <v>660</v>
      </c>
      <c r="I229" s="83" t="s">
        <v>173</v>
      </c>
      <c r="J229" s="83"/>
      <c r="K229" s="93">
        <v>2.5000000000000004</v>
      </c>
      <c r="L229" s="96" t="s">
        <v>177</v>
      </c>
      <c r="M229" s="97">
        <v>4.2999999999999997E-2</v>
      </c>
      <c r="N229" s="97">
        <v>3.8200000000000005E-2</v>
      </c>
      <c r="O229" s="93">
        <v>409238.67999999993</v>
      </c>
      <c r="P229" s="95">
        <v>101.68</v>
      </c>
      <c r="Q229" s="93">
        <v>416.11389999999989</v>
      </c>
      <c r="R229" s="94">
        <v>5.6692093109956653E-4</v>
      </c>
      <c r="S229" s="94">
        <v>4.6426105560223273E-3</v>
      </c>
      <c r="T229" s="94">
        <f>Q229/'סכום נכסי הקרן'!$C$43</f>
        <v>6.6977194134631003E-4</v>
      </c>
    </row>
    <row r="230" spans="2:20" s="151" customFormat="1">
      <c r="B230" s="86" t="s">
        <v>855</v>
      </c>
      <c r="C230" s="83" t="s">
        <v>856</v>
      </c>
      <c r="D230" s="96" t="s">
        <v>133</v>
      </c>
      <c r="E230" s="96" t="s">
        <v>330</v>
      </c>
      <c r="F230" s="83" t="s">
        <v>659</v>
      </c>
      <c r="G230" s="96" t="s">
        <v>436</v>
      </c>
      <c r="H230" s="83" t="s">
        <v>660</v>
      </c>
      <c r="I230" s="83" t="s">
        <v>175</v>
      </c>
      <c r="J230" s="83"/>
      <c r="K230" s="93">
        <v>3.3000000000000003</v>
      </c>
      <c r="L230" s="96" t="s">
        <v>177</v>
      </c>
      <c r="M230" s="97">
        <v>0.06</v>
      </c>
      <c r="N230" s="97">
        <v>3.3000000000000002E-2</v>
      </c>
      <c r="O230" s="93">
        <v>373499.99999999994</v>
      </c>
      <c r="P230" s="95">
        <v>110.7</v>
      </c>
      <c r="Q230" s="93">
        <v>413.46448999999996</v>
      </c>
      <c r="R230" s="94">
        <v>5.4615435682026146E-4</v>
      </c>
      <c r="S230" s="94">
        <v>4.6130509118161829E-3</v>
      </c>
      <c r="T230" s="94">
        <f>Q230/'סכום נכסי הקרן'!$C$43</f>
        <v>6.6550748279512416E-4</v>
      </c>
    </row>
    <row r="231" spans="2:20" s="151" customFormat="1">
      <c r="B231" s="86" t="s">
        <v>857</v>
      </c>
      <c r="C231" s="83" t="s">
        <v>858</v>
      </c>
      <c r="D231" s="96" t="s">
        <v>133</v>
      </c>
      <c r="E231" s="96" t="s">
        <v>330</v>
      </c>
      <c r="F231" s="83" t="s">
        <v>663</v>
      </c>
      <c r="G231" s="96" t="s">
        <v>499</v>
      </c>
      <c r="H231" s="83" t="s">
        <v>660</v>
      </c>
      <c r="I231" s="83" t="s">
        <v>173</v>
      </c>
      <c r="J231" s="83"/>
      <c r="K231" s="93">
        <v>1.3699999999999999</v>
      </c>
      <c r="L231" s="96" t="s">
        <v>177</v>
      </c>
      <c r="M231" s="97">
        <v>5.1200000000000002E-2</v>
      </c>
      <c r="N231" s="97">
        <v>2.2199999999999998E-2</v>
      </c>
      <c r="O231" s="93">
        <v>37502.660000000003</v>
      </c>
      <c r="P231" s="95">
        <v>104.52</v>
      </c>
      <c r="Q231" s="93">
        <v>39.197780000000002</v>
      </c>
      <c r="R231" s="94">
        <v>6.2542133731546714E-4</v>
      </c>
      <c r="S231" s="94">
        <v>4.3733224773467291E-4</v>
      </c>
      <c r="T231" s="94">
        <f>Q231/'סכום נכסי הקרן'!$C$43</f>
        <v>6.309227643456652E-5</v>
      </c>
    </row>
    <row r="232" spans="2:20" s="151" customFormat="1">
      <c r="B232" s="86" t="s">
        <v>859</v>
      </c>
      <c r="C232" s="83" t="s">
        <v>860</v>
      </c>
      <c r="D232" s="96" t="s">
        <v>133</v>
      </c>
      <c r="E232" s="96" t="s">
        <v>330</v>
      </c>
      <c r="F232" s="83" t="s">
        <v>861</v>
      </c>
      <c r="G232" s="96" t="s">
        <v>598</v>
      </c>
      <c r="H232" s="83" t="s">
        <v>660</v>
      </c>
      <c r="I232" s="83" t="s">
        <v>175</v>
      </c>
      <c r="J232" s="83"/>
      <c r="K232" s="93">
        <v>3.2</v>
      </c>
      <c r="L232" s="96" t="s">
        <v>177</v>
      </c>
      <c r="M232" s="97">
        <v>4.7E-2</v>
      </c>
      <c r="N232" s="97">
        <v>3.5400000000000008E-2</v>
      </c>
      <c r="O232" s="93">
        <v>55999.999999999993</v>
      </c>
      <c r="P232" s="95">
        <v>105.41</v>
      </c>
      <c r="Q232" s="93">
        <v>59.029599999999988</v>
      </c>
      <c r="R232" s="94">
        <v>5.0842533410807667E-4</v>
      </c>
      <c r="S232" s="94">
        <v>6.5859718715903406E-4</v>
      </c>
      <c r="T232" s="94">
        <f>Q232/'סכום נכסי הקרן'!$C$43</f>
        <v>9.5013335985402416E-5</v>
      </c>
    </row>
    <row r="233" spans="2:20" s="151" customFormat="1">
      <c r="B233" s="86" t="s">
        <v>862</v>
      </c>
      <c r="C233" s="83" t="s">
        <v>863</v>
      </c>
      <c r="D233" s="96" t="s">
        <v>133</v>
      </c>
      <c r="E233" s="96" t="s">
        <v>330</v>
      </c>
      <c r="F233" s="83" t="s">
        <v>676</v>
      </c>
      <c r="G233" s="96" t="s">
        <v>379</v>
      </c>
      <c r="H233" s="83" t="s">
        <v>673</v>
      </c>
      <c r="I233" s="83" t="s">
        <v>173</v>
      </c>
      <c r="J233" s="83"/>
      <c r="K233" s="93">
        <v>1.96</v>
      </c>
      <c r="L233" s="96" t="s">
        <v>177</v>
      </c>
      <c r="M233" s="97">
        <v>3.4700000000000002E-2</v>
      </c>
      <c r="N233" s="97">
        <v>4.07E-2</v>
      </c>
      <c r="O233" s="93">
        <v>15992.999999999998</v>
      </c>
      <c r="P233" s="95">
        <v>99.31</v>
      </c>
      <c r="Q233" s="93">
        <v>15.882649999999998</v>
      </c>
      <c r="R233" s="94">
        <v>8.5276488739376418E-5</v>
      </c>
      <c r="S233" s="94">
        <v>1.7720378614511081E-4</v>
      </c>
      <c r="T233" s="94">
        <f>Q233/'סכום נכסי הקרן'!$C$43</f>
        <v>2.5564522896793337E-5</v>
      </c>
    </row>
    <row r="234" spans="2:20" s="151" customFormat="1">
      <c r="B234" s="86" t="s">
        <v>864</v>
      </c>
      <c r="C234" s="83" t="s">
        <v>865</v>
      </c>
      <c r="D234" s="96" t="s">
        <v>133</v>
      </c>
      <c r="E234" s="96" t="s">
        <v>330</v>
      </c>
      <c r="F234" s="83" t="s">
        <v>683</v>
      </c>
      <c r="G234" s="96" t="s">
        <v>379</v>
      </c>
      <c r="H234" s="83" t="s">
        <v>673</v>
      </c>
      <c r="I234" s="83" t="s">
        <v>175</v>
      </c>
      <c r="J234" s="83"/>
      <c r="K234" s="93">
        <v>4.3599999999999985</v>
      </c>
      <c r="L234" s="96" t="s">
        <v>177</v>
      </c>
      <c r="M234" s="97">
        <v>6.4899999999999999E-2</v>
      </c>
      <c r="N234" s="97">
        <v>4.6099999999999988E-2</v>
      </c>
      <c r="O234" s="93">
        <v>151050.99999999997</v>
      </c>
      <c r="P234" s="95">
        <v>108.43</v>
      </c>
      <c r="Q234" s="93">
        <v>168.11976000000001</v>
      </c>
      <c r="R234" s="94">
        <v>3.5933231098555688E-4</v>
      </c>
      <c r="S234" s="94">
        <v>1.8757233835542154E-3</v>
      </c>
      <c r="T234" s="94">
        <f>Q234/'סכום נכסי הקרן'!$C$43</f>
        <v>2.7060354877324637E-4</v>
      </c>
    </row>
    <row r="235" spans="2:20" s="151" customFormat="1">
      <c r="B235" s="86" t="s">
        <v>866</v>
      </c>
      <c r="C235" s="83" t="s">
        <v>867</v>
      </c>
      <c r="D235" s="96" t="s">
        <v>133</v>
      </c>
      <c r="E235" s="96" t="s">
        <v>330</v>
      </c>
      <c r="F235" s="83" t="s">
        <v>694</v>
      </c>
      <c r="G235" s="96" t="s">
        <v>499</v>
      </c>
      <c r="H235" s="83" t="s">
        <v>695</v>
      </c>
      <c r="I235" s="83" t="s">
        <v>173</v>
      </c>
      <c r="J235" s="83"/>
      <c r="K235" s="93">
        <v>1.1700000000000002</v>
      </c>
      <c r="L235" s="96" t="s">
        <v>177</v>
      </c>
      <c r="M235" s="97">
        <v>6.7000000000000004E-2</v>
      </c>
      <c r="N235" s="97">
        <v>8.0100000000000005E-2</v>
      </c>
      <c r="O235" s="93">
        <v>33450.589999999997</v>
      </c>
      <c r="P235" s="95">
        <v>100.04</v>
      </c>
      <c r="Q235" s="93">
        <v>33.463959999999993</v>
      </c>
      <c r="R235" s="94">
        <v>6.4489532039434575E-5</v>
      </c>
      <c r="S235" s="94">
        <v>3.7335963528809999E-4</v>
      </c>
      <c r="T235" s="94">
        <f>Q235/'סכום נכסי הקרן'!$C$43</f>
        <v>5.3863188550863754E-5</v>
      </c>
    </row>
    <row r="236" spans="2:20" s="151" customFormat="1">
      <c r="B236" s="86" t="s">
        <v>868</v>
      </c>
      <c r="C236" s="83" t="s">
        <v>869</v>
      </c>
      <c r="D236" s="96" t="s">
        <v>133</v>
      </c>
      <c r="E236" s="96" t="s">
        <v>330</v>
      </c>
      <c r="F236" s="83" t="s">
        <v>716</v>
      </c>
      <c r="G236" s="96" t="s">
        <v>399</v>
      </c>
      <c r="H236" s="83" t="s">
        <v>717</v>
      </c>
      <c r="I236" s="83"/>
      <c r="J236" s="83"/>
      <c r="K236" s="93">
        <v>5.0299999999999994</v>
      </c>
      <c r="L236" s="96" t="s">
        <v>177</v>
      </c>
      <c r="M236" s="97">
        <v>5.5E-2</v>
      </c>
      <c r="N236" s="97">
        <v>4.9399999999999986E-2</v>
      </c>
      <c r="O236" s="93">
        <v>163397.78999999998</v>
      </c>
      <c r="P236" s="95">
        <v>104.49</v>
      </c>
      <c r="Q236" s="93">
        <v>170.92417</v>
      </c>
      <c r="R236" s="94">
        <v>3.0268965215531356E-4</v>
      </c>
      <c r="S236" s="94">
        <v>1.907012373105909E-3</v>
      </c>
      <c r="T236" s="94">
        <f>Q236/'סכום נכסי הקרן'!$C$43</f>
        <v>2.7511749346490649E-4</v>
      </c>
    </row>
    <row r="237" spans="2:20" s="151" customFormat="1">
      <c r="B237" s="86" t="s">
        <v>870</v>
      </c>
      <c r="C237" s="83" t="s">
        <v>871</v>
      </c>
      <c r="D237" s="96" t="s">
        <v>133</v>
      </c>
      <c r="E237" s="96" t="s">
        <v>330</v>
      </c>
      <c r="F237" s="83" t="s">
        <v>872</v>
      </c>
      <c r="G237" s="96" t="s">
        <v>203</v>
      </c>
      <c r="H237" s="83" t="s">
        <v>717</v>
      </c>
      <c r="I237" s="83"/>
      <c r="J237" s="83"/>
      <c r="K237" s="93">
        <v>0.70000000000000018</v>
      </c>
      <c r="L237" s="96" t="s">
        <v>177</v>
      </c>
      <c r="M237" s="97">
        <v>7.2999999999999995E-2</v>
      </c>
      <c r="N237" s="97">
        <v>1.9100000000000002E-2</v>
      </c>
      <c r="O237" s="93">
        <v>16666.659999999996</v>
      </c>
      <c r="P237" s="95">
        <v>105.88</v>
      </c>
      <c r="Q237" s="93">
        <v>17.646659999999997</v>
      </c>
      <c r="R237" s="94">
        <v>3.0560741919272074E-4</v>
      </c>
      <c r="S237" s="94">
        <v>1.9688496345480639E-4</v>
      </c>
      <c r="T237" s="94">
        <f>Q237/'סכום נכסי הקרן'!$C$43</f>
        <v>2.8403852230070364E-5</v>
      </c>
    </row>
    <row r="238" spans="2:20" s="151" customFormat="1">
      <c r="B238" s="86" t="s">
        <v>873</v>
      </c>
      <c r="C238" s="83" t="s">
        <v>874</v>
      </c>
      <c r="D238" s="96" t="s">
        <v>133</v>
      </c>
      <c r="E238" s="96" t="s">
        <v>330</v>
      </c>
      <c r="F238" s="83" t="s">
        <v>875</v>
      </c>
      <c r="G238" s="96" t="s">
        <v>436</v>
      </c>
      <c r="H238" s="83" t="s">
        <v>717</v>
      </c>
      <c r="I238" s="83"/>
      <c r="J238" s="83"/>
      <c r="K238" s="93">
        <v>6.6800000000000006</v>
      </c>
      <c r="L238" s="96" t="s">
        <v>177</v>
      </c>
      <c r="M238" s="97">
        <v>3.4500000000000003E-2</v>
      </c>
      <c r="N238" s="97">
        <v>0.24710000000000001</v>
      </c>
      <c r="O238" s="93">
        <v>42168.719999999994</v>
      </c>
      <c r="P238" s="95">
        <v>33.450000000000003</v>
      </c>
      <c r="Q238" s="93">
        <v>14.105439999999996</v>
      </c>
      <c r="R238" s="94">
        <v>7.2229321590589108E-5</v>
      </c>
      <c r="S238" s="94">
        <v>1.5737533555437483E-4</v>
      </c>
      <c r="T238" s="94">
        <f>Q238/'סכום נכסי הקרן'!$C$43</f>
        <v>2.2703947001875917E-5</v>
      </c>
    </row>
    <row r="239" spans="2:20" s="151" customFormat="1">
      <c r="B239" s="86" t="s">
        <v>876</v>
      </c>
      <c r="C239" s="83" t="s">
        <v>877</v>
      </c>
      <c r="D239" s="96" t="s">
        <v>133</v>
      </c>
      <c r="E239" s="96" t="s">
        <v>330</v>
      </c>
      <c r="F239" s="83" t="s">
        <v>878</v>
      </c>
      <c r="G239" s="96" t="s">
        <v>499</v>
      </c>
      <c r="H239" s="83" t="s">
        <v>717</v>
      </c>
      <c r="I239" s="83"/>
      <c r="J239" s="83"/>
      <c r="K239" s="93">
        <v>0.42000000000000004</v>
      </c>
      <c r="L239" s="96" t="s">
        <v>177</v>
      </c>
      <c r="M239" s="97">
        <v>5.57E-2</v>
      </c>
      <c r="N239" s="97">
        <v>1.2200000000000003E-2</v>
      </c>
      <c r="O239" s="93">
        <v>4795.7999999999993</v>
      </c>
      <c r="P239" s="95">
        <v>102.28</v>
      </c>
      <c r="Q239" s="93">
        <v>4.905149999999999</v>
      </c>
      <c r="R239" s="94">
        <v>1.6466953607402113E-4</v>
      </c>
      <c r="S239" s="94">
        <v>5.4727085946595198E-5</v>
      </c>
      <c r="T239" s="94">
        <f>Q239/'סכום נכסי הקרן'!$C$43</f>
        <v>7.8952705932074189E-6</v>
      </c>
    </row>
    <row r="240" spans="2:20" s="151" customFormat="1">
      <c r="B240" s="82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93"/>
      <c r="P240" s="95"/>
      <c r="Q240" s="83"/>
      <c r="R240" s="83"/>
      <c r="S240" s="94"/>
      <c r="T240" s="83"/>
    </row>
    <row r="241" spans="2:20" s="151" customFormat="1">
      <c r="B241" s="100" t="s">
        <v>55</v>
      </c>
      <c r="C241" s="81"/>
      <c r="D241" s="81"/>
      <c r="E241" s="81"/>
      <c r="F241" s="81"/>
      <c r="G241" s="81"/>
      <c r="H241" s="81"/>
      <c r="I241" s="81"/>
      <c r="J241" s="81"/>
      <c r="K241" s="90">
        <v>4.9967523760458983</v>
      </c>
      <c r="L241" s="81"/>
      <c r="M241" s="81"/>
      <c r="N241" s="102">
        <v>5.1589826728315871E-2</v>
      </c>
      <c r="O241" s="90"/>
      <c r="P241" s="92"/>
      <c r="Q241" s="90">
        <v>825.61325999999985</v>
      </c>
      <c r="R241" s="81"/>
      <c r="S241" s="91">
        <v>9.2114222477740013E-3</v>
      </c>
      <c r="T241" s="91">
        <f>Q241/'סכום נכסי הקרן'!$C$43</f>
        <v>1.3288971984628628E-3</v>
      </c>
    </row>
    <row r="242" spans="2:20" s="151" customFormat="1">
      <c r="B242" s="86" t="s">
        <v>879</v>
      </c>
      <c r="C242" s="83" t="s">
        <v>880</v>
      </c>
      <c r="D242" s="96" t="s">
        <v>133</v>
      </c>
      <c r="E242" s="96" t="s">
        <v>330</v>
      </c>
      <c r="F242" s="83" t="s">
        <v>659</v>
      </c>
      <c r="G242" s="96" t="s">
        <v>436</v>
      </c>
      <c r="H242" s="83" t="s">
        <v>660</v>
      </c>
      <c r="I242" s="83" t="s">
        <v>175</v>
      </c>
      <c r="J242" s="83"/>
      <c r="K242" s="93">
        <v>5.0499999999999989</v>
      </c>
      <c r="L242" s="96" t="s">
        <v>177</v>
      </c>
      <c r="M242" s="97">
        <v>6.7000000000000004E-2</v>
      </c>
      <c r="N242" s="97">
        <v>5.2799999999999986E-2</v>
      </c>
      <c r="O242" s="93">
        <v>401999.99999999994</v>
      </c>
      <c r="P242" s="95">
        <v>105.96</v>
      </c>
      <c r="Q242" s="93">
        <v>425.95921999999996</v>
      </c>
      <c r="R242" s="94">
        <v>4.4150449796435666E-4</v>
      </c>
      <c r="S242" s="94">
        <v>4.7524554483929452E-3</v>
      </c>
      <c r="T242" s="94">
        <f>Q242/'סכום נכסי הקרן'!$C$43</f>
        <v>6.8561885030459207E-4</v>
      </c>
    </row>
    <row r="243" spans="2:20" s="151" customFormat="1">
      <c r="B243" s="86" t="s">
        <v>881</v>
      </c>
      <c r="C243" s="83" t="s">
        <v>882</v>
      </c>
      <c r="D243" s="96" t="s">
        <v>133</v>
      </c>
      <c r="E243" s="96" t="s">
        <v>330</v>
      </c>
      <c r="F243" s="83" t="s">
        <v>716</v>
      </c>
      <c r="G243" s="96" t="s">
        <v>399</v>
      </c>
      <c r="H243" s="83" t="s">
        <v>717</v>
      </c>
      <c r="I243" s="83"/>
      <c r="J243" s="83"/>
      <c r="K243" s="93">
        <v>4.9399999999999995</v>
      </c>
      <c r="L243" s="96" t="s">
        <v>177</v>
      </c>
      <c r="M243" s="97">
        <v>6.3500000000000001E-2</v>
      </c>
      <c r="N243" s="97">
        <v>5.0299999999999991E-2</v>
      </c>
      <c r="O243" s="93">
        <v>376281.78999999992</v>
      </c>
      <c r="P243" s="95">
        <v>106.08</v>
      </c>
      <c r="Q243" s="93">
        <v>399.65403999999995</v>
      </c>
      <c r="R243" s="94">
        <v>1.1613999148214068E-3</v>
      </c>
      <c r="S243" s="94">
        <v>4.4589667993810578E-3</v>
      </c>
      <c r="T243" s="94">
        <f>Q243/'סכום נכסי הקרן'!$C$43</f>
        <v>6.4327834815827083E-4</v>
      </c>
    </row>
    <row r="244" spans="2:20" s="151" customFormat="1">
      <c r="B244" s="152"/>
    </row>
    <row r="245" spans="2:20" s="151" customFormat="1">
      <c r="B245" s="152"/>
    </row>
    <row r="246" spans="2:20" s="151" customFormat="1">
      <c r="B246" s="142" t="s">
        <v>1874</v>
      </c>
    </row>
    <row r="247" spans="2:20" s="151" customFormat="1">
      <c r="B247" s="142" t="s">
        <v>125</v>
      </c>
    </row>
    <row r="248" spans="2:20" s="151" customFormat="1">
      <c r="B248" s="154"/>
    </row>
    <row r="249" spans="2:20" s="151" customFormat="1">
      <c r="B249" s="152"/>
    </row>
    <row r="250" spans="2:20" s="151" customFormat="1">
      <c r="B250" s="152"/>
    </row>
    <row r="251" spans="2:20" s="151" customFormat="1">
      <c r="B251" s="152"/>
    </row>
    <row r="252" spans="2:20" s="151" customFormat="1">
      <c r="B252" s="152"/>
    </row>
    <row r="253" spans="2:20" s="151" customFormat="1">
      <c r="B253" s="152"/>
    </row>
    <row r="254" spans="2:20" s="151" customFormat="1">
      <c r="B254" s="152"/>
    </row>
    <row r="255" spans="2:20" s="151" customFormat="1">
      <c r="B255" s="152"/>
    </row>
    <row r="256" spans="2:20" s="151" customFormat="1">
      <c r="B256" s="152"/>
    </row>
    <row r="257" spans="2:2" s="151" customFormat="1">
      <c r="B257" s="152"/>
    </row>
    <row r="258" spans="2:2" s="151" customFormat="1">
      <c r="B258" s="152"/>
    </row>
    <row r="259" spans="2:2" s="151" customFormat="1">
      <c r="B259" s="152"/>
    </row>
    <row r="260" spans="2:2" s="151" customFormat="1">
      <c r="B260" s="152"/>
    </row>
    <row r="261" spans="2:2" s="151" customFormat="1">
      <c r="B261" s="152"/>
    </row>
    <row r="262" spans="2:2" s="151" customFormat="1">
      <c r="B262" s="152"/>
    </row>
    <row r="263" spans="2:2" s="151" customFormat="1">
      <c r="B263" s="152"/>
    </row>
    <row r="264" spans="2:2" s="151" customFormat="1">
      <c r="B264" s="152"/>
    </row>
    <row r="265" spans="2:2" s="151" customFormat="1">
      <c r="B265" s="152"/>
    </row>
    <row r="266" spans="2:2" s="151" customFormat="1">
      <c r="B266" s="152"/>
    </row>
    <row r="267" spans="2:2" s="151" customFormat="1">
      <c r="B267" s="152"/>
    </row>
    <row r="268" spans="2:2" s="151" customFormat="1">
      <c r="B268" s="152"/>
    </row>
    <row r="269" spans="2:2" s="151" customFormat="1">
      <c r="B269" s="152"/>
    </row>
    <row r="270" spans="2:2" s="151" customFormat="1">
      <c r="B270" s="152"/>
    </row>
    <row r="271" spans="2:2" s="151" customFormat="1">
      <c r="B271" s="152"/>
    </row>
    <row r="272" spans="2:2" s="151" customFormat="1">
      <c r="B272" s="152"/>
    </row>
    <row r="273" spans="2:2" s="151" customFormat="1">
      <c r="B273" s="152"/>
    </row>
    <row r="274" spans="2:2" s="151" customFormat="1">
      <c r="B274" s="152"/>
    </row>
    <row r="275" spans="2:2" s="151" customFormat="1">
      <c r="B275" s="152"/>
    </row>
    <row r="276" spans="2:2" s="151" customFormat="1">
      <c r="B276" s="152"/>
    </row>
    <row r="277" spans="2:2" s="151" customFormat="1">
      <c r="B277" s="152"/>
    </row>
    <row r="278" spans="2:2" s="151" customFormat="1">
      <c r="B278" s="152"/>
    </row>
    <row r="279" spans="2:2" s="151" customFormat="1">
      <c r="B279" s="152"/>
    </row>
    <row r="280" spans="2:2" s="151" customFormat="1">
      <c r="B280" s="152"/>
    </row>
    <row r="281" spans="2:2" s="151" customFormat="1">
      <c r="B281" s="152"/>
    </row>
    <row r="282" spans="2:2" s="151" customFormat="1">
      <c r="B282" s="152"/>
    </row>
    <row r="283" spans="2:2" s="151" customFormat="1">
      <c r="B283" s="152"/>
    </row>
    <row r="284" spans="2:2" s="151" customFormat="1">
      <c r="B284" s="152"/>
    </row>
    <row r="285" spans="2:2" s="151" customFormat="1">
      <c r="B285" s="152"/>
    </row>
    <row r="286" spans="2:2" s="151" customFormat="1">
      <c r="B286" s="152"/>
    </row>
    <row r="287" spans="2:2" s="151" customFormat="1">
      <c r="B287" s="152"/>
    </row>
    <row r="288" spans="2:2" s="151" customFormat="1">
      <c r="B288" s="152"/>
    </row>
    <row r="289" spans="2:2" s="151" customFormat="1">
      <c r="B289" s="152"/>
    </row>
    <row r="290" spans="2:2" s="151" customFormat="1">
      <c r="B290" s="152"/>
    </row>
    <row r="291" spans="2:2" s="151" customFormat="1">
      <c r="B291" s="152"/>
    </row>
    <row r="292" spans="2:2" s="151" customFormat="1">
      <c r="B292" s="152"/>
    </row>
    <row r="293" spans="2:2" s="151" customFormat="1">
      <c r="B293" s="152"/>
    </row>
    <row r="294" spans="2:2" s="151" customFormat="1">
      <c r="B294" s="152"/>
    </row>
    <row r="295" spans="2:2" s="151" customFormat="1">
      <c r="B295" s="152"/>
    </row>
    <row r="296" spans="2:2" s="151" customFormat="1">
      <c r="B296" s="152"/>
    </row>
    <row r="297" spans="2:2" s="151" customFormat="1">
      <c r="B297" s="152"/>
    </row>
    <row r="298" spans="2:2" s="151" customFormat="1">
      <c r="B298" s="152"/>
    </row>
    <row r="299" spans="2:2" s="151" customFormat="1">
      <c r="B299" s="152"/>
    </row>
    <row r="300" spans="2:2" s="151" customFormat="1">
      <c r="B300" s="152"/>
    </row>
    <row r="301" spans="2:2" s="151" customFormat="1">
      <c r="B301" s="152"/>
    </row>
    <row r="302" spans="2:2" s="151" customFormat="1">
      <c r="B302" s="152"/>
    </row>
    <row r="303" spans="2:2" s="151" customFormat="1">
      <c r="B303" s="152"/>
    </row>
    <row r="304" spans="2:2" s="151" customFormat="1">
      <c r="B304" s="152"/>
    </row>
    <row r="305" spans="2:2" s="151" customFormat="1">
      <c r="B305" s="152"/>
    </row>
    <row r="306" spans="2:2" s="151" customFormat="1">
      <c r="B306" s="152"/>
    </row>
    <row r="307" spans="2:2" s="151" customFormat="1">
      <c r="B307" s="152"/>
    </row>
    <row r="308" spans="2:2" s="151" customFormat="1">
      <c r="B308" s="152"/>
    </row>
    <row r="309" spans="2:2" s="151" customFormat="1">
      <c r="B309" s="152"/>
    </row>
    <row r="310" spans="2:2" s="151" customFormat="1">
      <c r="B310" s="152"/>
    </row>
    <row r="311" spans="2:2" s="151" customFormat="1">
      <c r="B311" s="152"/>
    </row>
    <row r="312" spans="2:2" s="151" customFormat="1">
      <c r="B312" s="152"/>
    </row>
    <row r="313" spans="2:2" s="151" customFormat="1">
      <c r="B313" s="152"/>
    </row>
    <row r="314" spans="2:2" s="151" customFormat="1">
      <c r="B314" s="152"/>
    </row>
    <row r="315" spans="2:2" s="151" customFormat="1">
      <c r="B315" s="152"/>
    </row>
    <row r="316" spans="2:2" s="151" customFormat="1">
      <c r="B316" s="152"/>
    </row>
    <row r="317" spans="2:2" s="151" customFormat="1">
      <c r="B317" s="152"/>
    </row>
    <row r="318" spans="2:2" s="151" customFormat="1">
      <c r="B318" s="152"/>
    </row>
    <row r="319" spans="2:2" s="151" customFormat="1">
      <c r="B319" s="152"/>
    </row>
    <row r="320" spans="2:2" s="151" customFormat="1">
      <c r="B320" s="152"/>
    </row>
    <row r="321" spans="2:6" s="151" customFormat="1">
      <c r="B321" s="152"/>
    </row>
    <row r="322" spans="2:6" s="151" customFormat="1">
      <c r="B322" s="152"/>
    </row>
    <row r="323" spans="2:6" s="151" customFormat="1">
      <c r="B323" s="152"/>
    </row>
    <row r="324" spans="2:6" s="151" customFormat="1">
      <c r="B324" s="152"/>
    </row>
    <row r="325" spans="2:6" s="151" customFormat="1">
      <c r="B325" s="152"/>
    </row>
    <row r="326" spans="2:6" s="151" customFormat="1">
      <c r="B326" s="152"/>
    </row>
    <row r="327" spans="2:6" s="151" customFormat="1">
      <c r="B327" s="152"/>
    </row>
    <row r="328" spans="2:6" s="151" customFormat="1">
      <c r="B328" s="152"/>
    </row>
    <row r="329" spans="2:6" s="151" customFormat="1">
      <c r="B329" s="152"/>
    </row>
    <row r="330" spans="2:6">
      <c r="C330" s="1"/>
      <c r="D330" s="1"/>
      <c r="E330" s="1"/>
      <c r="F330" s="1"/>
    </row>
    <row r="331" spans="2:6">
      <c r="C331" s="1"/>
      <c r="D331" s="1"/>
      <c r="E331" s="1"/>
      <c r="F331" s="1"/>
    </row>
    <row r="332" spans="2:6">
      <c r="C332" s="1"/>
      <c r="D332" s="1"/>
      <c r="E332" s="1"/>
      <c r="F332" s="1"/>
    </row>
    <row r="333" spans="2:6">
      <c r="C333" s="1"/>
      <c r="D333" s="1"/>
      <c r="E333" s="1"/>
      <c r="F333" s="1"/>
    </row>
    <row r="334" spans="2:6">
      <c r="C334" s="1"/>
      <c r="D334" s="1"/>
      <c r="E334" s="1"/>
      <c r="F334" s="1"/>
    </row>
    <row r="335" spans="2:6">
      <c r="C335" s="1"/>
      <c r="D335" s="1"/>
      <c r="E335" s="1"/>
      <c r="F335" s="1"/>
    </row>
    <row r="336" spans="2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1"/>
      <c r="C796" s="1"/>
      <c r="D796" s="1"/>
      <c r="E796" s="1"/>
      <c r="F796" s="1"/>
    </row>
    <row r="797" spans="2:6">
      <c r="B797" s="41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03" sheet="1" objects="1" scenarios="1"/>
  <mergeCells count="2">
    <mergeCell ref="B6:T6"/>
    <mergeCell ref="B7:T7"/>
  </mergeCells>
  <phoneticPr fontId="4" type="noConversion"/>
  <conditionalFormatting sqref="B12:B243">
    <cfRule type="cellIs" dxfId="14" priority="2" operator="equal">
      <formula>"NR3"</formula>
    </cfRule>
  </conditionalFormatting>
  <conditionalFormatting sqref="B12:B243">
    <cfRule type="containsText" dxfId="13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$BI$7:$BI$24</formula1>
    </dataValidation>
    <dataValidation allowBlank="1" showInputMessage="1" showErrorMessage="1" sqref="H2"/>
    <dataValidation type="list" allowBlank="1" showInputMessage="1" showErrorMessage="1" sqref="I12:I828">
      <formula1>$BK$7:$BK$10</formula1>
    </dataValidation>
    <dataValidation type="list" allowBlank="1" showInputMessage="1" showErrorMessage="1" sqref="E12:E822">
      <formula1>$BG$7:$BG$24</formula1>
    </dataValidation>
    <dataValidation type="list" allowBlank="1" showInputMessage="1" showErrorMessage="1" sqref="L12:L184 L186:L828">
      <formula1>$BL$7:$BL$20</formula1>
    </dataValidation>
    <dataValidation type="list" allowBlank="1" showInputMessage="1" showErrorMessage="1" sqref="G12:G555">
      <formula1>$BI$7:$BI$29</formula1>
    </dataValidation>
    <dataValidation type="list" allowBlank="1" showInputMessage="1" showErrorMessage="1" sqref="L185">
      <formula1>$BG$7:$BG$20</formula1>
    </dataValidation>
  </dataValidations>
  <pageMargins left="0" right="0" top="0.51181102362204722" bottom="0.51181102362204722" header="0" footer="0.23622047244094491"/>
  <pageSetup paperSize="9" scale="55" fitToHeight="15" pageOrder="overThenDown" orientation="landscape" r:id="rId1"/>
  <headerFooter alignWithMargins="0">
    <oddFooter>&amp;L&amp;Z&amp;F&amp;C&amp;A&amp;R&amp;D</oddFooter>
  </headerFooter>
  <rowBreaks count="1" manualBreakCount="1">
    <brk id="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Z363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32.28515625" style="2" customWidth="1"/>
    <col min="3" max="3" width="27.57031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28" style="2" customWidth="1"/>
    <col min="8" max="8" width="12.28515625" style="1" bestFit="1" customWidth="1"/>
    <col min="9" max="9" width="14.7109375" style="1" bestFit="1" customWidth="1"/>
    <col min="10" max="10" width="10.7109375" style="1" bestFit="1" customWidth="1"/>
    <col min="11" max="11" width="11.28515625" style="1" bestFit="1" customWidth="1"/>
    <col min="12" max="12" width="11.28515625" style="1" customWidth="1"/>
    <col min="13" max="13" width="12.28515625" style="1" bestFit="1" customWidth="1"/>
    <col min="14" max="14" width="10.42578125" style="1" bestFit="1" customWidth="1"/>
    <col min="15" max="15" width="7.710937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4" t="s">
        <v>192</v>
      </c>
      <c r="C1" s="77" t="s" vm="1">
        <v>250</v>
      </c>
    </row>
    <row r="2" spans="2:52">
      <c r="B2" s="54" t="s">
        <v>191</v>
      </c>
      <c r="C2" s="77" t="s">
        <v>251</v>
      </c>
    </row>
    <row r="3" spans="2:52">
      <c r="B3" s="54" t="s">
        <v>193</v>
      </c>
      <c r="C3" s="77" t="s">
        <v>252</v>
      </c>
    </row>
    <row r="4" spans="2:52">
      <c r="B4" s="54" t="s">
        <v>194</v>
      </c>
      <c r="C4" s="77">
        <v>659</v>
      </c>
    </row>
    <row r="6" spans="2:52" ht="26.25" customHeight="1">
      <c r="B6" s="223" t="s">
        <v>223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AZ6" s="3"/>
    </row>
    <row r="7" spans="2:52" ht="26.25" customHeight="1">
      <c r="B7" s="223" t="s">
        <v>103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5"/>
      <c r="AV7" s="3"/>
      <c r="AZ7" s="3"/>
    </row>
    <row r="8" spans="2:52" s="3" customFormat="1" ht="47.25">
      <c r="B8" s="20" t="s">
        <v>128</v>
      </c>
      <c r="C8" s="28" t="s">
        <v>53</v>
      </c>
      <c r="D8" s="69" t="s">
        <v>132</v>
      </c>
      <c r="E8" s="69" t="s">
        <v>240</v>
      </c>
      <c r="F8" s="69" t="s">
        <v>130</v>
      </c>
      <c r="G8" s="28" t="s">
        <v>74</v>
      </c>
      <c r="H8" s="28" t="s">
        <v>115</v>
      </c>
      <c r="I8" s="28" t="s">
        <v>0</v>
      </c>
      <c r="J8" s="12" t="s">
        <v>119</v>
      </c>
      <c r="K8" s="12" t="s">
        <v>70</v>
      </c>
      <c r="L8" s="12" t="s">
        <v>67</v>
      </c>
      <c r="M8" s="73" t="s">
        <v>195</v>
      </c>
      <c r="N8" s="13" t="s">
        <v>197</v>
      </c>
      <c r="AV8" s="1"/>
      <c r="AW8" s="1"/>
      <c r="AX8" s="1"/>
      <c r="AZ8" s="4"/>
    </row>
    <row r="9" spans="2:52" s="3" customFormat="1" ht="24" customHeight="1">
      <c r="B9" s="14"/>
      <c r="C9" s="15"/>
      <c r="D9" s="15"/>
      <c r="E9" s="15"/>
      <c r="F9" s="15"/>
      <c r="G9" s="15"/>
      <c r="H9" s="15"/>
      <c r="I9" s="15"/>
      <c r="J9" s="15" t="s">
        <v>71</v>
      </c>
      <c r="K9" s="15" t="s">
        <v>23</v>
      </c>
      <c r="L9" s="15" t="s">
        <v>20</v>
      </c>
      <c r="M9" s="15" t="s">
        <v>20</v>
      </c>
      <c r="N9" s="16" t="s">
        <v>20</v>
      </c>
      <c r="AV9" s="1"/>
      <c r="AX9" s="1"/>
      <c r="AZ9" s="4"/>
    </row>
    <row r="10" spans="2:5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AV10" s="1"/>
      <c r="AW10" s="3"/>
      <c r="AX10" s="1"/>
      <c r="AZ10" s="1"/>
    </row>
    <row r="11" spans="2:52" s="4" customFormat="1" ht="18" customHeight="1">
      <c r="B11" s="103" t="s">
        <v>36</v>
      </c>
      <c r="C11" s="79"/>
      <c r="D11" s="79"/>
      <c r="E11" s="79"/>
      <c r="F11" s="79"/>
      <c r="G11" s="79"/>
      <c r="H11" s="79"/>
      <c r="I11" s="87"/>
      <c r="J11" s="89"/>
      <c r="K11" s="87">
        <v>93179.591899999956</v>
      </c>
      <c r="L11" s="79"/>
      <c r="M11" s="88">
        <v>1</v>
      </c>
      <c r="N11" s="88">
        <f>K11/'סכום נכסי הקרן'!$C$43</f>
        <v>0.14998075325222227</v>
      </c>
      <c r="AV11" s="1"/>
      <c r="AW11" s="3"/>
      <c r="AX11" s="1"/>
      <c r="AZ11" s="1"/>
    </row>
    <row r="12" spans="2:52" ht="20.25">
      <c r="B12" s="104" t="s">
        <v>246</v>
      </c>
      <c r="C12" s="81"/>
      <c r="D12" s="81"/>
      <c r="E12" s="81"/>
      <c r="F12" s="81"/>
      <c r="G12" s="81"/>
      <c r="H12" s="81"/>
      <c r="I12" s="90"/>
      <c r="J12" s="92"/>
      <c r="K12" s="90">
        <v>74336.98361000001</v>
      </c>
      <c r="L12" s="81"/>
      <c r="M12" s="91">
        <v>0.79778181138395865</v>
      </c>
      <c r="N12" s="91">
        <f>K12/'סכום נכסי הקרן'!$C$43</f>
        <v>0.11965191700228843</v>
      </c>
      <c r="AW12" s="4"/>
    </row>
    <row r="13" spans="2:52">
      <c r="B13" s="105" t="s">
        <v>33</v>
      </c>
      <c r="C13" s="81"/>
      <c r="D13" s="81"/>
      <c r="E13" s="81"/>
      <c r="F13" s="81"/>
      <c r="G13" s="81"/>
      <c r="H13" s="81"/>
      <c r="I13" s="90"/>
      <c r="J13" s="92"/>
      <c r="K13" s="90">
        <v>56410.55941999999</v>
      </c>
      <c r="L13" s="81"/>
      <c r="M13" s="91">
        <v>0.60539607729275768</v>
      </c>
      <c r="N13" s="91">
        <f>K13/'סכום נכסי הקרן'!$C$43</f>
        <v>9.0797759688308374E-2</v>
      </c>
    </row>
    <row r="14" spans="2:52">
      <c r="B14" s="106" t="s">
        <v>883</v>
      </c>
      <c r="C14" s="83" t="s">
        <v>884</v>
      </c>
      <c r="D14" s="96" t="s">
        <v>133</v>
      </c>
      <c r="E14" s="96" t="s">
        <v>330</v>
      </c>
      <c r="F14" s="83" t="s">
        <v>885</v>
      </c>
      <c r="G14" s="96" t="s">
        <v>721</v>
      </c>
      <c r="H14" s="96" t="s">
        <v>177</v>
      </c>
      <c r="I14" s="93">
        <v>410425.99999999994</v>
      </c>
      <c r="J14" s="95">
        <v>214.2</v>
      </c>
      <c r="K14" s="93">
        <v>879.13248999999985</v>
      </c>
      <c r="L14" s="94">
        <v>1.2307251725289118E-4</v>
      </c>
      <c r="M14" s="94">
        <v>9.434817990440247E-3</v>
      </c>
      <c r="N14" s="94">
        <f>K14/'סכום נכסי הקרן'!$C$43</f>
        <v>1.4150411090038462E-3</v>
      </c>
    </row>
    <row r="15" spans="2:52">
      <c r="B15" s="106" t="s">
        <v>886</v>
      </c>
      <c r="C15" s="83" t="s">
        <v>887</v>
      </c>
      <c r="D15" s="96" t="s">
        <v>133</v>
      </c>
      <c r="E15" s="96" t="s">
        <v>330</v>
      </c>
      <c r="F15" s="83" t="s">
        <v>888</v>
      </c>
      <c r="G15" s="96" t="s">
        <v>202</v>
      </c>
      <c r="H15" s="96" t="s">
        <v>177</v>
      </c>
      <c r="I15" s="93">
        <v>17470.999999999996</v>
      </c>
      <c r="J15" s="95">
        <v>3785</v>
      </c>
      <c r="K15" s="93">
        <v>661.27734999999984</v>
      </c>
      <c r="L15" s="94">
        <v>3.2052872713353126E-5</v>
      </c>
      <c r="M15" s="94">
        <v>7.0968045310788718E-3</v>
      </c>
      <c r="N15" s="94">
        <f>K15/'סכום נכסי הקרן'!$C$43</f>
        <v>1.0643840892549932E-3</v>
      </c>
    </row>
    <row r="16" spans="2:52" ht="20.25">
      <c r="B16" s="106" t="s">
        <v>889</v>
      </c>
      <c r="C16" s="83" t="s">
        <v>890</v>
      </c>
      <c r="D16" s="96" t="s">
        <v>133</v>
      </c>
      <c r="E16" s="96" t="s">
        <v>330</v>
      </c>
      <c r="F16" s="83" t="s">
        <v>891</v>
      </c>
      <c r="G16" s="96" t="s">
        <v>892</v>
      </c>
      <c r="H16" s="96" t="s">
        <v>177</v>
      </c>
      <c r="I16" s="93">
        <v>12661.249999999998</v>
      </c>
      <c r="J16" s="95">
        <v>15480</v>
      </c>
      <c r="K16" s="93">
        <v>1959.9609399999997</v>
      </c>
      <c r="L16" s="94">
        <v>2.5782511046440362E-4</v>
      </c>
      <c r="M16" s="94">
        <v>2.1034229706687529E-2</v>
      </c>
      <c r="N16" s="94">
        <f>K16/'סכום נכסי הקרן'!$C$43</f>
        <v>3.1547296154892657E-3</v>
      </c>
      <c r="AV16" s="4"/>
    </row>
    <row r="17" spans="2:14">
      <c r="B17" s="106" t="s">
        <v>893</v>
      </c>
      <c r="C17" s="83" t="s">
        <v>894</v>
      </c>
      <c r="D17" s="96" t="s">
        <v>133</v>
      </c>
      <c r="E17" s="96" t="s">
        <v>330</v>
      </c>
      <c r="F17" s="83" t="s">
        <v>732</v>
      </c>
      <c r="G17" s="96" t="s">
        <v>733</v>
      </c>
      <c r="H17" s="96" t="s">
        <v>177</v>
      </c>
      <c r="I17" s="93">
        <v>6934.9999999999991</v>
      </c>
      <c r="J17" s="95">
        <v>35370</v>
      </c>
      <c r="K17" s="93">
        <v>2452.9094999999998</v>
      </c>
      <c r="L17" s="94">
        <v>1.622762725577766E-4</v>
      </c>
      <c r="M17" s="94">
        <v>2.6324535769940424E-2</v>
      </c>
      <c r="N17" s="94">
        <f>K17/'סכום נכסי הקרן'!$C$43</f>
        <v>3.9481737037907333E-3</v>
      </c>
    </row>
    <row r="18" spans="2:14">
      <c r="B18" s="106" t="s">
        <v>895</v>
      </c>
      <c r="C18" s="83" t="s">
        <v>896</v>
      </c>
      <c r="D18" s="96" t="s">
        <v>133</v>
      </c>
      <c r="E18" s="96" t="s">
        <v>330</v>
      </c>
      <c r="F18" s="83" t="s">
        <v>897</v>
      </c>
      <c r="G18" s="96" t="s">
        <v>432</v>
      </c>
      <c r="H18" s="96" t="s">
        <v>177</v>
      </c>
      <c r="I18" s="93">
        <v>2674.9999999999995</v>
      </c>
      <c r="J18" s="95">
        <v>8213</v>
      </c>
      <c r="K18" s="93">
        <v>219.69774999999998</v>
      </c>
      <c r="L18" s="94">
        <v>2.4176541571305647E-5</v>
      </c>
      <c r="M18" s="94">
        <v>2.3577882830371154E-3</v>
      </c>
      <c r="N18" s="94">
        <f>K18/'סכום נכסי הקרן'!$C$43</f>
        <v>3.5362286269917034E-4</v>
      </c>
    </row>
    <row r="19" spans="2:14">
      <c r="B19" s="106" t="s">
        <v>898</v>
      </c>
      <c r="C19" s="83" t="s">
        <v>899</v>
      </c>
      <c r="D19" s="96" t="s">
        <v>133</v>
      </c>
      <c r="E19" s="96" t="s">
        <v>330</v>
      </c>
      <c r="F19" s="83" t="s">
        <v>398</v>
      </c>
      <c r="G19" s="96" t="s">
        <v>399</v>
      </c>
      <c r="H19" s="96" t="s">
        <v>177</v>
      </c>
      <c r="I19" s="93">
        <v>467937.99999999994</v>
      </c>
      <c r="J19" s="95">
        <v>847.5</v>
      </c>
      <c r="K19" s="93">
        <v>3965.7745499999992</v>
      </c>
      <c r="L19" s="94">
        <v>1.6921011155753493E-4</v>
      </c>
      <c r="M19" s="94">
        <v>4.256054860442033E-2</v>
      </c>
      <c r="N19" s="94">
        <f>K19/'סכום נכסי הקרן'!$C$43</f>
        <v>6.3832631385187782E-3</v>
      </c>
    </row>
    <row r="20" spans="2:14">
      <c r="B20" s="106" t="s">
        <v>900</v>
      </c>
      <c r="C20" s="83" t="s">
        <v>901</v>
      </c>
      <c r="D20" s="96" t="s">
        <v>133</v>
      </c>
      <c r="E20" s="96" t="s">
        <v>330</v>
      </c>
      <c r="F20" s="83" t="s">
        <v>358</v>
      </c>
      <c r="G20" s="96" t="s">
        <v>332</v>
      </c>
      <c r="H20" s="96" t="s">
        <v>177</v>
      </c>
      <c r="I20" s="93">
        <v>15202.999999999998</v>
      </c>
      <c r="J20" s="95">
        <v>4657</v>
      </c>
      <c r="K20" s="93">
        <v>708.00370999999984</v>
      </c>
      <c r="L20" s="94">
        <v>1.5152989074857339E-4</v>
      </c>
      <c r="M20" s="94">
        <v>7.5982701315093458E-3</v>
      </c>
      <c r="N20" s="94">
        <f>K20/'סכום נכסי הקרן'!$C$43</f>
        <v>1.1395942777376335E-3</v>
      </c>
    </row>
    <row r="21" spans="2:14">
      <c r="B21" s="106" t="s">
        <v>902</v>
      </c>
      <c r="C21" s="83" t="s">
        <v>903</v>
      </c>
      <c r="D21" s="96" t="s">
        <v>133</v>
      </c>
      <c r="E21" s="96" t="s">
        <v>330</v>
      </c>
      <c r="F21" s="83" t="s">
        <v>464</v>
      </c>
      <c r="G21" s="96" t="s">
        <v>379</v>
      </c>
      <c r="H21" s="96" t="s">
        <v>177</v>
      </c>
      <c r="I21" s="93">
        <v>18488.999999999996</v>
      </c>
      <c r="J21" s="95">
        <v>3429</v>
      </c>
      <c r="K21" s="93">
        <v>633.98781000000008</v>
      </c>
      <c r="L21" s="94">
        <v>9.4579991023571559E-5</v>
      </c>
      <c r="M21" s="94">
        <v>6.8039341777799776E-3</v>
      </c>
      <c r="N21" s="94">
        <f>K21/'סכום נכסי הקרן'!$C$43</f>
        <v>1.0204591730619806E-3</v>
      </c>
    </row>
    <row r="22" spans="2:14">
      <c r="B22" s="106" t="s">
        <v>904</v>
      </c>
      <c r="C22" s="83" t="s">
        <v>905</v>
      </c>
      <c r="D22" s="96" t="s">
        <v>133</v>
      </c>
      <c r="E22" s="96" t="s">
        <v>330</v>
      </c>
      <c r="F22" s="83" t="s">
        <v>476</v>
      </c>
      <c r="G22" s="96" t="s">
        <v>332</v>
      </c>
      <c r="H22" s="96" t="s">
        <v>177</v>
      </c>
      <c r="I22" s="93">
        <v>144916.31999999998</v>
      </c>
      <c r="J22" s="95">
        <v>636</v>
      </c>
      <c r="K22" s="93">
        <v>921.66779999999983</v>
      </c>
      <c r="L22" s="94">
        <v>1.3750881697336098E-4</v>
      </c>
      <c r="M22" s="94">
        <v>9.8913053943092046E-3</v>
      </c>
      <c r="N22" s="94">
        <f>K22/'סכום נכסי הקרן'!$C$43</f>
        <v>1.483505433686264E-3</v>
      </c>
    </row>
    <row r="23" spans="2:14">
      <c r="B23" s="106" t="s">
        <v>906</v>
      </c>
      <c r="C23" s="83" t="s">
        <v>907</v>
      </c>
      <c r="D23" s="96" t="s">
        <v>133</v>
      </c>
      <c r="E23" s="96" t="s">
        <v>330</v>
      </c>
      <c r="F23" s="83" t="s">
        <v>908</v>
      </c>
      <c r="G23" s="96" t="s">
        <v>721</v>
      </c>
      <c r="H23" s="96" t="s">
        <v>177</v>
      </c>
      <c r="I23" s="93">
        <v>29577.999999999996</v>
      </c>
      <c r="J23" s="95">
        <v>1105</v>
      </c>
      <c r="K23" s="93">
        <v>326.8368999999999</v>
      </c>
      <c r="L23" s="94">
        <v>5.4076401274401858E-5</v>
      </c>
      <c r="M23" s="94">
        <v>3.5076017541562131E-3</v>
      </c>
      <c r="N23" s="94">
        <f>K23/'סכום נכסי הקרן'!$C$43</f>
        <v>5.2607275319716494E-4</v>
      </c>
    </row>
    <row r="24" spans="2:14">
      <c r="B24" s="106" t="s">
        <v>909</v>
      </c>
      <c r="C24" s="83" t="s">
        <v>910</v>
      </c>
      <c r="D24" s="96" t="s">
        <v>133</v>
      </c>
      <c r="E24" s="96" t="s">
        <v>330</v>
      </c>
      <c r="F24" s="83" t="s">
        <v>911</v>
      </c>
      <c r="G24" s="96" t="s">
        <v>436</v>
      </c>
      <c r="H24" s="96" t="s">
        <v>177</v>
      </c>
      <c r="I24" s="93">
        <v>25554.999999999996</v>
      </c>
      <c r="J24" s="95">
        <v>20270</v>
      </c>
      <c r="K24" s="93">
        <v>5179.9984999999988</v>
      </c>
      <c r="L24" s="94">
        <v>2.5018634305679802E-5</v>
      </c>
      <c r="M24" s="94">
        <v>5.5591555987486579E-2</v>
      </c>
      <c r="N24" s="94">
        <f>K24/'סכום נכסי הקרן'!$C$43</f>
        <v>8.3376634414663239E-3</v>
      </c>
    </row>
    <row r="25" spans="2:14">
      <c r="B25" s="106" t="s">
        <v>912</v>
      </c>
      <c r="C25" s="83" t="s">
        <v>913</v>
      </c>
      <c r="D25" s="96" t="s">
        <v>133</v>
      </c>
      <c r="E25" s="96" t="s">
        <v>330</v>
      </c>
      <c r="F25" s="83" t="s">
        <v>914</v>
      </c>
      <c r="G25" s="96" t="s">
        <v>721</v>
      </c>
      <c r="H25" s="96" t="s">
        <v>177</v>
      </c>
      <c r="I25" s="93">
        <v>6440615.9499999993</v>
      </c>
      <c r="J25" s="95">
        <v>64.400000000000006</v>
      </c>
      <c r="K25" s="93">
        <v>4147.7566699999998</v>
      </c>
      <c r="L25" s="94">
        <v>4.9725712046493281E-4</v>
      </c>
      <c r="M25" s="94">
        <v>4.4513574114505239E-2</v>
      </c>
      <c r="N25" s="94">
        <f>K25/'סכום נכסי הקרן'!$C$43</f>
        <v>6.6761793756421181E-3</v>
      </c>
    </row>
    <row r="26" spans="2:14">
      <c r="B26" s="106" t="s">
        <v>915</v>
      </c>
      <c r="C26" s="83" t="s">
        <v>916</v>
      </c>
      <c r="D26" s="96" t="s">
        <v>133</v>
      </c>
      <c r="E26" s="96" t="s">
        <v>330</v>
      </c>
      <c r="F26" s="83" t="s">
        <v>917</v>
      </c>
      <c r="G26" s="96" t="s">
        <v>436</v>
      </c>
      <c r="H26" s="96" t="s">
        <v>177</v>
      </c>
      <c r="I26" s="93">
        <v>169152.99999999997</v>
      </c>
      <c r="J26" s="95">
        <v>1635</v>
      </c>
      <c r="K26" s="93">
        <v>2765.6515499999991</v>
      </c>
      <c r="L26" s="94">
        <v>1.3264635071063389E-4</v>
      </c>
      <c r="M26" s="94">
        <v>2.9680872105214709E-2</v>
      </c>
      <c r="N26" s="94">
        <f>K26/'סכום נכסי הקרן'!$C$43</f>
        <v>4.4515595555229739E-3</v>
      </c>
    </row>
    <row r="27" spans="2:14">
      <c r="B27" s="106" t="s">
        <v>918</v>
      </c>
      <c r="C27" s="83" t="s">
        <v>919</v>
      </c>
      <c r="D27" s="96" t="s">
        <v>133</v>
      </c>
      <c r="E27" s="96" t="s">
        <v>330</v>
      </c>
      <c r="F27" s="83" t="s">
        <v>331</v>
      </c>
      <c r="G27" s="96" t="s">
        <v>332</v>
      </c>
      <c r="H27" s="96" t="s">
        <v>177</v>
      </c>
      <c r="I27" s="93">
        <v>259401.99999999997</v>
      </c>
      <c r="J27" s="95">
        <v>1349</v>
      </c>
      <c r="K27" s="93">
        <v>3499.3329799999997</v>
      </c>
      <c r="L27" s="94">
        <v>1.7032907837044237E-4</v>
      </c>
      <c r="M27" s="94">
        <v>3.7554714596254861E-2</v>
      </c>
      <c r="N27" s="94">
        <f>K27/'סכום נכסי הקרן'!$C$43</f>
        <v>5.6324843833185307E-3</v>
      </c>
    </row>
    <row r="28" spans="2:14">
      <c r="B28" s="106" t="s">
        <v>920</v>
      </c>
      <c r="C28" s="83" t="s">
        <v>921</v>
      </c>
      <c r="D28" s="96" t="s">
        <v>133</v>
      </c>
      <c r="E28" s="96" t="s">
        <v>330</v>
      </c>
      <c r="F28" s="83" t="s">
        <v>338</v>
      </c>
      <c r="G28" s="96" t="s">
        <v>332</v>
      </c>
      <c r="H28" s="96" t="s">
        <v>177</v>
      </c>
      <c r="I28" s="93">
        <v>28575.999999999996</v>
      </c>
      <c r="J28" s="95">
        <v>4407</v>
      </c>
      <c r="K28" s="93">
        <v>1259.3443199999999</v>
      </c>
      <c r="L28" s="94">
        <v>1.2321203974103963E-4</v>
      </c>
      <c r="M28" s="94">
        <v>1.3515237557077136E-2</v>
      </c>
      <c r="N28" s="94">
        <f>K28/'סכום נכסי הקרן'!$C$43</f>
        <v>2.0270255091931534E-3</v>
      </c>
    </row>
    <row r="29" spans="2:14" s="151" customFormat="1">
      <c r="B29" s="106" t="s">
        <v>922</v>
      </c>
      <c r="C29" s="83" t="s">
        <v>923</v>
      </c>
      <c r="D29" s="96" t="s">
        <v>133</v>
      </c>
      <c r="E29" s="96" t="s">
        <v>330</v>
      </c>
      <c r="F29" s="83"/>
      <c r="G29" s="96" t="s">
        <v>924</v>
      </c>
      <c r="H29" s="96" t="s">
        <v>177</v>
      </c>
      <c r="I29" s="93">
        <v>19760.999999999996</v>
      </c>
      <c r="J29" s="95">
        <v>17270</v>
      </c>
      <c r="K29" s="93">
        <v>3412.7246999999993</v>
      </c>
      <c r="L29" s="94">
        <v>4.0185958596570146E-5</v>
      </c>
      <c r="M29" s="94">
        <v>3.6625237677178547E-2</v>
      </c>
      <c r="N29" s="94">
        <f>K29/'סכום נכסי הקרן'!$C$43</f>
        <v>5.4930807348649094E-3</v>
      </c>
    </row>
    <row r="30" spans="2:14" s="151" customFormat="1">
      <c r="B30" s="106" t="s">
        <v>925</v>
      </c>
      <c r="C30" s="83" t="s">
        <v>926</v>
      </c>
      <c r="D30" s="96" t="s">
        <v>133</v>
      </c>
      <c r="E30" s="96" t="s">
        <v>330</v>
      </c>
      <c r="F30" s="83" t="s">
        <v>507</v>
      </c>
      <c r="G30" s="96" t="s">
        <v>379</v>
      </c>
      <c r="H30" s="96" t="s">
        <v>177</v>
      </c>
      <c r="I30" s="93">
        <v>14745.709999999997</v>
      </c>
      <c r="J30" s="95">
        <v>13530</v>
      </c>
      <c r="K30" s="93">
        <v>1995.0945599999993</v>
      </c>
      <c r="L30" s="94">
        <v>3.3192241398463039E-4</v>
      </c>
      <c r="M30" s="94">
        <v>2.1411282441987173E-2</v>
      </c>
      <c r="N30" s="94">
        <f>K30/'סכום נכסי הקרן'!$C$43</f>
        <v>3.2112802687453172E-3</v>
      </c>
    </row>
    <row r="31" spans="2:14" s="151" customFormat="1">
      <c r="B31" s="106" t="s">
        <v>927</v>
      </c>
      <c r="C31" s="83" t="s">
        <v>928</v>
      </c>
      <c r="D31" s="96" t="s">
        <v>133</v>
      </c>
      <c r="E31" s="96" t="s">
        <v>330</v>
      </c>
      <c r="F31" s="83" t="s">
        <v>929</v>
      </c>
      <c r="G31" s="96" t="s">
        <v>205</v>
      </c>
      <c r="H31" s="96" t="s">
        <v>177</v>
      </c>
      <c r="I31" s="93">
        <v>11034.999999999998</v>
      </c>
      <c r="J31" s="95">
        <v>24650</v>
      </c>
      <c r="K31" s="93">
        <v>2720.1274999999996</v>
      </c>
      <c r="L31" s="94">
        <v>1.8144190492460621E-4</v>
      </c>
      <c r="M31" s="94">
        <v>2.9192309652088109E-2</v>
      </c>
      <c r="N31" s="94">
        <f>K31/'סכום נכסי הקרן'!$C$43</f>
        <v>4.3782845907922932E-3</v>
      </c>
    </row>
    <row r="32" spans="2:14" s="151" customFormat="1">
      <c r="B32" s="106" t="s">
        <v>930</v>
      </c>
      <c r="C32" s="83" t="s">
        <v>931</v>
      </c>
      <c r="D32" s="96" t="s">
        <v>133</v>
      </c>
      <c r="E32" s="96" t="s">
        <v>330</v>
      </c>
      <c r="F32" s="83" t="s">
        <v>349</v>
      </c>
      <c r="G32" s="96" t="s">
        <v>332</v>
      </c>
      <c r="H32" s="96" t="s">
        <v>177</v>
      </c>
      <c r="I32" s="93">
        <v>167563.99999999997</v>
      </c>
      <c r="J32" s="95">
        <v>1950</v>
      </c>
      <c r="K32" s="93">
        <v>3267.4979999999996</v>
      </c>
      <c r="L32" s="94">
        <v>1.2578455209291586E-4</v>
      </c>
      <c r="M32" s="94">
        <v>3.5066670001159352E-2</v>
      </c>
      <c r="N32" s="94">
        <f>K32/'סכום נכסי הקרן'!$C$43</f>
        <v>5.2593255808209855E-3</v>
      </c>
    </row>
    <row r="33" spans="2:14" s="151" customFormat="1">
      <c r="B33" s="106" t="s">
        <v>932</v>
      </c>
      <c r="C33" s="83" t="s">
        <v>933</v>
      </c>
      <c r="D33" s="96" t="s">
        <v>133</v>
      </c>
      <c r="E33" s="96" t="s">
        <v>330</v>
      </c>
      <c r="F33" s="83" t="s">
        <v>788</v>
      </c>
      <c r="G33" s="96" t="s">
        <v>499</v>
      </c>
      <c r="H33" s="96" t="s">
        <v>177</v>
      </c>
      <c r="I33" s="93">
        <v>3025.9999999999995</v>
      </c>
      <c r="J33" s="95">
        <v>59690</v>
      </c>
      <c r="K33" s="93">
        <v>1806.2193999999997</v>
      </c>
      <c r="L33" s="94">
        <v>2.982882140372698E-4</v>
      </c>
      <c r="M33" s="94">
        <v>1.9384281076680703E-2</v>
      </c>
      <c r="N33" s="94">
        <f>K33/'סכום נכסי הקרן'!$C$43</f>
        <v>2.9072690771333701E-3</v>
      </c>
    </row>
    <row r="34" spans="2:14" s="151" customFormat="1">
      <c r="B34" s="106" t="s">
        <v>934</v>
      </c>
      <c r="C34" s="83" t="s">
        <v>935</v>
      </c>
      <c r="D34" s="96" t="s">
        <v>133</v>
      </c>
      <c r="E34" s="96" t="s">
        <v>330</v>
      </c>
      <c r="F34" s="83" t="s">
        <v>936</v>
      </c>
      <c r="G34" s="96" t="s">
        <v>432</v>
      </c>
      <c r="H34" s="96" t="s">
        <v>177</v>
      </c>
      <c r="I34" s="93">
        <v>15046.999999999998</v>
      </c>
      <c r="J34" s="95">
        <v>19700</v>
      </c>
      <c r="K34" s="93">
        <v>2964.2589999999996</v>
      </c>
      <c r="L34" s="94">
        <v>2.5540641505482559E-4</v>
      </c>
      <c r="M34" s="94">
        <v>3.1812320053743452E-2</v>
      </c>
      <c r="N34" s="94">
        <f>K34/'סכום נכסי הקרן'!$C$43</f>
        <v>4.771235724361219E-3</v>
      </c>
    </row>
    <row r="35" spans="2:14" s="151" customFormat="1">
      <c r="B35" s="106" t="s">
        <v>937</v>
      </c>
      <c r="C35" s="83" t="s">
        <v>938</v>
      </c>
      <c r="D35" s="96" t="s">
        <v>133</v>
      </c>
      <c r="E35" s="96" t="s">
        <v>330</v>
      </c>
      <c r="F35" s="83" t="s">
        <v>939</v>
      </c>
      <c r="G35" s="96" t="s">
        <v>436</v>
      </c>
      <c r="H35" s="96" t="s">
        <v>177</v>
      </c>
      <c r="I35" s="93">
        <v>9793.9999999999982</v>
      </c>
      <c r="J35" s="95">
        <v>48520</v>
      </c>
      <c r="K35" s="93">
        <v>4752.0487999999996</v>
      </c>
      <c r="L35" s="94">
        <v>6.967591394715873E-5</v>
      </c>
      <c r="M35" s="94">
        <v>5.099881533179372E-2</v>
      </c>
      <c r="N35" s="94">
        <f>K35/'סכום נכסי הקרן'!$C$43</f>
        <v>7.6488407384334035E-3</v>
      </c>
    </row>
    <row r="36" spans="2:14" s="151" customFormat="1">
      <c r="B36" s="106" t="s">
        <v>940</v>
      </c>
      <c r="C36" s="83" t="s">
        <v>941</v>
      </c>
      <c r="D36" s="96" t="s">
        <v>133</v>
      </c>
      <c r="E36" s="96" t="s">
        <v>330</v>
      </c>
      <c r="F36" s="83" t="s">
        <v>549</v>
      </c>
      <c r="G36" s="96" t="s">
        <v>499</v>
      </c>
      <c r="H36" s="96" t="s">
        <v>177</v>
      </c>
      <c r="I36" s="93">
        <v>178.99999999999997</v>
      </c>
      <c r="J36" s="95">
        <v>64440</v>
      </c>
      <c r="K36" s="93">
        <v>115.34759999999997</v>
      </c>
      <c r="L36" s="94">
        <v>1.4937086909228823E-5</v>
      </c>
      <c r="M36" s="94">
        <v>1.2379062587416208E-3</v>
      </c>
      <c r="N36" s="94">
        <f>K36/'סכום נכסי הקרן'!$C$43</f>
        <v>1.8566211314170863E-4</v>
      </c>
    </row>
    <row r="37" spans="2:14" s="151" customFormat="1">
      <c r="B37" s="106" t="s">
        <v>942</v>
      </c>
      <c r="C37" s="83" t="s">
        <v>943</v>
      </c>
      <c r="D37" s="96" t="s">
        <v>133</v>
      </c>
      <c r="E37" s="96" t="s">
        <v>330</v>
      </c>
      <c r="F37" s="83" t="s">
        <v>378</v>
      </c>
      <c r="G37" s="96" t="s">
        <v>379</v>
      </c>
      <c r="H37" s="96" t="s">
        <v>177</v>
      </c>
      <c r="I37" s="93">
        <v>28662.999999999996</v>
      </c>
      <c r="J37" s="95">
        <v>14750</v>
      </c>
      <c r="K37" s="93">
        <v>4227.7924999999987</v>
      </c>
      <c r="L37" s="94">
        <v>2.3635151042987723E-4</v>
      </c>
      <c r="M37" s="94">
        <v>4.5372515738609932E-2</v>
      </c>
      <c r="N37" s="94">
        <f>K37/'סכום נכסי הקרן'!$C$43</f>
        <v>6.8050040874250281E-3</v>
      </c>
    </row>
    <row r="38" spans="2:14" s="151" customFormat="1">
      <c r="B38" s="106" t="s">
        <v>944</v>
      </c>
      <c r="C38" s="83" t="s">
        <v>945</v>
      </c>
      <c r="D38" s="96" t="s">
        <v>133</v>
      </c>
      <c r="E38" s="96" t="s">
        <v>330</v>
      </c>
      <c r="F38" s="83" t="s">
        <v>431</v>
      </c>
      <c r="G38" s="96" t="s">
        <v>432</v>
      </c>
      <c r="H38" s="96" t="s">
        <v>177</v>
      </c>
      <c r="I38" s="93">
        <v>27837.999999999996</v>
      </c>
      <c r="J38" s="95">
        <v>5633</v>
      </c>
      <c r="K38" s="93">
        <v>1568.1145399999998</v>
      </c>
      <c r="L38" s="94">
        <v>2.5938796348721669E-4</v>
      </c>
      <c r="M38" s="94">
        <v>1.6828948356877281E-2</v>
      </c>
      <c r="N38" s="94">
        <f>K38/'סכום נכסי הקרן'!$C$43</f>
        <v>2.5240183510072027E-3</v>
      </c>
    </row>
    <row r="39" spans="2:14" s="151" customFormat="1">
      <c r="B39" s="107"/>
      <c r="C39" s="83"/>
      <c r="D39" s="83"/>
      <c r="E39" s="83"/>
      <c r="F39" s="83"/>
      <c r="G39" s="83"/>
      <c r="H39" s="83"/>
      <c r="I39" s="93"/>
      <c r="J39" s="95"/>
      <c r="K39" s="83"/>
      <c r="L39" s="83"/>
      <c r="M39" s="94"/>
      <c r="N39" s="83"/>
    </row>
    <row r="40" spans="2:14" s="151" customFormat="1">
      <c r="B40" s="105" t="s">
        <v>35</v>
      </c>
      <c r="C40" s="81"/>
      <c r="D40" s="81"/>
      <c r="E40" s="81"/>
      <c r="F40" s="81"/>
      <c r="G40" s="81"/>
      <c r="H40" s="81"/>
      <c r="I40" s="90"/>
      <c r="J40" s="92"/>
      <c r="K40" s="90">
        <f>SUM(K41:K85)</f>
        <v>13132.043679999997</v>
      </c>
      <c r="L40" s="81"/>
      <c r="M40" s="91">
        <v>0.14533643219358205</v>
      </c>
      <c r="N40" s="91">
        <f>K40/'סכום נכסי הקרן'!$C$43</f>
        <v>2.1137179962981631E-2</v>
      </c>
    </row>
    <row r="41" spans="2:14" s="151" customFormat="1">
      <c r="B41" s="106" t="s">
        <v>946</v>
      </c>
      <c r="C41" s="83" t="s">
        <v>947</v>
      </c>
      <c r="D41" s="96" t="s">
        <v>133</v>
      </c>
      <c r="E41" s="96" t="s">
        <v>330</v>
      </c>
      <c r="F41" s="83" t="s">
        <v>823</v>
      </c>
      <c r="G41" s="96" t="s">
        <v>824</v>
      </c>
      <c r="H41" s="96" t="s">
        <v>177</v>
      </c>
      <c r="I41" s="93">
        <v>89026.999999999985</v>
      </c>
      <c r="J41" s="95">
        <v>384.2</v>
      </c>
      <c r="K41" s="93">
        <v>342.04172999999992</v>
      </c>
      <c r="L41" s="94">
        <v>3.039983221650108E-4</v>
      </c>
      <c r="M41" s="94">
        <v>3.6707794381314529E-3</v>
      </c>
      <c r="N41" s="94">
        <f>K41/'סכום נכסי הקרן'!$C$43</f>
        <v>5.5054626515372456E-4</v>
      </c>
    </row>
    <row r="42" spans="2:14" s="151" customFormat="1">
      <c r="B42" s="106" t="s">
        <v>948</v>
      </c>
      <c r="C42" s="83" t="s">
        <v>949</v>
      </c>
      <c r="D42" s="96" t="s">
        <v>133</v>
      </c>
      <c r="E42" s="96" t="s">
        <v>330</v>
      </c>
      <c r="F42" s="83" t="s">
        <v>950</v>
      </c>
      <c r="G42" s="96" t="s">
        <v>951</v>
      </c>
      <c r="H42" s="96" t="s">
        <v>177</v>
      </c>
      <c r="I42" s="93">
        <v>8069.9999999999991</v>
      </c>
      <c r="J42" s="95">
        <v>2506</v>
      </c>
      <c r="K42" s="93">
        <v>202.23420000000002</v>
      </c>
      <c r="L42" s="94">
        <v>3.1725611437448533E-4</v>
      </c>
      <c r="M42" s="94">
        <v>2.1703700979613339E-3</v>
      </c>
      <c r="N42" s="94">
        <f>K42/'סכום נכסי הקרן'!$C$43</f>
        <v>3.2551374212834027E-4</v>
      </c>
    </row>
    <row r="43" spans="2:14" s="151" customFormat="1">
      <c r="B43" s="106" t="s">
        <v>952</v>
      </c>
      <c r="C43" s="83" t="s">
        <v>953</v>
      </c>
      <c r="D43" s="96" t="s">
        <v>133</v>
      </c>
      <c r="E43" s="96" t="s">
        <v>330</v>
      </c>
      <c r="F43" s="83" t="s">
        <v>954</v>
      </c>
      <c r="G43" s="96" t="s">
        <v>413</v>
      </c>
      <c r="H43" s="96" t="s">
        <v>177</v>
      </c>
      <c r="I43" s="93">
        <v>742.99999999999989</v>
      </c>
      <c r="J43" s="95">
        <v>19200</v>
      </c>
      <c r="K43" s="93">
        <v>142.65599999999998</v>
      </c>
      <c r="L43" s="94">
        <v>5.149373055167388E-5</v>
      </c>
      <c r="M43" s="94">
        <v>1.5309790168763343E-3</v>
      </c>
      <c r="N43" s="94">
        <f>K43/'סכום נכסי הקרן'!$C$43</f>
        <v>2.2961738616445932E-4</v>
      </c>
    </row>
    <row r="44" spans="2:14" s="151" customFormat="1">
      <c r="B44" s="106" t="s">
        <v>955</v>
      </c>
      <c r="C44" s="83" t="s">
        <v>956</v>
      </c>
      <c r="D44" s="96" t="s">
        <v>133</v>
      </c>
      <c r="E44" s="96" t="s">
        <v>330</v>
      </c>
      <c r="F44" s="83" t="s">
        <v>957</v>
      </c>
      <c r="G44" s="96" t="s">
        <v>958</v>
      </c>
      <c r="H44" s="96" t="s">
        <v>177</v>
      </c>
      <c r="I44" s="93">
        <v>13525.999999999998</v>
      </c>
      <c r="J44" s="95">
        <v>942.9</v>
      </c>
      <c r="K44" s="93">
        <v>132.92195000000001</v>
      </c>
      <c r="L44" s="94">
        <v>1.2430287554475556E-4</v>
      </c>
      <c r="M44" s="94">
        <v>1.4265135453979175E-3</v>
      </c>
      <c r="N44" s="94">
        <f>K44/'סכום נכסי הקרן'!$C$43</f>
        <v>2.1394957606327782E-4</v>
      </c>
    </row>
    <row r="45" spans="2:14" s="151" customFormat="1">
      <c r="B45" s="106" t="s">
        <v>962</v>
      </c>
      <c r="C45" s="83" t="s">
        <v>963</v>
      </c>
      <c r="D45" s="96" t="s">
        <v>133</v>
      </c>
      <c r="E45" s="96" t="s">
        <v>330</v>
      </c>
      <c r="F45" s="83" t="s">
        <v>964</v>
      </c>
      <c r="G45" s="96" t="s">
        <v>205</v>
      </c>
      <c r="H45" s="96" t="s">
        <v>177</v>
      </c>
      <c r="I45" s="93">
        <v>7810.9999999999991</v>
      </c>
      <c r="J45" s="95">
        <v>1956</v>
      </c>
      <c r="K45" s="93">
        <v>152.78315999999998</v>
      </c>
      <c r="L45" s="94">
        <v>2.3258721007964061E-4</v>
      </c>
      <c r="M45" s="94">
        <v>1.6396633306139223E-3</v>
      </c>
      <c r="N45" s="94">
        <f>K45/'סכום נכסי הקרן'!$C$43</f>
        <v>2.4591794140552359E-4</v>
      </c>
    </row>
    <row r="46" spans="2:14" s="151" customFormat="1">
      <c r="B46" s="106" t="s">
        <v>965</v>
      </c>
      <c r="C46" s="83" t="s">
        <v>966</v>
      </c>
      <c r="D46" s="96" t="s">
        <v>133</v>
      </c>
      <c r="E46" s="96" t="s">
        <v>330</v>
      </c>
      <c r="F46" s="83" t="s">
        <v>967</v>
      </c>
      <c r="G46" s="96" t="s">
        <v>379</v>
      </c>
      <c r="H46" s="96" t="s">
        <v>177</v>
      </c>
      <c r="I46" s="93">
        <v>31291.999999999996</v>
      </c>
      <c r="J46" s="95">
        <v>2960</v>
      </c>
      <c r="K46" s="93">
        <v>949.71219999999983</v>
      </c>
      <c r="L46" s="94">
        <v>2.086842762486583E-4</v>
      </c>
      <c r="M46" s="94">
        <v>1.0192276877744088E-2</v>
      </c>
      <c r="N46" s="94">
        <f>K46/'סכום נכסי הקרן'!$C$43</f>
        <v>1.5286453634792664E-3</v>
      </c>
    </row>
    <row r="47" spans="2:14" s="151" customFormat="1">
      <c r="B47" s="106" t="s">
        <v>968</v>
      </c>
      <c r="C47" s="83" t="s">
        <v>969</v>
      </c>
      <c r="D47" s="96" t="s">
        <v>133</v>
      </c>
      <c r="E47" s="96" t="s">
        <v>330</v>
      </c>
      <c r="F47" s="83" t="s">
        <v>970</v>
      </c>
      <c r="G47" s="96" t="s">
        <v>499</v>
      </c>
      <c r="H47" s="96" t="s">
        <v>177</v>
      </c>
      <c r="I47" s="93">
        <v>2625.9999999999995</v>
      </c>
      <c r="J47" s="95">
        <v>3870</v>
      </c>
      <c r="K47" s="93">
        <v>101.6262</v>
      </c>
      <c r="L47" s="94">
        <v>9.5231895649632188E-5</v>
      </c>
      <c r="M47" s="94">
        <v>1.0906486917120748E-3</v>
      </c>
      <c r="N47" s="94">
        <f>K47/'סכום נכסי הקרן'!$C$43</f>
        <v>1.6357631231652772E-4</v>
      </c>
    </row>
    <row r="48" spans="2:14" s="151" customFormat="1">
      <c r="B48" s="106" t="s">
        <v>971</v>
      </c>
      <c r="C48" s="83" t="s">
        <v>972</v>
      </c>
      <c r="D48" s="96" t="s">
        <v>133</v>
      </c>
      <c r="E48" s="96" t="s">
        <v>330</v>
      </c>
      <c r="F48" s="83" t="s">
        <v>973</v>
      </c>
      <c r="G48" s="96" t="s">
        <v>499</v>
      </c>
      <c r="H48" s="96" t="s">
        <v>177</v>
      </c>
      <c r="I48" s="93">
        <v>1373.9999999999998</v>
      </c>
      <c r="J48" s="95">
        <v>51290</v>
      </c>
      <c r="K48" s="93">
        <v>704.7245999999999</v>
      </c>
      <c r="L48" s="94">
        <v>3.8383823146115808E-4</v>
      </c>
      <c r="M48" s="94">
        <v>7.5630788419454352E-3</v>
      </c>
      <c r="N48" s="94">
        <f>K48/'סכום נכסי הקרן'!$C$43</f>
        <v>1.1343162616209211E-3</v>
      </c>
    </row>
    <row r="49" spans="2:14" s="151" customFormat="1">
      <c r="B49" s="106" t="s">
        <v>974</v>
      </c>
      <c r="C49" s="83" t="s">
        <v>975</v>
      </c>
      <c r="D49" s="96" t="s">
        <v>133</v>
      </c>
      <c r="E49" s="96" t="s">
        <v>330</v>
      </c>
      <c r="F49" s="83" t="s">
        <v>976</v>
      </c>
      <c r="G49" s="96" t="s">
        <v>379</v>
      </c>
      <c r="H49" s="96" t="s">
        <v>177</v>
      </c>
      <c r="I49" s="93">
        <v>1467.9999999999998</v>
      </c>
      <c r="J49" s="95">
        <v>8180</v>
      </c>
      <c r="K49" s="93">
        <v>120.08239999999998</v>
      </c>
      <c r="L49" s="94">
        <v>5.7335781222281675E-5</v>
      </c>
      <c r="M49" s="94">
        <v>1.2887199605775483E-3</v>
      </c>
      <c r="N49" s="94">
        <f>K49/'סכום נכסי הקרן'!$C$43</f>
        <v>1.9328319041859486E-4</v>
      </c>
    </row>
    <row r="50" spans="2:14" s="151" customFormat="1">
      <c r="B50" s="106" t="s">
        <v>977</v>
      </c>
      <c r="C50" s="83" t="s">
        <v>978</v>
      </c>
      <c r="D50" s="96" t="s">
        <v>133</v>
      </c>
      <c r="E50" s="96" t="s">
        <v>330</v>
      </c>
      <c r="F50" s="83" t="s">
        <v>394</v>
      </c>
      <c r="G50" s="96" t="s">
        <v>379</v>
      </c>
      <c r="H50" s="96" t="s">
        <v>177</v>
      </c>
      <c r="I50" s="93">
        <v>2292.8399999999997</v>
      </c>
      <c r="J50" s="95">
        <v>3676</v>
      </c>
      <c r="K50" s="93">
        <v>84.284789999999987</v>
      </c>
      <c r="L50" s="94">
        <v>2.1252169751858826E-5</v>
      </c>
      <c r="M50" s="94">
        <v>9.0454130868542718E-4</v>
      </c>
      <c r="N50" s="94">
        <f>K50/'סכום נכסי הקרן'!$C$43</f>
        <v>1.3566378682439126E-4</v>
      </c>
    </row>
    <row r="51" spans="2:14" s="151" customFormat="1">
      <c r="B51" s="106" t="s">
        <v>979</v>
      </c>
      <c r="C51" s="83" t="s">
        <v>980</v>
      </c>
      <c r="D51" s="96" t="s">
        <v>133</v>
      </c>
      <c r="E51" s="96" t="s">
        <v>330</v>
      </c>
      <c r="F51" s="83" t="s">
        <v>659</v>
      </c>
      <c r="G51" s="96" t="s">
        <v>436</v>
      </c>
      <c r="H51" s="96" t="s">
        <v>177</v>
      </c>
      <c r="I51" s="93">
        <v>435322.12999999995</v>
      </c>
      <c r="J51" s="95">
        <v>144</v>
      </c>
      <c r="K51" s="93">
        <v>626.86387000000002</v>
      </c>
      <c r="L51" s="94">
        <v>1.361510278919294E-4</v>
      </c>
      <c r="M51" s="94">
        <v>6.727480312134747E-3</v>
      </c>
      <c r="N51" s="94">
        <f>K51/'סכום נכסי הקרן'!$C$43</f>
        <v>1.0089925647034648E-3</v>
      </c>
    </row>
    <row r="52" spans="2:14" s="151" customFormat="1">
      <c r="B52" s="106" t="s">
        <v>981</v>
      </c>
      <c r="C52" s="83" t="s">
        <v>982</v>
      </c>
      <c r="D52" s="96" t="s">
        <v>133</v>
      </c>
      <c r="E52" s="96" t="s">
        <v>330</v>
      </c>
      <c r="F52" s="83" t="s">
        <v>459</v>
      </c>
      <c r="G52" s="96" t="s">
        <v>379</v>
      </c>
      <c r="H52" s="96" t="s">
        <v>177</v>
      </c>
      <c r="I52" s="93">
        <v>483.99999999999994</v>
      </c>
      <c r="J52" s="95">
        <v>129700</v>
      </c>
      <c r="K52" s="93">
        <v>663.93518999999992</v>
      </c>
      <c r="L52" s="94">
        <v>2.4124790964169198E-4</v>
      </c>
      <c r="M52" s="94">
        <v>7.1253283735405607E-3</v>
      </c>
      <c r="N52" s="94">
        <f>K52/'סכום נכסי הקרן'!$C$43</f>
        <v>1.0686621166330452E-3</v>
      </c>
    </row>
    <row r="53" spans="2:14" s="151" customFormat="1">
      <c r="B53" s="106" t="s">
        <v>983</v>
      </c>
      <c r="C53" s="83" t="s">
        <v>984</v>
      </c>
      <c r="D53" s="96" t="s">
        <v>133</v>
      </c>
      <c r="E53" s="96" t="s">
        <v>330</v>
      </c>
      <c r="F53" s="83" t="s">
        <v>985</v>
      </c>
      <c r="G53" s="96" t="s">
        <v>164</v>
      </c>
      <c r="H53" s="96" t="s">
        <v>177</v>
      </c>
      <c r="I53" s="93">
        <v>12541.999999999998</v>
      </c>
      <c r="J53" s="95">
        <v>3634</v>
      </c>
      <c r="K53" s="93">
        <v>455.77628000000004</v>
      </c>
      <c r="L53" s="94">
        <v>1.345694307716297E-4</v>
      </c>
      <c r="M53" s="94">
        <v>4.8913745027895994E-3</v>
      </c>
      <c r="N53" s="94">
        <f>K53/'סכום נכסי הקרן'!$C$43</f>
        <v>7.3361203236709828E-4</v>
      </c>
    </row>
    <row r="54" spans="2:14" s="151" customFormat="1">
      <c r="B54" s="106" t="s">
        <v>986</v>
      </c>
      <c r="C54" s="83" t="s">
        <v>987</v>
      </c>
      <c r="D54" s="96" t="s">
        <v>133</v>
      </c>
      <c r="E54" s="96" t="s">
        <v>330</v>
      </c>
      <c r="F54" s="83" t="s">
        <v>988</v>
      </c>
      <c r="G54" s="96" t="s">
        <v>200</v>
      </c>
      <c r="H54" s="96" t="s">
        <v>177</v>
      </c>
      <c r="I54" s="93">
        <v>3272.9999999999995</v>
      </c>
      <c r="J54" s="95">
        <v>10190</v>
      </c>
      <c r="K54" s="93">
        <v>333.51869999999997</v>
      </c>
      <c r="L54" s="94">
        <v>1.2863049046456238E-4</v>
      </c>
      <c r="M54" s="94">
        <v>3.5793105893609321E-3</v>
      </c>
      <c r="N54" s="94">
        <f>K54/'סכום נכסי הקרן'!$C$43</f>
        <v>5.3682769831600824E-4</v>
      </c>
    </row>
    <row r="55" spans="2:14" s="151" customFormat="1">
      <c r="B55" s="106" t="s">
        <v>989</v>
      </c>
      <c r="C55" s="83" t="s">
        <v>990</v>
      </c>
      <c r="D55" s="96" t="s">
        <v>133</v>
      </c>
      <c r="E55" s="96" t="s">
        <v>330</v>
      </c>
      <c r="F55" s="83" t="s">
        <v>428</v>
      </c>
      <c r="G55" s="96" t="s">
        <v>413</v>
      </c>
      <c r="H55" s="96" t="s">
        <v>177</v>
      </c>
      <c r="I55" s="93">
        <v>38684.249999999993</v>
      </c>
      <c r="J55" s="95">
        <v>958</v>
      </c>
      <c r="K55" s="93">
        <v>370.59511999999995</v>
      </c>
      <c r="L55" s="94">
        <v>1.5489641195215334E-4</v>
      </c>
      <c r="M55" s="94">
        <v>3.977213383781735E-3</v>
      </c>
      <c r="N55" s="94">
        <f>K55/'סכום נכסי הקרן'!$C$43</f>
        <v>5.9650545914440435E-4</v>
      </c>
    </row>
    <row r="56" spans="2:14" s="151" customFormat="1">
      <c r="B56" s="106" t="s">
        <v>991</v>
      </c>
      <c r="C56" s="83" t="s">
        <v>992</v>
      </c>
      <c r="D56" s="96" t="s">
        <v>133</v>
      </c>
      <c r="E56" s="96" t="s">
        <v>330</v>
      </c>
      <c r="F56" s="83" t="s">
        <v>412</v>
      </c>
      <c r="G56" s="96" t="s">
        <v>413</v>
      </c>
      <c r="H56" s="96" t="s">
        <v>177</v>
      </c>
      <c r="I56" s="93">
        <v>37589.999999999993</v>
      </c>
      <c r="J56" s="95">
        <v>1435</v>
      </c>
      <c r="K56" s="93">
        <v>539.41649999999993</v>
      </c>
      <c r="L56" s="94">
        <v>1.758160705907089E-4</v>
      </c>
      <c r="M56" s="94">
        <v>5.7889983096180543E-3</v>
      </c>
      <c r="N56" s="94">
        <f>K56/'סכום נכסי הקרן'!$C$43</f>
        <v>8.6823832705235722E-4</v>
      </c>
    </row>
    <row r="57" spans="2:14" s="151" customFormat="1">
      <c r="B57" s="106" t="s">
        <v>993</v>
      </c>
      <c r="C57" s="83" t="s">
        <v>994</v>
      </c>
      <c r="D57" s="96" t="s">
        <v>133</v>
      </c>
      <c r="E57" s="96" t="s">
        <v>330</v>
      </c>
      <c r="F57" s="83" t="s">
        <v>416</v>
      </c>
      <c r="G57" s="96" t="s">
        <v>379</v>
      </c>
      <c r="H57" s="96" t="s">
        <v>177</v>
      </c>
      <c r="I57" s="93">
        <v>899.99999999999989</v>
      </c>
      <c r="J57" s="95">
        <v>7590</v>
      </c>
      <c r="K57" s="93">
        <v>68.309999999999988</v>
      </c>
      <c r="L57" s="94">
        <v>5.0668172449687908E-5</v>
      </c>
      <c r="M57" s="94">
        <v>7.3310044192198293E-4</v>
      </c>
      <c r="N57" s="94">
        <f>K57/'סכום נכסי הקרן'!$C$43</f>
        <v>1.0995095648899601E-4</v>
      </c>
    </row>
    <row r="58" spans="2:14" s="151" customFormat="1">
      <c r="B58" s="106" t="s">
        <v>995</v>
      </c>
      <c r="C58" s="83" t="s">
        <v>996</v>
      </c>
      <c r="D58" s="96" t="s">
        <v>133</v>
      </c>
      <c r="E58" s="96" t="s">
        <v>330</v>
      </c>
      <c r="F58" s="83" t="s">
        <v>997</v>
      </c>
      <c r="G58" s="96" t="s">
        <v>998</v>
      </c>
      <c r="H58" s="96" t="s">
        <v>177</v>
      </c>
      <c r="I58" s="93">
        <v>10182.999999999998</v>
      </c>
      <c r="J58" s="95">
        <v>5059</v>
      </c>
      <c r="K58" s="93">
        <v>515.15796999999986</v>
      </c>
      <c r="L58" s="94">
        <v>4.5292649091565023E-4</v>
      </c>
      <c r="M58" s="94">
        <v>5.5286566456833781E-3</v>
      </c>
      <c r="N58" s="94">
        <f>K58/'סכום נכסי הקרן'!$C$43</f>
        <v>8.2919208819249766E-4</v>
      </c>
    </row>
    <row r="59" spans="2:14" s="151" customFormat="1">
      <c r="B59" s="106" t="s">
        <v>999</v>
      </c>
      <c r="C59" s="83" t="s">
        <v>1000</v>
      </c>
      <c r="D59" s="96" t="s">
        <v>133</v>
      </c>
      <c r="E59" s="96" t="s">
        <v>330</v>
      </c>
      <c r="F59" s="83" t="s">
        <v>716</v>
      </c>
      <c r="G59" s="96" t="s">
        <v>399</v>
      </c>
      <c r="H59" s="96" t="s">
        <v>177</v>
      </c>
      <c r="I59" s="93">
        <v>1995.9999999999998</v>
      </c>
      <c r="J59" s="95">
        <v>3829</v>
      </c>
      <c r="K59" s="93">
        <v>76.426839999999984</v>
      </c>
      <c r="L59" s="94">
        <v>9.6816347682832153E-5</v>
      </c>
      <c r="M59" s="94">
        <v>8.2021007434783608E-4</v>
      </c>
      <c r="N59" s="94">
        <f>K59/'סכום נכסי הקרן'!$C$43</f>
        <v>1.2301572477574967E-4</v>
      </c>
    </row>
    <row r="60" spans="2:14" s="151" customFormat="1">
      <c r="B60" s="106" t="s">
        <v>1001</v>
      </c>
      <c r="C60" s="83" t="s">
        <v>1002</v>
      </c>
      <c r="D60" s="96" t="s">
        <v>133</v>
      </c>
      <c r="E60" s="96" t="s">
        <v>330</v>
      </c>
      <c r="F60" s="83" t="s">
        <v>1003</v>
      </c>
      <c r="G60" s="96" t="s">
        <v>1004</v>
      </c>
      <c r="H60" s="96" t="s">
        <v>177</v>
      </c>
      <c r="I60" s="93">
        <v>3308.1799999999994</v>
      </c>
      <c r="J60" s="95">
        <v>4632</v>
      </c>
      <c r="K60" s="93">
        <v>153.23489999999998</v>
      </c>
      <c r="L60" s="94">
        <v>3.8451932260215492E-5</v>
      </c>
      <c r="M60" s="94">
        <v>1.6445113879061757E-3</v>
      </c>
      <c r="N60" s="94">
        <f>K60/'סכום נכסי הקרן'!$C$43</f>
        <v>2.466450566900257E-4</v>
      </c>
    </row>
    <row r="61" spans="2:14" s="151" customFormat="1">
      <c r="B61" s="106" t="s">
        <v>1005</v>
      </c>
      <c r="C61" s="83" t="s">
        <v>1006</v>
      </c>
      <c r="D61" s="96" t="s">
        <v>133</v>
      </c>
      <c r="E61" s="96" t="s">
        <v>330</v>
      </c>
      <c r="F61" s="83" t="s">
        <v>498</v>
      </c>
      <c r="G61" s="96" t="s">
        <v>499</v>
      </c>
      <c r="H61" s="96" t="s">
        <v>177</v>
      </c>
      <c r="I61" s="93">
        <v>1525.2499999999998</v>
      </c>
      <c r="J61" s="95">
        <v>15320</v>
      </c>
      <c r="K61" s="93">
        <v>233.66829999999996</v>
      </c>
      <c r="L61" s="94">
        <v>8.8768364764793648E-5</v>
      </c>
      <c r="M61" s="94">
        <v>2.5077197188282606E-3</v>
      </c>
      <c r="N61" s="94">
        <f>K61/'סכום נכסי הקרן'!$C$43</f>
        <v>3.7610969237531356E-4</v>
      </c>
    </row>
    <row r="62" spans="2:14" s="151" customFormat="1">
      <c r="B62" s="106" t="s">
        <v>1007</v>
      </c>
      <c r="C62" s="83" t="s">
        <v>1008</v>
      </c>
      <c r="D62" s="96" t="s">
        <v>133</v>
      </c>
      <c r="E62" s="96" t="s">
        <v>330</v>
      </c>
      <c r="F62" s="83" t="s">
        <v>1009</v>
      </c>
      <c r="G62" s="96" t="s">
        <v>379</v>
      </c>
      <c r="H62" s="96" t="s">
        <v>177</v>
      </c>
      <c r="I62" s="93">
        <v>326.99999999999994</v>
      </c>
      <c r="J62" s="95">
        <v>30200</v>
      </c>
      <c r="K62" s="93">
        <v>99.407999999999987</v>
      </c>
      <c r="L62" s="94">
        <v>6.5143516945083809E-5</v>
      </c>
      <c r="M62" s="94">
        <v>1.066843049781591E-3</v>
      </c>
      <c r="N62" s="94">
        <f>K62/'סכום נכסי הקרן'!$C$43</f>
        <v>1.6000592420814107E-4</v>
      </c>
    </row>
    <row r="63" spans="2:14" s="151" customFormat="1">
      <c r="B63" s="106" t="s">
        <v>1010</v>
      </c>
      <c r="C63" s="83" t="s">
        <v>1011</v>
      </c>
      <c r="D63" s="96" t="s">
        <v>133</v>
      </c>
      <c r="E63" s="96" t="s">
        <v>330</v>
      </c>
      <c r="F63" s="83" t="s">
        <v>676</v>
      </c>
      <c r="G63" s="96" t="s">
        <v>379</v>
      </c>
      <c r="H63" s="96" t="s">
        <v>177</v>
      </c>
      <c r="I63" s="93">
        <v>0.2</v>
      </c>
      <c r="J63" s="95">
        <v>697.4</v>
      </c>
      <c r="K63" s="93">
        <v>1.3899999999999997E-3</v>
      </c>
      <c r="L63" s="94">
        <v>8.162009023019355E-10</v>
      </c>
      <c r="M63" s="94">
        <v>1.49174295750484E-8</v>
      </c>
      <c r="N63" s="94">
        <f>K63/'סכום נכסי הקרן'!$C$43</f>
        <v>2.2373273242527372E-9</v>
      </c>
    </row>
    <row r="64" spans="2:14" s="151" customFormat="1">
      <c r="B64" s="106" t="s">
        <v>1012</v>
      </c>
      <c r="C64" s="83" t="s">
        <v>1013</v>
      </c>
      <c r="D64" s="96" t="s">
        <v>133</v>
      </c>
      <c r="E64" s="96" t="s">
        <v>330</v>
      </c>
      <c r="F64" s="83" t="s">
        <v>1014</v>
      </c>
      <c r="G64" s="96" t="s">
        <v>413</v>
      </c>
      <c r="H64" s="96" t="s">
        <v>177</v>
      </c>
      <c r="I64" s="93">
        <v>6665.9999999999991</v>
      </c>
      <c r="J64" s="95">
        <v>4320</v>
      </c>
      <c r="K64" s="93">
        <v>287.97119999999995</v>
      </c>
      <c r="L64" s="94">
        <v>1.2029832251514663E-4</v>
      </c>
      <c r="M64" s="94">
        <v>3.0904964716850203E-3</v>
      </c>
      <c r="N64" s="94">
        <f>K64/'סכום נכסי הקרן'!$C$43</f>
        <v>4.6351498874665453E-4</v>
      </c>
    </row>
    <row r="65" spans="2:14" s="151" customFormat="1">
      <c r="B65" s="106" t="s">
        <v>1015</v>
      </c>
      <c r="C65" s="83" t="s">
        <v>1016</v>
      </c>
      <c r="D65" s="96" t="s">
        <v>133</v>
      </c>
      <c r="E65" s="96" t="s">
        <v>330</v>
      </c>
      <c r="F65" s="83" t="s">
        <v>1017</v>
      </c>
      <c r="G65" s="96" t="s">
        <v>205</v>
      </c>
      <c r="H65" s="96" t="s">
        <v>177</v>
      </c>
      <c r="I65" s="93">
        <v>7503.9999999999991</v>
      </c>
      <c r="J65" s="95">
        <v>2223</v>
      </c>
      <c r="K65" s="93">
        <v>166.81391999999997</v>
      </c>
      <c r="L65" s="94">
        <v>1.3944590026823263E-4</v>
      </c>
      <c r="M65" s="94">
        <v>1.7902409379408331E-3</v>
      </c>
      <c r="N65" s="94">
        <f>K65/'סכום נכסי הקרן'!$C$43</f>
        <v>2.6850168437533102E-4</v>
      </c>
    </row>
    <row r="66" spans="2:14" s="151" customFormat="1">
      <c r="B66" s="106" t="s">
        <v>1018</v>
      </c>
      <c r="C66" s="83" t="s">
        <v>1019</v>
      </c>
      <c r="D66" s="96" t="s">
        <v>133</v>
      </c>
      <c r="E66" s="96" t="s">
        <v>330</v>
      </c>
      <c r="F66" s="83" t="s">
        <v>1020</v>
      </c>
      <c r="G66" s="96" t="s">
        <v>1021</v>
      </c>
      <c r="H66" s="96" t="s">
        <v>177</v>
      </c>
      <c r="I66" s="93">
        <v>10977.999999999998</v>
      </c>
      <c r="J66" s="95">
        <v>2280</v>
      </c>
      <c r="K66" s="93">
        <v>250.29839999999996</v>
      </c>
      <c r="L66" s="94">
        <v>2.5830012074083616E-4</v>
      </c>
      <c r="M66" s="94">
        <v>2.686193348739061E-3</v>
      </c>
      <c r="N66" s="94">
        <f>K66/'סכום נכסי הקרן'!$C$43</f>
        <v>4.0287730182499371E-4</v>
      </c>
    </row>
    <row r="67" spans="2:14" s="151" customFormat="1">
      <c r="B67" s="106" t="s">
        <v>1022</v>
      </c>
      <c r="C67" s="83" t="s">
        <v>1023</v>
      </c>
      <c r="D67" s="96" t="s">
        <v>133</v>
      </c>
      <c r="E67" s="96" t="s">
        <v>330</v>
      </c>
      <c r="F67" s="83" t="s">
        <v>1024</v>
      </c>
      <c r="G67" s="96" t="s">
        <v>998</v>
      </c>
      <c r="H67" s="96" t="s">
        <v>177</v>
      </c>
      <c r="I67" s="93">
        <v>20384.999999999996</v>
      </c>
      <c r="J67" s="95">
        <v>2405</v>
      </c>
      <c r="K67" s="93">
        <v>490.25924999999995</v>
      </c>
      <c r="L67" s="94">
        <v>3.3646689622121345E-4</v>
      </c>
      <c r="M67" s="94">
        <v>5.2614444858928404E-3</v>
      </c>
      <c r="N67" s="94">
        <f>K67/'סכום נכסי הקרן'!$C$43</f>
        <v>7.8911540718895959E-4</v>
      </c>
    </row>
    <row r="68" spans="2:14" s="151" customFormat="1">
      <c r="B68" s="106" t="s">
        <v>1025</v>
      </c>
      <c r="C68" s="83" t="s">
        <v>1026</v>
      </c>
      <c r="D68" s="96" t="s">
        <v>133</v>
      </c>
      <c r="E68" s="96" t="s">
        <v>330</v>
      </c>
      <c r="F68" s="83" t="s">
        <v>1027</v>
      </c>
      <c r="G68" s="96" t="s">
        <v>1028</v>
      </c>
      <c r="H68" s="96" t="s">
        <v>177</v>
      </c>
      <c r="I68" s="93">
        <v>45776.999999999993</v>
      </c>
      <c r="J68" s="95">
        <v>970.5</v>
      </c>
      <c r="K68" s="93">
        <v>444.26578999999992</v>
      </c>
      <c r="L68" s="94">
        <v>4.4589104780772763E-4</v>
      </c>
      <c r="M68" s="94">
        <v>4.7678443416749941E-3</v>
      </c>
      <c r="N68" s="94">
        <f>K68/'סכום נכסי הקרן'!$C$43</f>
        <v>7.1508488575376141E-4</v>
      </c>
    </row>
    <row r="69" spans="2:14" s="151" customFormat="1">
      <c r="B69" s="106" t="s">
        <v>1029</v>
      </c>
      <c r="C69" s="83" t="s">
        <v>1030</v>
      </c>
      <c r="D69" s="96" t="s">
        <v>133</v>
      </c>
      <c r="E69" s="96" t="s">
        <v>330</v>
      </c>
      <c r="F69" s="83" t="s">
        <v>518</v>
      </c>
      <c r="G69" s="96" t="s">
        <v>413</v>
      </c>
      <c r="H69" s="96" t="s">
        <v>177</v>
      </c>
      <c r="I69" s="93">
        <v>9625.9999999999982</v>
      </c>
      <c r="J69" s="95">
        <v>3150</v>
      </c>
      <c r="K69" s="93">
        <v>303.21899999999994</v>
      </c>
      <c r="L69" s="94">
        <v>1.5213697208008394E-4</v>
      </c>
      <c r="M69" s="94">
        <v>3.2541353081414395E-3</v>
      </c>
      <c r="N69" s="94">
        <f>K69/'סכום נכסי הקרן'!$C$43</f>
        <v>4.8805766469970551E-4</v>
      </c>
    </row>
    <row r="70" spans="2:14" s="151" customFormat="1">
      <c r="B70" s="106" t="s">
        <v>1031</v>
      </c>
      <c r="C70" s="83" t="s">
        <v>1032</v>
      </c>
      <c r="D70" s="96" t="s">
        <v>133</v>
      </c>
      <c r="E70" s="96" t="s">
        <v>330</v>
      </c>
      <c r="F70" s="83" t="s">
        <v>1033</v>
      </c>
      <c r="G70" s="96" t="s">
        <v>1004</v>
      </c>
      <c r="H70" s="96" t="s">
        <v>177</v>
      </c>
      <c r="I70" s="93">
        <v>5955.9999999999991</v>
      </c>
      <c r="J70" s="95">
        <v>3910</v>
      </c>
      <c r="K70" s="93">
        <v>232.87959999999998</v>
      </c>
      <c r="L70" s="94">
        <v>2.1982777918174088E-4</v>
      </c>
      <c r="M70" s="94">
        <v>2.4992554190398863E-3</v>
      </c>
      <c r="N70" s="94">
        <f>K70/'סכום נכסי הקרן'!$C$43</f>
        <v>3.7484021031730056E-4</v>
      </c>
    </row>
    <row r="71" spans="2:14" s="151" customFormat="1">
      <c r="B71" s="106" t="s">
        <v>1034</v>
      </c>
      <c r="C71" s="83" t="s">
        <v>1035</v>
      </c>
      <c r="D71" s="96" t="s">
        <v>133</v>
      </c>
      <c r="E71" s="96" t="s">
        <v>330</v>
      </c>
      <c r="F71" s="83" t="s">
        <v>720</v>
      </c>
      <c r="G71" s="96" t="s">
        <v>721</v>
      </c>
      <c r="H71" s="96" t="s">
        <v>177</v>
      </c>
      <c r="I71" s="93">
        <v>26325.999999999996</v>
      </c>
      <c r="J71" s="95">
        <v>1909</v>
      </c>
      <c r="K71" s="93">
        <v>502.56333999999993</v>
      </c>
      <c r="L71" s="94">
        <v>2.7005283335542911E-4</v>
      </c>
      <c r="M71" s="94">
        <v>5.3934915334180617E-3</v>
      </c>
      <c r="N71" s="94">
        <f>K71/'סכום נכסי הקרן'!$C$43</f>
        <v>8.0891992284152418E-4</v>
      </c>
    </row>
    <row r="72" spans="2:14" s="151" customFormat="1">
      <c r="B72" s="106" t="s">
        <v>1036</v>
      </c>
      <c r="C72" s="83" t="s">
        <v>1037</v>
      </c>
      <c r="D72" s="96" t="s">
        <v>133</v>
      </c>
      <c r="E72" s="96" t="s">
        <v>330</v>
      </c>
      <c r="F72" s="83" t="s">
        <v>563</v>
      </c>
      <c r="G72" s="96" t="s">
        <v>399</v>
      </c>
      <c r="H72" s="96" t="s">
        <v>177</v>
      </c>
      <c r="I72" s="93">
        <v>8717.9999999999982</v>
      </c>
      <c r="J72" s="95">
        <v>2678</v>
      </c>
      <c r="K72" s="93">
        <v>233.46803999999995</v>
      </c>
      <c r="L72" s="94">
        <v>8.6656096306074638E-5</v>
      </c>
      <c r="M72" s="94">
        <v>2.5055705357730812E-3</v>
      </c>
      <c r="N72" s="94">
        <f>K72/'סכום נכסי הקרן'!$C$43</f>
        <v>3.7578735628182082E-4</v>
      </c>
    </row>
    <row r="73" spans="2:14" s="151" customFormat="1">
      <c r="B73" s="106" t="s">
        <v>1038</v>
      </c>
      <c r="C73" s="83" t="s">
        <v>1039</v>
      </c>
      <c r="D73" s="96" t="s">
        <v>133</v>
      </c>
      <c r="E73" s="96" t="s">
        <v>330</v>
      </c>
      <c r="F73" s="83" t="s">
        <v>1040</v>
      </c>
      <c r="G73" s="96" t="s">
        <v>824</v>
      </c>
      <c r="H73" s="96" t="s">
        <v>177</v>
      </c>
      <c r="I73" s="93">
        <v>11919.999999999998</v>
      </c>
      <c r="J73" s="95">
        <v>1666</v>
      </c>
      <c r="K73" s="93">
        <v>198.58720000000002</v>
      </c>
      <c r="L73" s="94">
        <v>1.7989144999782831E-4</v>
      </c>
      <c r="M73" s="94">
        <v>2.1312306262633472E-3</v>
      </c>
      <c r="N73" s="94">
        <f>K73/'סכום נכסי הקרן'!$C$43</f>
        <v>3.1964357468118219E-4</v>
      </c>
    </row>
    <row r="74" spans="2:14" s="151" customFormat="1">
      <c r="B74" s="106" t="s">
        <v>1041</v>
      </c>
      <c r="C74" s="83" t="s">
        <v>1042</v>
      </c>
      <c r="D74" s="96" t="s">
        <v>133</v>
      </c>
      <c r="E74" s="96" t="s">
        <v>330</v>
      </c>
      <c r="F74" s="83" t="s">
        <v>1043</v>
      </c>
      <c r="G74" s="96" t="s">
        <v>200</v>
      </c>
      <c r="H74" s="96" t="s">
        <v>177</v>
      </c>
      <c r="I74" s="93">
        <v>5039.9999999999991</v>
      </c>
      <c r="J74" s="95">
        <v>5651</v>
      </c>
      <c r="K74" s="93">
        <v>284.81040000000002</v>
      </c>
      <c r="L74" s="94">
        <v>3.739923632837152E-4</v>
      </c>
      <c r="M74" s="94">
        <v>3.0565748807491844E-3</v>
      </c>
      <c r="N74" s="94">
        <f>K74/'סכום נכסי הקרן'!$C$43</f>
        <v>4.5842740298658412E-4</v>
      </c>
    </row>
    <row r="75" spans="2:14" s="151" customFormat="1">
      <c r="B75" s="106" t="s">
        <v>1044</v>
      </c>
      <c r="C75" s="83" t="s">
        <v>1045</v>
      </c>
      <c r="D75" s="96" t="s">
        <v>133</v>
      </c>
      <c r="E75" s="96" t="s">
        <v>330</v>
      </c>
      <c r="F75" s="83" t="s">
        <v>1046</v>
      </c>
      <c r="G75" s="96" t="s">
        <v>998</v>
      </c>
      <c r="H75" s="96" t="s">
        <v>177</v>
      </c>
      <c r="I75" s="93">
        <v>2137.9999999999995</v>
      </c>
      <c r="J75" s="95">
        <v>11530</v>
      </c>
      <c r="K75" s="93">
        <v>246.51139999999995</v>
      </c>
      <c r="L75" s="94">
        <v>1.4515796350302417E-4</v>
      </c>
      <c r="M75" s="94">
        <v>2.6455514021198464E-3</v>
      </c>
      <c r="N75" s="94">
        <f>K75/'סכום נכסי הקרן'!$C$43</f>
        <v>3.9678179205740731E-4</v>
      </c>
    </row>
    <row r="76" spans="2:14" s="151" customFormat="1">
      <c r="B76" s="106" t="s">
        <v>1047</v>
      </c>
      <c r="C76" s="83" t="s">
        <v>1048</v>
      </c>
      <c r="D76" s="96" t="s">
        <v>133</v>
      </c>
      <c r="E76" s="96" t="s">
        <v>330</v>
      </c>
      <c r="F76" s="83" t="s">
        <v>1049</v>
      </c>
      <c r="G76" s="96" t="s">
        <v>436</v>
      </c>
      <c r="H76" s="96" t="s">
        <v>177</v>
      </c>
      <c r="I76" s="93">
        <v>2833.9999999999995</v>
      </c>
      <c r="J76" s="95">
        <v>9413</v>
      </c>
      <c r="K76" s="93">
        <v>266.76441999999997</v>
      </c>
      <c r="L76" s="94">
        <v>2.9681748604805944E-4</v>
      </c>
      <c r="M76" s="94">
        <v>2.8629060780421822E-3</v>
      </c>
      <c r="N76" s="94">
        <f>K76/'סכום נכסי הקרן'!$C$43</f>
        <v>4.293808100751319E-4</v>
      </c>
    </row>
    <row r="77" spans="2:14" s="151" customFormat="1">
      <c r="B77" s="106" t="s">
        <v>1050</v>
      </c>
      <c r="C77" s="83" t="s">
        <v>1051</v>
      </c>
      <c r="D77" s="96" t="s">
        <v>133</v>
      </c>
      <c r="E77" s="96" t="s">
        <v>330</v>
      </c>
      <c r="F77" s="83" t="s">
        <v>574</v>
      </c>
      <c r="G77" s="96" t="s">
        <v>399</v>
      </c>
      <c r="H77" s="96" t="s">
        <v>177</v>
      </c>
      <c r="I77" s="93">
        <v>26894.999999999996</v>
      </c>
      <c r="J77" s="95">
        <v>1765</v>
      </c>
      <c r="K77" s="93">
        <v>474.69674999999995</v>
      </c>
      <c r="L77" s="94">
        <v>1.6904157774804172E-4</v>
      </c>
      <c r="M77" s="94">
        <v>5.0944283004527753E-3</v>
      </c>
      <c r="N77" s="94">
        <f>K77/'סכום נכסי הקרן'!$C$43</f>
        <v>7.6406619389134567E-4</v>
      </c>
    </row>
    <row r="78" spans="2:14" s="151" customFormat="1">
      <c r="B78" s="106" t="s">
        <v>1052</v>
      </c>
      <c r="C78" s="83" t="s">
        <v>1053</v>
      </c>
      <c r="D78" s="96" t="s">
        <v>133</v>
      </c>
      <c r="E78" s="96" t="s">
        <v>330</v>
      </c>
      <c r="F78" s="83" t="s">
        <v>1054</v>
      </c>
      <c r="G78" s="96" t="s">
        <v>205</v>
      </c>
      <c r="H78" s="96" t="s">
        <v>177</v>
      </c>
      <c r="I78" s="93">
        <v>2323.9999999999995</v>
      </c>
      <c r="J78" s="95">
        <v>759.4</v>
      </c>
      <c r="K78" s="93">
        <v>17.648449999999997</v>
      </c>
      <c r="L78" s="94">
        <v>3.0654985042042503E-5</v>
      </c>
      <c r="M78" s="94">
        <v>1.8940252516817479E-4</v>
      </c>
      <c r="N78" s="94">
        <f>K78/'סכום נכסי הקרן'!$C$43</f>
        <v>2.8406733392595838E-5</v>
      </c>
    </row>
    <row r="79" spans="2:14" s="151" customFormat="1">
      <c r="B79" s="106" t="s">
        <v>1055</v>
      </c>
      <c r="C79" s="83" t="s">
        <v>1056</v>
      </c>
      <c r="D79" s="96" t="s">
        <v>133</v>
      </c>
      <c r="E79" s="96" t="s">
        <v>330</v>
      </c>
      <c r="F79" s="83" t="s">
        <v>1057</v>
      </c>
      <c r="G79" s="96" t="s">
        <v>432</v>
      </c>
      <c r="H79" s="96" t="s">
        <v>177</v>
      </c>
      <c r="I79" s="93">
        <v>3965.9999999999995</v>
      </c>
      <c r="J79" s="95">
        <v>6553</v>
      </c>
      <c r="K79" s="93">
        <v>259.89197999999993</v>
      </c>
      <c r="L79" s="94">
        <v>3.1532413269564605E-4</v>
      </c>
      <c r="M79" s="94">
        <v>2.7891513012733003E-3</v>
      </c>
      <c r="N79" s="94">
        <f>K79/'סכום נכסי הקרן'!$C$43</f>
        <v>4.1831901309938546E-4</v>
      </c>
    </row>
    <row r="80" spans="2:14" s="151" customFormat="1">
      <c r="B80" s="106" t="s">
        <v>1058</v>
      </c>
      <c r="C80" s="83" t="s">
        <v>1059</v>
      </c>
      <c r="D80" s="96" t="s">
        <v>133</v>
      </c>
      <c r="E80" s="96" t="s">
        <v>330</v>
      </c>
      <c r="F80" s="83" t="s">
        <v>650</v>
      </c>
      <c r="G80" s="96" t="s">
        <v>379</v>
      </c>
      <c r="H80" s="96" t="s">
        <v>177</v>
      </c>
      <c r="I80" s="93">
        <v>8.9999999999999983E-2</v>
      </c>
      <c r="J80" s="95">
        <v>11650</v>
      </c>
      <c r="K80" s="93">
        <v>1.072E-2</v>
      </c>
      <c r="L80" s="94">
        <v>7.7754599227741313E-9</v>
      </c>
      <c r="M80" s="94">
        <v>1.1504665111116467E-7</v>
      </c>
      <c r="N80" s="94">
        <f>K80/'סכום נכסי הקרן'!$C$43</f>
        <v>1.7254783392798091E-8</v>
      </c>
    </row>
    <row r="81" spans="2:14" s="151" customFormat="1">
      <c r="B81" s="106" t="s">
        <v>1060</v>
      </c>
      <c r="C81" s="83" t="s">
        <v>1061</v>
      </c>
      <c r="D81" s="96" t="s">
        <v>133</v>
      </c>
      <c r="E81" s="96" t="s">
        <v>330</v>
      </c>
      <c r="F81" s="83" t="s">
        <v>527</v>
      </c>
      <c r="G81" s="96" t="s">
        <v>379</v>
      </c>
      <c r="H81" s="96" t="s">
        <v>177</v>
      </c>
      <c r="I81" s="93">
        <v>22180.999999999996</v>
      </c>
      <c r="J81" s="95">
        <v>1063</v>
      </c>
      <c r="K81" s="93">
        <v>238.66755999999998</v>
      </c>
      <c r="L81" s="94">
        <v>1.3595025072772547E-4</v>
      </c>
      <c r="M81" s="94">
        <v>2.5613715957903877E-3</v>
      </c>
      <c r="N81" s="94">
        <f>K81/'סכום נכסי הקרן'!$C$43</f>
        <v>3.8415644129548895E-4</v>
      </c>
    </row>
    <row r="82" spans="2:14" s="151" customFormat="1">
      <c r="B82" s="106" t="s">
        <v>1062</v>
      </c>
      <c r="C82" s="83" t="s">
        <v>1063</v>
      </c>
      <c r="D82" s="96" t="s">
        <v>133</v>
      </c>
      <c r="E82" s="96" t="s">
        <v>330</v>
      </c>
      <c r="F82" s="83" t="s">
        <v>1064</v>
      </c>
      <c r="G82" s="96" t="s">
        <v>164</v>
      </c>
      <c r="H82" s="96" t="s">
        <v>177</v>
      </c>
      <c r="I82" s="93">
        <v>1413.9999999999998</v>
      </c>
      <c r="J82" s="95">
        <v>14590</v>
      </c>
      <c r="K82" s="93">
        <v>206.30259999999998</v>
      </c>
      <c r="L82" s="94">
        <v>1.0490572247361757E-4</v>
      </c>
      <c r="M82" s="94">
        <v>2.2140320191722162E-3</v>
      </c>
      <c r="N82" s="94">
        <f>K82/'סכום נכסי הקרן'!$C$43</f>
        <v>3.3206218995998762E-4</v>
      </c>
    </row>
    <row r="83" spans="2:14" s="151" customFormat="1">
      <c r="B83" s="106" t="s">
        <v>1065</v>
      </c>
      <c r="C83" s="83" t="s">
        <v>1066</v>
      </c>
      <c r="D83" s="96" t="s">
        <v>133</v>
      </c>
      <c r="E83" s="96" t="s">
        <v>330</v>
      </c>
      <c r="F83" s="83" t="s">
        <v>833</v>
      </c>
      <c r="G83" s="96" t="s">
        <v>164</v>
      </c>
      <c r="H83" s="96" t="s">
        <v>177</v>
      </c>
      <c r="I83" s="93">
        <v>0.81999999999999984</v>
      </c>
      <c r="J83" s="95">
        <v>1262</v>
      </c>
      <c r="K83" s="93">
        <v>1.0739999999999998E-2</v>
      </c>
      <c r="L83" s="94">
        <v>3.8621582349684409E-9</v>
      </c>
      <c r="M83" s="94">
        <v>1.1526129038562577E-7</v>
      </c>
      <c r="N83" s="94">
        <f>K83/'סכום נכסי הקרן'!$C$43</f>
        <v>1.7286975152859278E-8</v>
      </c>
    </row>
    <row r="84" spans="2:14" s="151" customFormat="1">
      <c r="B84" s="106" t="s">
        <v>1067</v>
      </c>
      <c r="C84" s="83" t="s">
        <v>1068</v>
      </c>
      <c r="D84" s="96" t="s">
        <v>133</v>
      </c>
      <c r="E84" s="96" t="s">
        <v>330</v>
      </c>
      <c r="F84" s="83" t="s">
        <v>579</v>
      </c>
      <c r="G84" s="96" t="s">
        <v>379</v>
      </c>
      <c r="H84" s="96" t="s">
        <v>177</v>
      </c>
      <c r="I84" s="93">
        <v>112326.99999999999</v>
      </c>
      <c r="J84" s="95">
        <v>667</v>
      </c>
      <c r="K84" s="93">
        <v>749.22108999999989</v>
      </c>
      <c r="L84" s="94">
        <v>2.7560426683897793E-4</v>
      </c>
      <c r="M84" s="94">
        <v>8.0406135584287775E-3</v>
      </c>
      <c r="N84" s="94">
        <f>K84/'סכום נכסי הקרן'!$C$43</f>
        <v>1.2059372781031792E-3</v>
      </c>
    </row>
    <row r="85" spans="2:14" s="151" customFormat="1">
      <c r="B85" s="106" t="s">
        <v>1069</v>
      </c>
      <c r="C85" s="83" t="s">
        <v>1070</v>
      </c>
      <c r="D85" s="96" t="s">
        <v>133</v>
      </c>
      <c r="E85" s="96" t="s">
        <v>330</v>
      </c>
      <c r="F85" s="83" t="s">
        <v>820</v>
      </c>
      <c r="G85" s="96" t="s">
        <v>379</v>
      </c>
      <c r="H85" s="96" t="s">
        <v>177</v>
      </c>
      <c r="I85" s="93">
        <v>34529.999999999993</v>
      </c>
      <c r="J85" s="95">
        <v>601.79999999999995</v>
      </c>
      <c r="K85" s="93">
        <v>207.80153999999996</v>
      </c>
      <c r="L85" s="94">
        <v>9.862896315338473E-5</v>
      </c>
      <c r="M85" s="94">
        <v>2.2301185888752542E-3</v>
      </c>
      <c r="N85" s="94">
        <f>K85/'סכום נכסי הקרן'!$C$43</f>
        <v>3.3447486580129358E-4</v>
      </c>
    </row>
    <row r="86" spans="2:14" s="151" customFormat="1">
      <c r="B86" s="107"/>
      <c r="C86" s="83"/>
      <c r="D86" s="83"/>
      <c r="E86" s="83"/>
      <c r="F86" s="83"/>
      <c r="G86" s="83"/>
      <c r="H86" s="83"/>
      <c r="I86" s="93"/>
      <c r="J86" s="95"/>
      <c r="K86" s="83"/>
      <c r="L86" s="83"/>
      <c r="M86" s="94"/>
      <c r="N86" s="83"/>
    </row>
    <row r="87" spans="2:14" s="151" customFormat="1">
      <c r="B87" s="105" t="s">
        <v>34</v>
      </c>
      <c r="C87" s="81"/>
      <c r="D87" s="81"/>
      <c r="E87" s="81"/>
      <c r="F87" s="81"/>
      <c r="G87" s="81"/>
      <c r="H87" s="81"/>
      <c r="I87" s="90"/>
      <c r="J87" s="92"/>
      <c r="K87" s="90">
        <f>SUM(K88:K150)</f>
        <v>4794.380509999999</v>
      </c>
      <c r="L87" s="81"/>
      <c r="M87" s="91">
        <v>4.7049301897618662E-2</v>
      </c>
      <c r="N87" s="91">
        <f>K87/'סכום נכסי הקרן'!$C$43</f>
        <v>7.7169773509983977E-3</v>
      </c>
    </row>
    <row r="88" spans="2:14" s="151" customFormat="1">
      <c r="B88" s="106" t="s">
        <v>1071</v>
      </c>
      <c r="C88" s="83" t="s">
        <v>1072</v>
      </c>
      <c r="D88" s="96" t="s">
        <v>133</v>
      </c>
      <c r="E88" s="96" t="s">
        <v>330</v>
      </c>
      <c r="F88" s="83" t="s">
        <v>620</v>
      </c>
      <c r="G88" s="96" t="s">
        <v>379</v>
      </c>
      <c r="H88" s="96" t="s">
        <v>177</v>
      </c>
      <c r="I88" s="93">
        <v>8526.9999999999982</v>
      </c>
      <c r="J88" s="95">
        <v>534.1</v>
      </c>
      <c r="K88" s="93">
        <v>45.542709999999992</v>
      </c>
      <c r="L88" s="94">
        <v>7.4253120886449365E-5</v>
      </c>
      <c r="M88" s="94">
        <v>4.8876271156967808E-4</v>
      </c>
      <c r="N88" s="94">
        <f>K88/'סכום נכסי הקרן'!$C$43</f>
        <v>7.3304999642818976E-5</v>
      </c>
    </row>
    <row r="89" spans="2:14" s="151" customFormat="1">
      <c r="B89" s="106" t="s">
        <v>1073</v>
      </c>
      <c r="C89" s="83" t="s">
        <v>1074</v>
      </c>
      <c r="D89" s="96" t="s">
        <v>133</v>
      </c>
      <c r="E89" s="96" t="s">
        <v>330</v>
      </c>
      <c r="F89" s="83" t="s">
        <v>1075</v>
      </c>
      <c r="G89" s="96" t="s">
        <v>1028</v>
      </c>
      <c r="H89" s="96" t="s">
        <v>177</v>
      </c>
      <c r="I89" s="93">
        <v>2802.9999999999995</v>
      </c>
      <c r="J89" s="95">
        <v>3608</v>
      </c>
      <c r="K89" s="93">
        <v>102.84207000000001</v>
      </c>
      <c r="L89" s="94">
        <v>4.9132443398653943E-4</v>
      </c>
      <c r="M89" s="94">
        <v>1.1036973644440275E-3</v>
      </c>
      <c r="N89" s="94">
        <f>K89/'סכום נכסי הקרן'!$C$43</f>
        <v>1.6553336208180772E-4</v>
      </c>
    </row>
    <row r="90" spans="2:14" s="151" customFormat="1">
      <c r="B90" s="106" t="s">
        <v>1076</v>
      </c>
      <c r="C90" s="83" t="s">
        <v>1077</v>
      </c>
      <c r="D90" s="96" t="s">
        <v>133</v>
      </c>
      <c r="E90" s="96" t="s">
        <v>330</v>
      </c>
      <c r="F90" s="83" t="s">
        <v>1078</v>
      </c>
      <c r="G90" s="96" t="s">
        <v>733</v>
      </c>
      <c r="H90" s="96" t="s">
        <v>177</v>
      </c>
      <c r="I90" s="93">
        <v>2299.9999999999995</v>
      </c>
      <c r="J90" s="95">
        <v>1189</v>
      </c>
      <c r="K90" s="93">
        <v>27.346999999999998</v>
      </c>
      <c r="L90" s="94">
        <v>2.4455061485340886E-4</v>
      </c>
      <c r="M90" s="94">
        <v>2.9348701193442349E-4</v>
      </c>
      <c r="N90" s="94">
        <f>K90/'סכום נכסי הקרן'!$C$43</f>
        <v>4.4017403119668779E-5</v>
      </c>
    </row>
    <row r="91" spans="2:14" s="151" customFormat="1">
      <c r="B91" s="106" t="s">
        <v>1079</v>
      </c>
      <c r="C91" s="83" t="s">
        <v>1080</v>
      </c>
      <c r="D91" s="96" t="s">
        <v>133</v>
      </c>
      <c r="E91" s="96" t="s">
        <v>330</v>
      </c>
      <c r="F91" s="83" t="s">
        <v>1081</v>
      </c>
      <c r="G91" s="96" t="s">
        <v>598</v>
      </c>
      <c r="H91" s="96" t="s">
        <v>177</v>
      </c>
      <c r="I91" s="93">
        <v>5281.9999999999991</v>
      </c>
      <c r="J91" s="95">
        <v>1706</v>
      </c>
      <c r="K91" s="93">
        <v>90.110919999999979</v>
      </c>
      <c r="L91" s="94">
        <v>4.0487561610923569E-4</v>
      </c>
      <c r="M91" s="94">
        <v>9.6706712449123769E-4</v>
      </c>
      <c r="N91" s="94">
        <f>K91/'סכום נכסי הקרן'!$C$43</f>
        <v>1.4504145577665643E-4</v>
      </c>
    </row>
    <row r="92" spans="2:14" s="151" customFormat="1">
      <c r="B92" s="106" t="s">
        <v>1082</v>
      </c>
      <c r="C92" s="83" t="s">
        <v>1083</v>
      </c>
      <c r="D92" s="96" t="s">
        <v>133</v>
      </c>
      <c r="E92" s="96" t="s">
        <v>330</v>
      </c>
      <c r="F92" s="83" t="s">
        <v>626</v>
      </c>
      <c r="G92" s="96" t="s">
        <v>379</v>
      </c>
      <c r="H92" s="96" t="s">
        <v>177</v>
      </c>
      <c r="I92" s="93">
        <v>32886.92</v>
      </c>
      <c r="J92" s="95">
        <v>303.8</v>
      </c>
      <c r="K92" s="93">
        <v>99.91046</v>
      </c>
      <c r="L92" s="94">
        <v>1.5620247421768276E-4</v>
      </c>
      <c r="M92" s="94">
        <v>1.0722354322738781E-3</v>
      </c>
      <c r="N92" s="94">
        <f>K92/'סכום נכסי הקרן'!$C$43</f>
        <v>1.6081467779615837E-4</v>
      </c>
    </row>
    <row r="93" spans="2:14" s="151" customFormat="1">
      <c r="B93" s="106" t="s">
        <v>1084</v>
      </c>
      <c r="C93" s="83" t="s">
        <v>1085</v>
      </c>
      <c r="D93" s="96" t="s">
        <v>133</v>
      </c>
      <c r="E93" s="96" t="s">
        <v>330</v>
      </c>
      <c r="F93" s="83" t="s">
        <v>1086</v>
      </c>
      <c r="G93" s="96" t="s">
        <v>1021</v>
      </c>
      <c r="H93" s="96" t="s">
        <v>177</v>
      </c>
      <c r="I93" s="93">
        <v>6931.6999999999989</v>
      </c>
      <c r="J93" s="95">
        <v>229.7</v>
      </c>
      <c r="K93" s="93">
        <v>15.922119999999998</v>
      </c>
      <c r="L93" s="94">
        <v>4.0752153161356344E-4</v>
      </c>
      <c r="M93" s="94">
        <v>1.7087561423415084E-4</v>
      </c>
      <c r="N93" s="94">
        <f>K93/'סכום נכסי הקרן'!$C$43</f>
        <v>2.5628053335274093E-5</v>
      </c>
    </row>
    <row r="94" spans="2:14" s="151" customFormat="1">
      <c r="B94" s="106" t="s">
        <v>1087</v>
      </c>
      <c r="C94" s="83" t="s">
        <v>1088</v>
      </c>
      <c r="D94" s="96" t="s">
        <v>133</v>
      </c>
      <c r="E94" s="96" t="s">
        <v>330</v>
      </c>
      <c r="F94" s="83" t="s">
        <v>1089</v>
      </c>
      <c r="G94" s="96" t="s">
        <v>1021</v>
      </c>
      <c r="H94" s="96" t="s">
        <v>177</v>
      </c>
      <c r="I94" s="93">
        <v>7872.4999999999991</v>
      </c>
      <c r="J94" s="95">
        <v>66.400000000000006</v>
      </c>
      <c r="K94" s="93">
        <v>5.227339999999999</v>
      </c>
      <c r="L94" s="94">
        <v>2.9699139511523944E-4</v>
      </c>
      <c r="M94" s="94">
        <v>5.6099623248081656E-5</v>
      </c>
      <c r="N94" s="94">
        <f>K94/'סכום נכסי הקרן'!$C$43</f>
        <v>8.4138637519131679E-6</v>
      </c>
    </row>
    <row r="95" spans="2:14" s="151" customFormat="1">
      <c r="B95" s="106" t="s">
        <v>1090</v>
      </c>
      <c r="C95" s="83" t="s">
        <v>1091</v>
      </c>
      <c r="D95" s="96" t="s">
        <v>133</v>
      </c>
      <c r="E95" s="96" t="s">
        <v>330</v>
      </c>
      <c r="F95" s="83" t="s">
        <v>1092</v>
      </c>
      <c r="G95" s="96" t="s">
        <v>164</v>
      </c>
      <c r="H95" s="96" t="s">
        <v>177</v>
      </c>
      <c r="I95" s="93">
        <v>35.999999999999993</v>
      </c>
      <c r="J95" s="95">
        <v>3668</v>
      </c>
      <c r="K95" s="93">
        <v>1.3204799999999999</v>
      </c>
      <c r="L95" s="94">
        <v>3.58744394618834E-6</v>
      </c>
      <c r="M95" s="94">
        <v>1.4171343457021521E-5</v>
      </c>
      <c r="N95" s="94">
        <f>K95/'סכום נכסי הקרן'!$C$43</f>
        <v>2.1254287662800392E-6</v>
      </c>
    </row>
    <row r="96" spans="2:14" s="151" customFormat="1">
      <c r="B96" s="106" t="s">
        <v>959</v>
      </c>
      <c r="C96" s="83" t="s">
        <v>960</v>
      </c>
      <c r="D96" s="96" t="s">
        <v>133</v>
      </c>
      <c r="E96" s="96" t="s">
        <v>330</v>
      </c>
      <c r="F96" s="83" t="s">
        <v>961</v>
      </c>
      <c r="G96" s="96" t="s">
        <v>598</v>
      </c>
      <c r="H96" s="96" t="s">
        <v>177</v>
      </c>
      <c r="I96" s="93">
        <v>5455.9999999999991</v>
      </c>
      <c r="J96" s="95">
        <v>7400</v>
      </c>
      <c r="K96" s="93">
        <v>410.34575999999993</v>
      </c>
      <c r="L96" s="94">
        <v>2.6020457630983264E-4</v>
      </c>
      <c r="M96" s="94">
        <v>4.4038158102300091E-3</v>
      </c>
      <c r="N96" s="94">
        <f>K96/'סכום נכסי הקרן'!$C$43</f>
        <v>6.6048761240234235E-4</v>
      </c>
    </row>
    <row r="97" spans="2:14" s="151" customFormat="1">
      <c r="B97" s="106" t="s">
        <v>1093</v>
      </c>
      <c r="C97" s="83" t="s">
        <v>1094</v>
      </c>
      <c r="D97" s="96" t="s">
        <v>133</v>
      </c>
      <c r="E97" s="96" t="s">
        <v>330</v>
      </c>
      <c r="F97" s="83" t="s">
        <v>1095</v>
      </c>
      <c r="G97" s="96" t="s">
        <v>1021</v>
      </c>
      <c r="H97" s="96" t="s">
        <v>177</v>
      </c>
      <c r="I97" s="93">
        <v>78905.999999999985</v>
      </c>
      <c r="J97" s="95">
        <v>133.1</v>
      </c>
      <c r="K97" s="93">
        <v>105.02388999999998</v>
      </c>
      <c r="L97" s="94">
        <v>3.0052662543605084E-4</v>
      </c>
      <c r="M97" s="94">
        <v>1.1271125775342661E-3</v>
      </c>
      <c r="N97" s="94">
        <f>K97/'סכום נכסי הקרן'!$C$43</f>
        <v>1.6904519337864301E-4</v>
      </c>
    </row>
    <row r="98" spans="2:14" s="151" customFormat="1">
      <c r="B98" s="106" t="s">
        <v>1096</v>
      </c>
      <c r="C98" s="83" t="s">
        <v>1097</v>
      </c>
      <c r="D98" s="96" t="s">
        <v>133</v>
      </c>
      <c r="E98" s="96" t="s">
        <v>330</v>
      </c>
      <c r="F98" s="83" t="s">
        <v>847</v>
      </c>
      <c r="G98" s="96" t="s">
        <v>598</v>
      </c>
      <c r="H98" s="96" t="s">
        <v>177</v>
      </c>
      <c r="I98" s="93">
        <v>1656.9999999999998</v>
      </c>
      <c r="J98" s="95">
        <v>3524</v>
      </c>
      <c r="K98" s="93">
        <v>58.392679999999991</v>
      </c>
      <c r="L98" s="94">
        <v>1.0435940143427731E-4</v>
      </c>
      <c r="M98" s="94">
        <v>6.2666812345204116E-4</v>
      </c>
      <c r="N98" s="94">
        <f>K98/'סכום נכסי הקרן'!$C$43</f>
        <v>9.3988157194493759E-5</v>
      </c>
    </row>
    <row r="99" spans="2:14" s="151" customFormat="1">
      <c r="B99" s="106" t="s">
        <v>1098</v>
      </c>
      <c r="C99" s="83" t="s">
        <v>1099</v>
      </c>
      <c r="D99" s="96" t="s">
        <v>133</v>
      </c>
      <c r="E99" s="96" t="s">
        <v>330</v>
      </c>
      <c r="F99" s="83" t="s">
        <v>1100</v>
      </c>
      <c r="G99" s="96" t="s">
        <v>1101</v>
      </c>
      <c r="H99" s="96" t="s">
        <v>177</v>
      </c>
      <c r="I99" s="93">
        <v>24873.999999999996</v>
      </c>
      <c r="J99" s="95">
        <v>413.1</v>
      </c>
      <c r="K99" s="93">
        <v>122.08327999999999</v>
      </c>
      <c r="L99" s="94">
        <v>1.2885855584754882E-3</v>
      </c>
      <c r="M99" s="94">
        <v>1.3101933321517374E-3</v>
      </c>
      <c r="N99" s="94">
        <f>K99/'סכום נכסי הקרן'!$C$43</f>
        <v>1.9650378286215664E-4</v>
      </c>
    </row>
    <row r="100" spans="2:14" s="151" customFormat="1">
      <c r="B100" s="106" t="s">
        <v>1102</v>
      </c>
      <c r="C100" s="83" t="s">
        <v>1103</v>
      </c>
      <c r="D100" s="96" t="s">
        <v>133</v>
      </c>
      <c r="E100" s="96" t="s">
        <v>330</v>
      </c>
      <c r="F100" s="83" t="s">
        <v>1104</v>
      </c>
      <c r="G100" s="96" t="s">
        <v>164</v>
      </c>
      <c r="H100" s="96" t="s">
        <v>177</v>
      </c>
      <c r="I100" s="93">
        <v>2092.9999999999995</v>
      </c>
      <c r="J100" s="95">
        <v>3100</v>
      </c>
      <c r="K100" s="93">
        <v>64.882999999999996</v>
      </c>
      <c r="L100" s="94">
        <v>9.6753658205891307E-5</v>
      </c>
      <c r="M100" s="94">
        <v>6.9632200224306866E-4</v>
      </c>
      <c r="N100" s="94">
        <f>K100/'סכום נכסי הקרן'!$C$43</f>
        <v>1.0443489840251105E-4</v>
      </c>
    </row>
    <row r="101" spans="2:14" s="151" customFormat="1">
      <c r="B101" s="106" t="s">
        <v>1105</v>
      </c>
      <c r="C101" s="83" t="s">
        <v>1106</v>
      </c>
      <c r="D101" s="96" t="s">
        <v>133</v>
      </c>
      <c r="E101" s="96" t="s">
        <v>330</v>
      </c>
      <c r="F101" s="83" t="s">
        <v>1107</v>
      </c>
      <c r="G101" s="96" t="s">
        <v>379</v>
      </c>
      <c r="H101" s="96" t="s">
        <v>177</v>
      </c>
      <c r="I101" s="93">
        <v>7.9999999999999988E-2</v>
      </c>
      <c r="J101" s="95">
        <v>671.7</v>
      </c>
      <c r="K101" s="93">
        <v>5.399999999999999E-4</v>
      </c>
      <c r="L101" s="94">
        <v>2.2286998765049537E-9</v>
      </c>
      <c r="M101" s="94">
        <v>5.7952604104504578E-9</v>
      </c>
      <c r="N101" s="94">
        <f>K101/'סכום נכסי הקרן'!$C$43</f>
        <v>8.6917752165214242E-10</v>
      </c>
    </row>
    <row r="102" spans="2:14" s="151" customFormat="1">
      <c r="B102" s="106" t="s">
        <v>1108</v>
      </c>
      <c r="C102" s="83" t="s">
        <v>1109</v>
      </c>
      <c r="D102" s="96" t="s">
        <v>133</v>
      </c>
      <c r="E102" s="96" t="s">
        <v>330</v>
      </c>
      <c r="F102" s="83" t="s">
        <v>1110</v>
      </c>
      <c r="G102" s="96" t="s">
        <v>202</v>
      </c>
      <c r="H102" s="96" t="s">
        <v>177</v>
      </c>
      <c r="I102" s="93">
        <v>6212.9999999999991</v>
      </c>
      <c r="J102" s="95">
        <v>1713</v>
      </c>
      <c r="K102" s="93">
        <v>106.42868999999999</v>
      </c>
      <c r="L102" s="94">
        <v>2.0888409998639376E-4</v>
      </c>
      <c r="M102" s="94">
        <v>1.1421888401724159E-3</v>
      </c>
      <c r="N102" s="94">
        <f>K102/'סכום נכסי הקרן'!$C$43</f>
        <v>1.7130634260534105E-4</v>
      </c>
    </row>
    <row r="103" spans="2:14" s="151" customFormat="1">
      <c r="B103" s="106" t="s">
        <v>1111</v>
      </c>
      <c r="C103" s="83" t="s">
        <v>1112</v>
      </c>
      <c r="D103" s="96" t="s">
        <v>133</v>
      </c>
      <c r="E103" s="96" t="s">
        <v>330</v>
      </c>
      <c r="F103" s="83" t="s">
        <v>1113</v>
      </c>
      <c r="G103" s="96" t="s">
        <v>598</v>
      </c>
      <c r="H103" s="96" t="s">
        <v>177</v>
      </c>
      <c r="I103" s="93">
        <v>2811.9999999999995</v>
      </c>
      <c r="J103" s="95">
        <v>1657</v>
      </c>
      <c r="K103" s="93">
        <v>46.594839999999991</v>
      </c>
      <c r="L103" s="94">
        <v>4.2270395240221208E-4</v>
      </c>
      <c r="M103" s="94">
        <v>5.0005413256161738E-4</v>
      </c>
      <c r="N103" s="94">
        <f>K103/'סכום נכסי הקרן'!$C$43</f>
        <v>7.4998495468477989E-5</v>
      </c>
    </row>
    <row r="104" spans="2:14" s="151" customFormat="1">
      <c r="B104" s="106" t="s">
        <v>1114</v>
      </c>
      <c r="C104" s="83" t="s">
        <v>1115</v>
      </c>
      <c r="D104" s="96" t="s">
        <v>133</v>
      </c>
      <c r="E104" s="96" t="s">
        <v>330</v>
      </c>
      <c r="F104" s="83" t="s">
        <v>1116</v>
      </c>
      <c r="G104" s="96" t="s">
        <v>203</v>
      </c>
      <c r="H104" s="96" t="s">
        <v>177</v>
      </c>
      <c r="I104" s="93">
        <v>0.49999999999999994</v>
      </c>
      <c r="J104" s="95">
        <v>305</v>
      </c>
      <c r="K104" s="93">
        <v>1.5199999999999999E-3</v>
      </c>
      <c r="L104" s="94">
        <v>1.624582918390487E-9</v>
      </c>
      <c r="M104" s="94">
        <v>1.6312584859045736E-8</v>
      </c>
      <c r="N104" s="94">
        <f>K104/'סכום נכסי הקרן'!$C$43</f>
        <v>2.4465737646504751E-9</v>
      </c>
    </row>
    <row r="105" spans="2:14" s="151" customFormat="1">
      <c r="B105" s="106" t="s">
        <v>1117</v>
      </c>
      <c r="C105" s="83" t="s">
        <v>1118</v>
      </c>
      <c r="D105" s="96" t="s">
        <v>133</v>
      </c>
      <c r="E105" s="96" t="s">
        <v>330</v>
      </c>
      <c r="F105" s="83" t="s">
        <v>1119</v>
      </c>
      <c r="G105" s="96" t="s">
        <v>1101</v>
      </c>
      <c r="H105" s="96" t="s">
        <v>177</v>
      </c>
      <c r="I105" s="93">
        <v>996.99999999999989</v>
      </c>
      <c r="J105" s="95">
        <v>10120</v>
      </c>
      <c r="K105" s="93">
        <v>100.89639999999999</v>
      </c>
      <c r="L105" s="94">
        <v>2.1768383093848367E-4</v>
      </c>
      <c r="M105" s="94">
        <v>1.0828165045869882E-3</v>
      </c>
      <c r="N105" s="94">
        <f>K105/'סכום נכסי הקרן'!$C$43</f>
        <v>1.6240163499189487E-4</v>
      </c>
    </row>
    <row r="106" spans="2:14" s="151" customFormat="1">
      <c r="B106" s="106" t="s">
        <v>1120</v>
      </c>
      <c r="C106" s="83" t="s">
        <v>1121</v>
      </c>
      <c r="D106" s="96" t="s">
        <v>133</v>
      </c>
      <c r="E106" s="96" t="s">
        <v>330</v>
      </c>
      <c r="F106" s="83" t="s">
        <v>700</v>
      </c>
      <c r="G106" s="96" t="s">
        <v>379</v>
      </c>
      <c r="H106" s="96" t="s">
        <v>177</v>
      </c>
      <c r="I106" s="93">
        <v>0.89999999999999991</v>
      </c>
      <c r="J106" s="95">
        <v>163</v>
      </c>
      <c r="K106" s="93">
        <v>1.4699999999999997E-3</v>
      </c>
      <c r="L106" s="94">
        <v>4.3786515186601123E-9</v>
      </c>
      <c r="M106" s="94">
        <v>1.5775986672892913E-8</v>
      </c>
      <c r="N106" s="94">
        <f>K106/'סכום נכסי הקרן'!$C$43</f>
        <v>2.3660943644974989E-9</v>
      </c>
    </row>
    <row r="107" spans="2:14" s="151" customFormat="1">
      <c r="B107" s="106" t="s">
        <v>1122</v>
      </c>
      <c r="C107" s="83" t="s">
        <v>1123</v>
      </c>
      <c r="D107" s="96" t="s">
        <v>133</v>
      </c>
      <c r="E107" s="96" t="s">
        <v>330</v>
      </c>
      <c r="F107" s="83" t="s">
        <v>1124</v>
      </c>
      <c r="G107" s="96" t="s">
        <v>379</v>
      </c>
      <c r="H107" s="96" t="s">
        <v>177</v>
      </c>
      <c r="I107" s="93">
        <v>792.99999999999989</v>
      </c>
      <c r="J107" s="95">
        <v>6699</v>
      </c>
      <c r="K107" s="93">
        <v>57.514219999999995</v>
      </c>
      <c r="L107" s="94">
        <v>6.2730721298875572E-5</v>
      </c>
      <c r="M107" s="94">
        <v>6.1724052259988515E-4</v>
      </c>
      <c r="N107" s="94">
        <f>K107/'סכום נכסי הקרן'!$C$43</f>
        <v>9.2574198517326084E-5</v>
      </c>
    </row>
    <row r="108" spans="2:14" s="151" customFormat="1">
      <c r="B108" s="106" t="s">
        <v>1125</v>
      </c>
      <c r="C108" s="83" t="s">
        <v>1126</v>
      </c>
      <c r="D108" s="96" t="s">
        <v>133</v>
      </c>
      <c r="E108" s="96" t="s">
        <v>330</v>
      </c>
      <c r="F108" s="83" t="s">
        <v>1127</v>
      </c>
      <c r="G108" s="96" t="s">
        <v>958</v>
      </c>
      <c r="H108" s="96" t="s">
        <v>177</v>
      </c>
      <c r="I108" s="93">
        <v>479.99999999999994</v>
      </c>
      <c r="J108" s="95">
        <v>11300</v>
      </c>
      <c r="K108" s="93">
        <v>54.239999999999995</v>
      </c>
      <c r="L108" s="94">
        <v>3.0361856399804924E-4</v>
      </c>
      <c r="M108" s="94">
        <v>5.8210171233857941E-4</v>
      </c>
      <c r="N108" s="94">
        <f>K108/'סכום נכסי הקרן'!$C$43</f>
        <v>8.7304053285948533E-5</v>
      </c>
    </row>
    <row r="109" spans="2:14" s="151" customFormat="1">
      <c r="B109" s="106" t="s">
        <v>1128</v>
      </c>
      <c r="C109" s="83" t="s">
        <v>1129</v>
      </c>
      <c r="D109" s="96" t="s">
        <v>133</v>
      </c>
      <c r="E109" s="96" t="s">
        <v>330</v>
      </c>
      <c r="F109" s="83" t="s">
        <v>1130</v>
      </c>
      <c r="G109" s="96" t="s">
        <v>1021</v>
      </c>
      <c r="H109" s="96" t="s">
        <v>177</v>
      </c>
      <c r="I109" s="93">
        <v>5265.3799999999992</v>
      </c>
      <c r="J109" s="95">
        <v>228.1</v>
      </c>
      <c r="K109" s="93">
        <v>12.010329999999998</v>
      </c>
      <c r="L109" s="94">
        <v>3.2257295764331537E-4</v>
      </c>
      <c r="M109" s="94">
        <v>1.2889442586193602E-4</v>
      </c>
      <c r="N109" s="94">
        <f>K109/'סכום נכסי הקרן'!$C$43</f>
        <v>1.9331683080785883E-5</v>
      </c>
    </row>
    <row r="110" spans="2:14" s="151" customFormat="1">
      <c r="B110" s="106" t="s">
        <v>1131</v>
      </c>
      <c r="C110" s="83" t="s">
        <v>1132</v>
      </c>
      <c r="D110" s="96" t="s">
        <v>133</v>
      </c>
      <c r="E110" s="96" t="s">
        <v>330</v>
      </c>
      <c r="F110" s="83" t="s">
        <v>1133</v>
      </c>
      <c r="G110" s="96" t="s">
        <v>1028</v>
      </c>
      <c r="H110" s="96" t="s">
        <v>177</v>
      </c>
      <c r="I110" s="93">
        <v>10018.999999999998</v>
      </c>
      <c r="J110" s="95">
        <v>3176</v>
      </c>
      <c r="K110" s="93">
        <v>318.20343999999994</v>
      </c>
      <c r="L110" s="94">
        <v>4.0512353700222645E-4</v>
      </c>
      <c r="M110" s="94">
        <v>3.4149477746317548E-3</v>
      </c>
      <c r="N110" s="94">
        <f>K110/'סכום נכסי הקרן'!$C$43</f>
        <v>5.1217643955627076E-4</v>
      </c>
    </row>
    <row r="111" spans="2:14" s="151" customFormat="1">
      <c r="B111" s="106" t="s">
        <v>1134</v>
      </c>
      <c r="C111" s="83" t="s">
        <v>1135</v>
      </c>
      <c r="D111" s="96" t="s">
        <v>133</v>
      </c>
      <c r="E111" s="96" t="s">
        <v>330</v>
      </c>
      <c r="F111" s="83" t="s">
        <v>1136</v>
      </c>
      <c r="G111" s="96" t="s">
        <v>379</v>
      </c>
      <c r="H111" s="96" t="s">
        <v>177</v>
      </c>
      <c r="I111" s="93">
        <v>1.3</v>
      </c>
      <c r="J111" s="95">
        <v>871.3</v>
      </c>
      <c r="K111" s="93">
        <v>1.2039999999999997E-2</v>
      </c>
      <c r="L111" s="94">
        <v>1.5740862205485138E-8</v>
      </c>
      <c r="M111" s="94">
        <v>1.2921284322559909E-7</v>
      </c>
      <c r="N111" s="94">
        <f>K111/'סכום נכסי הקרן'!$C$43</f>
        <v>1.9379439556836656E-8</v>
      </c>
    </row>
    <row r="112" spans="2:14" s="151" customFormat="1">
      <c r="B112" s="106" t="s">
        <v>1137</v>
      </c>
      <c r="C112" s="83" t="s">
        <v>1138</v>
      </c>
      <c r="D112" s="96" t="s">
        <v>133</v>
      </c>
      <c r="E112" s="96" t="s">
        <v>330</v>
      </c>
      <c r="F112" s="83" t="s">
        <v>1139</v>
      </c>
      <c r="G112" s="96" t="s">
        <v>951</v>
      </c>
      <c r="H112" s="96" t="s">
        <v>177</v>
      </c>
      <c r="I112" s="93">
        <v>0.69999999999999984</v>
      </c>
      <c r="J112" s="95">
        <v>393.2</v>
      </c>
      <c r="K112" s="93">
        <v>2.7499999999999994E-3</v>
      </c>
      <c r="L112" s="94">
        <v>1.2582698663510683E-8</v>
      </c>
      <c r="M112" s="94">
        <v>2.9512900238405108E-8</v>
      </c>
      <c r="N112" s="94">
        <f>K112/'סכום נכסי הקרן'!$C$43</f>
        <v>4.426367008413688E-9</v>
      </c>
    </row>
    <row r="113" spans="2:14" s="151" customFormat="1">
      <c r="B113" s="106" t="s">
        <v>1140</v>
      </c>
      <c r="C113" s="83" t="s">
        <v>1141</v>
      </c>
      <c r="D113" s="96" t="s">
        <v>133</v>
      </c>
      <c r="E113" s="96" t="s">
        <v>330</v>
      </c>
      <c r="F113" s="83" t="s">
        <v>1142</v>
      </c>
      <c r="G113" s="96" t="s">
        <v>200</v>
      </c>
      <c r="H113" s="96" t="s">
        <v>177</v>
      </c>
      <c r="I113" s="93">
        <v>3851.9999999999995</v>
      </c>
      <c r="J113" s="95">
        <v>2019</v>
      </c>
      <c r="K113" s="93">
        <v>77.771879999999996</v>
      </c>
      <c r="L113" s="94">
        <v>6.385365776030808E-4</v>
      </c>
      <c r="M113" s="94">
        <v>8.3464499483389598E-4</v>
      </c>
      <c r="N113" s="94">
        <f>K113/'סכום נכסי הקרן'!$C$43</f>
        <v>1.2518068502338488E-4</v>
      </c>
    </row>
    <row r="114" spans="2:14" s="151" customFormat="1">
      <c r="B114" s="106" t="s">
        <v>1143</v>
      </c>
      <c r="C114" s="83" t="s">
        <v>1144</v>
      </c>
      <c r="D114" s="96" t="s">
        <v>133</v>
      </c>
      <c r="E114" s="96" t="s">
        <v>330</v>
      </c>
      <c r="F114" s="83" t="s">
        <v>1145</v>
      </c>
      <c r="G114" s="96" t="s">
        <v>598</v>
      </c>
      <c r="H114" s="96" t="s">
        <v>177</v>
      </c>
      <c r="I114" s="93">
        <v>369.99999999999994</v>
      </c>
      <c r="J114" s="95">
        <v>814.9</v>
      </c>
      <c r="K114" s="93">
        <v>3.0151299999999992</v>
      </c>
      <c r="L114" s="94">
        <v>3.6706174415042465E-5</v>
      </c>
      <c r="M114" s="94">
        <v>3.2358265780299052E-5</v>
      </c>
      <c r="N114" s="94">
        <f>K114/'סכום נכסי הקרן'!$C$43</f>
        <v>4.8531170756648594E-6</v>
      </c>
    </row>
    <row r="115" spans="2:14" s="151" customFormat="1">
      <c r="B115" s="106" t="s">
        <v>1146</v>
      </c>
      <c r="C115" s="83" t="s">
        <v>1147</v>
      </c>
      <c r="D115" s="96" t="s">
        <v>133</v>
      </c>
      <c r="E115" s="96" t="s">
        <v>330</v>
      </c>
      <c r="F115" s="83" t="s">
        <v>1148</v>
      </c>
      <c r="G115" s="96" t="s">
        <v>436</v>
      </c>
      <c r="H115" s="96" t="s">
        <v>177</v>
      </c>
      <c r="I115" s="93">
        <v>7867.4999999999991</v>
      </c>
      <c r="J115" s="95">
        <v>619.9</v>
      </c>
      <c r="K115" s="93">
        <v>48.770649999999996</v>
      </c>
      <c r="L115" s="94">
        <v>2.987811778681284E-4</v>
      </c>
      <c r="M115" s="94">
        <v>5.2340484654988086E-4</v>
      </c>
      <c r="N115" s="94">
        <f>K115/'סכום נכסי הקרן'!$C$43</f>
        <v>7.8500653141414932E-5</v>
      </c>
    </row>
    <row r="116" spans="2:14" s="151" customFormat="1">
      <c r="B116" s="106" t="s">
        <v>1149</v>
      </c>
      <c r="C116" s="83" t="s">
        <v>1150</v>
      </c>
      <c r="D116" s="96" t="s">
        <v>133</v>
      </c>
      <c r="E116" s="96" t="s">
        <v>330</v>
      </c>
      <c r="F116" s="83" t="s">
        <v>1151</v>
      </c>
      <c r="G116" s="96" t="s">
        <v>164</v>
      </c>
      <c r="H116" s="96" t="s">
        <v>177</v>
      </c>
      <c r="I116" s="93">
        <v>5601.9999999999991</v>
      </c>
      <c r="J116" s="95">
        <v>487</v>
      </c>
      <c r="K116" s="93">
        <v>27.281739999999996</v>
      </c>
      <c r="L116" s="94">
        <v>1.3900747866190535E-4</v>
      </c>
      <c r="M116" s="94">
        <v>2.9278664398185678E-4</v>
      </c>
      <c r="N116" s="94">
        <f>K116/'סכום נכסי הקרן'!$C$43</f>
        <v>4.3912361406589113E-5</v>
      </c>
    </row>
    <row r="117" spans="2:14" s="151" customFormat="1">
      <c r="B117" s="106" t="s">
        <v>1152</v>
      </c>
      <c r="C117" s="83" t="s">
        <v>1153</v>
      </c>
      <c r="D117" s="96" t="s">
        <v>133</v>
      </c>
      <c r="E117" s="96" t="s">
        <v>330</v>
      </c>
      <c r="F117" s="83" t="s">
        <v>1154</v>
      </c>
      <c r="G117" s="96" t="s">
        <v>436</v>
      </c>
      <c r="H117" s="96" t="s">
        <v>177</v>
      </c>
      <c r="I117" s="93">
        <v>8107.9999999999991</v>
      </c>
      <c r="J117" s="95">
        <v>1731</v>
      </c>
      <c r="K117" s="93">
        <v>140.34947999999997</v>
      </c>
      <c r="L117" s="94">
        <v>5.3413204563680053E-4</v>
      </c>
      <c r="M117" s="94">
        <v>1.5062255279098301E-3</v>
      </c>
      <c r="N117" s="94">
        <f>K117/'סכום נכסי הקרן'!$C$43</f>
        <v>2.2590483924364246E-4</v>
      </c>
    </row>
    <row r="118" spans="2:14" s="151" customFormat="1">
      <c r="B118" s="106" t="s">
        <v>1155</v>
      </c>
      <c r="C118" s="83" t="s">
        <v>1156</v>
      </c>
      <c r="D118" s="96" t="s">
        <v>133</v>
      </c>
      <c r="E118" s="96" t="s">
        <v>330</v>
      </c>
      <c r="F118" s="83" t="s">
        <v>1157</v>
      </c>
      <c r="G118" s="96" t="s">
        <v>379</v>
      </c>
      <c r="H118" s="96" t="s">
        <v>177</v>
      </c>
      <c r="I118" s="93">
        <v>2289.9999999999995</v>
      </c>
      <c r="J118" s="95">
        <v>4918</v>
      </c>
      <c r="K118" s="93">
        <v>112.62219999999998</v>
      </c>
      <c r="L118" s="94">
        <v>1.2768184138402654E-4</v>
      </c>
      <c r="M118" s="94">
        <v>1.2086573648108028E-3</v>
      </c>
      <c r="N118" s="94">
        <f>K118/'סכום נכסי הקרן'!$C$43</f>
        <v>1.8127534199817021E-4</v>
      </c>
    </row>
    <row r="119" spans="2:14" s="151" customFormat="1">
      <c r="B119" s="106" t="s">
        <v>1158</v>
      </c>
      <c r="C119" s="83" t="s">
        <v>1159</v>
      </c>
      <c r="D119" s="96" t="s">
        <v>133</v>
      </c>
      <c r="E119" s="96" t="s">
        <v>330</v>
      </c>
      <c r="F119" s="83" t="s">
        <v>1160</v>
      </c>
      <c r="G119" s="96" t="s">
        <v>598</v>
      </c>
      <c r="H119" s="96" t="s">
        <v>177</v>
      </c>
      <c r="I119" s="93">
        <v>2165.9999999999995</v>
      </c>
      <c r="J119" s="95">
        <v>11850</v>
      </c>
      <c r="K119" s="93">
        <v>256.67099999999999</v>
      </c>
      <c r="L119" s="94">
        <v>4.5255770319652821E-4</v>
      </c>
      <c r="M119" s="94">
        <v>2.7545838607606105E-3</v>
      </c>
      <c r="N119" s="94">
        <f>K119/'סכום נכסי הקרן'!$C$43</f>
        <v>4.1313456233329089E-4</v>
      </c>
    </row>
    <row r="120" spans="2:14" s="151" customFormat="1">
      <c r="B120" s="106" t="s">
        <v>1161</v>
      </c>
      <c r="C120" s="83" t="s">
        <v>1162</v>
      </c>
      <c r="D120" s="96" t="s">
        <v>133</v>
      </c>
      <c r="E120" s="96" t="s">
        <v>330</v>
      </c>
      <c r="F120" s="83" t="s">
        <v>1163</v>
      </c>
      <c r="G120" s="96" t="s">
        <v>958</v>
      </c>
      <c r="H120" s="96" t="s">
        <v>177</v>
      </c>
      <c r="I120" s="93">
        <v>5676.9999999999991</v>
      </c>
      <c r="J120" s="95">
        <v>2822</v>
      </c>
      <c r="K120" s="93">
        <v>160.20493999999997</v>
      </c>
      <c r="L120" s="94">
        <v>4.0798301376340789E-4</v>
      </c>
      <c r="M120" s="94">
        <v>1.7193136043344276E-3</v>
      </c>
      <c r="N120" s="94">
        <f>K120/'סכום נכסי הקרן'!$C$43</f>
        <v>2.5786394945487068E-4</v>
      </c>
    </row>
    <row r="121" spans="2:14" s="151" customFormat="1">
      <c r="B121" s="106" t="s">
        <v>1164</v>
      </c>
      <c r="C121" s="83" t="s">
        <v>1165</v>
      </c>
      <c r="D121" s="96" t="s">
        <v>133</v>
      </c>
      <c r="E121" s="96" t="s">
        <v>330</v>
      </c>
      <c r="F121" s="83" t="s">
        <v>1166</v>
      </c>
      <c r="G121" s="96" t="s">
        <v>998</v>
      </c>
      <c r="H121" s="96" t="s">
        <v>177</v>
      </c>
      <c r="I121" s="93">
        <v>540.99999999999989</v>
      </c>
      <c r="J121" s="95">
        <v>12710</v>
      </c>
      <c r="K121" s="93">
        <v>69.774820000000005</v>
      </c>
      <c r="L121" s="94">
        <v>7.9817208265521892E-5</v>
      </c>
      <c r="M121" s="94">
        <v>7.4882083702279057E-4</v>
      </c>
      <c r="N121" s="94">
        <f>K121/'סכום נכסי הקרן'!$C$43</f>
        <v>1.123087131876377E-4</v>
      </c>
    </row>
    <row r="122" spans="2:14" s="151" customFormat="1">
      <c r="B122" s="106" t="s">
        <v>1167</v>
      </c>
      <c r="C122" s="83" t="s">
        <v>1168</v>
      </c>
      <c r="D122" s="96" t="s">
        <v>133</v>
      </c>
      <c r="E122" s="96" t="s">
        <v>330</v>
      </c>
      <c r="F122" s="83" t="s">
        <v>1169</v>
      </c>
      <c r="G122" s="96" t="s">
        <v>432</v>
      </c>
      <c r="H122" s="96" t="s">
        <v>177</v>
      </c>
      <c r="I122" s="93">
        <v>4703.9999999999991</v>
      </c>
      <c r="J122" s="95">
        <v>1553</v>
      </c>
      <c r="K122" s="93">
        <v>73.053119999999979</v>
      </c>
      <c r="L122" s="94">
        <v>3.2945774574840868E-4</v>
      </c>
      <c r="M122" s="94">
        <v>7.8400343369608612E-4</v>
      </c>
      <c r="N122" s="94">
        <f>K122/'סכום נכסי הקרן'!$C$43</f>
        <v>1.1758542553806769E-4</v>
      </c>
    </row>
    <row r="123" spans="2:14" s="151" customFormat="1">
      <c r="B123" s="106" t="s">
        <v>1170</v>
      </c>
      <c r="C123" s="83" t="s">
        <v>1171</v>
      </c>
      <c r="D123" s="96" t="s">
        <v>133</v>
      </c>
      <c r="E123" s="96" t="s">
        <v>330</v>
      </c>
      <c r="F123" s="83" t="s">
        <v>1172</v>
      </c>
      <c r="G123" s="96" t="s">
        <v>958</v>
      </c>
      <c r="H123" s="96" t="s">
        <v>177</v>
      </c>
      <c r="I123" s="93">
        <v>4421.9999999999991</v>
      </c>
      <c r="J123" s="95">
        <v>925.2</v>
      </c>
      <c r="K123" s="93">
        <v>40.912339999999993</v>
      </c>
      <c r="L123" s="94">
        <v>3.5979008177047307E-4</v>
      </c>
      <c r="M123" s="94">
        <v>4.3906974870534945E-4</v>
      </c>
      <c r="N123" s="94">
        <f>K123/'סכום נכסי הקרן'!$C$43</f>
        <v>6.5852011641092244E-5</v>
      </c>
    </row>
    <row r="124" spans="2:14" s="151" customFormat="1">
      <c r="B124" s="106" t="s">
        <v>1173</v>
      </c>
      <c r="C124" s="83" t="s">
        <v>1174</v>
      </c>
      <c r="D124" s="96" t="s">
        <v>133</v>
      </c>
      <c r="E124" s="96" t="s">
        <v>330</v>
      </c>
      <c r="F124" s="83" t="s">
        <v>1175</v>
      </c>
      <c r="G124" s="96" t="s">
        <v>202</v>
      </c>
      <c r="H124" s="96" t="s">
        <v>177</v>
      </c>
      <c r="I124" s="93">
        <v>2989.8799999999992</v>
      </c>
      <c r="J124" s="95">
        <v>306</v>
      </c>
      <c r="K124" s="93">
        <v>9.149029999999998</v>
      </c>
      <c r="L124" s="94">
        <v>2.1960034511689482E-5</v>
      </c>
      <c r="M124" s="94">
        <v>9.8187058061154721E-5</v>
      </c>
      <c r="N124" s="94">
        <f>K124/'סכום נכסי הקרן'!$C$43</f>
        <v>1.4726168927631668E-5</v>
      </c>
    </row>
    <row r="125" spans="2:14" s="151" customFormat="1">
      <c r="B125" s="106" t="s">
        <v>1176</v>
      </c>
      <c r="C125" s="83" t="s">
        <v>1177</v>
      </c>
      <c r="D125" s="96" t="s">
        <v>133</v>
      </c>
      <c r="E125" s="96" t="s">
        <v>330</v>
      </c>
      <c r="F125" s="83" t="s">
        <v>1178</v>
      </c>
      <c r="G125" s="96" t="s">
        <v>598</v>
      </c>
      <c r="H125" s="96" t="s">
        <v>177</v>
      </c>
      <c r="I125" s="93">
        <v>5958.9999999999991</v>
      </c>
      <c r="J125" s="95">
        <v>361.9</v>
      </c>
      <c r="K125" s="93">
        <v>21.565619999999996</v>
      </c>
      <c r="L125" s="94">
        <v>5.1706442766807491E-4</v>
      </c>
      <c r="M125" s="94">
        <v>2.3144145150521964E-4</v>
      </c>
      <c r="N125" s="94">
        <f>K125/'סכום נכסי הקרן'!$C$43</f>
        <v>3.4711763230540509E-5</v>
      </c>
    </row>
    <row r="126" spans="2:14" s="151" customFormat="1">
      <c r="B126" s="106" t="s">
        <v>1179</v>
      </c>
      <c r="C126" s="83" t="s">
        <v>1180</v>
      </c>
      <c r="D126" s="96" t="s">
        <v>133</v>
      </c>
      <c r="E126" s="96" t="s">
        <v>330</v>
      </c>
      <c r="F126" s="83" t="s">
        <v>1181</v>
      </c>
      <c r="G126" s="96" t="s">
        <v>164</v>
      </c>
      <c r="H126" s="96" t="s">
        <v>177</v>
      </c>
      <c r="I126" s="93">
        <v>3001.9999999999995</v>
      </c>
      <c r="J126" s="95">
        <v>1217</v>
      </c>
      <c r="K126" s="93">
        <v>36.534339999999986</v>
      </c>
      <c r="L126" s="94">
        <v>2.0854729924995216E-4</v>
      </c>
      <c r="M126" s="94">
        <v>3.920852115258084E-4</v>
      </c>
      <c r="N126" s="94">
        <f>K126/'סכום נכסי הקרן'!$C$43</f>
        <v>5.8805235363697645E-5</v>
      </c>
    </row>
    <row r="127" spans="2:14" s="151" customFormat="1">
      <c r="B127" s="106" t="s">
        <v>1182</v>
      </c>
      <c r="C127" s="83" t="s">
        <v>1183</v>
      </c>
      <c r="D127" s="96" t="s">
        <v>133</v>
      </c>
      <c r="E127" s="96" t="s">
        <v>330</v>
      </c>
      <c r="F127" s="83" t="s">
        <v>1184</v>
      </c>
      <c r="G127" s="96" t="s">
        <v>951</v>
      </c>
      <c r="H127" s="96" t="s">
        <v>177</v>
      </c>
      <c r="I127" s="93">
        <v>15665.899999999998</v>
      </c>
      <c r="J127" s="95">
        <v>131.1</v>
      </c>
      <c r="K127" s="93">
        <v>20.537989999999994</v>
      </c>
      <c r="L127" s="94">
        <v>4.8884087057791362E-4</v>
      </c>
      <c r="M127" s="94">
        <v>2.2041296362449516E-4</v>
      </c>
      <c r="N127" s="94">
        <f>K127/'סכום נכסי הקרן'!$C$43</f>
        <v>3.3057702310956446E-5</v>
      </c>
    </row>
    <row r="128" spans="2:14" s="151" customFormat="1">
      <c r="B128" s="106" t="s">
        <v>1185</v>
      </c>
      <c r="C128" s="83" t="s">
        <v>1186</v>
      </c>
      <c r="D128" s="96" t="s">
        <v>133</v>
      </c>
      <c r="E128" s="96" t="s">
        <v>330</v>
      </c>
      <c r="F128" s="83" t="s">
        <v>1187</v>
      </c>
      <c r="G128" s="96" t="s">
        <v>1021</v>
      </c>
      <c r="H128" s="96" t="s">
        <v>177</v>
      </c>
      <c r="I128" s="93">
        <v>5243.19</v>
      </c>
      <c r="J128" s="95">
        <v>269.5</v>
      </c>
      <c r="K128" s="93">
        <v>14.130399999999998</v>
      </c>
      <c r="L128" s="94">
        <v>2.8932004087525216E-4</v>
      </c>
      <c r="M128" s="94">
        <v>1.5164694019227621E-4</v>
      </c>
      <c r="N128" s="94">
        <f>K128/'סכום נכסי הקרן'!$C$43</f>
        <v>2.2744122318432287E-5</v>
      </c>
    </row>
    <row r="129" spans="2:14" s="151" customFormat="1">
      <c r="B129" s="106" t="s">
        <v>1188</v>
      </c>
      <c r="C129" s="83" t="s">
        <v>1189</v>
      </c>
      <c r="D129" s="96" t="s">
        <v>133</v>
      </c>
      <c r="E129" s="96" t="s">
        <v>330</v>
      </c>
      <c r="F129" s="83" t="s">
        <v>1190</v>
      </c>
      <c r="G129" s="96" t="s">
        <v>164</v>
      </c>
      <c r="H129" s="96" t="s">
        <v>177</v>
      </c>
      <c r="I129" s="93">
        <v>12693.999999999998</v>
      </c>
      <c r="J129" s="95">
        <v>515.20000000000005</v>
      </c>
      <c r="K129" s="93">
        <v>65.39949</v>
      </c>
      <c r="L129" s="94">
        <v>3.7968666189231771E-4</v>
      </c>
      <c r="M129" s="94">
        <v>7.0186495418639013E-4</v>
      </c>
      <c r="N129" s="94">
        <f>K129/'סכום נכסי הקרן'!$C$43</f>
        <v>1.0526623451021126E-4</v>
      </c>
    </row>
    <row r="130" spans="2:14" s="151" customFormat="1">
      <c r="B130" s="106" t="s">
        <v>1191</v>
      </c>
      <c r="C130" s="83" t="s">
        <v>1192</v>
      </c>
      <c r="D130" s="96" t="s">
        <v>133</v>
      </c>
      <c r="E130" s="96" t="s">
        <v>330</v>
      </c>
      <c r="F130" s="83" t="s">
        <v>1193</v>
      </c>
      <c r="G130" s="96" t="s">
        <v>164</v>
      </c>
      <c r="H130" s="96" t="s">
        <v>177</v>
      </c>
      <c r="I130" s="93">
        <v>19988.999999999996</v>
      </c>
      <c r="J130" s="95">
        <v>310.5</v>
      </c>
      <c r="K130" s="93">
        <v>62.06584999999999</v>
      </c>
      <c r="L130" s="94">
        <v>1.3357462434166682E-4</v>
      </c>
      <c r="M130" s="94">
        <v>6.6608845064066032E-4</v>
      </c>
      <c r="N130" s="94">
        <f>K130/'סכום נכסי הקרן'!$C$43</f>
        <v>9.9900447559691906E-5</v>
      </c>
    </row>
    <row r="131" spans="2:14" s="151" customFormat="1">
      <c r="B131" s="106" t="s">
        <v>1194</v>
      </c>
      <c r="C131" s="83" t="s">
        <v>1195</v>
      </c>
      <c r="D131" s="96" t="s">
        <v>133</v>
      </c>
      <c r="E131" s="96" t="s">
        <v>330</v>
      </c>
      <c r="F131" s="83" t="s">
        <v>1196</v>
      </c>
      <c r="G131" s="96" t="s">
        <v>164</v>
      </c>
      <c r="H131" s="96" t="s">
        <v>177</v>
      </c>
      <c r="I131" s="93">
        <v>1921.9999999999998</v>
      </c>
      <c r="J131" s="95">
        <v>1049</v>
      </c>
      <c r="K131" s="93">
        <v>20.161779999999997</v>
      </c>
      <c r="L131" s="94">
        <v>2.2327498870556149E-4</v>
      </c>
      <c r="M131" s="94">
        <v>2.1637549155224413E-4</v>
      </c>
      <c r="N131" s="94">
        <f>K131/'סכום נכסי הקרן'!$C$43</f>
        <v>3.2452159208325431E-5</v>
      </c>
    </row>
    <row r="132" spans="2:14" s="151" customFormat="1">
      <c r="B132" s="106" t="s">
        <v>1197</v>
      </c>
      <c r="C132" s="83" t="s">
        <v>1198</v>
      </c>
      <c r="D132" s="96" t="s">
        <v>133</v>
      </c>
      <c r="E132" s="96" t="s">
        <v>330</v>
      </c>
      <c r="F132" s="83" t="s">
        <v>1199</v>
      </c>
      <c r="G132" s="96" t="s">
        <v>164</v>
      </c>
      <c r="H132" s="96" t="s">
        <v>177</v>
      </c>
      <c r="I132" s="93">
        <v>5872.9999999999991</v>
      </c>
      <c r="J132" s="95">
        <v>4400</v>
      </c>
      <c r="K132" s="93">
        <v>258.41199999999998</v>
      </c>
      <c r="L132" s="94">
        <v>5.3911042832153696E-4</v>
      </c>
      <c r="M132" s="94">
        <v>2.7732682096024515E-3</v>
      </c>
      <c r="N132" s="94">
        <f>K132/'סכום נכסי הקרן'!$C$43</f>
        <v>4.1593685504661749E-4</v>
      </c>
    </row>
    <row r="133" spans="2:14" s="151" customFormat="1">
      <c r="B133" s="106" t="s">
        <v>1200</v>
      </c>
      <c r="C133" s="83" t="s">
        <v>1201</v>
      </c>
      <c r="D133" s="96" t="s">
        <v>133</v>
      </c>
      <c r="E133" s="96" t="s">
        <v>330</v>
      </c>
      <c r="F133" s="83" t="s">
        <v>1202</v>
      </c>
      <c r="G133" s="96" t="s">
        <v>1203</v>
      </c>
      <c r="H133" s="96" t="s">
        <v>177</v>
      </c>
      <c r="I133" s="93">
        <v>7123.9999999999991</v>
      </c>
      <c r="J133" s="95">
        <v>464</v>
      </c>
      <c r="K133" s="93">
        <v>33.055359999999993</v>
      </c>
      <c r="L133" s="94">
        <v>9.3054643818590556E-5</v>
      </c>
      <c r="M133" s="94">
        <v>3.547489243725697E-4</v>
      </c>
      <c r="N133" s="94">
        <f>K133/'סכום נכסי הקרן'!$C$43</f>
        <v>5.3205510892813633E-5</v>
      </c>
    </row>
    <row r="134" spans="2:14" s="151" customFormat="1">
      <c r="B134" s="106" t="s">
        <v>1204</v>
      </c>
      <c r="C134" s="83" t="s">
        <v>1205</v>
      </c>
      <c r="D134" s="96" t="s">
        <v>133</v>
      </c>
      <c r="E134" s="96" t="s">
        <v>330</v>
      </c>
      <c r="F134" s="83" t="s">
        <v>1206</v>
      </c>
      <c r="G134" s="96" t="s">
        <v>824</v>
      </c>
      <c r="H134" s="96" t="s">
        <v>177</v>
      </c>
      <c r="I134" s="93">
        <v>2900.07</v>
      </c>
      <c r="J134" s="95">
        <v>3897</v>
      </c>
      <c r="K134" s="93">
        <v>113.01572999999998</v>
      </c>
      <c r="L134" s="94">
        <v>3.0427928050808797E-4</v>
      </c>
      <c r="M134" s="94">
        <v>1.2128807144947372E-3</v>
      </c>
      <c r="N134" s="94">
        <f>K134/'סכום נכסי הקרן'!$C$43</f>
        <v>1.8190876316501422E-4</v>
      </c>
    </row>
    <row r="135" spans="2:14" s="151" customFormat="1">
      <c r="B135" s="106" t="s">
        <v>1207</v>
      </c>
      <c r="C135" s="83" t="s">
        <v>1208</v>
      </c>
      <c r="D135" s="96" t="s">
        <v>133</v>
      </c>
      <c r="E135" s="96" t="s">
        <v>330</v>
      </c>
      <c r="F135" s="83" t="s">
        <v>1209</v>
      </c>
      <c r="G135" s="96" t="s">
        <v>164</v>
      </c>
      <c r="H135" s="96" t="s">
        <v>177</v>
      </c>
      <c r="I135" s="93">
        <v>2392.9999999999995</v>
      </c>
      <c r="J135" s="95">
        <v>2175</v>
      </c>
      <c r="K135" s="93">
        <v>52.047749999999994</v>
      </c>
      <c r="L135" s="94">
        <v>1.9136154176787514E-4</v>
      </c>
      <c r="M135" s="94">
        <v>5.585745648667089E-4</v>
      </c>
      <c r="N135" s="94">
        <f>K135/'סכום נכסי הקרן'!$C$43</f>
        <v>8.3775433986241302E-5</v>
      </c>
    </row>
    <row r="136" spans="2:14" s="151" customFormat="1">
      <c r="B136" s="106" t="s">
        <v>1210</v>
      </c>
      <c r="C136" s="83" t="s">
        <v>1211</v>
      </c>
      <c r="D136" s="96" t="s">
        <v>133</v>
      </c>
      <c r="E136" s="96" t="s">
        <v>330</v>
      </c>
      <c r="F136" s="83" t="s">
        <v>1212</v>
      </c>
      <c r="G136" s="96" t="s">
        <v>436</v>
      </c>
      <c r="H136" s="96" t="s">
        <v>177</v>
      </c>
      <c r="I136" s="93">
        <v>10208.999999999998</v>
      </c>
      <c r="J136" s="95">
        <v>1726</v>
      </c>
      <c r="K136" s="93">
        <v>176.20733999999996</v>
      </c>
      <c r="L136" s="94">
        <v>6.0779307530257919E-4</v>
      </c>
      <c r="M136" s="94">
        <v>1.8910507806162654E-3</v>
      </c>
      <c r="N136" s="94">
        <f>K136/'סכום נכסי הקרן'!$C$43</f>
        <v>2.836212205150304E-4</v>
      </c>
    </row>
    <row r="137" spans="2:14" s="151" customFormat="1">
      <c r="B137" s="106" t="s">
        <v>1213</v>
      </c>
      <c r="C137" s="83" t="s">
        <v>1214</v>
      </c>
      <c r="D137" s="96" t="s">
        <v>133</v>
      </c>
      <c r="E137" s="96" t="s">
        <v>330</v>
      </c>
      <c r="F137" s="83" t="s">
        <v>875</v>
      </c>
      <c r="G137" s="96" t="s">
        <v>436</v>
      </c>
      <c r="H137" s="96" t="s">
        <v>177</v>
      </c>
      <c r="I137" s="93">
        <v>148.83999999999995</v>
      </c>
      <c r="J137" s="95">
        <v>554.20000000000005</v>
      </c>
      <c r="K137" s="93">
        <v>0.82487999999999984</v>
      </c>
      <c r="L137" s="94">
        <v>2.6352901182817488E-5</v>
      </c>
      <c r="M137" s="94">
        <v>8.8525822358747654E-6</v>
      </c>
      <c r="N137" s="94">
        <f>K137/'סכום נכסי הקרן'!$C$43</f>
        <v>1.3277169519637392E-6</v>
      </c>
    </row>
    <row r="138" spans="2:14" s="151" customFormat="1">
      <c r="B138" s="106" t="s">
        <v>1215</v>
      </c>
      <c r="C138" s="83" t="s">
        <v>1216</v>
      </c>
      <c r="D138" s="96" t="s">
        <v>133</v>
      </c>
      <c r="E138" s="96" t="s">
        <v>330</v>
      </c>
      <c r="F138" s="83" t="s">
        <v>690</v>
      </c>
      <c r="G138" s="96" t="s">
        <v>379</v>
      </c>
      <c r="H138" s="96" t="s">
        <v>177</v>
      </c>
      <c r="I138" s="93">
        <v>6669.1899999999987</v>
      </c>
      <c r="J138" s="95">
        <v>5.0999999999999996</v>
      </c>
      <c r="K138" s="93">
        <v>0.34012999999999993</v>
      </c>
      <c r="L138" s="94">
        <v>9.7280870015404534E-6</v>
      </c>
      <c r="M138" s="94">
        <v>3.6502628211231744E-6</v>
      </c>
      <c r="N138" s="94">
        <f>K138/'סכום נכסי הקרן'!$C$43</f>
        <v>5.4746916748063552E-7</v>
      </c>
    </row>
    <row r="139" spans="2:14" s="151" customFormat="1">
      <c r="B139" s="106" t="s">
        <v>1217</v>
      </c>
      <c r="C139" s="83" t="s">
        <v>1218</v>
      </c>
      <c r="D139" s="96" t="s">
        <v>133</v>
      </c>
      <c r="E139" s="96" t="s">
        <v>330</v>
      </c>
      <c r="F139" s="83" t="s">
        <v>1219</v>
      </c>
      <c r="G139" s="96" t="s">
        <v>436</v>
      </c>
      <c r="H139" s="96" t="s">
        <v>177</v>
      </c>
      <c r="I139" s="93">
        <v>4602.9999999999991</v>
      </c>
      <c r="J139" s="95">
        <v>480.2</v>
      </c>
      <c r="K139" s="93">
        <v>22.1036</v>
      </c>
      <c r="L139" s="94">
        <v>3.50694795492669E-4</v>
      </c>
      <c r="M139" s="94">
        <v>2.3721503334894956E-4</v>
      </c>
      <c r="N139" s="94">
        <f>K139/'סכום נכסי הקרן'!$C$43</f>
        <v>3.5577689384426479E-5</v>
      </c>
    </row>
    <row r="140" spans="2:14" s="151" customFormat="1">
      <c r="B140" s="106" t="s">
        <v>1220</v>
      </c>
      <c r="C140" s="83" t="s">
        <v>1221</v>
      </c>
      <c r="D140" s="96" t="s">
        <v>133</v>
      </c>
      <c r="E140" s="96" t="s">
        <v>330</v>
      </c>
      <c r="F140" s="83" t="s">
        <v>1222</v>
      </c>
      <c r="G140" s="96" t="s">
        <v>436</v>
      </c>
      <c r="H140" s="96" t="s">
        <v>177</v>
      </c>
      <c r="I140" s="93">
        <v>6217.9999999999991</v>
      </c>
      <c r="J140" s="95">
        <v>2026</v>
      </c>
      <c r="K140" s="93">
        <v>125.97667999999997</v>
      </c>
      <c r="L140" s="94">
        <v>2.4170582271192763E-4</v>
      </c>
      <c r="M140" s="94">
        <v>1.3519771597110852E-3</v>
      </c>
      <c r="N140" s="94">
        <f>K140/'סכום נכסי הקרן'!$C$43</f>
        <v>2.0277055279326856E-4</v>
      </c>
    </row>
    <row r="141" spans="2:14" s="151" customFormat="1">
      <c r="B141" s="106" t="s">
        <v>1223</v>
      </c>
      <c r="C141" s="83" t="s">
        <v>1224</v>
      </c>
      <c r="D141" s="96" t="s">
        <v>133</v>
      </c>
      <c r="E141" s="96" t="s">
        <v>330</v>
      </c>
      <c r="F141" s="83" t="s">
        <v>1225</v>
      </c>
      <c r="G141" s="96" t="s">
        <v>399</v>
      </c>
      <c r="H141" s="96" t="s">
        <v>177</v>
      </c>
      <c r="I141" s="93">
        <v>1719.9999999999998</v>
      </c>
      <c r="J141" s="95">
        <v>960.2</v>
      </c>
      <c r="K141" s="93">
        <v>16.515439999999995</v>
      </c>
      <c r="L141" s="94">
        <v>1.9445950940353047E-4</v>
      </c>
      <c r="M141" s="94">
        <v>1.7724310295031461E-4</v>
      </c>
      <c r="N141" s="94">
        <f>K141/'סכום נכסי הקרן'!$C$43</f>
        <v>2.6583054089249365E-5</v>
      </c>
    </row>
    <row r="142" spans="2:14" s="151" customFormat="1">
      <c r="B142" s="106" t="s">
        <v>1226</v>
      </c>
      <c r="C142" s="83" t="s">
        <v>1227</v>
      </c>
      <c r="D142" s="96" t="s">
        <v>133</v>
      </c>
      <c r="E142" s="96" t="s">
        <v>330</v>
      </c>
      <c r="F142" s="83" t="s">
        <v>1228</v>
      </c>
      <c r="G142" s="96" t="s">
        <v>958</v>
      </c>
      <c r="H142" s="96" t="s">
        <v>177</v>
      </c>
      <c r="I142" s="93">
        <v>548.99999999999989</v>
      </c>
      <c r="J142" s="95">
        <v>23330</v>
      </c>
      <c r="K142" s="93">
        <v>128.08169999999998</v>
      </c>
      <c r="L142" s="94">
        <v>2.2658806660946242E-4</v>
      </c>
      <c r="M142" s="94">
        <v>1.3745681579873934E-3</v>
      </c>
      <c r="N142" s="94">
        <f>K142/'סכום נכסי הקרן'!$C$43</f>
        <v>2.0615876773146893E-4</v>
      </c>
    </row>
    <row r="143" spans="2:14" s="151" customFormat="1">
      <c r="B143" s="106" t="s">
        <v>1229</v>
      </c>
      <c r="C143" s="83" t="s">
        <v>1230</v>
      </c>
      <c r="D143" s="96" t="s">
        <v>133</v>
      </c>
      <c r="E143" s="96" t="s">
        <v>330</v>
      </c>
      <c r="F143" s="83" t="s">
        <v>1231</v>
      </c>
      <c r="G143" s="96" t="s">
        <v>951</v>
      </c>
      <c r="H143" s="96" t="s">
        <v>177</v>
      </c>
      <c r="I143" s="93">
        <v>4362.9999999999991</v>
      </c>
      <c r="J143" s="95">
        <v>1450</v>
      </c>
      <c r="K143" s="93">
        <v>63.263499999999993</v>
      </c>
      <c r="L143" s="94">
        <v>1.1980095632630462E-4</v>
      </c>
      <c r="M143" s="94">
        <v>6.7894158699357882E-4</v>
      </c>
      <c r="N143" s="94">
        <f>K143/'סכום נכסי הקרן'!$C$43</f>
        <v>1.0182817063155614E-4</v>
      </c>
    </row>
    <row r="144" spans="2:14" s="151" customFormat="1">
      <c r="B144" s="106" t="s">
        <v>1232</v>
      </c>
      <c r="C144" s="83" t="s">
        <v>1233</v>
      </c>
      <c r="D144" s="96" t="s">
        <v>133</v>
      </c>
      <c r="E144" s="96" t="s">
        <v>330</v>
      </c>
      <c r="F144" s="83" t="s">
        <v>1234</v>
      </c>
      <c r="G144" s="96" t="s">
        <v>200</v>
      </c>
      <c r="H144" s="96" t="s">
        <v>177</v>
      </c>
      <c r="I144" s="93">
        <v>1459.9999999999998</v>
      </c>
      <c r="J144" s="95">
        <v>9013</v>
      </c>
      <c r="K144" s="93">
        <v>131.5898</v>
      </c>
      <c r="L144" s="94">
        <v>2.883070746804185E-4</v>
      </c>
      <c r="M144" s="94">
        <v>1.4122169599242477E-3</v>
      </c>
      <c r="N144" s="94">
        <f>K144/'סכום נכסי הקרן'!$C$43</f>
        <v>2.1180536340500205E-4</v>
      </c>
    </row>
    <row r="145" spans="2:14" s="151" customFormat="1">
      <c r="B145" s="106" t="s">
        <v>1235</v>
      </c>
      <c r="C145" s="83" t="s">
        <v>1236</v>
      </c>
      <c r="D145" s="96" t="s">
        <v>133</v>
      </c>
      <c r="E145" s="96" t="s">
        <v>330</v>
      </c>
      <c r="F145" s="83" t="s">
        <v>706</v>
      </c>
      <c r="G145" s="96" t="s">
        <v>499</v>
      </c>
      <c r="H145" s="96" t="s">
        <v>177</v>
      </c>
      <c r="I145" s="93">
        <v>0.88999999999999968</v>
      </c>
      <c r="J145" s="95">
        <v>56.8</v>
      </c>
      <c r="K145" s="93">
        <v>4.999999999999999E-4</v>
      </c>
      <c r="L145" s="94">
        <v>7.2344633315779847E-9</v>
      </c>
      <c r="M145" s="94">
        <v>5.3659818615282018E-9</v>
      </c>
      <c r="N145" s="94">
        <f>K145/'סכום נכסי הקרן'!$C$43</f>
        <v>8.0479400152976156E-10</v>
      </c>
    </row>
    <row r="146" spans="2:14" s="151" customFormat="1">
      <c r="B146" s="106" t="s">
        <v>1237</v>
      </c>
      <c r="C146" s="83" t="s">
        <v>1238</v>
      </c>
      <c r="D146" s="96" t="s">
        <v>133</v>
      </c>
      <c r="E146" s="96" t="s">
        <v>330</v>
      </c>
      <c r="F146" s="83" t="s">
        <v>1239</v>
      </c>
      <c r="G146" s="96" t="s">
        <v>436</v>
      </c>
      <c r="H146" s="96" t="s">
        <v>177</v>
      </c>
      <c r="I146" s="93">
        <v>34384.999999999993</v>
      </c>
      <c r="J146" s="95">
        <v>774.8</v>
      </c>
      <c r="K146" s="93">
        <v>266.4149799999999</v>
      </c>
      <c r="L146" s="94">
        <v>4.4176037313996199E-4</v>
      </c>
      <c r="M146" s="94">
        <v>2.8591559006387966E-3</v>
      </c>
      <c r="N146" s="94">
        <f>K146/'סכום נכסי הקרן'!$C$43</f>
        <v>4.2881835564334271E-4</v>
      </c>
    </row>
    <row r="147" spans="2:14" s="151" customFormat="1">
      <c r="B147" s="106" t="s">
        <v>1240</v>
      </c>
      <c r="C147" s="83" t="s">
        <v>1241</v>
      </c>
      <c r="D147" s="96" t="s">
        <v>133</v>
      </c>
      <c r="E147" s="96" t="s">
        <v>330</v>
      </c>
      <c r="F147" s="83" t="s">
        <v>1242</v>
      </c>
      <c r="G147" s="96" t="s">
        <v>951</v>
      </c>
      <c r="H147" s="96" t="s">
        <v>177</v>
      </c>
      <c r="I147" s="93">
        <v>15330.999999999998</v>
      </c>
      <c r="J147" s="95">
        <v>439.5</v>
      </c>
      <c r="K147" s="93">
        <v>67.379749999999987</v>
      </c>
      <c r="L147" s="94">
        <v>1.2055109187395998E-4</v>
      </c>
      <c r="M147" s="94">
        <v>7.2311703266860969E-4</v>
      </c>
      <c r="N147" s="94">
        <f>K147/'סכום נכסי הקרן'!$C$43</f>
        <v>1.0845363724914989E-4</v>
      </c>
    </row>
    <row r="148" spans="2:14" s="151" customFormat="1">
      <c r="B148" s="106" t="s">
        <v>1243</v>
      </c>
      <c r="C148" s="83" t="s">
        <v>1244</v>
      </c>
      <c r="D148" s="96" t="s">
        <v>133</v>
      </c>
      <c r="E148" s="96" t="s">
        <v>330</v>
      </c>
      <c r="F148" s="83" t="s">
        <v>1245</v>
      </c>
      <c r="G148" s="96" t="s">
        <v>436</v>
      </c>
      <c r="H148" s="96" t="s">
        <v>177</v>
      </c>
      <c r="I148" s="93">
        <v>8118.9999999999991</v>
      </c>
      <c r="J148" s="95">
        <v>2450</v>
      </c>
      <c r="K148" s="93">
        <v>198.91549999999998</v>
      </c>
      <c r="L148" s="94">
        <v>1.0028656834407963E-3</v>
      </c>
      <c r="M148" s="94">
        <v>2.1347539299536263E-3</v>
      </c>
      <c r="N148" s="94">
        <f>K148/'סכום נכסי הקרן'!$C$43</f>
        <v>3.2017200242258657E-4</v>
      </c>
    </row>
    <row r="149" spans="2:14" s="151" customFormat="1">
      <c r="B149" s="106" t="s">
        <v>1246</v>
      </c>
      <c r="C149" s="83" t="s">
        <v>1247</v>
      </c>
      <c r="D149" s="96" t="s">
        <v>133</v>
      </c>
      <c r="E149" s="96" t="s">
        <v>330</v>
      </c>
      <c r="F149" s="83" t="s">
        <v>1248</v>
      </c>
      <c r="G149" s="96" t="s">
        <v>958</v>
      </c>
      <c r="H149" s="96" t="s">
        <v>177</v>
      </c>
      <c r="I149" s="93">
        <v>47085.999999999993</v>
      </c>
      <c r="J149" s="95">
        <v>52.1</v>
      </c>
      <c r="K149" s="93">
        <v>24.53181</v>
      </c>
      <c r="L149" s="94">
        <v>1.8015945952560062E-4</v>
      </c>
      <c r="M149" s="94">
        <v>2.6327449498091235E-4</v>
      </c>
      <c r="N149" s="94">
        <f>K149/'סכום נכסי הקרן'!$C$43</f>
        <v>3.9486107069335644E-5</v>
      </c>
    </row>
    <row r="150" spans="2:14" s="151" customFormat="1">
      <c r="B150" s="106" t="s">
        <v>1249</v>
      </c>
      <c r="C150" s="83" t="s">
        <v>1250</v>
      </c>
      <c r="D150" s="96" t="s">
        <v>133</v>
      </c>
      <c r="E150" s="96" t="s">
        <v>330</v>
      </c>
      <c r="F150" s="83" t="s">
        <v>1251</v>
      </c>
      <c r="G150" s="96" t="s">
        <v>598</v>
      </c>
      <c r="H150" s="96" t="s">
        <v>177</v>
      </c>
      <c r="I150" s="93">
        <v>166.99999999999997</v>
      </c>
      <c r="J150" s="95">
        <v>6335</v>
      </c>
      <c r="K150" s="93">
        <v>10.874309999999998</v>
      </c>
      <c r="L150" s="94">
        <v>1.9657967839329186E-5</v>
      </c>
      <c r="M150" s="94">
        <v>1.1670270043326947E-4</v>
      </c>
      <c r="N150" s="94">
        <f>K150/'סכום נכסי הקרן'!$C$43</f>
        <v>1.7503158917550202E-5</v>
      </c>
    </row>
    <row r="151" spans="2:14" s="151" customFormat="1">
      <c r="B151" s="107"/>
      <c r="C151" s="83"/>
      <c r="D151" s="83"/>
      <c r="E151" s="83"/>
      <c r="F151" s="83"/>
      <c r="G151" s="83"/>
      <c r="H151" s="83"/>
      <c r="I151" s="93"/>
      <c r="J151" s="95"/>
      <c r="K151" s="83"/>
      <c r="L151" s="83"/>
      <c r="M151" s="94"/>
      <c r="N151" s="83"/>
    </row>
    <row r="152" spans="2:14" s="151" customFormat="1">
      <c r="B152" s="104" t="s">
        <v>245</v>
      </c>
      <c r="C152" s="81"/>
      <c r="D152" s="81"/>
      <c r="E152" s="81"/>
      <c r="F152" s="81"/>
      <c r="G152" s="81"/>
      <c r="H152" s="81"/>
      <c r="I152" s="90"/>
      <c r="J152" s="92"/>
      <c r="K152" s="90">
        <v>18842.60829</v>
      </c>
      <c r="L152" s="81"/>
      <c r="M152" s="91">
        <v>0.20221818861604188</v>
      </c>
      <c r="N152" s="91">
        <f>K152/'סכום נכסי הקרן'!$C$43</f>
        <v>3.0328836249933919E-2</v>
      </c>
    </row>
    <row r="153" spans="2:14" s="151" customFormat="1">
      <c r="B153" s="105" t="s">
        <v>73</v>
      </c>
      <c r="C153" s="81"/>
      <c r="D153" s="81"/>
      <c r="E153" s="81"/>
      <c r="F153" s="81"/>
      <c r="G153" s="81"/>
      <c r="H153" s="81"/>
      <c r="I153" s="90"/>
      <c r="J153" s="92"/>
      <c r="K153" s="90">
        <v>4327.8581999999997</v>
      </c>
      <c r="L153" s="81"/>
      <c r="M153" s="91">
        <v>4.6446417200932191E-2</v>
      </c>
      <c r="N153" s="91">
        <f>K153/'סכום נכסי הקרן'!$C$43</f>
        <v>6.9660686376627826E-3</v>
      </c>
    </row>
    <row r="154" spans="2:14" s="151" customFormat="1">
      <c r="B154" s="106" t="s">
        <v>1252</v>
      </c>
      <c r="C154" s="83" t="s">
        <v>1253</v>
      </c>
      <c r="D154" s="96" t="s">
        <v>1254</v>
      </c>
      <c r="E154" s="96" t="s">
        <v>1255</v>
      </c>
      <c r="F154" s="83"/>
      <c r="G154" s="96" t="s">
        <v>1256</v>
      </c>
      <c r="H154" s="96" t="s">
        <v>176</v>
      </c>
      <c r="I154" s="93">
        <v>2100.9999999999995</v>
      </c>
      <c r="J154" s="95">
        <v>6042</v>
      </c>
      <c r="K154" s="93">
        <v>479.60807999999992</v>
      </c>
      <c r="L154" s="94">
        <v>1.3973874176137522E-5</v>
      </c>
      <c r="M154" s="94">
        <v>5.1471365158447333E-3</v>
      </c>
      <c r="N154" s="94">
        <f>K154/'סכום נכסי הקרן'!$C$43</f>
        <v>7.7197141173841201E-4</v>
      </c>
    </row>
    <row r="155" spans="2:14" s="151" customFormat="1">
      <c r="B155" s="106" t="s">
        <v>1257</v>
      </c>
      <c r="C155" s="83" t="s">
        <v>1258</v>
      </c>
      <c r="D155" s="96" t="s">
        <v>1259</v>
      </c>
      <c r="E155" s="96" t="s">
        <v>1255</v>
      </c>
      <c r="F155" s="83" t="s">
        <v>1260</v>
      </c>
      <c r="G155" s="96" t="s">
        <v>1261</v>
      </c>
      <c r="H155" s="96" t="s">
        <v>176</v>
      </c>
      <c r="I155" s="93">
        <v>2116.9999999999995</v>
      </c>
      <c r="J155" s="95">
        <v>3435</v>
      </c>
      <c r="K155" s="93">
        <v>273.85956999999996</v>
      </c>
      <c r="L155" s="94">
        <v>6.0158700185605346E-5</v>
      </c>
      <c r="M155" s="94">
        <v>2.939050970451826E-3</v>
      </c>
      <c r="N155" s="94">
        <f>K155/'סכום נכסי הקרן'!$C$43</f>
        <v>4.408010783950397E-4</v>
      </c>
    </row>
    <row r="156" spans="2:14" s="151" customFormat="1">
      <c r="B156" s="106" t="s">
        <v>1262</v>
      </c>
      <c r="C156" s="83" t="s">
        <v>1263</v>
      </c>
      <c r="D156" s="96" t="s">
        <v>1259</v>
      </c>
      <c r="E156" s="96" t="s">
        <v>1255</v>
      </c>
      <c r="F156" s="83" t="s">
        <v>1264</v>
      </c>
      <c r="G156" s="96" t="s">
        <v>1256</v>
      </c>
      <c r="H156" s="96" t="s">
        <v>176</v>
      </c>
      <c r="I156" s="93">
        <v>2420.9999999999995</v>
      </c>
      <c r="J156" s="95">
        <v>8747</v>
      </c>
      <c r="K156" s="93">
        <v>797.50649999999985</v>
      </c>
      <c r="L156" s="94">
        <v>1.3386449393257934E-5</v>
      </c>
      <c r="M156" s="94">
        <v>8.5588108269016808E-3</v>
      </c>
      <c r="N156" s="94">
        <f>K156/'סכום נכסי הקרן'!$C$43</f>
        <v>1.2836568947619895E-3</v>
      </c>
    </row>
    <row r="157" spans="2:14" s="151" customFormat="1">
      <c r="B157" s="106" t="s">
        <v>1265</v>
      </c>
      <c r="C157" s="83" t="s">
        <v>1266</v>
      </c>
      <c r="D157" s="96" t="s">
        <v>1259</v>
      </c>
      <c r="E157" s="96" t="s">
        <v>1255</v>
      </c>
      <c r="F157" s="83" t="s">
        <v>1267</v>
      </c>
      <c r="G157" s="96" t="s">
        <v>951</v>
      </c>
      <c r="H157" s="96" t="s">
        <v>176</v>
      </c>
      <c r="I157" s="93">
        <v>1721.9999999999998</v>
      </c>
      <c r="J157" s="95">
        <v>412</v>
      </c>
      <c r="K157" s="93">
        <v>26.718419999999998</v>
      </c>
      <c r="L157" s="94">
        <v>1.5041677763761975E-4</v>
      </c>
      <c r="M157" s="94">
        <v>2.8674111417738469E-4</v>
      </c>
      <c r="N157" s="94">
        <f>K157/'סכום נכסי הקרן'!$C$43</f>
        <v>4.300564829270563E-5</v>
      </c>
    </row>
    <row r="158" spans="2:14" s="151" customFormat="1">
      <c r="B158" s="106" t="s">
        <v>1268</v>
      </c>
      <c r="C158" s="83" t="s">
        <v>1269</v>
      </c>
      <c r="D158" s="96" t="s">
        <v>1254</v>
      </c>
      <c r="E158" s="96" t="s">
        <v>1255</v>
      </c>
      <c r="F158" s="83" t="s">
        <v>917</v>
      </c>
      <c r="G158" s="96" t="s">
        <v>436</v>
      </c>
      <c r="H158" s="96" t="s">
        <v>176</v>
      </c>
      <c r="I158" s="93">
        <v>8901.9999999999982</v>
      </c>
      <c r="J158" s="95">
        <v>429</v>
      </c>
      <c r="K158" s="93">
        <v>143.82195000000002</v>
      </c>
      <c r="L158" s="94">
        <v>6.9807677902612601E-6</v>
      </c>
      <c r="M158" s="94">
        <v>1.5434919499792323E-3</v>
      </c>
      <c r="N158" s="94">
        <f>K158/'סכום נכסי הקרן'!$C$43</f>
        <v>2.3149408529662664E-4</v>
      </c>
    </row>
    <row r="159" spans="2:14" s="151" customFormat="1">
      <c r="B159" s="106" t="s">
        <v>1270</v>
      </c>
      <c r="C159" s="83" t="s">
        <v>1271</v>
      </c>
      <c r="D159" s="96" t="s">
        <v>1259</v>
      </c>
      <c r="E159" s="96" t="s">
        <v>1255</v>
      </c>
      <c r="F159" s="83" t="s">
        <v>1231</v>
      </c>
      <c r="G159" s="96" t="s">
        <v>951</v>
      </c>
      <c r="H159" s="96" t="s">
        <v>176</v>
      </c>
      <c r="I159" s="93">
        <v>1534.9999999999998</v>
      </c>
      <c r="J159" s="95">
        <v>382.66</v>
      </c>
      <c r="K159" s="93">
        <v>22.120849999999994</v>
      </c>
      <c r="L159" s="94">
        <v>4.2148628916084708E-5</v>
      </c>
      <c r="M159" s="94">
        <v>2.3740015972317221E-4</v>
      </c>
      <c r="N159" s="94">
        <f>K159/'סכום נכסי הקרן'!$C$43</f>
        <v>3.5605454777479247E-5</v>
      </c>
    </row>
    <row r="160" spans="2:14" s="151" customFormat="1">
      <c r="B160" s="106" t="s">
        <v>1272</v>
      </c>
      <c r="C160" s="83" t="s">
        <v>1273</v>
      </c>
      <c r="D160" s="96" t="s">
        <v>1259</v>
      </c>
      <c r="E160" s="96" t="s">
        <v>1255</v>
      </c>
      <c r="F160" s="83" t="s">
        <v>1274</v>
      </c>
      <c r="G160" s="96" t="s">
        <v>32</v>
      </c>
      <c r="H160" s="96" t="s">
        <v>176</v>
      </c>
      <c r="I160" s="93">
        <v>306.99999999999994</v>
      </c>
      <c r="J160" s="95">
        <v>994.99999999999989</v>
      </c>
      <c r="K160" s="93">
        <v>11.503809999999998</v>
      </c>
      <c r="L160" s="94">
        <v>1.009988822351717E-5</v>
      </c>
      <c r="M160" s="94">
        <v>1.2345847159693347E-4</v>
      </c>
      <c r="N160" s="94">
        <f>K160/'סכום נכסי הקרן'!$C$43</f>
        <v>1.8516394565476171E-5</v>
      </c>
    </row>
    <row r="161" spans="2:14" s="151" customFormat="1">
      <c r="B161" s="106" t="s">
        <v>1275</v>
      </c>
      <c r="C161" s="83" t="s">
        <v>1276</v>
      </c>
      <c r="D161" s="96" t="s">
        <v>1259</v>
      </c>
      <c r="E161" s="96" t="s">
        <v>1255</v>
      </c>
      <c r="F161" s="83" t="s">
        <v>1277</v>
      </c>
      <c r="G161" s="96" t="s">
        <v>1278</v>
      </c>
      <c r="H161" s="96" t="s">
        <v>176</v>
      </c>
      <c r="I161" s="93">
        <v>3905.9999999999995</v>
      </c>
      <c r="J161" s="95">
        <v>807</v>
      </c>
      <c r="K161" s="93">
        <v>118.70966999999999</v>
      </c>
      <c r="L161" s="94">
        <v>1.7876184766341878E-4</v>
      </c>
      <c r="M161" s="94">
        <v>1.2739878720159973E-3</v>
      </c>
      <c r="N161" s="94">
        <f>K161/'סכום נכסי הקרן'!$C$43</f>
        <v>1.9107366067915499E-4</v>
      </c>
    </row>
    <row r="162" spans="2:14" s="151" customFormat="1">
      <c r="B162" s="106" t="s">
        <v>1279</v>
      </c>
      <c r="C162" s="83" t="s">
        <v>1280</v>
      </c>
      <c r="D162" s="96" t="s">
        <v>1259</v>
      </c>
      <c r="E162" s="96" t="s">
        <v>1255</v>
      </c>
      <c r="F162" s="83" t="s">
        <v>1281</v>
      </c>
      <c r="G162" s="96" t="s">
        <v>1004</v>
      </c>
      <c r="H162" s="96" t="s">
        <v>176</v>
      </c>
      <c r="I162" s="93">
        <v>2207.9999999999995</v>
      </c>
      <c r="J162" s="95">
        <v>5433</v>
      </c>
      <c r="K162" s="93">
        <v>451.77176999999989</v>
      </c>
      <c r="L162" s="94">
        <v>4.6363779876028112E-5</v>
      </c>
      <c r="M162" s="94">
        <v>4.8483982467409812E-3</v>
      </c>
      <c r="N162" s="94">
        <f>K162/'סכום נכסי הקרן'!$C$43</f>
        <v>7.2716642111296612E-4</v>
      </c>
    </row>
    <row r="163" spans="2:14" s="151" customFormat="1">
      <c r="B163" s="106" t="s">
        <v>1282</v>
      </c>
      <c r="C163" s="83" t="s">
        <v>1283</v>
      </c>
      <c r="D163" s="96" t="s">
        <v>1259</v>
      </c>
      <c r="E163" s="96" t="s">
        <v>1255</v>
      </c>
      <c r="F163" s="83" t="s">
        <v>1284</v>
      </c>
      <c r="G163" s="96" t="s">
        <v>1285</v>
      </c>
      <c r="H163" s="96" t="s">
        <v>176</v>
      </c>
      <c r="I163" s="93">
        <v>1056.9999999999998</v>
      </c>
      <c r="J163" s="95">
        <v>2378</v>
      </c>
      <c r="K163" s="93">
        <v>94.660149999999987</v>
      </c>
      <c r="L163" s="94">
        <v>2.4516259069363263E-5</v>
      </c>
      <c r="M163" s="94">
        <v>1.0158892958190776E-3</v>
      </c>
      <c r="N163" s="94">
        <f>K163/'סכום נכסי הקרן'!$C$43</f>
        <v>1.5236384180781492E-4</v>
      </c>
    </row>
    <row r="164" spans="2:14" s="151" customFormat="1">
      <c r="B164" s="106" t="s">
        <v>1286</v>
      </c>
      <c r="C164" s="83" t="s">
        <v>1287</v>
      </c>
      <c r="D164" s="96" t="s">
        <v>1254</v>
      </c>
      <c r="E164" s="96" t="s">
        <v>1255</v>
      </c>
      <c r="F164" s="83" t="s">
        <v>891</v>
      </c>
      <c r="G164" s="96" t="s">
        <v>892</v>
      </c>
      <c r="H164" s="96" t="s">
        <v>176</v>
      </c>
      <c r="I164" s="93">
        <v>7853.9999999999991</v>
      </c>
      <c r="J164" s="95">
        <v>4124</v>
      </c>
      <c r="K164" s="93">
        <v>1219.8034799999998</v>
      </c>
      <c r="L164" s="94">
        <v>1.5928402257744546E-4</v>
      </c>
      <c r="M164" s="94">
        <v>1.3090886696617957E-2</v>
      </c>
      <c r="N164" s="94">
        <f>K164/'סכום נכסי הקרן'!$C$43</f>
        <v>1.9633810474982568E-3</v>
      </c>
    </row>
    <row r="165" spans="2:14" s="151" customFormat="1">
      <c r="B165" s="106" t="s">
        <v>1288</v>
      </c>
      <c r="C165" s="83" t="s">
        <v>1289</v>
      </c>
      <c r="D165" s="96" t="s">
        <v>1259</v>
      </c>
      <c r="E165" s="96" t="s">
        <v>1255</v>
      </c>
      <c r="F165" s="83" t="s">
        <v>1290</v>
      </c>
      <c r="G165" s="96" t="s">
        <v>1278</v>
      </c>
      <c r="H165" s="96" t="s">
        <v>176</v>
      </c>
      <c r="I165" s="93">
        <v>213.99999999999997</v>
      </c>
      <c r="J165" s="95">
        <v>731</v>
      </c>
      <c r="K165" s="93">
        <v>5.8912999999999993</v>
      </c>
      <c r="L165" s="94">
        <v>6.1652041352386491E-6</v>
      </c>
      <c r="M165" s="94">
        <v>6.3225217881642191E-5</v>
      </c>
      <c r="N165" s="94">
        <f>K165/'סכום נכסי הקרן'!$C$43</f>
        <v>9.4825658024245692E-6</v>
      </c>
    </row>
    <row r="166" spans="2:14" s="151" customFormat="1">
      <c r="B166" s="106" t="s">
        <v>1291</v>
      </c>
      <c r="C166" s="83" t="s">
        <v>1292</v>
      </c>
      <c r="D166" s="96" t="s">
        <v>1259</v>
      </c>
      <c r="E166" s="96" t="s">
        <v>1255</v>
      </c>
      <c r="F166" s="83" t="s">
        <v>1293</v>
      </c>
      <c r="G166" s="96" t="s">
        <v>924</v>
      </c>
      <c r="H166" s="96" t="s">
        <v>176</v>
      </c>
      <c r="I166" s="93">
        <v>1396.9999999999998</v>
      </c>
      <c r="J166" s="95">
        <v>348</v>
      </c>
      <c r="K166" s="93">
        <v>18.30864</v>
      </c>
      <c r="L166" s="94">
        <v>6.2170896446027621E-5</v>
      </c>
      <c r="M166" s="94">
        <v>1.9648766029849943E-4</v>
      </c>
      <c r="N166" s="94">
        <f>K166/'סכום נכסי הקרן'!$C$43</f>
        <v>2.9469367296335712E-5</v>
      </c>
    </row>
    <row r="167" spans="2:14" s="151" customFormat="1">
      <c r="B167" s="106" t="s">
        <v>1294</v>
      </c>
      <c r="C167" s="83" t="s">
        <v>1295</v>
      </c>
      <c r="D167" s="96" t="s">
        <v>1259</v>
      </c>
      <c r="E167" s="96" t="s">
        <v>1255</v>
      </c>
      <c r="F167" s="83" t="s">
        <v>1296</v>
      </c>
      <c r="G167" s="96" t="s">
        <v>1256</v>
      </c>
      <c r="H167" s="96" t="s">
        <v>176</v>
      </c>
      <c r="I167" s="93">
        <v>4436.9999999999991</v>
      </c>
      <c r="J167" s="95">
        <v>3338.0000000000005</v>
      </c>
      <c r="K167" s="93">
        <v>557.77118999999982</v>
      </c>
      <c r="L167" s="94">
        <v>7.1258295099117195E-5</v>
      </c>
      <c r="M167" s="94">
        <v>5.9859801768459998E-3</v>
      </c>
      <c r="N167" s="94">
        <f>K167/'סכום נכסי הקרן'!$C$43</f>
        <v>8.9778181587623371E-4</v>
      </c>
    </row>
    <row r="168" spans="2:14" s="151" customFormat="1">
      <c r="B168" s="106" t="s">
        <v>1297</v>
      </c>
      <c r="C168" s="83" t="s">
        <v>1298</v>
      </c>
      <c r="D168" s="96" t="s">
        <v>1259</v>
      </c>
      <c r="E168" s="96" t="s">
        <v>1255</v>
      </c>
      <c r="F168" s="83" t="s">
        <v>1299</v>
      </c>
      <c r="G168" s="96" t="s">
        <v>1256</v>
      </c>
      <c r="H168" s="96" t="s">
        <v>176</v>
      </c>
      <c r="I168" s="93">
        <v>1385.9999999999998</v>
      </c>
      <c r="J168" s="95">
        <v>2027</v>
      </c>
      <c r="K168" s="93">
        <v>105.80281999999998</v>
      </c>
      <c r="L168" s="94">
        <v>3.6075718716944414E-5</v>
      </c>
      <c r="M168" s="94">
        <v>1.1354720260370666E-3</v>
      </c>
      <c r="N168" s="94">
        <f>K168/'סכום נכסי הקרן'!$C$43</f>
        <v>1.7029894976186617E-4</v>
      </c>
    </row>
    <row r="169" spans="2:14" s="151" customFormat="1">
      <c r="B169" s="107"/>
      <c r="C169" s="83"/>
      <c r="D169" s="83"/>
      <c r="E169" s="83"/>
      <c r="F169" s="83"/>
      <c r="G169" s="83"/>
      <c r="H169" s="83"/>
      <c r="I169" s="93"/>
      <c r="J169" s="95"/>
      <c r="K169" s="83"/>
      <c r="L169" s="83"/>
      <c r="M169" s="94"/>
      <c r="N169" s="83"/>
    </row>
    <row r="170" spans="2:14" s="151" customFormat="1">
      <c r="B170" s="105" t="s">
        <v>72</v>
      </c>
      <c r="C170" s="81"/>
      <c r="D170" s="81"/>
      <c r="E170" s="81"/>
      <c r="F170" s="81"/>
      <c r="G170" s="81"/>
      <c r="H170" s="81"/>
      <c r="I170" s="90"/>
      <c r="J170" s="92"/>
      <c r="K170" s="90">
        <v>14514.750089999996</v>
      </c>
      <c r="L170" s="81"/>
      <c r="M170" s="91">
        <v>0.15577177141510964</v>
      </c>
      <c r="N170" s="91">
        <f>K170/'סכום נכסי הקרן'!$C$43</f>
        <v>2.3362767612271129E-2</v>
      </c>
    </row>
    <row r="171" spans="2:14" s="151" customFormat="1">
      <c r="B171" s="106" t="s">
        <v>1300</v>
      </c>
      <c r="C171" s="83" t="s">
        <v>1301</v>
      </c>
      <c r="D171" s="96" t="s">
        <v>32</v>
      </c>
      <c r="E171" s="96" t="s">
        <v>1255</v>
      </c>
      <c r="F171" s="83"/>
      <c r="G171" s="96" t="s">
        <v>1302</v>
      </c>
      <c r="H171" s="96" t="s">
        <v>178</v>
      </c>
      <c r="I171" s="93">
        <v>679.99999999999989</v>
      </c>
      <c r="J171" s="95">
        <v>10245.099999999999</v>
      </c>
      <c r="K171" s="93">
        <v>298.56351999999998</v>
      </c>
      <c r="L171" s="94">
        <v>3.2502265383998535E-6</v>
      </c>
      <c r="M171" s="94">
        <v>3.2041728656680255E-3</v>
      </c>
      <c r="N171" s="94">
        <f>K171/'סכום נכסי הקרן'!$C$43</f>
        <v>4.8056425994322201E-4</v>
      </c>
    </row>
    <row r="172" spans="2:14" s="151" customFormat="1">
      <c r="B172" s="106" t="s">
        <v>1303</v>
      </c>
      <c r="C172" s="83" t="s">
        <v>1304</v>
      </c>
      <c r="D172" s="96" t="s">
        <v>1254</v>
      </c>
      <c r="E172" s="96" t="s">
        <v>1255</v>
      </c>
      <c r="F172" s="83"/>
      <c r="G172" s="96" t="s">
        <v>1305</v>
      </c>
      <c r="H172" s="96" t="s">
        <v>176</v>
      </c>
      <c r="I172" s="93">
        <v>489.99999999999994</v>
      </c>
      <c r="J172" s="95">
        <v>7903</v>
      </c>
      <c r="K172" s="93">
        <v>145.83721999999997</v>
      </c>
      <c r="L172" s="94">
        <v>1.9790736308528303E-7</v>
      </c>
      <c r="M172" s="94">
        <v>1.5651197545113959E-3</v>
      </c>
      <c r="N172" s="94">
        <f>K172/'סכום נכסי הקרן'!$C$43</f>
        <v>2.3473783971155233E-4</v>
      </c>
    </row>
    <row r="173" spans="2:14" s="151" customFormat="1">
      <c r="B173" s="106" t="s">
        <v>1306</v>
      </c>
      <c r="C173" s="83" t="s">
        <v>1307</v>
      </c>
      <c r="D173" s="96" t="s">
        <v>1259</v>
      </c>
      <c r="E173" s="96" t="s">
        <v>1255</v>
      </c>
      <c r="F173" s="83"/>
      <c r="G173" s="96" t="s">
        <v>1256</v>
      </c>
      <c r="H173" s="96" t="s">
        <v>176</v>
      </c>
      <c r="I173" s="93">
        <v>269.99999999999994</v>
      </c>
      <c r="J173" s="95">
        <v>74495</v>
      </c>
      <c r="K173" s="93">
        <v>757.48006000000009</v>
      </c>
      <c r="L173" s="94">
        <v>7.8316258455255293E-7</v>
      </c>
      <c r="M173" s="94">
        <v>8.129248524858591E-3</v>
      </c>
      <c r="N173" s="94">
        <f>K173/'סכום נכסי הקרן'!$C$43</f>
        <v>1.219230817132808E-3</v>
      </c>
    </row>
    <row r="174" spans="2:14" s="151" customFormat="1">
      <c r="B174" s="106" t="s">
        <v>1308</v>
      </c>
      <c r="C174" s="83" t="s">
        <v>1309</v>
      </c>
      <c r="D174" s="96" t="s">
        <v>1259</v>
      </c>
      <c r="E174" s="96" t="s">
        <v>1255</v>
      </c>
      <c r="F174" s="83"/>
      <c r="G174" s="96" t="s">
        <v>1285</v>
      </c>
      <c r="H174" s="96" t="s">
        <v>176</v>
      </c>
      <c r="I174" s="93">
        <v>1533.9999999999998</v>
      </c>
      <c r="J174" s="95">
        <v>10899</v>
      </c>
      <c r="K174" s="93">
        <v>629.64001999999994</v>
      </c>
      <c r="L174" s="94">
        <v>2.7666643280477535E-7</v>
      </c>
      <c r="M174" s="94">
        <v>6.7572738532245087E-3</v>
      </c>
      <c r="N174" s="94">
        <f>K174/'סכום נכסי הקרן'!$C$43</f>
        <v>1.0134610224381583E-3</v>
      </c>
    </row>
    <row r="175" spans="2:14" s="151" customFormat="1">
      <c r="B175" s="106" t="s">
        <v>1310</v>
      </c>
      <c r="C175" s="83" t="s">
        <v>1311</v>
      </c>
      <c r="D175" s="96" t="s">
        <v>1254</v>
      </c>
      <c r="E175" s="96" t="s">
        <v>1255</v>
      </c>
      <c r="F175" s="83"/>
      <c r="G175" s="96" t="s">
        <v>1312</v>
      </c>
      <c r="H175" s="96" t="s">
        <v>176</v>
      </c>
      <c r="I175" s="93">
        <v>139.99999999999997</v>
      </c>
      <c r="J175" s="95">
        <v>34057</v>
      </c>
      <c r="K175" s="93">
        <v>179.56211999999996</v>
      </c>
      <c r="L175" s="94">
        <v>8.542361773389909E-7</v>
      </c>
      <c r="M175" s="94">
        <v>1.9270541578751007E-3</v>
      </c>
      <c r="N175" s="94">
        <f>K175/'סכום נכסי הקרן'!$C$43</f>
        <v>2.8902103415593447E-4</v>
      </c>
    </row>
    <row r="176" spans="2:14" s="151" customFormat="1">
      <c r="B176" s="106" t="s">
        <v>1313</v>
      </c>
      <c r="C176" s="83" t="s">
        <v>1314</v>
      </c>
      <c r="D176" s="96" t="s">
        <v>1254</v>
      </c>
      <c r="E176" s="96" t="s">
        <v>1255</v>
      </c>
      <c r="F176" s="83"/>
      <c r="G176" s="96" t="s">
        <v>1278</v>
      </c>
      <c r="H176" s="96" t="s">
        <v>176</v>
      </c>
      <c r="I176" s="93">
        <v>999.99999999999989</v>
      </c>
      <c r="J176" s="95">
        <v>6388</v>
      </c>
      <c r="K176" s="93">
        <v>242.00315999999998</v>
      </c>
      <c r="L176" s="94">
        <v>5.9786145042882202E-7</v>
      </c>
      <c r="M176" s="94">
        <v>2.5971691339850148E-3</v>
      </c>
      <c r="N176" s="94">
        <f>K176/'סכום נכסי הקרן'!$C$43</f>
        <v>3.8952538303849431E-4</v>
      </c>
    </row>
    <row r="177" spans="2:14" s="151" customFormat="1">
      <c r="B177" s="106" t="s">
        <v>1315</v>
      </c>
      <c r="C177" s="83" t="s">
        <v>1316</v>
      </c>
      <c r="D177" s="96" t="s">
        <v>136</v>
      </c>
      <c r="E177" s="96" t="s">
        <v>1255</v>
      </c>
      <c r="F177" s="83"/>
      <c r="G177" s="96" t="s">
        <v>1317</v>
      </c>
      <c r="H177" s="96" t="s">
        <v>179</v>
      </c>
      <c r="I177" s="93">
        <v>7009.9999999999991</v>
      </c>
      <c r="J177" s="95">
        <v>440.5</v>
      </c>
      <c r="K177" s="93">
        <v>167.57751999999996</v>
      </c>
      <c r="L177" s="94">
        <v>7.0381831339679182E-7</v>
      </c>
      <c r="M177" s="94">
        <v>1.7984358654397588E-3</v>
      </c>
      <c r="N177" s="94">
        <f>K177/'סכום נכסי הקרן'!$C$43</f>
        <v>2.6973076577446726E-4</v>
      </c>
    </row>
    <row r="178" spans="2:14" s="151" customFormat="1">
      <c r="B178" s="106" t="s">
        <v>1318</v>
      </c>
      <c r="C178" s="83" t="s">
        <v>1319</v>
      </c>
      <c r="D178" s="96" t="s">
        <v>1254</v>
      </c>
      <c r="E178" s="96" t="s">
        <v>1255</v>
      </c>
      <c r="F178" s="83"/>
      <c r="G178" s="96" t="s">
        <v>1320</v>
      </c>
      <c r="H178" s="96" t="s">
        <v>176</v>
      </c>
      <c r="I178" s="93">
        <v>959.99999999999989</v>
      </c>
      <c r="J178" s="95">
        <v>3659</v>
      </c>
      <c r="K178" s="93">
        <v>132.28602999999998</v>
      </c>
      <c r="L178" s="94">
        <v>9.1342539805009364E-6</v>
      </c>
      <c r="M178" s="94">
        <v>1.4196888750271511E-3</v>
      </c>
      <c r="N178" s="94">
        <f>K178/'סכום נכסי הקרן'!$C$43</f>
        <v>2.1292600686037216E-4</v>
      </c>
    </row>
    <row r="179" spans="2:14" s="151" customFormat="1">
      <c r="B179" s="106" t="s">
        <v>1321</v>
      </c>
      <c r="C179" s="83" t="s">
        <v>1322</v>
      </c>
      <c r="D179" s="96" t="s">
        <v>1254</v>
      </c>
      <c r="E179" s="96" t="s">
        <v>1255</v>
      </c>
      <c r="F179" s="83"/>
      <c r="G179" s="96" t="s">
        <v>1323</v>
      </c>
      <c r="H179" s="96" t="s">
        <v>176</v>
      </c>
      <c r="I179" s="93">
        <v>1141.9999999999998</v>
      </c>
      <c r="J179" s="95">
        <v>4175</v>
      </c>
      <c r="K179" s="93">
        <v>179.55723</v>
      </c>
      <c r="L179" s="94">
        <v>3.8827377262450484E-7</v>
      </c>
      <c r="M179" s="94">
        <v>1.9270016785724953E-3</v>
      </c>
      <c r="N179" s="94">
        <f>K179/'סכום נכסי הקרן'!$C$43</f>
        <v>2.8901316327059953E-4</v>
      </c>
    </row>
    <row r="180" spans="2:14" s="151" customFormat="1">
      <c r="B180" s="106" t="s">
        <v>1324</v>
      </c>
      <c r="C180" s="83" t="s">
        <v>1325</v>
      </c>
      <c r="D180" s="96" t="s">
        <v>1254</v>
      </c>
      <c r="E180" s="96" t="s">
        <v>1255</v>
      </c>
      <c r="F180" s="83"/>
      <c r="G180" s="96" t="s">
        <v>1028</v>
      </c>
      <c r="H180" s="96" t="s">
        <v>176</v>
      </c>
      <c r="I180" s="93">
        <v>1129.9999999999998</v>
      </c>
      <c r="J180" s="95">
        <v>2089</v>
      </c>
      <c r="K180" s="93">
        <v>88.899059999999977</v>
      </c>
      <c r="L180" s="94">
        <v>1.0275124178967565E-6</v>
      </c>
      <c r="M180" s="94">
        <v>9.5406148693381453E-4</v>
      </c>
      <c r="N180" s="94">
        <f>K180/'סכום נכסי הקרן'!$C$43</f>
        <v>1.4309086045926871E-4</v>
      </c>
    </row>
    <row r="181" spans="2:14" s="151" customFormat="1">
      <c r="B181" s="106" t="s">
        <v>1326</v>
      </c>
      <c r="C181" s="83" t="s">
        <v>1327</v>
      </c>
      <c r="D181" s="96" t="s">
        <v>1254</v>
      </c>
      <c r="E181" s="96" t="s">
        <v>1255</v>
      </c>
      <c r="F181" s="83"/>
      <c r="G181" s="96" t="s">
        <v>1328</v>
      </c>
      <c r="H181" s="96" t="s">
        <v>176</v>
      </c>
      <c r="I181" s="93">
        <v>627.99999999999989</v>
      </c>
      <c r="J181" s="95">
        <v>10373</v>
      </c>
      <c r="K181" s="93">
        <v>245.32642999999996</v>
      </c>
      <c r="L181" s="94">
        <v>5.7169343611319238E-7</v>
      </c>
      <c r="M181" s="94">
        <v>2.6328343470669361E-3</v>
      </c>
      <c r="N181" s="94">
        <f>K181/'סכום נכסי הקרן'!$C$43</f>
        <v>3.9487447856142186E-4</v>
      </c>
    </row>
    <row r="182" spans="2:14" s="151" customFormat="1">
      <c r="B182" s="106" t="s">
        <v>1329</v>
      </c>
      <c r="C182" s="83" t="s">
        <v>1330</v>
      </c>
      <c r="D182" s="96" t="s">
        <v>32</v>
      </c>
      <c r="E182" s="96" t="s">
        <v>1255</v>
      </c>
      <c r="F182" s="83"/>
      <c r="G182" s="96" t="s">
        <v>1317</v>
      </c>
      <c r="H182" s="96" t="s">
        <v>178</v>
      </c>
      <c r="I182" s="93">
        <v>6939.9999999999991</v>
      </c>
      <c r="J182" s="95">
        <v>1578.3</v>
      </c>
      <c r="K182" s="93">
        <v>469.41898999999995</v>
      </c>
      <c r="L182" s="94">
        <v>1.5065171399635196E-6</v>
      </c>
      <c r="M182" s="94">
        <v>5.0377875715937768E-3</v>
      </c>
      <c r="N182" s="94">
        <f>K182/'סכום נכסי הקרן'!$C$43</f>
        <v>7.5557117471231831E-4</v>
      </c>
    </row>
    <row r="183" spans="2:14" s="151" customFormat="1">
      <c r="B183" s="106" t="s">
        <v>1331</v>
      </c>
      <c r="C183" s="83" t="s">
        <v>1332</v>
      </c>
      <c r="D183" s="96" t="s">
        <v>32</v>
      </c>
      <c r="E183" s="96" t="s">
        <v>1255</v>
      </c>
      <c r="F183" s="83"/>
      <c r="G183" s="96" t="s">
        <v>785</v>
      </c>
      <c r="H183" s="96" t="s">
        <v>178</v>
      </c>
      <c r="I183" s="93">
        <v>949.99999999999989</v>
      </c>
      <c r="J183" s="95">
        <v>2824</v>
      </c>
      <c r="K183" s="93">
        <v>114.97407999999999</v>
      </c>
      <c r="L183" s="94">
        <v>2.815393334350016E-6</v>
      </c>
      <c r="M183" s="94">
        <v>1.2338976556517849E-3</v>
      </c>
      <c r="N183" s="94">
        <f>K183/'סכום נכסי הקרן'!$C$43</f>
        <v>1.8506089983080586E-4</v>
      </c>
    </row>
    <row r="184" spans="2:14" s="151" customFormat="1">
      <c r="B184" s="106" t="s">
        <v>1333</v>
      </c>
      <c r="C184" s="83" t="s">
        <v>1334</v>
      </c>
      <c r="D184" s="96" t="s">
        <v>136</v>
      </c>
      <c r="E184" s="96" t="s">
        <v>1255</v>
      </c>
      <c r="F184" s="83"/>
      <c r="G184" s="96" t="s">
        <v>1335</v>
      </c>
      <c r="H184" s="96" t="s">
        <v>179</v>
      </c>
      <c r="I184" s="93">
        <v>1759.9999999999998</v>
      </c>
      <c r="J184" s="95">
        <v>1881.5</v>
      </c>
      <c r="K184" s="93">
        <v>181.40106999999995</v>
      </c>
      <c r="L184" s="94">
        <v>6.9932054941224143E-7</v>
      </c>
      <c r="M184" s="94">
        <v>1.9467897025636151E-3</v>
      </c>
      <c r="N184" s="94">
        <f>K184/'סכום נכסי הקרן'!$C$43</f>
        <v>2.9198098601416073E-4</v>
      </c>
    </row>
    <row r="185" spans="2:14" s="151" customFormat="1">
      <c r="B185" s="106" t="s">
        <v>1336</v>
      </c>
      <c r="C185" s="83" t="s">
        <v>1337</v>
      </c>
      <c r="D185" s="96" t="s">
        <v>1254</v>
      </c>
      <c r="E185" s="96" t="s">
        <v>1255</v>
      </c>
      <c r="F185" s="83"/>
      <c r="G185" s="96" t="s">
        <v>1320</v>
      </c>
      <c r="H185" s="96" t="s">
        <v>176</v>
      </c>
      <c r="I185" s="93">
        <v>3909.9999999999995</v>
      </c>
      <c r="J185" s="95">
        <v>609</v>
      </c>
      <c r="K185" s="93">
        <v>89.675619999999981</v>
      </c>
      <c r="L185" s="94">
        <v>4.6010935933383158E-6</v>
      </c>
      <c r="M185" s="94">
        <v>9.623955006825912E-4</v>
      </c>
      <c r="N185" s="94">
        <f>K185/'סכום נכסי הקרן'!$C$43</f>
        <v>1.4434080211892463E-4</v>
      </c>
    </row>
    <row r="186" spans="2:14" s="151" customFormat="1">
      <c r="B186" s="106" t="s">
        <v>1338</v>
      </c>
      <c r="C186" s="83" t="s">
        <v>1339</v>
      </c>
      <c r="D186" s="96" t="s">
        <v>1259</v>
      </c>
      <c r="E186" s="96" t="s">
        <v>1255</v>
      </c>
      <c r="F186" s="83"/>
      <c r="G186" s="96" t="s">
        <v>1305</v>
      </c>
      <c r="H186" s="96" t="s">
        <v>176</v>
      </c>
      <c r="I186" s="93">
        <v>259.99999999999994</v>
      </c>
      <c r="J186" s="95">
        <v>10782</v>
      </c>
      <c r="K186" s="93">
        <v>105.57302999999999</v>
      </c>
      <c r="L186" s="94">
        <v>1.8870600921802723E-6</v>
      </c>
      <c r="M186" s="94">
        <v>1.1330059280931454E-3</v>
      </c>
      <c r="N186" s="94">
        <f>K186/'סכום נכסי הקרן'!$C$43</f>
        <v>1.6992908253464313E-4</v>
      </c>
    </row>
    <row r="187" spans="2:14" s="151" customFormat="1">
      <c r="B187" s="106" t="s">
        <v>1340</v>
      </c>
      <c r="C187" s="83" t="s">
        <v>1341</v>
      </c>
      <c r="D187" s="96" t="s">
        <v>1259</v>
      </c>
      <c r="E187" s="96" t="s">
        <v>1255</v>
      </c>
      <c r="F187" s="83"/>
      <c r="G187" s="96" t="s">
        <v>1285</v>
      </c>
      <c r="H187" s="96" t="s">
        <v>176</v>
      </c>
      <c r="I187" s="93">
        <v>1839.9999999999998</v>
      </c>
      <c r="J187" s="95">
        <v>11410</v>
      </c>
      <c r="K187" s="93">
        <v>790.64910999999984</v>
      </c>
      <c r="L187" s="94">
        <v>8.0176392770099875E-7</v>
      </c>
      <c r="M187" s="94">
        <v>8.4852175661868316E-3</v>
      </c>
      <c r="N187" s="94">
        <f>K187/'סכום נכסי הקרן'!$C$43</f>
        <v>1.2726193220856891E-3</v>
      </c>
    </row>
    <row r="188" spans="2:14" s="151" customFormat="1">
      <c r="B188" s="106" t="s">
        <v>1342</v>
      </c>
      <c r="C188" s="83" t="s">
        <v>1343</v>
      </c>
      <c r="D188" s="96" t="s">
        <v>1259</v>
      </c>
      <c r="E188" s="96" t="s">
        <v>1255</v>
      </c>
      <c r="F188" s="83"/>
      <c r="G188" s="96" t="s">
        <v>1278</v>
      </c>
      <c r="H188" s="96" t="s">
        <v>176</v>
      </c>
      <c r="I188" s="93">
        <v>614.99999999999989</v>
      </c>
      <c r="J188" s="95">
        <v>9186</v>
      </c>
      <c r="K188" s="93">
        <v>212.75602999999998</v>
      </c>
      <c r="L188" s="94">
        <v>4.5399454675923912E-7</v>
      </c>
      <c r="M188" s="94">
        <v>2.2832899958214999E-3</v>
      </c>
      <c r="N188" s="94">
        <f>K188/'סכום נכסי הקרן'!$C$43</f>
        <v>3.4244955346657198E-4</v>
      </c>
    </row>
    <row r="189" spans="2:14" s="151" customFormat="1">
      <c r="B189" s="106" t="s">
        <v>1344</v>
      </c>
      <c r="C189" s="83" t="s">
        <v>1345</v>
      </c>
      <c r="D189" s="96" t="s">
        <v>1254</v>
      </c>
      <c r="E189" s="96" t="s">
        <v>1255</v>
      </c>
      <c r="F189" s="83"/>
      <c r="G189" s="96" t="s">
        <v>1312</v>
      </c>
      <c r="H189" s="96" t="s">
        <v>176</v>
      </c>
      <c r="I189" s="93">
        <v>329.99999999999994</v>
      </c>
      <c r="J189" s="95">
        <v>15697.999999999998</v>
      </c>
      <c r="K189" s="93">
        <v>195.09159999999997</v>
      </c>
      <c r="L189" s="94">
        <v>7.8134333390293246E-7</v>
      </c>
      <c r="M189" s="94">
        <v>2.0937159738730307E-3</v>
      </c>
      <c r="N189" s="94">
        <f>K189/'סכום נכסי הקרן'!$C$43</f>
        <v>3.1401709885768727E-4</v>
      </c>
    </row>
    <row r="190" spans="2:14" s="151" customFormat="1">
      <c r="B190" s="106" t="s">
        <v>1346</v>
      </c>
      <c r="C190" s="83" t="s">
        <v>1347</v>
      </c>
      <c r="D190" s="96" t="s">
        <v>1254</v>
      </c>
      <c r="E190" s="96" t="s">
        <v>1255</v>
      </c>
      <c r="F190" s="83"/>
      <c r="G190" s="96" t="s">
        <v>1285</v>
      </c>
      <c r="H190" s="96" t="s">
        <v>176</v>
      </c>
      <c r="I190" s="93">
        <v>789.99999999999989</v>
      </c>
      <c r="J190" s="95">
        <v>1232</v>
      </c>
      <c r="K190" s="93">
        <v>37.022649999999992</v>
      </c>
      <c r="L190" s="94">
        <v>4.5753135577053506E-7</v>
      </c>
      <c r="M190" s="94">
        <v>3.9732573673141412E-4</v>
      </c>
      <c r="N190" s="94">
        <f>K190/'סכום נכסי הקרן'!$C$43</f>
        <v>5.9591213281471646E-5</v>
      </c>
    </row>
    <row r="191" spans="2:14" s="151" customFormat="1">
      <c r="B191" s="106" t="s">
        <v>1348</v>
      </c>
      <c r="C191" s="83" t="s">
        <v>1349</v>
      </c>
      <c r="D191" s="96" t="s">
        <v>1254</v>
      </c>
      <c r="E191" s="96" t="s">
        <v>1255</v>
      </c>
      <c r="F191" s="83"/>
      <c r="G191" s="96" t="s">
        <v>1285</v>
      </c>
      <c r="H191" s="96" t="s">
        <v>176</v>
      </c>
      <c r="I191" s="93">
        <v>789.99999999999989</v>
      </c>
      <c r="J191" s="95">
        <v>1773</v>
      </c>
      <c r="K191" s="93">
        <v>52.912859999999995</v>
      </c>
      <c r="L191" s="94">
        <v>4.6022167537051584E-7</v>
      </c>
      <c r="M191" s="94">
        <v>5.6785889400316227E-4</v>
      </c>
      <c r="N191" s="94">
        <f>K191/'סכום נכסי הקרן'!$C$43</f>
        <v>8.5167904663568117E-5</v>
      </c>
    </row>
    <row r="192" spans="2:14" s="151" customFormat="1">
      <c r="B192" s="106" t="s">
        <v>1350</v>
      </c>
      <c r="C192" s="83" t="s">
        <v>1351</v>
      </c>
      <c r="D192" s="96" t="s">
        <v>32</v>
      </c>
      <c r="E192" s="96" t="s">
        <v>1255</v>
      </c>
      <c r="F192" s="83"/>
      <c r="G192" s="96" t="s">
        <v>1317</v>
      </c>
      <c r="H192" s="96" t="s">
        <v>178</v>
      </c>
      <c r="I192" s="93">
        <v>189.99999999999997</v>
      </c>
      <c r="J192" s="95">
        <v>22615</v>
      </c>
      <c r="K192" s="93">
        <v>184.14579999999995</v>
      </c>
      <c r="L192" s="94">
        <v>3.2369160531035493E-6</v>
      </c>
      <c r="M192" s="94">
        <v>1.9762460453531996E-3</v>
      </c>
      <c r="N192" s="94">
        <f>K192/'סכום נכסי הקרן'!$C$43</f>
        <v>2.9639887049379832E-4</v>
      </c>
    </row>
    <row r="193" spans="2:14" s="151" customFormat="1">
      <c r="B193" s="106" t="s">
        <v>1352</v>
      </c>
      <c r="C193" s="83" t="s">
        <v>1353</v>
      </c>
      <c r="D193" s="96" t="s">
        <v>1354</v>
      </c>
      <c r="E193" s="96" t="s">
        <v>1255</v>
      </c>
      <c r="F193" s="83"/>
      <c r="G193" s="96" t="s">
        <v>200</v>
      </c>
      <c r="H193" s="96" t="s">
        <v>178</v>
      </c>
      <c r="I193" s="93">
        <v>2289.9999999999995</v>
      </c>
      <c r="J193" s="95">
        <v>2956.5</v>
      </c>
      <c r="K193" s="93">
        <v>290.15161999999992</v>
      </c>
      <c r="L193" s="94">
        <v>7.3476281599613927E-7</v>
      </c>
      <c r="M193" s="94">
        <v>3.1138966600260465E-3</v>
      </c>
      <c r="N193" s="94">
        <f>K193/'סכום נכסי הקרן'!$C$43</f>
        <v>4.6702456662028554E-4</v>
      </c>
    </row>
    <row r="194" spans="2:14" s="151" customFormat="1">
      <c r="B194" s="106" t="s">
        <v>1355</v>
      </c>
      <c r="C194" s="83" t="s">
        <v>1356</v>
      </c>
      <c r="D194" s="96" t="s">
        <v>1254</v>
      </c>
      <c r="E194" s="96" t="s">
        <v>1255</v>
      </c>
      <c r="F194" s="83"/>
      <c r="G194" s="96" t="s">
        <v>1278</v>
      </c>
      <c r="H194" s="96" t="s">
        <v>176</v>
      </c>
      <c r="I194" s="93">
        <v>1239.9999999999998</v>
      </c>
      <c r="J194" s="95">
        <v>10820</v>
      </c>
      <c r="K194" s="93">
        <v>505.27667999999994</v>
      </c>
      <c r="L194" s="94">
        <v>4.4954502043343982E-7</v>
      </c>
      <c r="M194" s="94">
        <v>5.4226109998663794E-3</v>
      </c>
      <c r="N194" s="94">
        <f>K194/'סכום נכסי הקרן'!$C$43</f>
        <v>8.1328728235374574E-4</v>
      </c>
    </row>
    <row r="195" spans="2:14" s="151" customFormat="1">
      <c r="B195" s="106" t="s">
        <v>1357</v>
      </c>
      <c r="C195" s="83" t="s">
        <v>1358</v>
      </c>
      <c r="D195" s="96" t="s">
        <v>1259</v>
      </c>
      <c r="E195" s="96" t="s">
        <v>1255</v>
      </c>
      <c r="F195" s="83"/>
      <c r="G195" s="96" t="s">
        <v>924</v>
      </c>
      <c r="H195" s="96" t="s">
        <v>176</v>
      </c>
      <c r="I195" s="93">
        <v>838.99999999999989</v>
      </c>
      <c r="J195" s="95">
        <v>4591</v>
      </c>
      <c r="K195" s="93">
        <v>145.06062999999997</v>
      </c>
      <c r="L195" s="94">
        <v>1.7178697996789772E-5</v>
      </c>
      <c r="M195" s="94">
        <v>1.5567854188037074E-3</v>
      </c>
      <c r="N195" s="94">
        <f>K195/'סכום נכסי הקרן'!$C$43</f>
        <v>2.3348784976425635E-4</v>
      </c>
    </row>
    <row r="196" spans="2:14" s="151" customFormat="1">
      <c r="B196" s="106" t="s">
        <v>1359</v>
      </c>
      <c r="C196" s="83" t="s">
        <v>1360</v>
      </c>
      <c r="D196" s="96" t="s">
        <v>32</v>
      </c>
      <c r="E196" s="96" t="s">
        <v>1255</v>
      </c>
      <c r="F196" s="83"/>
      <c r="G196" s="96" t="s">
        <v>785</v>
      </c>
      <c r="H196" s="96" t="s">
        <v>178</v>
      </c>
      <c r="I196" s="93">
        <v>579.99999999999989</v>
      </c>
      <c r="J196" s="95">
        <v>4210</v>
      </c>
      <c r="K196" s="93">
        <v>104.64577999999999</v>
      </c>
      <c r="L196" s="94">
        <v>1.845041557222963E-6</v>
      </c>
      <c r="M196" s="94">
        <v>1.1230547147309414E-3</v>
      </c>
      <c r="N196" s="94">
        <f>K196/'סכום נכסי הקרן'!$C$43</f>
        <v>1.6843659205880619E-4</v>
      </c>
    </row>
    <row r="197" spans="2:14" s="151" customFormat="1">
      <c r="B197" s="106" t="s">
        <v>1361</v>
      </c>
      <c r="C197" s="83" t="s">
        <v>1362</v>
      </c>
      <c r="D197" s="96" t="s">
        <v>32</v>
      </c>
      <c r="E197" s="96" t="s">
        <v>1255</v>
      </c>
      <c r="F197" s="83"/>
      <c r="G197" s="96" t="s">
        <v>499</v>
      </c>
      <c r="H197" s="96" t="s">
        <v>178</v>
      </c>
      <c r="I197" s="93">
        <v>1829.9999999999998</v>
      </c>
      <c r="J197" s="95">
        <v>2503.5</v>
      </c>
      <c r="K197" s="93">
        <v>196.34068999999997</v>
      </c>
      <c r="L197" s="94">
        <v>1.9653531079530752E-6</v>
      </c>
      <c r="M197" s="94">
        <v>2.1071211624398632E-3</v>
      </c>
      <c r="N197" s="94">
        <f>K197/'סכום נכסי הקרן'!$C$43</f>
        <v>3.1602761913642889E-4</v>
      </c>
    </row>
    <row r="198" spans="2:14" s="151" customFormat="1">
      <c r="B198" s="106" t="s">
        <v>1363</v>
      </c>
      <c r="C198" s="83" t="s">
        <v>1364</v>
      </c>
      <c r="D198" s="96" t="s">
        <v>1254</v>
      </c>
      <c r="E198" s="96" t="s">
        <v>1255</v>
      </c>
      <c r="F198" s="83"/>
      <c r="G198" s="96" t="s">
        <v>1328</v>
      </c>
      <c r="H198" s="96" t="s">
        <v>176</v>
      </c>
      <c r="I198" s="93">
        <v>1565.9999999999998</v>
      </c>
      <c r="J198" s="95">
        <v>3825</v>
      </c>
      <c r="K198" s="93">
        <v>225.58151999999995</v>
      </c>
      <c r="L198" s="94">
        <v>1.6270464103497404E-6</v>
      </c>
      <c r="M198" s="94">
        <v>2.4209326892319226E-3</v>
      </c>
      <c r="N198" s="94">
        <f>K198/'סכום נכסי הקרן'!$C$43</f>
        <v>3.6309330830393185E-4</v>
      </c>
    </row>
    <row r="199" spans="2:14" s="151" customFormat="1">
      <c r="B199" s="106" t="s">
        <v>1365</v>
      </c>
      <c r="C199" s="83" t="s">
        <v>1366</v>
      </c>
      <c r="D199" s="96" t="s">
        <v>32</v>
      </c>
      <c r="E199" s="96" t="s">
        <v>1255</v>
      </c>
      <c r="F199" s="83"/>
      <c r="G199" s="96" t="s">
        <v>1302</v>
      </c>
      <c r="H199" s="96" t="s">
        <v>178</v>
      </c>
      <c r="I199" s="93">
        <v>139.99999999999997</v>
      </c>
      <c r="J199" s="95">
        <v>15050</v>
      </c>
      <c r="K199" s="93">
        <v>90.297589999999985</v>
      </c>
      <c r="L199" s="94">
        <v>2.7612029666696012E-7</v>
      </c>
      <c r="M199" s="94">
        <v>9.690704601594207E-4</v>
      </c>
      <c r="N199" s="94">
        <f>K199/'סכום נכסי הקרן'!$C$43</f>
        <v>1.4534191756918757E-4</v>
      </c>
    </row>
    <row r="200" spans="2:14" s="151" customFormat="1">
      <c r="B200" s="106" t="s">
        <v>1367</v>
      </c>
      <c r="C200" s="83" t="s">
        <v>1368</v>
      </c>
      <c r="D200" s="96" t="s">
        <v>1254</v>
      </c>
      <c r="E200" s="96" t="s">
        <v>1255</v>
      </c>
      <c r="F200" s="83"/>
      <c r="G200" s="96" t="s">
        <v>1256</v>
      </c>
      <c r="H200" s="96" t="s">
        <v>176</v>
      </c>
      <c r="I200" s="93">
        <v>1429.9999999999998</v>
      </c>
      <c r="J200" s="95">
        <v>9450</v>
      </c>
      <c r="K200" s="93">
        <v>508.91840999999994</v>
      </c>
      <c r="L200" s="94">
        <v>1.3125501053382036E-6</v>
      </c>
      <c r="M200" s="94">
        <v>5.4616939141155455E-3</v>
      </c>
      <c r="N200" s="94">
        <f>K200/'סכום נכסי הקרן'!$C$43</f>
        <v>8.1914896727212764E-4</v>
      </c>
    </row>
    <row r="201" spans="2:14" s="151" customFormat="1">
      <c r="B201" s="106" t="s">
        <v>1369</v>
      </c>
      <c r="C201" s="83" t="s">
        <v>1370</v>
      </c>
      <c r="D201" s="96" t="s">
        <v>1254</v>
      </c>
      <c r="E201" s="96" t="s">
        <v>1255</v>
      </c>
      <c r="F201" s="83"/>
      <c r="G201" s="96" t="s">
        <v>1312</v>
      </c>
      <c r="H201" s="96" t="s">
        <v>176</v>
      </c>
      <c r="I201" s="93">
        <v>649.99999999999989</v>
      </c>
      <c r="J201" s="95">
        <v>9898</v>
      </c>
      <c r="K201" s="93">
        <v>242.29313999999997</v>
      </c>
      <c r="L201" s="94">
        <v>2.4484017413515326E-6</v>
      </c>
      <c r="M201" s="94">
        <v>2.6002811888254265E-3</v>
      </c>
      <c r="N201" s="94">
        <f>K201/'סכום נכסי הקרן'!$C$43</f>
        <v>3.8999213136762145E-4</v>
      </c>
    </row>
    <row r="202" spans="2:14" s="151" customFormat="1">
      <c r="B202" s="106" t="s">
        <v>1371</v>
      </c>
      <c r="C202" s="83" t="s">
        <v>1372</v>
      </c>
      <c r="D202" s="96" t="s">
        <v>1254</v>
      </c>
      <c r="E202" s="96" t="s">
        <v>1255</v>
      </c>
      <c r="F202" s="83"/>
      <c r="G202" s="96" t="s">
        <v>1278</v>
      </c>
      <c r="H202" s="96" t="s">
        <v>176</v>
      </c>
      <c r="I202" s="93">
        <v>1099.9999999999998</v>
      </c>
      <c r="J202" s="95">
        <v>5291</v>
      </c>
      <c r="K202" s="93">
        <v>221.09055999999998</v>
      </c>
      <c r="L202" s="94">
        <v>3.963594612650637E-7</v>
      </c>
      <c r="M202" s="94">
        <v>2.3727358694302252E-3</v>
      </c>
      <c r="N202" s="94">
        <f>K202/'סכום נכסי הקרן'!$C$43</f>
        <v>3.558647129657117E-4</v>
      </c>
    </row>
    <row r="203" spans="2:14" s="151" customFormat="1">
      <c r="B203" s="106" t="s">
        <v>1373</v>
      </c>
      <c r="C203" s="83" t="s">
        <v>1374</v>
      </c>
      <c r="D203" s="96" t="s">
        <v>1354</v>
      </c>
      <c r="E203" s="96" t="s">
        <v>1255</v>
      </c>
      <c r="F203" s="83"/>
      <c r="G203" s="96" t="s">
        <v>785</v>
      </c>
      <c r="H203" s="96" t="s">
        <v>178</v>
      </c>
      <c r="I203" s="93">
        <v>1979.9999999999998</v>
      </c>
      <c r="J203" s="95">
        <v>1022</v>
      </c>
      <c r="K203" s="93">
        <v>86.721689999999981</v>
      </c>
      <c r="L203" s="94">
        <v>6.1294616599077477E-6</v>
      </c>
      <c r="M203" s="94">
        <v>9.3069403108214318E-4</v>
      </c>
      <c r="N203" s="94">
        <f>K203/'סכום נכסי הקרן'!$C$43</f>
        <v>1.3958619182904701E-4</v>
      </c>
    </row>
    <row r="204" spans="2:14" s="151" customFormat="1">
      <c r="B204" s="106" t="s">
        <v>1375</v>
      </c>
      <c r="C204" s="83" t="s">
        <v>1376</v>
      </c>
      <c r="D204" s="96" t="s">
        <v>1259</v>
      </c>
      <c r="E204" s="96" t="s">
        <v>1255</v>
      </c>
      <c r="F204" s="83"/>
      <c r="G204" s="96" t="s">
        <v>1377</v>
      </c>
      <c r="H204" s="96" t="s">
        <v>176</v>
      </c>
      <c r="I204" s="93">
        <v>1209.9999999999998</v>
      </c>
      <c r="J204" s="95">
        <v>1047</v>
      </c>
      <c r="K204" s="93">
        <v>47.710319999999996</v>
      </c>
      <c r="L204" s="94">
        <v>1.166314640135796E-6</v>
      </c>
      <c r="M204" s="94">
        <v>5.1202542345541238E-4</v>
      </c>
      <c r="N204" s="94">
        <f>K204/'סכום נכסי הקרן'!$C$43</f>
        <v>7.6793958694130831E-5</v>
      </c>
    </row>
    <row r="205" spans="2:14" s="151" customFormat="1">
      <c r="B205" s="106" t="s">
        <v>1378</v>
      </c>
      <c r="C205" s="83" t="s">
        <v>1379</v>
      </c>
      <c r="D205" s="96" t="s">
        <v>1254</v>
      </c>
      <c r="E205" s="96" t="s">
        <v>1255</v>
      </c>
      <c r="F205" s="83"/>
      <c r="G205" s="96" t="s">
        <v>1312</v>
      </c>
      <c r="H205" s="96" t="s">
        <v>176</v>
      </c>
      <c r="I205" s="93">
        <v>729.99999999999989</v>
      </c>
      <c r="J205" s="95">
        <v>9656</v>
      </c>
      <c r="K205" s="93">
        <v>265.46081999999996</v>
      </c>
      <c r="L205" s="94">
        <v>3.7458462798076354E-6</v>
      </c>
      <c r="M205" s="94">
        <v>2.8489158901328056E-3</v>
      </c>
      <c r="N205" s="94">
        <f>K205/'סכום נכסי הקרן'!$C$43</f>
        <v>4.2728255115434348E-4</v>
      </c>
    </row>
    <row r="206" spans="2:14" s="151" customFormat="1">
      <c r="B206" s="106" t="s">
        <v>1380</v>
      </c>
      <c r="C206" s="83" t="s">
        <v>1381</v>
      </c>
      <c r="D206" s="96" t="s">
        <v>1259</v>
      </c>
      <c r="E206" s="96" t="s">
        <v>1255</v>
      </c>
      <c r="F206" s="83"/>
      <c r="G206" s="96" t="s">
        <v>1285</v>
      </c>
      <c r="H206" s="96" t="s">
        <v>176</v>
      </c>
      <c r="I206" s="93">
        <v>169.99999999999997</v>
      </c>
      <c r="J206" s="95">
        <v>14358</v>
      </c>
      <c r="K206" s="93">
        <v>91.922789999999978</v>
      </c>
      <c r="L206" s="94">
        <v>1.3004895960832312E-6</v>
      </c>
      <c r="M206" s="94">
        <v>9.8651204760213181E-4</v>
      </c>
      <c r="N206" s="94">
        <f>K206/'סכום נכסי הקרן'!$C$43</f>
        <v>1.479578199917599E-4</v>
      </c>
    </row>
    <row r="207" spans="2:14" s="151" customFormat="1">
      <c r="B207" s="106" t="s">
        <v>1382</v>
      </c>
      <c r="C207" s="83" t="s">
        <v>1383</v>
      </c>
      <c r="D207" s="96" t="s">
        <v>1254</v>
      </c>
      <c r="E207" s="96" t="s">
        <v>1255</v>
      </c>
      <c r="F207" s="83"/>
      <c r="G207" s="96" t="s">
        <v>1302</v>
      </c>
      <c r="H207" s="96" t="s">
        <v>176</v>
      </c>
      <c r="I207" s="93">
        <v>969.99999999999989</v>
      </c>
      <c r="J207" s="95">
        <v>6147</v>
      </c>
      <c r="K207" s="93">
        <v>224.55114</v>
      </c>
      <c r="L207" s="94">
        <v>7.1857351440937457E-7</v>
      </c>
      <c r="M207" s="94">
        <v>2.4098746884509601E-3</v>
      </c>
      <c r="N207" s="94">
        <f>K207/'סכום נכסי הקרן'!$C$43</f>
        <v>3.6143482101733945E-4</v>
      </c>
    </row>
    <row r="208" spans="2:14" s="151" customFormat="1">
      <c r="B208" s="106" t="s">
        <v>1384</v>
      </c>
      <c r="C208" s="83" t="s">
        <v>1385</v>
      </c>
      <c r="D208" s="96" t="s">
        <v>152</v>
      </c>
      <c r="E208" s="96" t="s">
        <v>1255</v>
      </c>
      <c r="F208" s="83"/>
      <c r="G208" s="96" t="s">
        <v>1278</v>
      </c>
      <c r="H208" s="96" t="s">
        <v>1386</v>
      </c>
      <c r="I208" s="93">
        <v>699.99999999999989</v>
      </c>
      <c r="J208" s="95">
        <v>6970</v>
      </c>
      <c r="K208" s="93">
        <v>191.21289000000002</v>
      </c>
      <c r="L208" s="94">
        <v>2.6148742264174764E-7</v>
      </c>
      <c r="M208" s="94">
        <v>2.0520897988607753E-3</v>
      </c>
      <c r="N208" s="94">
        <f>K208/'סכום נכסי הקרן'!$C$43</f>
        <v>3.0777397377434031E-4</v>
      </c>
    </row>
    <row r="209" spans="2:14" s="151" customFormat="1">
      <c r="B209" s="106" t="s">
        <v>1387</v>
      </c>
      <c r="C209" s="83" t="s">
        <v>1388</v>
      </c>
      <c r="D209" s="96" t="s">
        <v>1259</v>
      </c>
      <c r="E209" s="96" t="s">
        <v>1255</v>
      </c>
      <c r="F209" s="83"/>
      <c r="G209" s="96" t="s">
        <v>1256</v>
      </c>
      <c r="H209" s="96" t="s">
        <v>176</v>
      </c>
      <c r="I209" s="93">
        <v>499.99999999999994</v>
      </c>
      <c r="J209" s="95">
        <v>4090.9999999999995</v>
      </c>
      <c r="K209" s="93">
        <v>77.033529999999985</v>
      </c>
      <c r="L209" s="94">
        <v>1.2048584712996687E-7</v>
      </c>
      <c r="M209" s="94">
        <v>8.2672104941897715E-4</v>
      </c>
      <c r="N209" s="94">
        <f>K209/'סכום נכסי הקרן'!$C$43</f>
        <v>1.2399224572132587E-4</v>
      </c>
    </row>
    <row r="210" spans="2:14" s="151" customFormat="1">
      <c r="B210" s="106" t="s">
        <v>1389</v>
      </c>
      <c r="C210" s="83" t="s">
        <v>1390</v>
      </c>
      <c r="D210" s="96" t="s">
        <v>32</v>
      </c>
      <c r="E210" s="96" t="s">
        <v>1255</v>
      </c>
      <c r="F210" s="83"/>
      <c r="G210" s="96" t="s">
        <v>1317</v>
      </c>
      <c r="H210" s="96" t="s">
        <v>178</v>
      </c>
      <c r="I210" s="93">
        <v>6979.9999999999991</v>
      </c>
      <c r="J210" s="95">
        <v>1539.5</v>
      </c>
      <c r="K210" s="93">
        <v>460.5181399999999</v>
      </c>
      <c r="L210" s="94">
        <v>2.6350706016939046E-6</v>
      </c>
      <c r="M210" s="94">
        <v>4.9422639722894101E-3</v>
      </c>
      <c r="N210" s="94">
        <f>K210/'סכום נכסי הקרן'!$C$43</f>
        <v>7.4124447333528585E-4</v>
      </c>
    </row>
    <row r="211" spans="2:14" s="151" customFormat="1">
      <c r="B211" s="106" t="s">
        <v>1391</v>
      </c>
      <c r="C211" s="83" t="s">
        <v>1392</v>
      </c>
      <c r="D211" s="96" t="s">
        <v>32</v>
      </c>
      <c r="E211" s="96" t="s">
        <v>1255</v>
      </c>
      <c r="F211" s="83"/>
      <c r="G211" s="96" t="s">
        <v>1305</v>
      </c>
      <c r="H211" s="96" t="s">
        <v>184</v>
      </c>
      <c r="I211" s="93">
        <v>199.99999999999997</v>
      </c>
      <c r="J211" s="95">
        <v>85750</v>
      </c>
      <c r="K211" s="93">
        <v>98.612499999999983</v>
      </c>
      <c r="L211" s="94">
        <v>1.6353608316149982E-6</v>
      </c>
      <c r="M211" s="94">
        <v>1.0583057726398996E-3</v>
      </c>
      <c r="N211" s="94">
        <f>K211/'סכום נכסי הקרן'!$C$43</f>
        <v>1.5872549695170721E-4</v>
      </c>
    </row>
    <row r="212" spans="2:14" s="151" customFormat="1">
      <c r="B212" s="106" t="s">
        <v>1393</v>
      </c>
      <c r="C212" s="83" t="s">
        <v>1394</v>
      </c>
      <c r="D212" s="96" t="s">
        <v>1259</v>
      </c>
      <c r="E212" s="96" t="s">
        <v>1255</v>
      </c>
      <c r="F212" s="83"/>
      <c r="G212" s="96" t="s">
        <v>1285</v>
      </c>
      <c r="H212" s="96" t="s">
        <v>176</v>
      </c>
      <c r="I212" s="93">
        <v>1859.9999999999998</v>
      </c>
      <c r="J212" s="95">
        <v>3860</v>
      </c>
      <c r="K212" s="93">
        <v>270.3837299999999</v>
      </c>
      <c r="L212" s="94">
        <v>1.5212535038578029E-6</v>
      </c>
      <c r="M212" s="94">
        <v>2.9017483816646769E-3</v>
      </c>
      <c r="N212" s="94">
        <f>K212/'סכום נכסי הקרן'!$C$43</f>
        <v>4.3520640803048515E-4</v>
      </c>
    </row>
    <row r="213" spans="2:14" s="151" customFormat="1">
      <c r="B213" s="106" t="s">
        <v>1395</v>
      </c>
      <c r="C213" s="83" t="s">
        <v>1396</v>
      </c>
      <c r="D213" s="96" t="s">
        <v>1254</v>
      </c>
      <c r="E213" s="96" t="s">
        <v>1255</v>
      </c>
      <c r="F213" s="83"/>
      <c r="G213" s="96" t="s">
        <v>1278</v>
      </c>
      <c r="H213" s="96" t="s">
        <v>176</v>
      </c>
      <c r="I213" s="93">
        <v>3829.9999999999995</v>
      </c>
      <c r="J213" s="95">
        <v>2964</v>
      </c>
      <c r="K213" s="93">
        <v>427.52084000000002</v>
      </c>
      <c r="L213" s="94">
        <v>6.1932621279174398E-7</v>
      </c>
      <c r="M213" s="94">
        <v>4.5881381457306024E-3</v>
      </c>
      <c r="N213" s="94">
        <f>K213/'סכום נכסי הקרן'!$C$43</f>
        <v>6.8813241512193004E-4</v>
      </c>
    </row>
    <row r="214" spans="2:14" s="151" customFormat="1">
      <c r="B214" s="106" t="s">
        <v>1397</v>
      </c>
      <c r="C214" s="83" t="s">
        <v>1398</v>
      </c>
      <c r="D214" s="96" t="s">
        <v>1254</v>
      </c>
      <c r="E214" s="96" t="s">
        <v>1255</v>
      </c>
      <c r="F214" s="83"/>
      <c r="G214" s="96" t="s">
        <v>1261</v>
      </c>
      <c r="H214" s="96" t="s">
        <v>176</v>
      </c>
      <c r="I214" s="93">
        <v>2006.9999999999998</v>
      </c>
      <c r="J214" s="95">
        <v>1702</v>
      </c>
      <c r="K214" s="93">
        <v>128.64331999999999</v>
      </c>
      <c r="L214" s="94">
        <v>2.3990069731984696E-6</v>
      </c>
      <c r="M214" s="94">
        <v>1.3805954434535363E-3</v>
      </c>
      <c r="N214" s="94">
        <f>K214/'סכום נכסי הקרן'!$C$43</f>
        <v>2.0706274454574723E-4</v>
      </c>
    </row>
    <row r="215" spans="2:14" s="151" customFormat="1">
      <c r="B215" s="106" t="s">
        <v>1399</v>
      </c>
      <c r="C215" s="83" t="s">
        <v>1400</v>
      </c>
      <c r="D215" s="96" t="s">
        <v>136</v>
      </c>
      <c r="E215" s="96" t="s">
        <v>1255</v>
      </c>
      <c r="F215" s="83"/>
      <c r="G215" s="96" t="s">
        <v>1401</v>
      </c>
      <c r="H215" s="96" t="s">
        <v>179</v>
      </c>
      <c r="I215" s="93">
        <v>2879.9999999999995</v>
      </c>
      <c r="J215" s="95">
        <v>1294</v>
      </c>
      <c r="K215" s="93">
        <v>202.24536999999998</v>
      </c>
      <c r="L215" s="94">
        <v>2.6103211894995101E-6</v>
      </c>
      <c r="M215" s="94">
        <v>2.1704899739961201E-3</v>
      </c>
      <c r="N215" s="94">
        <f>K215/'סכום נכסי הקרן'!$C$43</f>
        <v>3.255317212263344E-4</v>
      </c>
    </row>
    <row r="216" spans="2:14" s="151" customFormat="1">
      <c r="B216" s="106" t="s">
        <v>1402</v>
      </c>
      <c r="C216" s="83" t="s">
        <v>1403</v>
      </c>
      <c r="D216" s="96" t="s">
        <v>32</v>
      </c>
      <c r="E216" s="96" t="s">
        <v>1255</v>
      </c>
      <c r="F216" s="83"/>
      <c r="G216" s="96" t="s">
        <v>1404</v>
      </c>
      <c r="H216" s="96" t="s">
        <v>178</v>
      </c>
      <c r="I216" s="93">
        <v>519.99999999999989</v>
      </c>
      <c r="J216" s="95">
        <v>8732</v>
      </c>
      <c r="K216" s="93">
        <v>194.59367</v>
      </c>
      <c r="L216" s="94">
        <v>1.7584065460552168E-6</v>
      </c>
      <c r="M216" s="94">
        <v>2.0883722071764095E-3</v>
      </c>
      <c r="N216" s="94">
        <f>K216/'סכום נכסי הקרן'!$C$43</f>
        <v>3.132156367033239E-4</v>
      </c>
    </row>
    <row r="217" spans="2:14" s="151" customFormat="1">
      <c r="B217" s="106" t="s">
        <v>1405</v>
      </c>
      <c r="C217" s="83" t="s">
        <v>1406</v>
      </c>
      <c r="D217" s="96" t="s">
        <v>152</v>
      </c>
      <c r="E217" s="96" t="s">
        <v>1255</v>
      </c>
      <c r="F217" s="83"/>
      <c r="G217" s="96" t="s">
        <v>1278</v>
      </c>
      <c r="H217" s="96" t="s">
        <v>1386</v>
      </c>
      <c r="I217" s="93">
        <v>229.99999999999997</v>
      </c>
      <c r="J217" s="95">
        <v>23670</v>
      </c>
      <c r="K217" s="93">
        <v>213.35971999999998</v>
      </c>
      <c r="L217" s="94">
        <v>3.2737291632476359E-7</v>
      </c>
      <c r="M217" s="94">
        <v>2.289768775001472E-3</v>
      </c>
      <c r="N217" s="94">
        <f>K217/'סכום נכסי הקרן'!$C$43</f>
        <v>3.4342124564813899E-4</v>
      </c>
    </row>
    <row r="218" spans="2:14" s="151" customFormat="1">
      <c r="B218" s="106" t="s">
        <v>1407</v>
      </c>
      <c r="C218" s="83" t="s">
        <v>1408</v>
      </c>
      <c r="D218" s="96" t="s">
        <v>32</v>
      </c>
      <c r="E218" s="96" t="s">
        <v>1255</v>
      </c>
      <c r="F218" s="83"/>
      <c r="G218" s="96" t="s">
        <v>1256</v>
      </c>
      <c r="H218" s="96" t="s">
        <v>178</v>
      </c>
      <c r="I218" s="93">
        <v>579.99999999999989</v>
      </c>
      <c r="J218" s="95">
        <v>7068.3000000000011</v>
      </c>
      <c r="K218" s="93">
        <v>175.69305999999997</v>
      </c>
      <c r="L218" s="94">
        <v>4.7211884574118412E-7</v>
      </c>
      <c r="M218" s="94">
        <v>1.8855315463127721E-3</v>
      </c>
      <c r="N218" s="94">
        <f>K218/'סכום נכסי הקרן'!$C$43</f>
        <v>2.8279344159681699E-4</v>
      </c>
    </row>
    <row r="219" spans="2:14" s="151" customFormat="1">
      <c r="B219" s="106" t="s">
        <v>1409</v>
      </c>
      <c r="C219" s="83" t="s">
        <v>1410</v>
      </c>
      <c r="D219" s="96" t="s">
        <v>1259</v>
      </c>
      <c r="E219" s="96" t="s">
        <v>1255</v>
      </c>
      <c r="F219" s="83"/>
      <c r="G219" s="96" t="s">
        <v>1411</v>
      </c>
      <c r="H219" s="96" t="s">
        <v>176</v>
      </c>
      <c r="I219" s="93">
        <v>1449.9999999999998</v>
      </c>
      <c r="J219" s="95">
        <v>5970</v>
      </c>
      <c r="K219" s="93">
        <v>326.00378999999992</v>
      </c>
      <c r="L219" s="94">
        <v>9.8098910763818405E-7</v>
      </c>
      <c r="M219" s="94">
        <v>3.4986608478588979E-3</v>
      </c>
      <c r="N219" s="94">
        <f>K219/'סכום נכסי הקרן'!$C$43</f>
        <v>5.2473178933593609E-4</v>
      </c>
    </row>
    <row r="220" spans="2:14" s="151" customFormat="1">
      <c r="B220" s="106" t="s">
        <v>1412</v>
      </c>
      <c r="C220" s="83" t="s">
        <v>1413</v>
      </c>
      <c r="D220" s="96" t="s">
        <v>32</v>
      </c>
      <c r="E220" s="96" t="s">
        <v>1255</v>
      </c>
      <c r="F220" s="83"/>
      <c r="G220" s="155" t="s">
        <v>1852</v>
      </c>
      <c r="H220" s="96" t="s">
        <v>178</v>
      </c>
      <c r="I220" s="93">
        <v>559.99999999999989</v>
      </c>
      <c r="J220" s="95">
        <v>7700</v>
      </c>
      <c r="K220" s="93">
        <v>184.79506999999995</v>
      </c>
      <c r="L220" s="94">
        <v>2.6517613183352614E-6</v>
      </c>
      <c r="M220" s="94">
        <v>1.9832139874396684E-3</v>
      </c>
      <c r="N220" s="94">
        <f>K220/'סכום נכסי הקרן'!$C$43</f>
        <v>2.9744392769654474E-4</v>
      </c>
    </row>
    <row r="221" spans="2:14" s="151" customFormat="1">
      <c r="B221" s="106" t="s">
        <v>1414</v>
      </c>
      <c r="C221" s="83" t="s">
        <v>1415</v>
      </c>
      <c r="D221" s="96" t="s">
        <v>1254</v>
      </c>
      <c r="E221" s="96" t="s">
        <v>1255</v>
      </c>
      <c r="F221" s="83"/>
      <c r="G221" s="96" t="s">
        <v>1305</v>
      </c>
      <c r="H221" s="96" t="s">
        <v>176</v>
      </c>
      <c r="I221" s="93">
        <v>759.99999999999989</v>
      </c>
      <c r="J221" s="95">
        <v>7834.9999999999991</v>
      </c>
      <c r="K221" s="93">
        <v>224.25023999999996</v>
      </c>
      <c r="L221" s="94">
        <v>1.1470119063035431E-6</v>
      </c>
      <c r="M221" s="94">
        <v>2.4066454405666919E-3</v>
      </c>
      <c r="N221" s="94">
        <f>K221/'סכום נכסי הקרן'!$C$43</f>
        <v>3.6095049598721876E-4</v>
      </c>
    </row>
    <row r="222" spans="2:14" s="151" customFormat="1">
      <c r="B222" s="106" t="s">
        <v>1416</v>
      </c>
      <c r="C222" s="83" t="s">
        <v>1417</v>
      </c>
      <c r="D222" s="96" t="s">
        <v>32</v>
      </c>
      <c r="E222" s="96" t="s">
        <v>1255</v>
      </c>
      <c r="F222" s="83"/>
      <c r="G222" s="96" t="s">
        <v>785</v>
      </c>
      <c r="H222" s="96" t="s">
        <v>178</v>
      </c>
      <c r="I222" s="93">
        <v>89.999999999999986</v>
      </c>
      <c r="J222" s="95">
        <v>24180</v>
      </c>
      <c r="K222" s="93">
        <v>93.263229999999979</v>
      </c>
      <c r="L222" s="94">
        <v>9.1129416063155344E-7</v>
      </c>
      <c r="M222" s="94">
        <v>1.0008976010550657E-3</v>
      </c>
      <c r="N222" s="94">
        <f>K222/'סכום נכסי הקרן'!$C$43</f>
        <v>1.5011537613458098E-4</v>
      </c>
    </row>
    <row r="223" spans="2:14" s="151" customFormat="1">
      <c r="B223" s="106" t="s">
        <v>1418</v>
      </c>
      <c r="C223" s="83" t="s">
        <v>1419</v>
      </c>
      <c r="D223" s="96" t="s">
        <v>1254</v>
      </c>
      <c r="E223" s="96" t="s">
        <v>1255</v>
      </c>
      <c r="F223" s="83"/>
      <c r="G223" s="96" t="s">
        <v>1323</v>
      </c>
      <c r="H223" s="96" t="s">
        <v>176</v>
      </c>
      <c r="I223" s="93">
        <v>3259.9999999999995</v>
      </c>
      <c r="J223" s="95">
        <v>4059.0000000000005</v>
      </c>
      <c r="K223" s="93">
        <v>501.46060999999992</v>
      </c>
      <c r="L223" s="94">
        <v>1.8779709641067941E-6</v>
      </c>
      <c r="M223" s="94">
        <v>5.3816570750617352E-3</v>
      </c>
      <c r="N223" s="94">
        <f>K223/'סכום נכסי הקרן'!$C$43</f>
        <v>8.0714498186291029E-4</v>
      </c>
    </row>
    <row r="224" spans="2:14" s="151" customFormat="1">
      <c r="B224" s="106" t="s">
        <v>1420</v>
      </c>
      <c r="C224" s="83" t="s">
        <v>1421</v>
      </c>
      <c r="D224" s="96" t="s">
        <v>1254</v>
      </c>
      <c r="E224" s="96" t="s">
        <v>1255</v>
      </c>
      <c r="F224" s="83"/>
      <c r="G224" s="96" t="s">
        <v>1256</v>
      </c>
      <c r="H224" s="96" t="s">
        <v>176</v>
      </c>
      <c r="I224" s="93">
        <v>1869.9999999999998</v>
      </c>
      <c r="J224" s="95">
        <v>7648</v>
      </c>
      <c r="K224" s="93">
        <v>538.6042799999999</v>
      </c>
      <c r="L224" s="94">
        <v>9.7439936678672777E-7</v>
      </c>
      <c r="M224" s="94">
        <v>5.7802815940429138E-3</v>
      </c>
      <c r="N224" s="94">
        <f>K224/'סכום נכסי הקרן'!$C$43</f>
        <v>8.6693098748451226E-4</v>
      </c>
    </row>
    <row r="225" spans="2:14" s="151" customFormat="1">
      <c r="B225" s="106" t="s">
        <v>1422</v>
      </c>
      <c r="C225" s="83" t="s">
        <v>1423</v>
      </c>
      <c r="D225" s="96" t="s">
        <v>1254</v>
      </c>
      <c r="E225" s="96" t="s">
        <v>1255</v>
      </c>
      <c r="F225" s="83"/>
      <c r="G225" s="96" t="s">
        <v>1256</v>
      </c>
      <c r="H225" s="96" t="s">
        <v>176</v>
      </c>
      <c r="I225" s="93">
        <v>459.99999999999994</v>
      </c>
      <c r="J225" s="95">
        <v>5231</v>
      </c>
      <c r="K225" s="93">
        <v>90.619759999999985</v>
      </c>
      <c r="L225" s="94">
        <v>3.7219148050950127E-6</v>
      </c>
      <c r="M225" s="94">
        <v>9.7252797691207776E-4</v>
      </c>
      <c r="N225" s="94">
        <f>K225/'סכום נכסי הקרן'!$C$43</f>
        <v>1.4586047853613323E-4</v>
      </c>
    </row>
    <row r="226" spans="2:14" s="151" customFormat="1">
      <c r="B226" s="106" t="s">
        <v>1424</v>
      </c>
      <c r="C226" s="83" t="s">
        <v>1425</v>
      </c>
      <c r="D226" s="96" t="s">
        <v>136</v>
      </c>
      <c r="E226" s="96" t="s">
        <v>1255</v>
      </c>
      <c r="F226" s="83"/>
      <c r="G226" s="96" t="s">
        <v>1317</v>
      </c>
      <c r="H226" s="96" t="s">
        <v>179</v>
      </c>
      <c r="I226" s="93">
        <v>30849.999999999996</v>
      </c>
      <c r="J226" s="95">
        <v>221.2</v>
      </c>
      <c r="K226" s="93">
        <v>370.33273999999994</v>
      </c>
      <c r="L226" s="94">
        <v>1.1616162870580933E-6</v>
      </c>
      <c r="M226" s="94">
        <v>3.9743975311400791E-3</v>
      </c>
      <c r="N226" s="94">
        <f>K226/'סכום נכסי הקרן'!$C$43</f>
        <v>5.960831354441616E-4</v>
      </c>
    </row>
    <row r="227" spans="2:14" s="151" customFormat="1">
      <c r="B227" s="106" t="s">
        <v>1426</v>
      </c>
      <c r="C227" s="83" t="s">
        <v>1427</v>
      </c>
      <c r="D227" s="96" t="s">
        <v>32</v>
      </c>
      <c r="E227" s="96" t="s">
        <v>1255</v>
      </c>
      <c r="F227" s="83"/>
      <c r="G227" s="96" t="s">
        <v>785</v>
      </c>
      <c r="H227" s="96" t="s">
        <v>178</v>
      </c>
      <c r="I227" s="93">
        <v>839.99999999999989</v>
      </c>
      <c r="J227" s="95">
        <v>3150.8</v>
      </c>
      <c r="K227" s="93">
        <v>113.42577999999999</v>
      </c>
      <c r="L227" s="94">
        <v>1.8025726935507277E-6</v>
      </c>
      <c r="M227" s="94">
        <v>1.2172813562193767E-3</v>
      </c>
      <c r="N227" s="94">
        <f>K227/'סכום נכסי הקרן'!$C$43</f>
        <v>1.8256877472566879E-4</v>
      </c>
    </row>
    <row r="228" spans="2:14" s="151" customFormat="1">
      <c r="B228" s="106" t="s">
        <v>1428</v>
      </c>
      <c r="C228" s="83" t="s">
        <v>1429</v>
      </c>
      <c r="D228" s="96" t="s">
        <v>1254</v>
      </c>
      <c r="E228" s="96" t="s">
        <v>1255</v>
      </c>
      <c r="F228" s="83"/>
      <c r="G228" s="96" t="s">
        <v>399</v>
      </c>
      <c r="H228" s="96" t="s">
        <v>176</v>
      </c>
      <c r="I228" s="93">
        <v>1189.9999999999998</v>
      </c>
      <c r="J228" s="95">
        <v>9931</v>
      </c>
      <c r="K228" s="93">
        <v>445.0617299999999</v>
      </c>
      <c r="L228" s="94">
        <v>7.2935877136511705E-7</v>
      </c>
      <c r="M228" s="94">
        <v>4.7763863408807235E-3</v>
      </c>
      <c r="N228" s="94">
        <f>K228/'סכום נכסי הקרן'!$C$43</f>
        <v>7.1636602122891659E-4</v>
      </c>
    </row>
    <row r="229" spans="2:14" s="151" customFormat="1">
      <c r="B229" s="106" t="s">
        <v>1430</v>
      </c>
      <c r="C229" s="83" t="s">
        <v>1431</v>
      </c>
      <c r="D229" s="96" t="s">
        <v>1254</v>
      </c>
      <c r="E229" s="96" t="s">
        <v>1255</v>
      </c>
      <c r="F229" s="83"/>
      <c r="G229" s="96" t="s">
        <v>1323</v>
      </c>
      <c r="H229" s="96" t="s">
        <v>176</v>
      </c>
      <c r="I229" s="93">
        <v>2419.9999999999995</v>
      </c>
      <c r="J229" s="95">
        <v>4836</v>
      </c>
      <c r="K229" s="93">
        <v>440.73949999999996</v>
      </c>
      <c r="L229" s="94">
        <v>4.7852135853003831E-7</v>
      </c>
      <c r="M229" s="94">
        <v>4.730000325318018E-3</v>
      </c>
      <c r="N229" s="94">
        <f>K229/'סכום נכסי הקרן'!$C$43</f>
        <v>7.0940901167445278E-4</v>
      </c>
    </row>
    <row r="230" spans="2:14" s="151" customFormat="1">
      <c r="B230" s="152"/>
      <c r="C230" s="152"/>
      <c r="D230" s="152"/>
    </row>
    <row r="231" spans="2:14" s="151" customFormat="1">
      <c r="B231" s="152"/>
      <c r="C231" s="152"/>
      <c r="D231" s="152"/>
    </row>
    <row r="232" spans="2:14" s="151" customFormat="1">
      <c r="B232" s="152"/>
      <c r="C232" s="152"/>
      <c r="D232" s="152"/>
    </row>
    <row r="233" spans="2:14" s="151" customFormat="1">
      <c r="B233" s="142" t="s">
        <v>1874</v>
      </c>
      <c r="C233" s="152"/>
      <c r="D233" s="152"/>
    </row>
    <row r="234" spans="2:14" s="151" customFormat="1">
      <c r="B234" s="142" t="s">
        <v>125</v>
      </c>
      <c r="C234" s="152"/>
      <c r="D234" s="152"/>
    </row>
    <row r="235" spans="2:14" s="151" customFormat="1">
      <c r="B235" s="152"/>
      <c r="C235" s="152"/>
      <c r="D235" s="152"/>
    </row>
    <row r="236" spans="2:14" s="151" customFormat="1">
      <c r="B236" s="152"/>
      <c r="C236" s="152"/>
      <c r="D236" s="152"/>
    </row>
    <row r="237" spans="2:14" s="151" customFormat="1">
      <c r="B237" s="152"/>
      <c r="C237" s="152"/>
      <c r="D237" s="152"/>
    </row>
    <row r="238" spans="2:14" s="151" customFormat="1">
      <c r="B238" s="152"/>
      <c r="C238" s="152"/>
      <c r="D238" s="152"/>
    </row>
    <row r="239" spans="2:14" s="151" customFormat="1">
      <c r="B239" s="152"/>
      <c r="C239" s="152"/>
      <c r="D239" s="152"/>
    </row>
    <row r="240" spans="2:14" s="151" customFormat="1">
      <c r="B240" s="152"/>
      <c r="C240" s="152"/>
      <c r="D240" s="152"/>
    </row>
    <row r="241" spans="2:7" s="151" customFormat="1">
      <c r="B241" s="152"/>
      <c r="C241" s="152"/>
      <c r="D241" s="152"/>
    </row>
    <row r="242" spans="2:7" s="151" customFormat="1">
      <c r="B242" s="152"/>
      <c r="C242" s="152"/>
      <c r="D242" s="152"/>
    </row>
    <row r="243" spans="2:7" s="151" customFormat="1">
      <c r="B243" s="152"/>
      <c r="C243" s="152"/>
      <c r="D243" s="152"/>
    </row>
    <row r="244" spans="2:7">
      <c r="E244" s="1"/>
      <c r="F244" s="1"/>
      <c r="G244" s="1"/>
    </row>
    <row r="245" spans="2:7">
      <c r="E245" s="1"/>
      <c r="F245" s="1"/>
      <c r="G245" s="1"/>
    </row>
    <row r="246" spans="2:7">
      <c r="E246" s="1"/>
      <c r="F246" s="1"/>
      <c r="G246" s="1"/>
    </row>
    <row r="247" spans="2:7">
      <c r="E247" s="1"/>
      <c r="F247" s="1"/>
      <c r="G247" s="1"/>
    </row>
    <row r="248" spans="2:7">
      <c r="E248" s="1"/>
      <c r="F248" s="1"/>
      <c r="G248" s="1"/>
    </row>
    <row r="249" spans="2:7">
      <c r="E249" s="1"/>
      <c r="F249" s="1"/>
      <c r="G249" s="1"/>
    </row>
    <row r="250" spans="2:7">
      <c r="E250" s="1"/>
      <c r="F250" s="1"/>
      <c r="G250" s="1"/>
    </row>
    <row r="251" spans="2:7">
      <c r="E251" s="1"/>
      <c r="F251" s="1"/>
      <c r="G251" s="1"/>
    </row>
    <row r="252" spans="2:7">
      <c r="E252" s="1"/>
      <c r="F252" s="1"/>
      <c r="G252" s="1"/>
    </row>
    <row r="253" spans="2:7">
      <c r="E253" s="1"/>
      <c r="F253" s="1"/>
      <c r="G253" s="1"/>
    </row>
    <row r="254" spans="2:7">
      <c r="E254" s="1"/>
      <c r="F254" s="1"/>
      <c r="G254" s="1"/>
    </row>
    <row r="255" spans="2:7">
      <c r="E255" s="1"/>
      <c r="F255" s="1"/>
      <c r="G255" s="1"/>
    </row>
    <row r="256" spans="2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1"/>
      <c r="E273" s="1"/>
      <c r="F273" s="1"/>
      <c r="G273" s="1"/>
    </row>
    <row r="274" spans="2:7">
      <c r="B274" s="41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1"/>
      <c r="E294" s="1"/>
      <c r="F294" s="1"/>
      <c r="G294" s="1"/>
    </row>
    <row r="295" spans="2:7">
      <c r="B295" s="41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1"/>
      <c r="E361" s="1"/>
      <c r="F361" s="1"/>
      <c r="G361" s="1"/>
    </row>
    <row r="362" spans="2:7">
      <c r="B362" s="41"/>
      <c r="E362" s="1"/>
      <c r="F362" s="1"/>
      <c r="G362" s="1"/>
    </row>
    <row r="363" spans="2:7">
      <c r="B363" s="3"/>
    </row>
  </sheetData>
  <sheetProtection password="CC03"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E12:E357">
      <formula1>$AV$6:$AV$23</formula1>
    </dataValidation>
    <dataValidation type="list" allowBlank="1" showInputMessage="1" showErrorMessage="1" sqref="H12:H357">
      <formula1>$AZ$6:$AZ$19</formula1>
    </dataValidation>
    <dataValidation type="list" allowBlank="1" showInputMessage="1" showErrorMessage="1" sqref="G221:G363 G12:G219">
      <formula1>$AX$6:$AX$29</formula1>
    </dataValidation>
  </dataValidations>
  <printOptions horizontalCentered="1"/>
  <pageMargins left="0" right="0" top="0.51181102362204722" bottom="0.51181102362204722" header="0" footer="0.23622047244094491"/>
  <pageSetup paperSize="9" scale="70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B255"/>
  <sheetViews>
    <sheetView rightToLeft="1" zoomScaleNormal="100" workbookViewId="0">
      <selection activeCell="I56" sqref="I56"/>
    </sheetView>
  </sheetViews>
  <sheetFormatPr defaultColWidth="9.140625" defaultRowHeight="18"/>
  <cols>
    <col min="1" max="1" width="6.28515625" style="1" customWidth="1"/>
    <col min="2" max="2" width="56.140625" style="2" bestFit="1" customWidth="1"/>
    <col min="3" max="3" width="22.42578125" style="2" customWidth="1"/>
    <col min="4" max="4" width="9.7109375" style="2" bestFit="1" customWidth="1"/>
    <col min="5" max="5" width="12.28515625" style="2" bestFit="1" customWidth="1"/>
    <col min="6" max="6" width="5.28515625" style="2" bestFit="1" customWidth="1"/>
    <col min="7" max="7" width="12" style="2" bestFit="1" customWidth="1"/>
    <col min="8" max="8" width="14.7109375" style="1" bestFit="1" customWidth="1"/>
    <col min="9" max="9" width="16.140625" style="169" bestFit="1" customWidth="1"/>
    <col min="10" max="10" width="12.57031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4" t="s">
        <v>192</v>
      </c>
      <c r="C1" s="77" t="s" vm="1">
        <v>250</v>
      </c>
    </row>
    <row r="2" spans="2:54">
      <c r="B2" s="54" t="s">
        <v>191</v>
      </c>
      <c r="C2" s="77" t="s">
        <v>251</v>
      </c>
    </row>
    <row r="3" spans="2:54">
      <c r="B3" s="54" t="s">
        <v>193</v>
      </c>
      <c r="C3" s="77" t="s">
        <v>252</v>
      </c>
    </row>
    <row r="4" spans="2:54">
      <c r="B4" s="54" t="s">
        <v>194</v>
      </c>
      <c r="C4" s="77">
        <v>659</v>
      </c>
    </row>
    <row r="6" spans="2:54" ht="26.25" customHeight="1">
      <c r="B6" s="223" t="s">
        <v>223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5"/>
      <c r="BB6" s="3"/>
    </row>
    <row r="7" spans="2:54" ht="26.25" customHeight="1">
      <c r="B7" s="223" t="s">
        <v>104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5"/>
      <c r="AY7" s="3"/>
      <c r="BB7" s="3"/>
    </row>
    <row r="8" spans="2:54" s="3" customFormat="1" ht="47.25">
      <c r="B8" s="20" t="s">
        <v>128</v>
      </c>
      <c r="C8" s="28" t="s">
        <v>53</v>
      </c>
      <c r="D8" s="69" t="s">
        <v>132</v>
      </c>
      <c r="E8" s="69" t="s">
        <v>130</v>
      </c>
      <c r="F8" s="69" t="s">
        <v>74</v>
      </c>
      <c r="G8" s="28" t="s">
        <v>115</v>
      </c>
      <c r="H8" s="28" t="s">
        <v>0</v>
      </c>
      <c r="I8" s="171" t="s">
        <v>119</v>
      </c>
      <c r="J8" s="28" t="s">
        <v>70</v>
      </c>
      <c r="K8" s="28" t="s">
        <v>67</v>
      </c>
      <c r="L8" s="69" t="s">
        <v>195</v>
      </c>
      <c r="M8" s="29" t="s">
        <v>197</v>
      </c>
      <c r="AY8" s="1"/>
      <c r="AZ8" s="1"/>
      <c r="BB8" s="4"/>
    </row>
    <row r="9" spans="2:54" s="3" customFormat="1" ht="26.25" customHeight="1">
      <c r="B9" s="14"/>
      <c r="C9" s="15"/>
      <c r="D9" s="15"/>
      <c r="E9" s="15"/>
      <c r="F9" s="15"/>
      <c r="G9" s="15"/>
      <c r="H9" s="30" t="s">
        <v>22</v>
      </c>
      <c r="I9" s="172" t="s">
        <v>71</v>
      </c>
      <c r="J9" s="30" t="s">
        <v>23</v>
      </c>
      <c r="K9" s="30" t="s">
        <v>20</v>
      </c>
      <c r="L9" s="16" t="s">
        <v>20</v>
      </c>
      <c r="M9" s="16" t="s">
        <v>20</v>
      </c>
      <c r="AY9" s="1"/>
      <c r="BB9" s="4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73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5"/>
      <c r="AY10" s="1"/>
      <c r="AZ10" s="3"/>
      <c r="BB10" s="1"/>
    </row>
    <row r="11" spans="2:54" s="4" customFormat="1" ht="18" customHeight="1">
      <c r="B11" s="78" t="s">
        <v>37</v>
      </c>
      <c r="C11" s="79"/>
      <c r="D11" s="79"/>
      <c r="E11" s="79"/>
      <c r="F11" s="79"/>
      <c r="G11" s="79"/>
      <c r="H11" s="87"/>
      <c r="I11" s="170"/>
      <c r="J11" s="87">
        <v>107316.02828999996</v>
      </c>
      <c r="K11" s="79"/>
      <c r="L11" s="88">
        <v>1</v>
      </c>
      <c r="M11" s="88">
        <f>J11/'סכום נכסי הקרן'!$C$43</f>
        <v>0.17273459167158034</v>
      </c>
      <c r="N11" s="5"/>
      <c r="AY11" s="1"/>
      <c r="AZ11" s="3"/>
      <c r="BB11" s="1"/>
    </row>
    <row r="12" spans="2:54" ht="20.25">
      <c r="B12" s="80" t="s">
        <v>246</v>
      </c>
      <c r="C12" s="81"/>
      <c r="D12" s="81"/>
      <c r="E12" s="81"/>
      <c r="F12" s="81"/>
      <c r="G12" s="81"/>
      <c r="H12" s="90"/>
      <c r="I12" s="168"/>
      <c r="J12" s="90">
        <v>34369.470199999974</v>
      </c>
      <c r="K12" s="81"/>
      <c r="L12" s="91">
        <v>0.32026409053383342</v>
      </c>
      <c r="M12" s="91">
        <f>J12/'סכום נכסי הקרן'!$C$43</f>
        <v>5.5320686905431758E-2</v>
      </c>
      <c r="AZ12" s="4"/>
    </row>
    <row r="13" spans="2:54">
      <c r="B13" s="100" t="s">
        <v>76</v>
      </c>
      <c r="C13" s="81"/>
      <c r="D13" s="81"/>
      <c r="E13" s="81"/>
      <c r="F13" s="81"/>
      <c r="G13" s="81"/>
      <c r="H13" s="90"/>
      <c r="I13" s="168"/>
      <c r="J13" s="90">
        <v>7529.2203499999987</v>
      </c>
      <c r="K13" s="81"/>
      <c r="L13" s="91">
        <v>7.0159327268931315E-2</v>
      </c>
      <c r="M13" s="91">
        <f>J13/'סכום נכסי הקרן'!$C$43</f>
        <v>1.2118942747751623E-2</v>
      </c>
    </row>
    <row r="14" spans="2:54">
      <c r="B14" s="86" t="s">
        <v>1432</v>
      </c>
      <c r="C14" s="83" t="s">
        <v>1433</v>
      </c>
      <c r="D14" s="96" t="s">
        <v>133</v>
      </c>
      <c r="E14" s="83" t="s">
        <v>1434</v>
      </c>
      <c r="F14" s="96" t="s">
        <v>1435</v>
      </c>
      <c r="G14" s="96" t="s">
        <v>177</v>
      </c>
      <c r="H14" s="93">
        <v>23237.999999999996</v>
      </c>
      <c r="I14" s="167">
        <v>1249</v>
      </c>
      <c r="J14" s="93">
        <v>290.24261999999993</v>
      </c>
      <c r="K14" s="94">
        <v>1.1254811791654398E-4</v>
      </c>
      <c r="L14" s="94">
        <v>2.7045598371911203E-3</v>
      </c>
      <c r="M14" s="94">
        <f>J14/'סכום נכסי הקרן'!$C$43</f>
        <v>4.6717103912856394E-4</v>
      </c>
    </row>
    <row r="15" spans="2:54">
      <c r="B15" s="86" t="s">
        <v>1436</v>
      </c>
      <c r="C15" s="83" t="s">
        <v>1437</v>
      </c>
      <c r="D15" s="96" t="s">
        <v>133</v>
      </c>
      <c r="E15" s="83" t="s">
        <v>1434</v>
      </c>
      <c r="F15" s="96" t="s">
        <v>1435</v>
      </c>
      <c r="G15" s="96" t="s">
        <v>177</v>
      </c>
      <c r="H15" s="93">
        <v>65435.999999999993</v>
      </c>
      <c r="I15" s="167">
        <v>1453</v>
      </c>
      <c r="J15" s="93">
        <v>950.78507999999988</v>
      </c>
      <c r="K15" s="94">
        <v>7.680954224395703E-4</v>
      </c>
      <c r="L15" s="94">
        <v>8.8596745066887358E-3</v>
      </c>
      <c r="M15" s="94">
        <f>J15/'סכום נכסי הקרן'!$C$43</f>
        <v>1.530372258255989E-3</v>
      </c>
    </row>
    <row r="16" spans="2:54" ht="20.25">
      <c r="B16" s="86" t="s">
        <v>1438</v>
      </c>
      <c r="C16" s="83" t="s">
        <v>1439</v>
      </c>
      <c r="D16" s="96" t="s">
        <v>133</v>
      </c>
      <c r="E16" s="83" t="s">
        <v>1440</v>
      </c>
      <c r="F16" s="96" t="s">
        <v>1435</v>
      </c>
      <c r="G16" s="96" t="s">
        <v>177</v>
      </c>
      <c r="H16" s="93">
        <v>18395.999999999996</v>
      </c>
      <c r="I16" s="167">
        <v>1249</v>
      </c>
      <c r="J16" s="93">
        <v>229.76603999999995</v>
      </c>
      <c r="K16" s="94">
        <v>7.2141176470588223E-5</v>
      </c>
      <c r="L16" s="94">
        <v>2.141022582191576E-3</v>
      </c>
      <c r="M16" s="94">
        <f>J16/'סכום נכסי הקרן'!$C$43</f>
        <v>3.6982866149449449E-4</v>
      </c>
      <c r="AY16" s="4"/>
    </row>
    <row r="17" spans="2:13">
      <c r="B17" s="86" t="s">
        <v>1441</v>
      </c>
      <c r="C17" s="83" t="s">
        <v>1442</v>
      </c>
      <c r="D17" s="96" t="s">
        <v>133</v>
      </c>
      <c r="E17" s="83" t="s">
        <v>1440</v>
      </c>
      <c r="F17" s="96" t="s">
        <v>1435</v>
      </c>
      <c r="G17" s="96" t="s">
        <v>177</v>
      </c>
      <c r="H17" s="93">
        <v>15261.999999999998</v>
      </c>
      <c r="I17" s="167">
        <v>1251</v>
      </c>
      <c r="J17" s="93">
        <v>190.92761999999996</v>
      </c>
      <c r="K17" s="94">
        <v>1.0451289230075187E-4</v>
      </c>
      <c r="L17" s="94">
        <v>1.7791155994336327E-3</v>
      </c>
      <c r="M17" s="94">
        <f>J17/'סכום נכסי הקרן'!$C$43</f>
        <v>3.0731480660470744E-4</v>
      </c>
    </row>
    <row r="18" spans="2:13">
      <c r="B18" s="86" t="s">
        <v>1443</v>
      </c>
      <c r="C18" s="83" t="s">
        <v>1444</v>
      </c>
      <c r="D18" s="96" t="s">
        <v>133</v>
      </c>
      <c r="E18" s="83" t="s">
        <v>1445</v>
      </c>
      <c r="F18" s="96" t="s">
        <v>1435</v>
      </c>
      <c r="G18" s="96" t="s">
        <v>177</v>
      </c>
      <c r="H18" s="93">
        <v>1017.9999999999999</v>
      </c>
      <c r="I18" s="167">
        <v>9673</v>
      </c>
      <c r="J18" s="93">
        <v>98.471139999999991</v>
      </c>
      <c r="K18" s="94">
        <v>7.1680045064075469E-5</v>
      </c>
      <c r="L18" s="94">
        <v>9.1758092028808183E-4</v>
      </c>
      <c r="M18" s="94">
        <f>J18/'סכום נכסי הקרן'!$C$43</f>
        <v>1.5849796559159473E-4</v>
      </c>
    </row>
    <row r="19" spans="2:13">
      <c r="B19" s="86" t="s">
        <v>1446</v>
      </c>
      <c r="C19" s="83" t="s">
        <v>1447</v>
      </c>
      <c r="D19" s="96" t="s">
        <v>133</v>
      </c>
      <c r="E19" s="83" t="s">
        <v>1445</v>
      </c>
      <c r="F19" s="96" t="s">
        <v>1435</v>
      </c>
      <c r="G19" s="96" t="s">
        <v>177</v>
      </c>
      <c r="H19" s="93">
        <v>16929.999999999996</v>
      </c>
      <c r="I19" s="167">
        <v>14490</v>
      </c>
      <c r="J19" s="93">
        <v>2453.1569999999997</v>
      </c>
      <c r="K19" s="94">
        <v>6.0899280575539561E-4</v>
      </c>
      <c r="L19" s="94">
        <v>2.28591855204596E-2</v>
      </c>
      <c r="M19" s="94">
        <f>J19/'סכום נכסי הקרן'!$C$43</f>
        <v>3.948572076821491E-3</v>
      </c>
    </row>
    <row r="20" spans="2:13">
      <c r="B20" s="86" t="s">
        <v>1448</v>
      </c>
      <c r="C20" s="83" t="s">
        <v>1449</v>
      </c>
      <c r="D20" s="96" t="s">
        <v>133</v>
      </c>
      <c r="E20" s="83" t="s">
        <v>1445</v>
      </c>
      <c r="F20" s="96" t="s">
        <v>1435</v>
      </c>
      <c r="G20" s="96" t="s">
        <v>177</v>
      </c>
      <c r="H20" s="93">
        <v>2817.9999999999995</v>
      </c>
      <c r="I20" s="167">
        <v>12510</v>
      </c>
      <c r="J20" s="93">
        <v>352.53179999999998</v>
      </c>
      <c r="K20" s="94">
        <v>2.7450514116568128E-5</v>
      </c>
      <c r="L20" s="94">
        <v>3.284987393004834E-3</v>
      </c>
      <c r="M20" s="94">
        <f>J20/'סכום נכסי הקרן'!$C$43</f>
        <v>5.6743095597697928E-4</v>
      </c>
    </row>
    <row r="21" spans="2:13">
      <c r="B21" s="86" t="s">
        <v>1450</v>
      </c>
      <c r="C21" s="83" t="s">
        <v>1451</v>
      </c>
      <c r="D21" s="96" t="s">
        <v>133</v>
      </c>
      <c r="E21" s="83" t="s">
        <v>1452</v>
      </c>
      <c r="F21" s="96" t="s">
        <v>1435</v>
      </c>
      <c r="G21" s="96" t="s">
        <v>177</v>
      </c>
      <c r="H21" s="93">
        <v>3605.9999999999995</v>
      </c>
      <c r="I21" s="167">
        <v>978.5</v>
      </c>
      <c r="J21" s="93">
        <v>35.28470999999999</v>
      </c>
      <c r="K21" s="94">
        <v>3.461303495604571E-5</v>
      </c>
      <c r="L21" s="94">
        <v>3.2879254443381157E-4</v>
      </c>
      <c r="M21" s="94">
        <f>J21/'סכום נכסי הקרן'!$C$43</f>
        <v>5.679384590743438E-5</v>
      </c>
    </row>
    <row r="22" spans="2:13">
      <c r="B22" s="86" t="s">
        <v>1453</v>
      </c>
      <c r="C22" s="83" t="s">
        <v>1454</v>
      </c>
      <c r="D22" s="96" t="s">
        <v>133</v>
      </c>
      <c r="E22" s="83" t="s">
        <v>1452</v>
      </c>
      <c r="F22" s="96" t="s">
        <v>1435</v>
      </c>
      <c r="G22" s="96" t="s">
        <v>177</v>
      </c>
      <c r="H22" s="93">
        <v>2620.9999999999995</v>
      </c>
      <c r="I22" s="167">
        <v>12490</v>
      </c>
      <c r="J22" s="93">
        <v>327.36289999999997</v>
      </c>
      <c r="K22" s="94">
        <v>6.339102053254744E-5</v>
      </c>
      <c r="L22" s="94">
        <v>3.0504567231594486E-3</v>
      </c>
      <c r="M22" s="94">
        <f>J22/'סכום נכסי הקרן'!$C$43</f>
        <v>5.2691939648677434E-4</v>
      </c>
    </row>
    <row r="23" spans="2:13">
      <c r="B23" s="86" t="s">
        <v>1455</v>
      </c>
      <c r="C23" s="83" t="s">
        <v>1456</v>
      </c>
      <c r="D23" s="96" t="s">
        <v>133</v>
      </c>
      <c r="E23" s="83" t="s">
        <v>1452</v>
      </c>
      <c r="F23" s="96" t="s">
        <v>1435</v>
      </c>
      <c r="G23" s="96" t="s">
        <v>177</v>
      </c>
      <c r="H23" s="93">
        <v>164326.99999999997</v>
      </c>
      <c r="I23" s="167">
        <v>1452</v>
      </c>
      <c r="J23" s="93">
        <v>2386.0280399999997</v>
      </c>
      <c r="K23" s="94">
        <v>8.2163499999999981E-4</v>
      </c>
      <c r="L23" s="94">
        <v>2.2233659575550443E-2</v>
      </c>
      <c r="M23" s="94">
        <f>J23/'סכום נכסי הקרן'!$C$43</f>
        <v>3.8405221081476279E-3</v>
      </c>
    </row>
    <row r="24" spans="2:13">
      <c r="B24" s="86" t="s">
        <v>1457</v>
      </c>
      <c r="C24" s="83" t="s">
        <v>1458</v>
      </c>
      <c r="D24" s="96" t="s">
        <v>133</v>
      </c>
      <c r="E24" s="83" t="s">
        <v>1434</v>
      </c>
      <c r="F24" s="96" t="s">
        <v>1435</v>
      </c>
      <c r="G24" s="96" t="s">
        <v>177</v>
      </c>
      <c r="H24" s="93">
        <v>1739.9999999999998</v>
      </c>
      <c r="I24" s="167">
        <v>991</v>
      </c>
      <c r="J24" s="93">
        <v>17.243400000000001</v>
      </c>
      <c r="K24" s="94">
        <v>5.2706054547434461E-5</v>
      </c>
      <c r="L24" s="94">
        <v>1.6067870079391295E-4</v>
      </c>
      <c r="M24" s="94">
        <f>J24/'סכום נכסי הקרן'!$C$43</f>
        <v>2.7754769771956588E-5</v>
      </c>
    </row>
    <row r="25" spans="2:13">
      <c r="B25" s="86" t="s">
        <v>1459</v>
      </c>
      <c r="C25" s="83" t="s">
        <v>1460</v>
      </c>
      <c r="D25" s="96" t="s">
        <v>133</v>
      </c>
      <c r="E25" s="83" t="s">
        <v>1440</v>
      </c>
      <c r="F25" s="96" t="s">
        <v>1435</v>
      </c>
      <c r="G25" s="96" t="s">
        <v>177</v>
      </c>
      <c r="H25" s="93">
        <v>19999.999999999996</v>
      </c>
      <c r="I25" s="167">
        <v>987.1</v>
      </c>
      <c r="J25" s="93">
        <v>197.41999999999996</v>
      </c>
      <c r="K25" s="94">
        <v>5.7142857142857136E-4</v>
      </c>
      <c r="L25" s="94">
        <v>1.8396133657361243E-3</v>
      </c>
      <c r="M25" s="94">
        <f>J25/'סכום נכסי הקרן'!$C$43</f>
        <v>3.1776486356401105E-4</v>
      </c>
    </row>
    <row r="26" spans="2:13">
      <c r="B26" s="82"/>
      <c r="C26" s="83"/>
      <c r="D26" s="83"/>
      <c r="E26" s="83"/>
      <c r="F26" s="83"/>
      <c r="G26" s="83"/>
      <c r="H26" s="93"/>
      <c r="I26" s="167"/>
      <c r="J26" s="83"/>
      <c r="K26" s="83"/>
      <c r="L26" s="94"/>
      <c r="M26" s="83"/>
    </row>
    <row r="27" spans="2:13">
      <c r="B27" s="100" t="s">
        <v>77</v>
      </c>
      <c r="C27" s="81"/>
      <c r="D27" s="81"/>
      <c r="E27" s="81"/>
      <c r="F27" s="81"/>
      <c r="G27" s="81"/>
      <c r="H27" s="90"/>
      <c r="I27" s="168"/>
      <c r="J27" s="90">
        <v>26840.249849999989</v>
      </c>
      <c r="K27" s="81"/>
      <c r="L27" s="91">
        <v>0.25010476326490222</v>
      </c>
      <c r="M27" s="91">
        <f>J27/'סכום נכסי הקרן'!$C$43</f>
        <v>4.3201744157680154E-2</v>
      </c>
    </row>
    <row r="28" spans="2:13">
      <c r="B28" s="86" t="s">
        <v>1461</v>
      </c>
      <c r="C28" s="83" t="s">
        <v>1462</v>
      </c>
      <c r="D28" s="96" t="s">
        <v>133</v>
      </c>
      <c r="E28" s="83" t="s">
        <v>1452</v>
      </c>
      <c r="F28" s="96" t="s">
        <v>1463</v>
      </c>
      <c r="G28" s="96" t="s">
        <v>177</v>
      </c>
      <c r="H28" s="93">
        <v>42959.999999999993</v>
      </c>
      <c r="I28" s="167">
        <v>307.37</v>
      </c>
      <c r="J28" s="93">
        <v>132.04615999999999</v>
      </c>
      <c r="K28" s="94">
        <v>1.1610810810810808E-4</v>
      </c>
      <c r="L28" s="94">
        <v>1.2304421073352791E-3</v>
      </c>
      <c r="M28" s="94">
        <f>J28/'סכום נכסי הקרן'!$C$43</f>
        <v>2.1253991498607828E-4</v>
      </c>
    </row>
    <row r="29" spans="2:13">
      <c r="B29" s="86" t="s">
        <v>1464</v>
      </c>
      <c r="C29" s="83" t="s">
        <v>1465</v>
      </c>
      <c r="D29" s="96" t="s">
        <v>133</v>
      </c>
      <c r="E29" s="83" t="s">
        <v>1434</v>
      </c>
      <c r="F29" s="96" t="s">
        <v>1463</v>
      </c>
      <c r="G29" s="96" t="s">
        <v>177</v>
      </c>
      <c r="H29" s="93">
        <v>83934.999999999985</v>
      </c>
      <c r="I29" s="167">
        <v>303.42</v>
      </c>
      <c r="J29" s="93">
        <v>254.67556999999999</v>
      </c>
      <c r="K29" s="94">
        <v>3.2164806929477012E-4</v>
      </c>
      <c r="L29" s="94">
        <v>2.3731363716870935E-3</v>
      </c>
      <c r="M29" s="94">
        <f>J29/'סכום נכסי הקרן'!$C$43</f>
        <v>4.0992274214434582E-4</v>
      </c>
    </row>
    <row r="30" spans="2:13">
      <c r="B30" s="86" t="s">
        <v>1466</v>
      </c>
      <c r="C30" s="83" t="s">
        <v>1467</v>
      </c>
      <c r="D30" s="96" t="s">
        <v>133</v>
      </c>
      <c r="E30" s="83" t="s">
        <v>1434</v>
      </c>
      <c r="F30" s="96" t="s">
        <v>1463</v>
      </c>
      <c r="G30" s="96" t="s">
        <v>177</v>
      </c>
      <c r="H30" s="93">
        <v>40319.999999999993</v>
      </c>
      <c r="I30" s="167">
        <v>308.97000000000003</v>
      </c>
      <c r="J30" s="93">
        <v>124.57671999999998</v>
      </c>
      <c r="K30" s="94">
        <v>1.6537913283098954E-4</v>
      </c>
      <c r="L30" s="94">
        <v>1.1608398296604537E-3</v>
      </c>
      <c r="M30" s="94">
        <f>J30/'סכום נכסי הקרן'!$C$43</f>
        <v>2.0051719397250534E-4</v>
      </c>
    </row>
    <row r="31" spans="2:13">
      <c r="B31" s="86" t="s">
        <v>1468</v>
      </c>
      <c r="C31" s="83" t="s">
        <v>1469</v>
      </c>
      <c r="D31" s="96" t="s">
        <v>133</v>
      </c>
      <c r="E31" s="83" t="s">
        <v>1440</v>
      </c>
      <c r="F31" s="96" t="s">
        <v>1463</v>
      </c>
      <c r="G31" s="96" t="s">
        <v>177</v>
      </c>
      <c r="H31" s="93">
        <v>15700.999999999998</v>
      </c>
      <c r="I31" s="167">
        <v>306.56</v>
      </c>
      <c r="J31" s="93">
        <v>48.132989999999992</v>
      </c>
      <c r="K31" s="94">
        <v>2.6321877619446768E-5</v>
      </c>
      <c r="L31" s="94">
        <v>4.485163192019209E-4</v>
      </c>
      <c r="M31" s="94">
        <f>J31/'סכום נכסי הקרן'!$C$43</f>
        <v>7.7474283255383989E-5</v>
      </c>
    </row>
    <row r="32" spans="2:13">
      <c r="B32" s="86" t="s">
        <v>1470</v>
      </c>
      <c r="C32" s="83" t="s">
        <v>1471</v>
      </c>
      <c r="D32" s="96" t="s">
        <v>133</v>
      </c>
      <c r="E32" s="83" t="s">
        <v>1440</v>
      </c>
      <c r="F32" s="96" t="s">
        <v>1463</v>
      </c>
      <c r="G32" s="96" t="s">
        <v>177</v>
      </c>
      <c r="H32" s="93">
        <v>19999.999999999996</v>
      </c>
      <c r="I32" s="167">
        <v>2964.82</v>
      </c>
      <c r="J32" s="93">
        <v>592.96399999999983</v>
      </c>
      <c r="K32" s="94">
        <v>5.3188196220191461E-4</v>
      </c>
      <c r="L32" s="94">
        <v>5.525400161079704E-3</v>
      </c>
      <c r="M32" s="94">
        <f>J32/'סכום נכסי הקרן'!$C$43</f>
        <v>9.5442774064618695E-4</v>
      </c>
    </row>
    <row r="33" spans="2:13">
      <c r="B33" s="86" t="s">
        <v>1472</v>
      </c>
      <c r="C33" s="83" t="s">
        <v>1473</v>
      </c>
      <c r="D33" s="96" t="s">
        <v>133</v>
      </c>
      <c r="E33" s="83" t="s">
        <v>1440</v>
      </c>
      <c r="F33" s="96" t="s">
        <v>1463</v>
      </c>
      <c r="G33" s="96" t="s">
        <v>177</v>
      </c>
      <c r="H33" s="93">
        <v>29149.999999999996</v>
      </c>
      <c r="I33" s="167">
        <v>338.56</v>
      </c>
      <c r="J33" s="93">
        <v>98.690240000000003</v>
      </c>
      <c r="K33" s="94">
        <v>6.312077946778702E-5</v>
      </c>
      <c r="L33" s="94">
        <v>9.1962255380258293E-4</v>
      </c>
      <c r="M33" s="94">
        <f>J33/'סכום נכסי הקרן'!$C$43</f>
        <v>1.5885062632306509E-4</v>
      </c>
    </row>
    <row r="34" spans="2:13">
      <c r="B34" s="86" t="s">
        <v>1474</v>
      </c>
      <c r="C34" s="83" t="s">
        <v>1475</v>
      </c>
      <c r="D34" s="96" t="s">
        <v>133</v>
      </c>
      <c r="E34" s="83" t="s">
        <v>1440</v>
      </c>
      <c r="F34" s="96" t="s">
        <v>1463</v>
      </c>
      <c r="G34" s="96" t="s">
        <v>177</v>
      </c>
      <c r="H34" s="93">
        <v>9.9999999999999982</v>
      </c>
      <c r="I34" s="167">
        <v>3180.39</v>
      </c>
      <c r="J34" s="93">
        <v>0.31803999999999999</v>
      </c>
      <c r="K34" s="94">
        <v>5.0312501006250011E-7</v>
      </c>
      <c r="L34" s="94">
        <v>2.9635834000542857E-6</v>
      </c>
      <c r="M34" s="94">
        <f>J34/'סכום נכסי הקרן'!$C$43</f>
        <v>5.1191336849305081E-7</v>
      </c>
    </row>
    <row r="35" spans="2:13">
      <c r="B35" s="86" t="s">
        <v>1476</v>
      </c>
      <c r="C35" s="83" t="s">
        <v>1477</v>
      </c>
      <c r="D35" s="96" t="s">
        <v>133</v>
      </c>
      <c r="E35" s="83" t="s">
        <v>1440</v>
      </c>
      <c r="F35" s="96" t="s">
        <v>1463</v>
      </c>
      <c r="G35" s="96" t="s">
        <v>177</v>
      </c>
      <c r="H35" s="93">
        <v>23019.999999999996</v>
      </c>
      <c r="I35" s="167">
        <v>308.42</v>
      </c>
      <c r="J35" s="93">
        <v>70.99827999999998</v>
      </c>
      <c r="K35" s="94">
        <v>1.1509999999999998E-5</v>
      </c>
      <c r="L35" s="94">
        <v>6.6158132323105938E-4</v>
      </c>
      <c r="M35" s="94">
        <f>J35/'סכום נכסי הקרן'!$C$43</f>
        <v>1.1427797972586087E-4</v>
      </c>
    </row>
    <row r="36" spans="2:13">
      <c r="B36" s="86" t="s">
        <v>1478</v>
      </c>
      <c r="C36" s="83" t="s">
        <v>1479</v>
      </c>
      <c r="D36" s="96" t="s">
        <v>133</v>
      </c>
      <c r="E36" s="83" t="s">
        <v>1440</v>
      </c>
      <c r="F36" s="96" t="s">
        <v>1463</v>
      </c>
      <c r="G36" s="96" t="s">
        <v>177</v>
      </c>
      <c r="H36" s="93">
        <v>48058.999999999993</v>
      </c>
      <c r="I36" s="167">
        <v>3021.97</v>
      </c>
      <c r="J36" s="93">
        <v>1452.3285599999997</v>
      </c>
      <c r="K36" s="94">
        <v>8.054982584718356E-4</v>
      </c>
      <c r="L36" s="94">
        <v>1.3533193346248095E-2</v>
      </c>
      <c r="M36" s="94">
        <f>J36/'סכום נכסי הקרן'!$C$43</f>
        <v>2.3376506266767128E-3</v>
      </c>
    </row>
    <row r="37" spans="2:13">
      <c r="B37" s="86" t="s">
        <v>1480</v>
      </c>
      <c r="C37" s="83" t="s">
        <v>1481</v>
      </c>
      <c r="D37" s="96" t="s">
        <v>133</v>
      </c>
      <c r="E37" s="83" t="s">
        <v>1440</v>
      </c>
      <c r="F37" s="96" t="s">
        <v>1463</v>
      </c>
      <c r="G37" s="96" t="s">
        <v>177</v>
      </c>
      <c r="H37" s="93">
        <v>2625499.9999999995</v>
      </c>
      <c r="I37" s="167">
        <v>305.72000000000003</v>
      </c>
      <c r="J37" s="93">
        <v>8026.6785999999984</v>
      </c>
      <c r="K37" s="94">
        <v>5.899999999999999E-3</v>
      </c>
      <c r="L37" s="94">
        <v>7.4794778821943686E-2</v>
      </c>
      <c r="M37" s="94">
        <f>J37/'סכום נכסי הקרן'!$C$43</f>
        <v>1.2919645578974608E-2</v>
      </c>
    </row>
    <row r="38" spans="2:13">
      <c r="B38" s="86" t="s">
        <v>1482</v>
      </c>
      <c r="C38" s="83" t="s">
        <v>1483</v>
      </c>
      <c r="D38" s="96" t="s">
        <v>133</v>
      </c>
      <c r="E38" s="83" t="s">
        <v>1440</v>
      </c>
      <c r="F38" s="96" t="s">
        <v>1463</v>
      </c>
      <c r="G38" s="96" t="s">
        <v>177</v>
      </c>
      <c r="H38" s="93">
        <v>8444.9999999999982</v>
      </c>
      <c r="I38" s="167">
        <v>3105.62</v>
      </c>
      <c r="J38" s="93">
        <v>262.26961999999992</v>
      </c>
      <c r="K38" s="94">
        <v>3.307613974620084E-4</v>
      </c>
      <c r="L38" s="94">
        <v>2.443899799303689E-3</v>
      </c>
      <c r="M38" s="94">
        <f>J38/'סכום נכסי הקרן'!$C$43</f>
        <v>4.2214603391897991E-4</v>
      </c>
    </row>
    <row r="39" spans="2:13">
      <c r="B39" s="86" t="s">
        <v>1484</v>
      </c>
      <c r="C39" s="83" t="s">
        <v>1485</v>
      </c>
      <c r="D39" s="96" t="s">
        <v>133</v>
      </c>
      <c r="E39" s="83" t="s">
        <v>1440</v>
      </c>
      <c r="F39" s="96" t="s">
        <v>1463</v>
      </c>
      <c r="G39" s="96" t="s">
        <v>177</v>
      </c>
      <c r="H39" s="93">
        <v>1499.9999999999998</v>
      </c>
      <c r="I39" s="167">
        <v>336.14</v>
      </c>
      <c r="J39" s="93">
        <v>5.0420999999999996</v>
      </c>
      <c r="K39" s="94">
        <v>1.0033096577002419E-5</v>
      </c>
      <c r="L39" s="94">
        <v>4.698366199664732E-5</v>
      </c>
      <c r="M39" s="94">
        <f>J39/'סכום נכסי הקרן'!$C$43</f>
        <v>8.1157036702264213E-6</v>
      </c>
    </row>
    <row r="40" spans="2:13">
      <c r="B40" s="86" t="s">
        <v>1486</v>
      </c>
      <c r="C40" s="83" t="s">
        <v>1487</v>
      </c>
      <c r="D40" s="96" t="s">
        <v>133</v>
      </c>
      <c r="E40" s="83" t="s">
        <v>1445</v>
      </c>
      <c r="F40" s="96" t="s">
        <v>1463</v>
      </c>
      <c r="G40" s="96" t="s">
        <v>177</v>
      </c>
      <c r="H40" s="93">
        <v>5286.9999999999991</v>
      </c>
      <c r="I40" s="167">
        <v>3388</v>
      </c>
      <c r="J40" s="93">
        <v>179.12355999999997</v>
      </c>
      <c r="K40" s="94">
        <v>2.3025116146838483E-4</v>
      </c>
      <c r="L40" s="94">
        <v>1.6691221512219463E-3</v>
      </c>
      <c r="M40" s="94">
        <f>J40/'סכום נכסי הקרן'!$C$43</f>
        <v>2.8831513324131266E-4</v>
      </c>
    </row>
    <row r="41" spans="2:13">
      <c r="B41" s="86" t="s">
        <v>1488</v>
      </c>
      <c r="C41" s="83" t="s">
        <v>1489</v>
      </c>
      <c r="D41" s="96" t="s">
        <v>133</v>
      </c>
      <c r="E41" s="83" t="s">
        <v>1445</v>
      </c>
      <c r="F41" s="96" t="s">
        <v>1463</v>
      </c>
      <c r="G41" s="96" t="s">
        <v>177</v>
      </c>
      <c r="H41" s="93">
        <v>56809.999999999993</v>
      </c>
      <c r="I41" s="167">
        <v>3065.07</v>
      </c>
      <c r="J41" s="93">
        <v>1741.2662699999998</v>
      </c>
      <c r="K41" s="94">
        <v>3.7873333333333329E-4</v>
      </c>
      <c r="L41" s="94">
        <v>1.6225593676413168E-2</v>
      </c>
      <c r="M41" s="94">
        <f>J41/'סכום נכסי הקרן'!$C$43</f>
        <v>2.8027212983242045E-3</v>
      </c>
    </row>
    <row r="42" spans="2:13">
      <c r="B42" s="86" t="s">
        <v>1490</v>
      </c>
      <c r="C42" s="83" t="s">
        <v>1491</v>
      </c>
      <c r="D42" s="96" t="s">
        <v>133</v>
      </c>
      <c r="E42" s="83" t="s">
        <v>1445</v>
      </c>
      <c r="F42" s="96" t="s">
        <v>1463</v>
      </c>
      <c r="G42" s="96" t="s">
        <v>177</v>
      </c>
      <c r="H42" s="93">
        <v>246564.99999999997</v>
      </c>
      <c r="I42" s="167">
        <v>3028.34</v>
      </c>
      <c r="J42" s="93">
        <v>7466.8265199999987</v>
      </c>
      <c r="K42" s="94">
        <v>1.7611785714285713E-3</v>
      </c>
      <c r="L42" s="94">
        <v>6.9577924555895815E-2</v>
      </c>
      <c r="M42" s="94">
        <f>J42/'סכום נכסי הקרן'!$C$43</f>
        <v>1.2018514387518688E-2</v>
      </c>
    </row>
    <row r="43" spans="2:13">
      <c r="B43" s="86" t="s">
        <v>1492</v>
      </c>
      <c r="C43" s="83" t="s">
        <v>1493</v>
      </c>
      <c r="D43" s="96" t="s">
        <v>133</v>
      </c>
      <c r="E43" s="83" t="s">
        <v>1445</v>
      </c>
      <c r="F43" s="96" t="s">
        <v>1463</v>
      </c>
      <c r="G43" s="96" t="s">
        <v>177</v>
      </c>
      <c r="H43" s="93">
        <v>4887.9999999999991</v>
      </c>
      <c r="I43" s="167">
        <v>3188</v>
      </c>
      <c r="J43" s="93">
        <v>155.82943999999998</v>
      </c>
      <c r="K43" s="94">
        <v>1.9935294308852763E-4</v>
      </c>
      <c r="L43" s="94">
        <v>1.4520611923775476E-3</v>
      </c>
      <c r="M43" s="94">
        <f>J43/'סכום נכסי הקרן'!$C$43</f>
        <v>2.5082119714748375E-4</v>
      </c>
    </row>
    <row r="44" spans="2:13">
      <c r="B44" s="86" t="s">
        <v>1494</v>
      </c>
      <c r="C44" s="83" t="s">
        <v>1495</v>
      </c>
      <c r="D44" s="96" t="s">
        <v>133</v>
      </c>
      <c r="E44" s="83" t="s">
        <v>1452</v>
      </c>
      <c r="F44" s="96" t="s">
        <v>1463</v>
      </c>
      <c r="G44" s="96" t="s">
        <v>177</v>
      </c>
      <c r="H44" s="93">
        <v>627.99999999999989</v>
      </c>
      <c r="I44" s="167">
        <v>3099.5</v>
      </c>
      <c r="J44" s="93">
        <v>19.464869999999994</v>
      </c>
      <c r="K44" s="94">
        <v>4.354133340299946E-6</v>
      </c>
      <c r="L44" s="94">
        <v>1.8137896370335382E-4</v>
      </c>
      <c r="M44" s="94">
        <f>J44/'סכום נכסי הקרן'!$C$43</f>
        <v>3.1330421233113216E-5</v>
      </c>
    </row>
    <row r="45" spans="2:13">
      <c r="B45" s="86" t="s">
        <v>1496</v>
      </c>
      <c r="C45" s="83" t="s">
        <v>1497</v>
      </c>
      <c r="D45" s="96" t="s">
        <v>133</v>
      </c>
      <c r="E45" s="83" t="s">
        <v>1452</v>
      </c>
      <c r="F45" s="96" t="s">
        <v>1463</v>
      </c>
      <c r="G45" s="96" t="s">
        <v>177</v>
      </c>
      <c r="H45" s="93">
        <v>44369.999999999993</v>
      </c>
      <c r="I45" s="167">
        <v>2995.18</v>
      </c>
      <c r="J45" s="93">
        <v>1328.9613599999996</v>
      </c>
      <c r="K45" s="94">
        <v>2.962938230383973E-4</v>
      </c>
      <c r="L45" s="94">
        <v>1.2383624153595668E-2</v>
      </c>
      <c r="M45" s="94">
        <f>J45/'סכום נכסי הקרן'!$C$43</f>
        <v>2.1390802615856674E-3</v>
      </c>
    </row>
    <row r="46" spans="2:13">
      <c r="B46" s="86" t="s">
        <v>1498</v>
      </c>
      <c r="C46" s="83" t="s">
        <v>1499</v>
      </c>
      <c r="D46" s="96" t="s">
        <v>133</v>
      </c>
      <c r="E46" s="83" t="s">
        <v>1452</v>
      </c>
      <c r="F46" s="96" t="s">
        <v>1463</v>
      </c>
      <c r="G46" s="96" t="s">
        <v>177</v>
      </c>
      <c r="H46" s="93">
        <v>155539.99999999997</v>
      </c>
      <c r="I46" s="167">
        <v>3050.99</v>
      </c>
      <c r="J46" s="93">
        <v>4745.5098399999997</v>
      </c>
      <c r="K46" s="94">
        <v>1.0386644407345575E-3</v>
      </c>
      <c r="L46" s="94">
        <v>4.4219954051749055E-2</v>
      </c>
      <c r="M46" s="94">
        <f>J46/'סכום נכסי הקרן'!$C$43</f>
        <v>7.6383157068649178E-3</v>
      </c>
    </row>
    <row r="47" spans="2:13">
      <c r="B47" s="86" t="s">
        <v>1500</v>
      </c>
      <c r="C47" s="83" t="s">
        <v>1501</v>
      </c>
      <c r="D47" s="96" t="s">
        <v>133</v>
      </c>
      <c r="E47" s="83" t="s">
        <v>1452</v>
      </c>
      <c r="F47" s="96" t="s">
        <v>1463</v>
      </c>
      <c r="G47" s="96" t="s">
        <v>177</v>
      </c>
      <c r="H47" s="93">
        <v>1199.9999999999998</v>
      </c>
      <c r="I47" s="167">
        <v>3169</v>
      </c>
      <c r="J47" s="93">
        <v>38.027999999999992</v>
      </c>
      <c r="K47" s="94">
        <v>6.7280813407092529E-5</v>
      </c>
      <c r="L47" s="94">
        <v>3.5435526832242596E-4</v>
      </c>
      <c r="M47" s="94">
        <f>J47/'סכום נכסי הקרן'!$C$43</f>
        <v>6.1209412580347534E-5</v>
      </c>
    </row>
    <row r="48" spans="2:13">
      <c r="B48" s="86" t="s">
        <v>1502</v>
      </c>
      <c r="C48" s="83" t="s">
        <v>1503</v>
      </c>
      <c r="D48" s="96" t="s">
        <v>133</v>
      </c>
      <c r="E48" s="83" t="s">
        <v>1452</v>
      </c>
      <c r="F48" s="96" t="s">
        <v>1463</v>
      </c>
      <c r="G48" s="96" t="s">
        <v>177</v>
      </c>
      <c r="H48" s="93">
        <v>1201.9999999999998</v>
      </c>
      <c r="I48" s="167">
        <v>3384.47</v>
      </c>
      <c r="J48" s="93">
        <v>40.681329999999996</v>
      </c>
      <c r="K48" s="94">
        <v>2.4851974650655044E-5</v>
      </c>
      <c r="L48" s="94">
        <v>3.7907972041293676E-4</v>
      </c>
      <c r="M48" s="94">
        <f>J48/'סכום נכסי הקרן'!$C$43</f>
        <v>6.5480180716505471E-5</v>
      </c>
    </row>
    <row r="49" spans="2:13">
      <c r="B49" s="86" t="s">
        <v>1504</v>
      </c>
      <c r="C49" s="83" t="s">
        <v>1505</v>
      </c>
      <c r="D49" s="96" t="s">
        <v>133</v>
      </c>
      <c r="E49" s="83" t="s">
        <v>1452</v>
      </c>
      <c r="F49" s="96" t="s">
        <v>1463</v>
      </c>
      <c r="G49" s="96" t="s">
        <v>177</v>
      </c>
      <c r="H49" s="93">
        <v>1749.9999999999998</v>
      </c>
      <c r="I49" s="167">
        <v>3190.73</v>
      </c>
      <c r="J49" s="93">
        <v>55.837779999999995</v>
      </c>
      <c r="K49" s="94">
        <v>4.4722719141323785E-5</v>
      </c>
      <c r="L49" s="94">
        <v>5.2031165232009559E-4</v>
      </c>
      <c r="M49" s="94">
        <f>J49/'סכום נכסי הקרן'!$C$43</f>
        <v>8.9875820805476988E-5</v>
      </c>
    </row>
    <row r="50" spans="2:13">
      <c r="B50" s="82"/>
      <c r="C50" s="83"/>
      <c r="D50" s="83"/>
      <c r="E50" s="83"/>
      <c r="F50" s="83"/>
      <c r="G50" s="83"/>
      <c r="H50" s="93"/>
      <c r="I50" s="167"/>
      <c r="J50" s="83"/>
      <c r="K50" s="83"/>
      <c r="L50" s="94"/>
      <c r="M50" s="83"/>
    </row>
    <row r="51" spans="2:13">
      <c r="B51" s="80" t="s">
        <v>245</v>
      </c>
      <c r="C51" s="81"/>
      <c r="D51" s="81"/>
      <c r="E51" s="81"/>
      <c r="F51" s="81"/>
      <c r="G51" s="81"/>
      <c r="H51" s="90"/>
      <c r="I51" s="168"/>
      <c r="J51" s="90">
        <v>72946.558089999962</v>
      </c>
      <c r="K51" s="81"/>
      <c r="L51" s="91">
        <v>0.67973590946616635</v>
      </c>
      <c r="M51" s="91">
        <f>J51/'סכום נכסי הקרן'!$C$43</f>
        <v>0.11741390476614856</v>
      </c>
    </row>
    <row r="52" spans="2:13">
      <c r="B52" s="100" t="s">
        <v>78</v>
      </c>
      <c r="C52" s="81"/>
      <c r="D52" s="81"/>
      <c r="E52" s="81"/>
      <c r="F52" s="81"/>
      <c r="G52" s="81"/>
      <c r="H52" s="90"/>
      <c r="I52" s="168"/>
      <c r="J52" s="90">
        <v>30530.277819999996</v>
      </c>
      <c r="K52" s="81"/>
      <c r="L52" s="91">
        <v>0.28448944958620781</v>
      </c>
      <c r="M52" s="91">
        <f>J52/'סכום נכסי הקרן'!$C$43</f>
        <v>4.914116890914625E-2</v>
      </c>
    </row>
    <row r="53" spans="2:13">
      <c r="B53" s="86" t="s">
        <v>1506</v>
      </c>
      <c r="C53" s="83" t="s">
        <v>1507</v>
      </c>
      <c r="D53" s="96" t="s">
        <v>32</v>
      </c>
      <c r="E53" s="83"/>
      <c r="F53" s="96" t="s">
        <v>1435</v>
      </c>
      <c r="G53" s="96" t="s">
        <v>176</v>
      </c>
      <c r="H53" s="93">
        <v>22639.999999999996</v>
      </c>
      <c r="I53" s="167">
        <v>2394</v>
      </c>
      <c r="J53" s="93">
        <v>2041.1780199999998</v>
      </c>
      <c r="K53" s="94">
        <v>8.154569137635583E-4</v>
      </c>
      <c r="L53" s="94">
        <v>1.9020253102212534E-2</v>
      </c>
      <c r="M53" s="94">
        <f>J53/'סכום נכסי הקרן'!$C$43</f>
        <v>3.2854556531007914E-3</v>
      </c>
    </row>
    <row r="54" spans="2:13">
      <c r="B54" s="86" t="s">
        <v>1508</v>
      </c>
      <c r="C54" s="83" t="s">
        <v>1509</v>
      </c>
      <c r="D54" s="96" t="s">
        <v>137</v>
      </c>
      <c r="E54" s="83"/>
      <c r="F54" s="96" t="s">
        <v>1435</v>
      </c>
      <c r="G54" s="96" t="s">
        <v>186</v>
      </c>
      <c r="H54" s="93">
        <v>27799.999999999996</v>
      </c>
      <c r="I54" s="167">
        <v>1414</v>
      </c>
      <c r="J54" s="93">
        <v>1318.1554099999996</v>
      </c>
      <c r="K54" s="94">
        <v>3.0835705075084423E-5</v>
      </c>
      <c r="L54" s="94">
        <v>1.2282931366393378E-2</v>
      </c>
      <c r="M54" s="94">
        <f>J54/'סכום נכסי הקרן'!$C$43</f>
        <v>2.1216871341040067E-3</v>
      </c>
    </row>
    <row r="55" spans="2:13">
      <c r="B55" s="86" t="s">
        <v>1510</v>
      </c>
      <c r="C55" s="83" t="s">
        <v>1511</v>
      </c>
      <c r="D55" s="96" t="s">
        <v>32</v>
      </c>
      <c r="E55" s="83"/>
      <c r="F55" s="96" t="s">
        <v>1435</v>
      </c>
      <c r="G55" s="96" t="s">
        <v>186</v>
      </c>
      <c r="H55" s="93">
        <v>645.99999999999989</v>
      </c>
      <c r="I55" s="167">
        <v>17350</v>
      </c>
      <c r="J55" s="93">
        <v>375.84121000000005</v>
      </c>
      <c r="K55" s="94">
        <v>7.5650806557046531E-6</v>
      </c>
      <c r="L55" s="94">
        <v>3.5021908282364387E-3</v>
      </c>
      <c r="M55" s="94">
        <f>J55/'סכום נכסי הקרן'!$C$43</f>
        <v>6.0494950267137504E-4</v>
      </c>
    </row>
    <row r="56" spans="2:13" s="151" customFormat="1">
      <c r="B56" s="86" t="s">
        <v>1512</v>
      </c>
      <c r="C56" s="83" t="s">
        <v>1513</v>
      </c>
      <c r="D56" s="96" t="s">
        <v>1254</v>
      </c>
      <c r="E56" s="83"/>
      <c r="F56" s="96" t="s">
        <v>1435</v>
      </c>
      <c r="G56" s="96" t="s">
        <v>176</v>
      </c>
      <c r="H56" s="93">
        <v>1193.9999999999998</v>
      </c>
      <c r="I56" s="167">
        <v>2467</v>
      </c>
      <c r="J56" s="93">
        <v>110.93122999999997</v>
      </c>
      <c r="K56" s="94">
        <v>8.6459086991606881E-6</v>
      </c>
      <c r="L56" s="94">
        <v>1.0336874348371398E-3</v>
      </c>
      <c r="M56" s="94">
        <f>J56/'סכום נכסי הקרן'!$C$43</f>
        <v>1.7855357697263663E-4</v>
      </c>
    </row>
    <row r="57" spans="2:13" s="151" customFormat="1">
      <c r="B57" s="86" t="s">
        <v>1514</v>
      </c>
      <c r="C57" s="83" t="s">
        <v>1515</v>
      </c>
      <c r="D57" s="96" t="s">
        <v>32</v>
      </c>
      <c r="E57" s="83"/>
      <c r="F57" s="96" t="s">
        <v>1435</v>
      </c>
      <c r="G57" s="96" t="s">
        <v>178</v>
      </c>
      <c r="H57" s="93">
        <v>6054.9999999999991</v>
      </c>
      <c r="I57" s="167">
        <v>2349</v>
      </c>
      <c r="J57" s="93">
        <v>609.54924999999992</v>
      </c>
      <c r="K57" s="94">
        <v>6.0451138208573692E-4</v>
      </c>
      <c r="L57" s="94">
        <v>5.6799460407984522E-3</v>
      </c>
      <c r="M57" s="94">
        <f>J57/'סכום נכסי הקרן'!$C$43</f>
        <v>9.8112316007393E-4</v>
      </c>
    </row>
    <row r="58" spans="2:13" s="151" customFormat="1">
      <c r="B58" s="86" t="s">
        <v>1516</v>
      </c>
      <c r="C58" s="83" t="s">
        <v>1517</v>
      </c>
      <c r="D58" s="96" t="s">
        <v>32</v>
      </c>
      <c r="E58" s="83"/>
      <c r="F58" s="96" t="s">
        <v>1435</v>
      </c>
      <c r="G58" s="96" t="s">
        <v>178</v>
      </c>
      <c r="H58" s="93">
        <v>8484.9999999999982</v>
      </c>
      <c r="I58" s="167">
        <v>6534</v>
      </c>
      <c r="J58" s="93">
        <v>2375.9790599999997</v>
      </c>
      <c r="K58" s="94">
        <v>6.0483436947603012E-4</v>
      </c>
      <c r="L58" s="94">
        <v>2.2140020441116164E-2</v>
      </c>
      <c r="M58" s="94">
        <f>J58/'סכום נכסי הקרן'!$C$43</f>
        <v>3.8243473904966429E-3</v>
      </c>
    </row>
    <row r="59" spans="2:13" s="151" customFormat="1">
      <c r="B59" s="86" t="s">
        <v>1518</v>
      </c>
      <c r="C59" s="83" t="s">
        <v>1519</v>
      </c>
      <c r="D59" s="96" t="s">
        <v>1254</v>
      </c>
      <c r="E59" s="83"/>
      <c r="F59" s="96" t="s">
        <v>1435</v>
      </c>
      <c r="G59" s="96" t="s">
        <v>176</v>
      </c>
      <c r="H59" s="93">
        <v>2159.9999999999995</v>
      </c>
      <c r="I59" s="167">
        <v>6189</v>
      </c>
      <c r="J59" s="93">
        <v>503.44790999999992</v>
      </c>
      <c r="K59" s="94">
        <v>1.0408424656016019E-5</v>
      </c>
      <c r="L59" s="94">
        <v>4.6912648373412897E-3</v>
      </c>
      <c r="M59" s="94">
        <f>J59/'סכום נכסי הקרן'!$C$43</f>
        <v>8.1034371610139047E-4</v>
      </c>
    </row>
    <row r="60" spans="2:13" s="151" customFormat="1">
      <c r="B60" s="86" t="s">
        <v>1520</v>
      </c>
      <c r="C60" s="83" t="s">
        <v>1521</v>
      </c>
      <c r="D60" s="96" t="s">
        <v>1254</v>
      </c>
      <c r="E60" s="83"/>
      <c r="F60" s="96" t="s">
        <v>1435</v>
      </c>
      <c r="G60" s="96" t="s">
        <v>176</v>
      </c>
      <c r="H60" s="93">
        <v>277.99999999999994</v>
      </c>
      <c r="I60" s="167">
        <v>20665</v>
      </c>
      <c r="J60" s="93">
        <v>216.35179999999997</v>
      </c>
      <c r="K60" s="94">
        <v>8.0837452747891813E-7</v>
      </c>
      <c r="L60" s="94">
        <v>2.016025037894179E-3</v>
      </c>
      <c r="M60" s="94">
        <f>J60/'סכום נכסי הקרן'!$C$43</f>
        <v>3.4823726172033333E-4</v>
      </c>
    </row>
    <row r="61" spans="2:13" s="151" customFormat="1">
      <c r="B61" s="86" t="s">
        <v>1522</v>
      </c>
      <c r="C61" s="83" t="s">
        <v>1523</v>
      </c>
      <c r="D61" s="96" t="s">
        <v>1254</v>
      </c>
      <c r="E61" s="83"/>
      <c r="F61" s="96" t="s">
        <v>1435</v>
      </c>
      <c r="G61" s="96" t="s">
        <v>176</v>
      </c>
      <c r="H61" s="93">
        <v>4952.9999999999991</v>
      </c>
      <c r="I61" s="167">
        <v>2068</v>
      </c>
      <c r="J61" s="93">
        <v>385.74398999999994</v>
      </c>
      <c r="K61" s="94">
        <v>5.0799999999999988E-4</v>
      </c>
      <c r="L61" s="94">
        <v>3.5944676312247084E-3</v>
      </c>
      <c r="M61" s="94">
        <f>J61/'סכום נכסי הקרן'!$C$43</f>
        <v>6.2088889855631268E-4</v>
      </c>
    </row>
    <row r="62" spans="2:13" s="151" customFormat="1">
      <c r="B62" s="86" t="s">
        <v>1524</v>
      </c>
      <c r="C62" s="83" t="s">
        <v>1525</v>
      </c>
      <c r="D62" s="96" t="s">
        <v>1254</v>
      </c>
      <c r="E62" s="83"/>
      <c r="F62" s="96" t="s">
        <v>1435</v>
      </c>
      <c r="G62" s="96" t="s">
        <v>176</v>
      </c>
      <c r="H62" s="93">
        <v>6304.9999999999991</v>
      </c>
      <c r="I62" s="167">
        <v>2526</v>
      </c>
      <c r="J62" s="93">
        <v>599.78935999999999</v>
      </c>
      <c r="K62" s="94">
        <v>2.6107660455486538E-4</v>
      </c>
      <c r="L62" s="94">
        <v>5.5890007257740661E-3</v>
      </c>
      <c r="M62" s="94">
        <f>J62/'סכום נכסי הקרן'!$C$43</f>
        <v>9.6541375821874954E-4</v>
      </c>
    </row>
    <row r="63" spans="2:13" s="151" customFormat="1">
      <c r="B63" s="86" t="s">
        <v>1526</v>
      </c>
      <c r="C63" s="83" t="s">
        <v>1527</v>
      </c>
      <c r="D63" s="96" t="s">
        <v>1254</v>
      </c>
      <c r="E63" s="83"/>
      <c r="F63" s="96" t="s">
        <v>1435</v>
      </c>
      <c r="G63" s="96" t="s">
        <v>176</v>
      </c>
      <c r="H63" s="93">
        <v>10719.999999999998</v>
      </c>
      <c r="I63" s="167">
        <v>3376.5</v>
      </c>
      <c r="J63" s="93">
        <v>1363.1443700000002</v>
      </c>
      <c r="K63" s="94">
        <v>7.5866949752300062E-5</v>
      </c>
      <c r="L63" s="94">
        <v>1.2702150757167206E-2</v>
      </c>
      <c r="M63" s="94">
        <f>J63/'סכום נכסי הקרן'!$C$43</f>
        <v>2.1941008243901322E-3</v>
      </c>
    </row>
    <row r="64" spans="2:13" s="151" customFormat="1">
      <c r="B64" s="86" t="s">
        <v>1528</v>
      </c>
      <c r="C64" s="83" t="s">
        <v>1529</v>
      </c>
      <c r="D64" s="96" t="s">
        <v>1254</v>
      </c>
      <c r="E64" s="83"/>
      <c r="F64" s="96" t="s">
        <v>1435</v>
      </c>
      <c r="G64" s="96" t="s">
        <v>176</v>
      </c>
      <c r="H64" s="93">
        <v>11509.999999999998</v>
      </c>
      <c r="I64" s="167">
        <v>2951</v>
      </c>
      <c r="J64" s="93">
        <v>1279.1599299999998</v>
      </c>
      <c r="K64" s="94">
        <v>3.3362318840579705E-4</v>
      </c>
      <c r="L64" s="94">
        <v>1.1919560855749597E-2</v>
      </c>
      <c r="M64" s="94">
        <f>J64/'סכום נכסי הקרן'!$C$43</f>
        <v>2.0589204773224594E-3</v>
      </c>
    </row>
    <row r="65" spans="2:13" s="151" customFormat="1">
      <c r="B65" s="86" t="s">
        <v>1530</v>
      </c>
      <c r="C65" s="83" t="s">
        <v>1531</v>
      </c>
      <c r="D65" s="96" t="s">
        <v>1259</v>
      </c>
      <c r="E65" s="83"/>
      <c r="F65" s="96" t="s">
        <v>1435</v>
      </c>
      <c r="G65" s="96" t="s">
        <v>176</v>
      </c>
      <c r="H65" s="93">
        <v>1659.9999999999998</v>
      </c>
      <c r="I65" s="167">
        <v>3585</v>
      </c>
      <c r="J65" s="93">
        <v>224.11841999999996</v>
      </c>
      <c r="K65" s="94">
        <v>3.4226804123711334E-4</v>
      </c>
      <c r="L65" s="94">
        <v>2.0883965198037805E-3</v>
      </c>
      <c r="M65" s="94">
        <f>J65/'סכום נכסי הקרן'!$C$43</f>
        <v>3.607383200966555E-4</v>
      </c>
    </row>
    <row r="66" spans="2:13" s="151" customFormat="1">
      <c r="B66" s="86" t="s">
        <v>1532</v>
      </c>
      <c r="C66" s="83" t="s">
        <v>1533</v>
      </c>
      <c r="D66" s="96" t="s">
        <v>1254</v>
      </c>
      <c r="E66" s="83"/>
      <c r="F66" s="96" t="s">
        <v>1435</v>
      </c>
      <c r="G66" s="96" t="s">
        <v>176</v>
      </c>
      <c r="H66" s="93">
        <v>9169.9999999999982</v>
      </c>
      <c r="I66" s="167">
        <v>3247</v>
      </c>
      <c r="J66" s="93">
        <v>1121.3261200000002</v>
      </c>
      <c r="K66" s="94">
        <v>9.6020942408376947E-4</v>
      </c>
      <c r="L66" s="94">
        <v>1.0448822397432023E-2</v>
      </c>
      <c r="M66" s="94">
        <f>J66/'סכום נכסי הקרן'!$C$43</f>
        <v>1.8048730702692837E-3</v>
      </c>
    </row>
    <row r="67" spans="2:13" s="151" customFormat="1">
      <c r="B67" s="86" t="s">
        <v>1534</v>
      </c>
      <c r="C67" s="83" t="s">
        <v>1535</v>
      </c>
      <c r="D67" s="96" t="s">
        <v>136</v>
      </c>
      <c r="E67" s="83"/>
      <c r="F67" s="96" t="s">
        <v>1435</v>
      </c>
      <c r="G67" s="96" t="s">
        <v>176</v>
      </c>
      <c r="H67" s="93">
        <v>296.99999999999994</v>
      </c>
      <c r="I67" s="167">
        <v>35280</v>
      </c>
      <c r="J67" s="93">
        <v>394.60750999999993</v>
      </c>
      <c r="K67" s="94">
        <v>4.4908196758989043E-5</v>
      </c>
      <c r="L67" s="94">
        <v>3.6770603262883768E-3</v>
      </c>
      <c r="M67" s="94">
        <f>J67/'סכום נכסי הקרן'!$C$43</f>
        <v>6.3515551401319083E-4</v>
      </c>
    </row>
    <row r="68" spans="2:13" s="151" customFormat="1">
      <c r="B68" s="86" t="s">
        <v>1536</v>
      </c>
      <c r="C68" s="83" t="s">
        <v>1537</v>
      </c>
      <c r="D68" s="96" t="s">
        <v>32</v>
      </c>
      <c r="E68" s="83"/>
      <c r="F68" s="96" t="s">
        <v>1435</v>
      </c>
      <c r="G68" s="96" t="s">
        <v>178</v>
      </c>
      <c r="H68" s="93">
        <v>1105</v>
      </c>
      <c r="I68" s="167">
        <v>6480</v>
      </c>
      <c r="J68" s="93">
        <v>306.86610999999994</v>
      </c>
      <c r="K68" s="94">
        <v>2.3810211283842284E-4</v>
      </c>
      <c r="L68" s="94">
        <v>2.8594620476519693E-3</v>
      </c>
      <c r="M68" s="94">
        <f>J68/'סכום נכסי הקרן'!$C$43</f>
        <v>4.9392800920154396E-4</v>
      </c>
    </row>
    <row r="69" spans="2:13" s="151" customFormat="1">
      <c r="B69" s="86" t="s">
        <v>1538</v>
      </c>
      <c r="C69" s="83" t="s">
        <v>1539</v>
      </c>
      <c r="D69" s="96" t="s">
        <v>32</v>
      </c>
      <c r="E69" s="83"/>
      <c r="F69" s="96" t="s">
        <v>1435</v>
      </c>
      <c r="G69" s="96" t="s">
        <v>178</v>
      </c>
      <c r="H69" s="93">
        <v>4639.9999999999991</v>
      </c>
      <c r="I69" s="167">
        <v>2552</v>
      </c>
      <c r="J69" s="93">
        <v>507.46989999999988</v>
      </c>
      <c r="K69" s="94">
        <v>1.0993051633226307E-3</v>
      </c>
      <c r="L69" s="94">
        <v>4.7287428363325624E-3</v>
      </c>
      <c r="M69" s="94">
        <f>J69/'סכום נכסי הקרן'!$C$43</f>
        <v>8.1681746295381586E-4</v>
      </c>
    </row>
    <row r="70" spans="2:13" s="151" customFormat="1">
      <c r="B70" s="86" t="s">
        <v>1540</v>
      </c>
      <c r="C70" s="83" t="s">
        <v>1541</v>
      </c>
      <c r="D70" s="96" t="s">
        <v>1254</v>
      </c>
      <c r="E70" s="83"/>
      <c r="F70" s="96" t="s">
        <v>1435</v>
      </c>
      <c r="G70" s="96" t="s">
        <v>176</v>
      </c>
      <c r="H70" s="93">
        <v>3569.9999999999995</v>
      </c>
      <c r="I70" s="167">
        <v>6923.9999999999991</v>
      </c>
      <c r="J70" s="93">
        <v>930.90548999999987</v>
      </c>
      <c r="K70" s="94">
        <v>5.2888888888888885E-4</v>
      </c>
      <c r="L70" s="94">
        <v>8.6744310689957256E-3</v>
      </c>
      <c r="M70" s="94">
        <f>J70/'סכום נכסי הקרן'!$C$43</f>
        <v>1.4983743086862469E-3</v>
      </c>
    </row>
    <row r="71" spans="2:13" s="151" customFormat="1">
      <c r="B71" s="86" t="s">
        <v>1542</v>
      </c>
      <c r="C71" s="83" t="s">
        <v>1543</v>
      </c>
      <c r="D71" s="96" t="s">
        <v>1254</v>
      </c>
      <c r="E71" s="83"/>
      <c r="F71" s="96" t="s">
        <v>1435</v>
      </c>
      <c r="G71" s="96" t="s">
        <v>176</v>
      </c>
      <c r="H71" s="93">
        <v>17092.999999999996</v>
      </c>
      <c r="I71" s="167">
        <v>3384.0000000000005</v>
      </c>
      <c r="J71" s="93">
        <v>2178.3565399999998</v>
      </c>
      <c r="K71" s="94">
        <v>3.6329424415073517E-4</v>
      </c>
      <c r="L71" s="94">
        <v>2.0298519938824328E-2</v>
      </c>
      <c r="M71" s="94">
        <f>J71/'סכום נכסי הקרן'!$C$43</f>
        <v>3.5062565531702524E-3</v>
      </c>
    </row>
    <row r="72" spans="2:13" s="151" customFormat="1">
      <c r="B72" s="86" t="s">
        <v>1544</v>
      </c>
      <c r="C72" s="83" t="s">
        <v>1545</v>
      </c>
      <c r="D72" s="96" t="s">
        <v>1254</v>
      </c>
      <c r="E72" s="83"/>
      <c r="F72" s="96" t="s">
        <v>1435</v>
      </c>
      <c r="G72" s="96" t="s">
        <v>176</v>
      </c>
      <c r="H72" s="93">
        <v>557.99999999999989</v>
      </c>
      <c r="I72" s="167">
        <v>20552</v>
      </c>
      <c r="J72" s="93">
        <v>433.73143999999996</v>
      </c>
      <c r="K72" s="94">
        <v>6.2501251985204404E-7</v>
      </c>
      <c r="L72" s="94">
        <v>4.0416277690405022E-3</v>
      </c>
      <c r="M72" s="94">
        <f>J72/'סכום נכסי הקרן'!$C$43</f>
        <v>6.9812892237373144E-4</v>
      </c>
    </row>
    <row r="73" spans="2:13" s="151" customFormat="1">
      <c r="B73" s="86" t="s">
        <v>1546</v>
      </c>
      <c r="C73" s="83" t="s">
        <v>1547</v>
      </c>
      <c r="D73" s="96" t="s">
        <v>1254</v>
      </c>
      <c r="E73" s="83"/>
      <c r="F73" s="96" t="s">
        <v>1435</v>
      </c>
      <c r="G73" s="96" t="s">
        <v>176</v>
      </c>
      <c r="H73" s="93">
        <v>3616.0000000000005</v>
      </c>
      <c r="I73" s="167">
        <v>3458</v>
      </c>
      <c r="J73" s="93">
        <v>470.90545999999983</v>
      </c>
      <c r="K73" s="94">
        <v>3.5279142709261204E-6</v>
      </c>
      <c r="L73" s="94">
        <v>4.3880254189753711E-3</v>
      </c>
      <c r="M73" s="94">
        <f>J73/'סכום נכסי הקרן'!$C$43</f>
        <v>7.5796377899122597E-4</v>
      </c>
    </row>
    <row r="74" spans="2:13" s="151" customFormat="1">
      <c r="B74" s="86" t="s">
        <v>1548</v>
      </c>
      <c r="C74" s="83" t="s">
        <v>1549</v>
      </c>
      <c r="D74" s="96" t="s">
        <v>1254</v>
      </c>
      <c r="E74" s="83"/>
      <c r="F74" s="96" t="s">
        <v>1435</v>
      </c>
      <c r="G74" s="96" t="s">
        <v>176</v>
      </c>
      <c r="H74" s="93">
        <v>17890.999999999996</v>
      </c>
      <c r="I74" s="167">
        <v>18856</v>
      </c>
      <c r="J74" s="93">
        <v>12704.702529999999</v>
      </c>
      <c r="K74" s="94">
        <v>7.7780117620353741E-5</v>
      </c>
      <c r="L74" s="94">
        <v>0.11838588077139883</v>
      </c>
      <c r="M74" s="94">
        <f>J74/'סכום נכסי הקרן'!$C$43</f>
        <v>2.0449336774727971E-2</v>
      </c>
    </row>
    <row r="75" spans="2:13" s="151" customFormat="1">
      <c r="B75" s="86" t="s">
        <v>1550</v>
      </c>
      <c r="C75" s="83" t="s">
        <v>1551</v>
      </c>
      <c r="D75" s="96" t="s">
        <v>1254</v>
      </c>
      <c r="E75" s="83"/>
      <c r="F75" s="96" t="s">
        <v>1435</v>
      </c>
      <c r="G75" s="96" t="s">
        <v>176</v>
      </c>
      <c r="H75" s="93">
        <v>398.99999999999994</v>
      </c>
      <c r="I75" s="167">
        <v>5192</v>
      </c>
      <c r="J75" s="93">
        <v>78.016759999999977</v>
      </c>
      <c r="K75" s="94">
        <v>1.5056603773584904E-6</v>
      </c>
      <c r="L75" s="94">
        <v>7.2698143271921498E-4</v>
      </c>
      <c r="M75" s="94">
        <f>J75/'סכום נכסי הקרן'!$C$43</f>
        <v>1.2557484093357406E-4</v>
      </c>
    </row>
    <row r="76" spans="2:13" s="151" customFormat="1">
      <c r="B76" s="82"/>
      <c r="C76" s="83"/>
      <c r="D76" s="83"/>
      <c r="E76" s="83"/>
      <c r="F76" s="83"/>
      <c r="G76" s="83"/>
      <c r="H76" s="93"/>
      <c r="I76" s="167"/>
      <c r="J76" s="83"/>
      <c r="K76" s="83"/>
      <c r="L76" s="94"/>
      <c r="M76" s="83"/>
    </row>
    <row r="77" spans="2:13" s="151" customFormat="1">
      <c r="B77" s="100" t="s">
        <v>79</v>
      </c>
      <c r="C77" s="81"/>
      <c r="D77" s="81"/>
      <c r="E77" s="81"/>
      <c r="F77" s="81"/>
      <c r="G77" s="81"/>
      <c r="H77" s="90"/>
      <c r="I77" s="168"/>
      <c r="J77" s="90">
        <v>42416.280269999996</v>
      </c>
      <c r="K77" s="81"/>
      <c r="L77" s="91">
        <v>0.39524645987995882</v>
      </c>
      <c r="M77" s="91">
        <f>J77/'סכום נכסי הקרן'!$C$43</f>
        <v>6.8272735857002359E-2</v>
      </c>
    </row>
    <row r="78" spans="2:13" s="151" customFormat="1">
      <c r="B78" s="86" t="s">
        <v>1552</v>
      </c>
      <c r="C78" s="83" t="s">
        <v>1553</v>
      </c>
      <c r="D78" s="96" t="s">
        <v>136</v>
      </c>
      <c r="E78" s="83"/>
      <c r="F78" s="96" t="s">
        <v>1463</v>
      </c>
      <c r="G78" s="96" t="s">
        <v>176</v>
      </c>
      <c r="H78" s="93">
        <v>51987.999999999993</v>
      </c>
      <c r="I78" s="167">
        <v>11405</v>
      </c>
      <c r="J78" s="93">
        <v>22329.48544</v>
      </c>
      <c r="K78" s="94">
        <v>1.2574051045887351E-3</v>
      </c>
      <c r="L78" s="94">
        <v>0.20807223110847023</v>
      </c>
      <c r="M78" s="94">
        <f>J78/'סכום נכסי הקרן'!$C$43</f>
        <v>3.5941271878716305E-2</v>
      </c>
    </row>
    <row r="79" spans="2:13" s="151" customFormat="1">
      <c r="B79" s="86" t="s">
        <v>1554</v>
      </c>
      <c r="C79" s="83" t="s">
        <v>1555</v>
      </c>
      <c r="D79" s="96" t="s">
        <v>1254</v>
      </c>
      <c r="E79" s="83"/>
      <c r="F79" s="96" t="s">
        <v>1463</v>
      </c>
      <c r="G79" s="96" t="s">
        <v>176</v>
      </c>
      <c r="H79" s="93">
        <v>9436.9999999999982</v>
      </c>
      <c r="I79" s="167">
        <v>3427.0000000000005</v>
      </c>
      <c r="J79" s="93">
        <v>1217.94696</v>
      </c>
      <c r="K79" s="94">
        <v>2.4899688844918285E-4</v>
      </c>
      <c r="L79" s="94">
        <v>1.1349161718031006E-2</v>
      </c>
      <c r="M79" s="94">
        <f>J79/'סכום נכסי הקרן'!$C$43</f>
        <v>1.9603928151788173E-3</v>
      </c>
    </row>
    <row r="80" spans="2:13" s="151" customFormat="1">
      <c r="B80" s="86" t="s">
        <v>1556</v>
      </c>
      <c r="C80" s="83" t="s">
        <v>1557</v>
      </c>
      <c r="D80" s="96" t="s">
        <v>136</v>
      </c>
      <c r="E80" s="83"/>
      <c r="F80" s="96" t="s">
        <v>1463</v>
      </c>
      <c r="G80" s="96" t="s">
        <v>178</v>
      </c>
      <c r="H80" s="93">
        <v>4379.9999999999991</v>
      </c>
      <c r="I80" s="167">
        <v>10266</v>
      </c>
      <c r="J80" s="93">
        <v>1927.0234699999996</v>
      </c>
      <c r="K80" s="94">
        <v>9.2720887456593422E-5</v>
      </c>
      <c r="L80" s="94">
        <v>1.7956529893117239E-2</v>
      </c>
      <c r="M80" s="94">
        <f>J80/'סכום נכסי הקרן'!$C$43</f>
        <v>3.1017138589261328E-3</v>
      </c>
    </row>
    <row r="81" spans="2:13" s="151" customFormat="1">
      <c r="B81" s="86" t="s">
        <v>1558</v>
      </c>
      <c r="C81" s="83" t="s">
        <v>1559</v>
      </c>
      <c r="D81" s="96" t="s">
        <v>136</v>
      </c>
      <c r="E81" s="83"/>
      <c r="F81" s="96" t="s">
        <v>1463</v>
      </c>
      <c r="G81" s="96" t="s">
        <v>176</v>
      </c>
      <c r="H81" s="93">
        <v>16507.999999999996</v>
      </c>
      <c r="I81" s="167">
        <v>9877</v>
      </c>
      <c r="J81" s="93">
        <v>6140.444779999998</v>
      </c>
      <c r="K81" s="94">
        <v>4.5498435805229421E-4</v>
      </c>
      <c r="L81" s="94">
        <v>5.7218338004521398E-2</v>
      </c>
      <c r="M81" s="94">
        <f>J81/'סכום נכסי הקרן'!$C$43</f>
        <v>9.8835862513374714E-3</v>
      </c>
    </row>
    <row r="82" spans="2:13" s="151" customFormat="1">
      <c r="B82" s="86" t="s">
        <v>1560</v>
      </c>
      <c r="C82" s="83" t="s">
        <v>1561</v>
      </c>
      <c r="D82" s="96" t="s">
        <v>1254</v>
      </c>
      <c r="E82" s="83"/>
      <c r="F82" s="96" t="s">
        <v>1463</v>
      </c>
      <c r="G82" s="96" t="s">
        <v>176</v>
      </c>
      <c r="H82" s="93">
        <v>30215.999999999996</v>
      </c>
      <c r="I82" s="167">
        <v>3425</v>
      </c>
      <c r="J82" s="93">
        <v>3897.4258699999991</v>
      </c>
      <c r="K82" s="94">
        <v>8.5713358846806054E-5</v>
      </c>
      <c r="L82" s="94">
        <v>3.6317276478663472E-2</v>
      </c>
      <c r="M82" s="94">
        <f>J82/'סכום נכסי הקרן'!$C$43</f>
        <v>6.273249923165824E-3</v>
      </c>
    </row>
    <row r="83" spans="2:13" s="151" customFormat="1">
      <c r="B83" s="86" t="s">
        <v>1562</v>
      </c>
      <c r="C83" s="83" t="s">
        <v>1563</v>
      </c>
      <c r="D83" s="96" t="s">
        <v>32</v>
      </c>
      <c r="E83" s="83"/>
      <c r="F83" s="96" t="s">
        <v>1463</v>
      </c>
      <c r="G83" s="96" t="s">
        <v>178</v>
      </c>
      <c r="H83" s="93">
        <v>809.99999999999989</v>
      </c>
      <c r="I83" s="167">
        <v>19567</v>
      </c>
      <c r="J83" s="93">
        <v>679.23631999999986</v>
      </c>
      <c r="K83" s="94">
        <v>1.025315157828914E-3</v>
      </c>
      <c r="L83" s="94">
        <v>6.3293091518864305E-3</v>
      </c>
      <c r="M83" s="94">
        <f>J83/'סכום נכסי הקרן'!$C$43</f>
        <v>1.0932906319142991E-3</v>
      </c>
    </row>
    <row r="84" spans="2:13" s="151" customFormat="1">
      <c r="B84" s="86" t="s">
        <v>1564</v>
      </c>
      <c r="C84" s="83" t="s">
        <v>1565</v>
      </c>
      <c r="D84" s="96" t="s">
        <v>32</v>
      </c>
      <c r="E84" s="83"/>
      <c r="F84" s="96" t="s">
        <v>1463</v>
      </c>
      <c r="G84" s="96" t="s">
        <v>178</v>
      </c>
      <c r="H84" s="93">
        <v>8247.9999999999982</v>
      </c>
      <c r="I84" s="167">
        <v>17610</v>
      </c>
      <c r="J84" s="93">
        <v>6224.7174299999988</v>
      </c>
      <c r="K84" s="94">
        <v>5.8887239646362409E-3</v>
      </c>
      <c r="L84" s="94">
        <v>5.800361352526906E-2</v>
      </c>
      <c r="M84" s="94">
        <f>J84/'סכום נכסי הקרן'!$C$43</f>
        <v>1.0019230497763506E-2</v>
      </c>
    </row>
    <row r="85" spans="2:13" s="151" customFormat="1">
      <c r="B85" s="152"/>
      <c r="C85" s="152"/>
      <c r="I85" s="166"/>
    </row>
    <row r="86" spans="2:13" s="151" customFormat="1">
      <c r="B86" s="152"/>
      <c r="C86" s="152"/>
      <c r="I86" s="166"/>
    </row>
    <row r="87" spans="2:13" s="151" customFormat="1">
      <c r="B87" s="152"/>
      <c r="C87" s="152"/>
      <c r="I87" s="166"/>
    </row>
    <row r="88" spans="2:13" s="151" customFormat="1">
      <c r="B88" s="142" t="s">
        <v>1874</v>
      </c>
      <c r="C88" s="152"/>
      <c r="I88" s="166"/>
    </row>
    <row r="89" spans="2:13" s="151" customFormat="1">
      <c r="B89" s="142" t="s">
        <v>125</v>
      </c>
      <c r="C89" s="152"/>
      <c r="I89" s="166"/>
    </row>
    <row r="90" spans="2:13" s="151" customFormat="1">
      <c r="B90" s="152"/>
      <c r="C90" s="152"/>
      <c r="I90" s="166"/>
    </row>
    <row r="91" spans="2:13" s="151" customFormat="1">
      <c r="B91" s="152"/>
      <c r="C91" s="152"/>
      <c r="I91" s="166"/>
    </row>
    <row r="92" spans="2:13" s="151" customFormat="1">
      <c r="B92" s="152"/>
      <c r="C92" s="152"/>
      <c r="I92" s="166"/>
    </row>
    <row r="93" spans="2:13" s="151" customFormat="1">
      <c r="B93" s="152"/>
      <c r="C93" s="152"/>
      <c r="I93" s="166"/>
    </row>
    <row r="94" spans="2:13" s="151" customFormat="1">
      <c r="B94" s="152"/>
      <c r="C94" s="152"/>
      <c r="I94" s="166"/>
    </row>
    <row r="95" spans="2:13" s="151" customFormat="1">
      <c r="B95" s="152"/>
      <c r="C95" s="152"/>
      <c r="I95" s="166"/>
    </row>
    <row r="96" spans="2:13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1"/>
      <c r="D250" s="1"/>
      <c r="E250" s="1"/>
      <c r="F250" s="1"/>
      <c r="G250" s="1"/>
    </row>
    <row r="251" spans="2:7">
      <c r="B251" s="41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03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Z1:XFD2 A1:A1048576 B1:B87 B90:B1048576 D3:XFD1048576 D1:X2"/>
  </dataValidations>
  <printOptions horizontalCentered="1"/>
  <pageMargins left="0" right="0" top="0.51181102362204722" bottom="0.51181102362204722" header="0" footer="0.23622047244094491"/>
  <pageSetup paperSize="9" scale="71" fitToHeight="25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AT309"/>
  <sheetViews>
    <sheetView rightToLeft="1" zoomScale="90" zoomScaleNormal="90" workbookViewId="0">
      <selection activeCell="K28" sqref="K28"/>
    </sheetView>
  </sheetViews>
  <sheetFormatPr defaultColWidth="9.140625" defaultRowHeight="18"/>
  <cols>
    <col min="1" max="1" width="6.28515625" style="1" customWidth="1"/>
    <col min="2" max="2" width="41" style="2" customWidth="1"/>
    <col min="3" max="3" width="21.85546875" style="2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140625" style="1" bestFit="1" customWidth="1"/>
    <col min="8" max="8" width="7.85546875" style="1" bestFit="1" customWidth="1"/>
    <col min="9" max="9" width="12" style="1" bestFit="1" customWidth="1"/>
    <col min="10" max="10" width="12.5703125" style="1" bestFit="1" customWidth="1"/>
    <col min="11" max="11" width="17.5703125" style="169" bestFit="1" customWidth="1"/>
    <col min="12" max="12" width="12.7109375" style="169" bestFit="1" customWidth="1"/>
    <col min="13" max="13" width="11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27" width="5.7109375" style="1" customWidth="1"/>
    <col min="28" max="16384" width="9.140625" style="1"/>
  </cols>
  <sheetData>
    <row r="1" spans="2:46">
      <c r="B1" s="54" t="s">
        <v>192</v>
      </c>
      <c r="C1" s="77" t="s" vm="1">
        <v>250</v>
      </c>
    </row>
    <row r="2" spans="2:46">
      <c r="B2" s="54" t="s">
        <v>191</v>
      </c>
      <c r="C2" s="77" t="s">
        <v>251</v>
      </c>
    </row>
    <row r="3" spans="2:46">
      <c r="B3" s="54" t="s">
        <v>193</v>
      </c>
      <c r="C3" s="77" t="s">
        <v>252</v>
      </c>
    </row>
    <row r="4" spans="2:46">
      <c r="B4" s="54" t="s">
        <v>194</v>
      </c>
      <c r="C4" s="77">
        <v>659</v>
      </c>
    </row>
    <row r="6" spans="2:46" ht="26.25" customHeight="1">
      <c r="B6" s="223" t="s">
        <v>223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</row>
    <row r="7" spans="2:46" ht="26.25" customHeight="1">
      <c r="B7" s="223" t="s">
        <v>105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AT7" s="3"/>
    </row>
    <row r="8" spans="2:46" s="3" customFormat="1" ht="78.75">
      <c r="B8" s="20" t="s">
        <v>128</v>
      </c>
      <c r="C8" s="28" t="s">
        <v>53</v>
      </c>
      <c r="D8" s="69" t="s">
        <v>132</v>
      </c>
      <c r="E8" s="69" t="s">
        <v>130</v>
      </c>
      <c r="F8" s="73" t="s">
        <v>74</v>
      </c>
      <c r="G8" s="28" t="s">
        <v>15</v>
      </c>
      <c r="H8" s="28" t="s">
        <v>75</v>
      </c>
      <c r="I8" s="28" t="s">
        <v>115</v>
      </c>
      <c r="J8" s="28" t="s">
        <v>0</v>
      </c>
      <c r="K8" s="171" t="s">
        <v>119</v>
      </c>
      <c r="L8" s="171" t="s">
        <v>70</v>
      </c>
      <c r="M8" s="28" t="s">
        <v>67</v>
      </c>
      <c r="N8" s="69" t="s">
        <v>195</v>
      </c>
      <c r="O8" s="29" t="s">
        <v>197</v>
      </c>
      <c r="AO8" s="1"/>
      <c r="AP8" s="1"/>
    </row>
    <row r="9" spans="2:46" s="3" customFormat="1" ht="20.25">
      <c r="B9" s="14"/>
      <c r="C9" s="15"/>
      <c r="D9" s="15"/>
      <c r="E9" s="15"/>
      <c r="F9" s="15"/>
      <c r="G9" s="15"/>
      <c r="H9" s="15"/>
      <c r="I9" s="15"/>
      <c r="J9" s="30" t="s">
        <v>22</v>
      </c>
      <c r="K9" s="172" t="s">
        <v>71</v>
      </c>
      <c r="L9" s="172" t="s">
        <v>23</v>
      </c>
      <c r="M9" s="30" t="s">
        <v>20</v>
      </c>
      <c r="N9" s="30" t="s">
        <v>20</v>
      </c>
      <c r="O9" s="31" t="s">
        <v>20</v>
      </c>
      <c r="AN9" s="1"/>
      <c r="AO9" s="1"/>
      <c r="AP9" s="1"/>
      <c r="AT9" s="4"/>
    </row>
    <row r="10" spans="2:4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73" t="s">
        <v>9</v>
      </c>
      <c r="L10" s="173" t="s">
        <v>10</v>
      </c>
      <c r="M10" s="18" t="s">
        <v>11</v>
      </c>
      <c r="N10" s="19" t="s">
        <v>12</v>
      </c>
      <c r="O10" s="19" t="s">
        <v>13</v>
      </c>
      <c r="P10" s="5"/>
      <c r="AN10" s="1"/>
      <c r="AO10" s="3"/>
      <c r="AP10" s="1"/>
    </row>
    <row r="11" spans="2:46" s="4" customFormat="1" ht="18" customHeight="1">
      <c r="B11" s="121" t="s">
        <v>38</v>
      </c>
      <c r="C11" s="81"/>
      <c r="D11" s="81"/>
      <c r="E11" s="81"/>
      <c r="F11" s="81"/>
      <c r="G11" s="81"/>
      <c r="H11" s="81"/>
      <c r="I11" s="81"/>
      <c r="J11" s="90"/>
      <c r="K11" s="168"/>
      <c r="L11" s="168">
        <v>50736.804329999992</v>
      </c>
      <c r="M11" s="81"/>
      <c r="N11" s="91">
        <v>1</v>
      </c>
      <c r="O11" s="91">
        <f>L11/'סכום נכסי הקרן'!$C$43</f>
        <v>8.1665351563146457E-2</v>
      </c>
      <c r="P11" s="5"/>
      <c r="AN11" s="122"/>
      <c r="AO11" s="3"/>
      <c r="AP11" s="122"/>
      <c r="AT11" s="122"/>
    </row>
    <row r="12" spans="2:46" s="4" customFormat="1" ht="18" customHeight="1">
      <c r="B12" s="80" t="s">
        <v>245</v>
      </c>
      <c r="C12" s="81"/>
      <c r="D12" s="81"/>
      <c r="E12" s="81"/>
      <c r="F12" s="81"/>
      <c r="G12" s="81"/>
      <c r="H12" s="81"/>
      <c r="I12" s="81"/>
      <c r="J12" s="90"/>
      <c r="K12" s="168"/>
      <c r="L12" s="168">
        <v>50736.804329999992</v>
      </c>
      <c r="M12" s="81"/>
      <c r="N12" s="91">
        <v>1</v>
      </c>
      <c r="O12" s="91">
        <f>L12/'סכום נכסי הקרן'!$C$43</f>
        <v>8.1665351563146457E-2</v>
      </c>
      <c r="P12" s="5"/>
      <c r="AN12" s="122"/>
      <c r="AO12" s="3"/>
      <c r="AP12" s="122"/>
      <c r="AT12" s="122"/>
    </row>
    <row r="13" spans="2:46">
      <c r="B13" s="100" t="s">
        <v>1566</v>
      </c>
      <c r="C13" s="81"/>
      <c r="D13" s="81"/>
      <c r="E13" s="81"/>
      <c r="F13" s="81"/>
      <c r="G13" s="81"/>
      <c r="H13" s="81"/>
      <c r="I13" s="81"/>
      <c r="J13" s="90"/>
      <c r="K13" s="168"/>
      <c r="L13" s="168">
        <v>50736.804329999992</v>
      </c>
      <c r="M13" s="81"/>
      <c r="N13" s="91">
        <v>1</v>
      </c>
      <c r="O13" s="91">
        <f>L13/'סכום נכסי הקרן'!$C$43</f>
        <v>8.1665351563146457E-2</v>
      </c>
      <c r="AO13" s="3"/>
    </row>
    <row r="14" spans="2:46" ht="20.25">
      <c r="B14" s="86" t="s">
        <v>1567</v>
      </c>
      <c r="C14" s="83" t="s">
        <v>1568</v>
      </c>
      <c r="D14" s="96" t="s">
        <v>32</v>
      </c>
      <c r="E14" s="83"/>
      <c r="F14" s="96" t="s">
        <v>1463</v>
      </c>
      <c r="G14" s="83" t="s">
        <v>621</v>
      </c>
      <c r="H14" s="83" t="s">
        <v>1569</v>
      </c>
      <c r="I14" s="96" t="s">
        <v>176</v>
      </c>
      <c r="J14" s="93">
        <v>54061.66</v>
      </c>
      <c r="K14" s="167">
        <v>10244</v>
      </c>
      <c r="L14" s="167">
        <v>20856.397079999995</v>
      </c>
      <c r="M14" s="94">
        <v>2.1501007134246577E-3</v>
      </c>
      <c r="N14" s="94">
        <v>0.41107037298499871</v>
      </c>
      <c r="O14" s="94">
        <f>L14/'סכום נכסי הקרן'!$C$43</f>
        <v>3.3570206527013667E-2</v>
      </c>
      <c r="AO14" s="4"/>
    </row>
    <row r="15" spans="2:46">
      <c r="B15" s="86" t="s">
        <v>1570</v>
      </c>
      <c r="C15" s="83" t="s">
        <v>1571</v>
      </c>
      <c r="D15" s="96" t="s">
        <v>32</v>
      </c>
      <c r="E15" s="83"/>
      <c r="F15" s="96" t="s">
        <v>1463</v>
      </c>
      <c r="G15" s="83" t="s">
        <v>695</v>
      </c>
      <c r="H15" s="83" t="s">
        <v>1569</v>
      </c>
      <c r="I15" s="96" t="s">
        <v>178</v>
      </c>
      <c r="J15" s="93">
        <v>6967.0099999999984</v>
      </c>
      <c r="K15" s="167">
        <v>22736</v>
      </c>
      <c r="L15" s="167">
        <v>6788.476459999999</v>
      </c>
      <c r="M15" s="94">
        <v>4.9739985674882514E-4</v>
      </c>
      <c r="N15" s="94">
        <v>0.13379787216882447</v>
      </c>
      <c r="O15" s="94">
        <f>L15/'סכום נכסי הקרן'!$C$43</f>
        <v>1.0926650269067981E-2</v>
      </c>
    </row>
    <row r="16" spans="2:46">
      <c r="B16" s="86" t="s">
        <v>1572</v>
      </c>
      <c r="C16" s="83" t="s">
        <v>1573</v>
      </c>
      <c r="D16" s="96" t="s">
        <v>32</v>
      </c>
      <c r="E16" s="83"/>
      <c r="F16" s="96" t="s">
        <v>1463</v>
      </c>
      <c r="G16" s="83" t="s">
        <v>1574</v>
      </c>
      <c r="H16" s="83" t="s">
        <v>1569</v>
      </c>
      <c r="I16" s="96" t="s">
        <v>176</v>
      </c>
      <c r="J16" s="93">
        <v>217059.34</v>
      </c>
      <c r="K16" s="167">
        <v>1073</v>
      </c>
      <c r="L16" s="167">
        <v>8771.1899899999989</v>
      </c>
      <c r="M16" s="94">
        <v>3.21220886755962E-4</v>
      </c>
      <c r="N16" s="94">
        <v>0.1728762799673158</v>
      </c>
      <c r="O16" s="94">
        <f>L16/'סכום נכסי הקרן'!$C$43</f>
        <v>1.4118002180459778E-2</v>
      </c>
    </row>
    <row r="17" spans="2:40">
      <c r="B17" s="86" t="s">
        <v>1575</v>
      </c>
      <c r="C17" s="83" t="s">
        <v>1576</v>
      </c>
      <c r="D17" s="96" t="s">
        <v>32</v>
      </c>
      <c r="E17" s="83"/>
      <c r="F17" s="96" t="s">
        <v>1435</v>
      </c>
      <c r="G17" s="83" t="s">
        <v>717</v>
      </c>
      <c r="H17" s="83"/>
      <c r="I17" s="96" t="s">
        <v>176</v>
      </c>
      <c r="J17" s="93">
        <v>1989.8199999999997</v>
      </c>
      <c r="K17" s="167">
        <v>13325.62</v>
      </c>
      <c r="L17" s="167">
        <v>998.57443999999987</v>
      </c>
      <c r="M17" s="94">
        <v>8.2683382174960143E-5</v>
      </c>
      <c r="N17" s="94">
        <v>1.9681461085036375E-2</v>
      </c>
      <c r="O17" s="94">
        <f>L17/'סכום נכסי הקרן'!$C$43</f>
        <v>1.6072934387858816E-3</v>
      </c>
    </row>
    <row r="18" spans="2:40" s="151" customFormat="1">
      <c r="B18" s="86" t="s">
        <v>1577</v>
      </c>
      <c r="C18" s="83" t="s">
        <v>1578</v>
      </c>
      <c r="D18" s="96" t="s">
        <v>150</v>
      </c>
      <c r="E18" s="83"/>
      <c r="F18" s="96" t="s">
        <v>1435</v>
      </c>
      <c r="G18" s="83" t="s">
        <v>717</v>
      </c>
      <c r="H18" s="83"/>
      <c r="I18" s="96" t="s">
        <v>178</v>
      </c>
      <c r="J18" s="93">
        <v>3089.9999999999995</v>
      </c>
      <c r="K18" s="167">
        <v>3407</v>
      </c>
      <c r="L18" s="167">
        <v>451.17210999999992</v>
      </c>
      <c r="M18" s="94">
        <v>2.321242801564366E-4</v>
      </c>
      <c r="N18" s="94">
        <v>8.892402979610364E-3</v>
      </c>
      <c r="O18" s="94">
        <f>L18/'סכום נכסי הקרן'!$C$43</f>
        <v>7.2620121557105146E-4</v>
      </c>
    </row>
    <row r="19" spans="2:40" s="151" customFormat="1" ht="20.25">
      <c r="B19" s="86" t="s">
        <v>1579</v>
      </c>
      <c r="C19" s="83" t="s">
        <v>1580</v>
      </c>
      <c r="D19" s="96" t="s">
        <v>150</v>
      </c>
      <c r="E19" s="83"/>
      <c r="F19" s="96" t="s">
        <v>1435</v>
      </c>
      <c r="G19" s="83" t="s">
        <v>717</v>
      </c>
      <c r="H19" s="83"/>
      <c r="I19" s="96" t="s">
        <v>178</v>
      </c>
      <c r="J19" s="93">
        <v>8089.9999999999991</v>
      </c>
      <c r="K19" s="167">
        <v>1985</v>
      </c>
      <c r="L19" s="167">
        <v>688.20949999999993</v>
      </c>
      <c r="M19" s="94">
        <v>6.7987970694681222E-5</v>
      </c>
      <c r="N19" s="94">
        <v>1.3564305223556835E-2</v>
      </c>
      <c r="O19" s="94">
        <f>L19/'סכום נכסי הקרן'!$C$43</f>
        <v>1.107733754791593E-3</v>
      </c>
      <c r="AN19" s="156"/>
    </row>
    <row r="20" spans="2:40" s="151" customFormat="1">
      <c r="B20" s="86" t="s">
        <v>1581</v>
      </c>
      <c r="C20" s="83" t="s">
        <v>1582</v>
      </c>
      <c r="D20" s="96" t="s">
        <v>32</v>
      </c>
      <c r="E20" s="83"/>
      <c r="F20" s="96" t="s">
        <v>1435</v>
      </c>
      <c r="G20" s="83" t="s">
        <v>717</v>
      </c>
      <c r="H20" s="83"/>
      <c r="I20" s="96" t="s">
        <v>176</v>
      </c>
      <c r="J20" s="93">
        <v>1355.7199999999998</v>
      </c>
      <c r="K20" s="167">
        <v>8651</v>
      </c>
      <c r="L20" s="167">
        <v>441.69006999999993</v>
      </c>
      <c r="M20" s="94">
        <v>1.7235268817877779E-4</v>
      </c>
      <c r="N20" s="94">
        <v>8.7055161599689981E-3</v>
      </c>
      <c r="O20" s="94">
        <f>L20/'סכום נכסי הקרן'!$C$43</f>
        <v>7.1093903774252097E-4</v>
      </c>
      <c r="AN20" s="157"/>
    </row>
    <row r="21" spans="2:40" s="151" customFormat="1">
      <c r="B21" s="86" t="s">
        <v>1583</v>
      </c>
      <c r="C21" s="83" t="s">
        <v>1584</v>
      </c>
      <c r="D21" s="96" t="s">
        <v>32</v>
      </c>
      <c r="E21" s="83"/>
      <c r="F21" s="96" t="s">
        <v>1435</v>
      </c>
      <c r="G21" s="83" t="s">
        <v>717</v>
      </c>
      <c r="H21" s="83"/>
      <c r="I21" s="96" t="s">
        <v>176</v>
      </c>
      <c r="J21" s="93">
        <v>13500.62</v>
      </c>
      <c r="K21" s="167">
        <v>986</v>
      </c>
      <c r="L21" s="167">
        <v>501.31534999999991</v>
      </c>
      <c r="M21" s="94">
        <v>1.3149804769675051E-3</v>
      </c>
      <c r="N21" s="94">
        <v>9.8807040888773297E-3</v>
      </c>
      <c r="O21" s="94">
        <f>L21/'סכום נכסי הקרן'!$C$43</f>
        <v>8.0691117310958591E-4</v>
      </c>
    </row>
    <row r="22" spans="2:40" s="151" customFormat="1">
      <c r="B22" s="86" t="s">
        <v>1585</v>
      </c>
      <c r="C22" s="83" t="s">
        <v>1586</v>
      </c>
      <c r="D22" s="96" t="s">
        <v>32</v>
      </c>
      <c r="E22" s="83"/>
      <c r="F22" s="96" t="s">
        <v>1435</v>
      </c>
      <c r="G22" s="83" t="s">
        <v>717</v>
      </c>
      <c r="H22" s="83"/>
      <c r="I22" s="96" t="s">
        <v>178</v>
      </c>
      <c r="J22" s="93">
        <v>8620.9999999999982</v>
      </c>
      <c r="K22" s="167">
        <v>1837</v>
      </c>
      <c r="L22" s="167">
        <v>678.70099999999991</v>
      </c>
      <c r="M22" s="94">
        <v>3.1092879776000952E-5</v>
      </c>
      <c r="N22" s="94">
        <v>1.3376896889004361E-2</v>
      </c>
      <c r="O22" s="94">
        <f>L22/'סכום נכסי הקרן'!$C$43</f>
        <v>1.0924289872645014E-3</v>
      </c>
    </row>
    <row r="23" spans="2:40" s="151" customFormat="1">
      <c r="B23" s="86" t="s">
        <v>1587</v>
      </c>
      <c r="C23" s="83" t="s">
        <v>1588</v>
      </c>
      <c r="D23" s="96" t="s">
        <v>32</v>
      </c>
      <c r="E23" s="83"/>
      <c r="F23" s="96" t="s">
        <v>1435</v>
      </c>
      <c r="G23" s="83" t="s">
        <v>717</v>
      </c>
      <c r="H23" s="83"/>
      <c r="I23" s="96" t="s">
        <v>186</v>
      </c>
      <c r="J23" s="93">
        <v>25.999999999999996</v>
      </c>
      <c r="K23" s="167">
        <v>928921</v>
      </c>
      <c r="L23" s="167">
        <v>809.88719999999989</v>
      </c>
      <c r="M23" s="94">
        <v>1.4173427606551578E-3</v>
      </c>
      <c r="N23" s="94">
        <v>1.5962518938567136E-2</v>
      </c>
      <c r="O23" s="94">
        <f>L23/'סכום נכסי הקרן'!$C$43</f>
        <v>1.3035847209514687E-3</v>
      </c>
    </row>
    <row r="24" spans="2:40" s="151" customFormat="1">
      <c r="B24" s="86" t="s">
        <v>1589</v>
      </c>
      <c r="C24" s="83" t="s">
        <v>1590</v>
      </c>
      <c r="D24" s="96" t="s">
        <v>32</v>
      </c>
      <c r="E24" s="83"/>
      <c r="F24" s="96" t="s">
        <v>1435</v>
      </c>
      <c r="G24" s="83" t="s">
        <v>717</v>
      </c>
      <c r="H24" s="83"/>
      <c r="I24" s="96" t="s">
        <v>176</v>
      </c>
      <c r="J24" s="93">
        <v>9930.3999999999978</v>
      </c>
      <c r="K24" s="167">
        <v>1389</v>
      </c>
      <c r="L24" s="167">
        <v>519.45665999999994</v>
      </c>
      <c r="M24" s="94">
        <v>3.9586272745960679E-4</v>
      </c>
      <c r="N24" s="94">
        <v>1.0238261294924564E-2</v>
      </c>
      <c r="O24" s="94">
        <f>L24/'סכום נכסי הקרן'!$C$43</f>
        <v>8.3611120804536973E-4</v>
      </c>
    </row>
    <row r="25" spans="2:40" s="151" customFormat="1">
      <c r="B25" s="86" t="s">
        <v>1591</v>
      </c>
      <c r="C25" s="83" t="s">
        <v>1592</v>
      </c>
      <c r="D25" s="96" t="s">
        <v>32</v>
      </c>
      <c r="E25" s="83"/>
      <c r="F25" s="96" t="s">
        <v>1435</v>
      </c>
      <c r="G25" s="83" t="s">
        <v>717</v>
      </c>
      <c r="H25" s="83"/>
      <c r="I25" s="96" t="s">
        <v>176</v>
      </c>
      <c r="J25" s="93">
        <v>9240.2599999999984</v>
      </c>
      <c r="K25" s="167">
        <v>1571</v>
      </c>
      <c r="L25" s="167">
        <v>546.68942999999979</v>
      </c>
      <c r="M25" s="94">
        <v>5.3376319219185209E-5</v>
      </c>
      <c r="N25" s="94">
        <v>1.0775007161354655E-2</v>
      </c>
      <c r="O25" s="94">
        <f>L25/'סכום נכסי הקרן'!$C$43</f>
        <v>8.7994474792744872E-4</v>
      </c>
    </row>
    <row r="26" spans="2:40" s="151" customFormat="1">
      <c r="B26" s="86" t="s">
        <v>1593</v>
      </c>
      <c r="C26" s="83" t="s">
        <v>1594</v>
      </c>
      <c r="D26" s="96" t="s">
        <v>32</v>
      </c>
      <c r="E26" s="83"/>
      <c r="F26" s="96" t="s">
        <v>1435</v>
      </c>
      <c r="G26" s="83" t="s">
        <v>717</v>
      </c>
      <c r="H26" s="83"/>
      <c r="I26" s="96" t="s">
        <v>178</v>
      </c>
      <c r="J26" s="93">
        <v>20560.209999999995</v>
      </c>
      <c r="K26" s="167">
        <v>1047.7</v>
      </c>
      <c r="L26" s="167">
        <v>923.1582699999999</v>
      </c>
      <c r="M26" s="94">
        <v>1.1585308088195949E-3</v>
      </c>
      <c r="N26" s="94">
        <v>1.8195041689966052E-2</v>
      </c>
      <c r="O26" s="94">
        <f>L26/'סכום נכסי הקרן'!$C$43</f>
        <v>1.4859044763171842E-3</v>
      </c>
    </row>
    <row r="27" spans="2:40" s="151" customFormat="1">
      <c r="B27" s="86" t="s">
        <v>1595</v>
      </c>
      <c r="C27" s="83" t="s">
        <v>1596</v>
      </c>
      <c r="D27" s="96" t="s">
        <v>32</v>
      </c>
      <c r="E27" s="83"/>
      <c r="F27" s="96" t="s">
        <v>1435</v>
      </c>
      <c r="G27" s="83" t="s">
        <v>717</v>
      </c>
      <c r="H27" s="83"/>
      <c r="I27" s="96" t="s">
        <v>186</v>
      </c>
      <c r="J27" s="93">
        <v>3525.8199999999993</v>
      </c>
      <c r="K27" s="167">
        <v>8390.5020000000004</v>
      </c>
      <c r="L27" s="167">
        <v>992.02014999999994</v>
      </c>
      <c r="M27" s="94">
        <v>6.4097736154796619E-4</v>
      </c>
      <c r="N27" s="94">
        <v>1.9552278924540617E-2</v>
      </c>
      <c r="O27" s="94">
        <f>L27/'סכום נכסי הקרן'!$C$43</f>
        <v>1.5967437322333088E-3</v>
      </c>
    </row>
    <row r="28" spans="2:40">
      <c r="B28" s="86" t="s">
        <v>1597</v>
      </c>
      <c r="C28" s="83" t="s">
        <v>1598</v>
      </c>
      <c r="D28" s="96" t="s">
        <v>150</v>
      </c>
      <c r="E28" s="83"/>
      <c r="F28" s="96" t="s">
        <v>1435</v>
      </c>
      <c r="G28" s="83" t="s">
        <v>717</v>
      </c>
      <c r="H28" s="83"/>
      <c r="I28" s="96" t="s">
        <v>178</v>
      </c>
      <c r="J28" s="93">
        <v>15300.489999999998</v>
      </c>
      <c r="K28" s="167">
        <v>10324.36</v>
      </c>
      <c r="L28" s="167">
        <v>6769.8666199999989</v>
      </c>
      <c r="M28" s="94">
        <v>6.2601135111086867E-4</v>
      </c>
      <c r="N28" s="94">
        <v>0.1334310804434537</v>
      </c>
      <c r="O28" s="94">
        <f>L28/'סכום נכסי הקרן'!$C$43</f>
        <v>1.0896696093865123E-2</v>
      </c>
    </row>
    <row r="29" spans="2:40">
      <c r="B29" s="82"/>
      <c r="C29" s="83"/>
      <c r="D29" s="83"/>
      <c r="E29" s="83"/>
      <c r="F29" s="83"/>
      <c r="G29" s="83"/>
      <c r="H29" s="83"/>
      <c r="I29" s="83"/>
      <c r="J29" s="93"/>
      <c r="K29" s="167"/>
      <c r="L29" s="167"/>
      <c r="M29" s="83"/>
      <c r="N29" s="94"/>
      <c r="O29" s="83"/>
    </row>
    <row r="30" spans="2:40">
      <c r="B30" s="99"/>
      <c r="C30" s="99"/>
      <c r="D30" s="99"/>
      <c r="E30" s="99"/>
      <c r="F30" s="99"/>
      <c r="G30" s="99"/>
      <c r="H30" s="99"/>
      <c r="I30" s="99"/>
      <c r="J30" s="99"/>
      <c r="K30" s="167"/>
      <c r="L30" s="167"/>
      <c r="M30" s="99"/>
      <c r="N30" s="99"/>
      <c r="O30" s="99"/>
    </row>
    <row r="31" spans="2:40">
      <c r="B31" s="99"/>
      <c r="C31" s="99"/>
      <c r="D31" s="99"/>
      <c r="E31" s="99"/>
      <c r="F31" s="99"/>
      <c r="G31" s="99"/>
      <c r="H31" s="99"/>
      <c r="I31" s="99"/>
      <c r="J31" s="99"/>
      <c r="K31" s="167"/>
      <c r="L31" s="167"/>
      <c r="M31" s="99"/>
      <c r="N31" s="99"/>
      <c r="O31" s="99"/>
    </row>
    <row r="32" spans="2:40">
      <c r="B32" s="142" t="s">
        <v>1874</v>
      </c>
      <c r="C32" s="99"/>
      <c r="D32" s="99"/>
      <c r="E32" s="99"/>
      <c r="F32" s="99"/>
      <c r="G32" s="99"/>
      <c r="H32" s="99"/>
      <c r="I32" s="99"/>
      <c r="J32" s="99"/>
      <c r="K32" s="167"/>
      <c r="L32" s="167"/>
      <c r="M32" s="99"/>
      <c r="N32" s="99"/>
      <c r="O32" s="99"/>
    </row>
    <row r="33" spans="2:15">
      <c r="B33" s="142" t="s">
        <v>125</v>
      </c>
      <c r="C33" s="99"/>
      <c r="D33" s="99"/>
      <c r="E33" s="99"/>
      <c r="F33" s="99"/>
      <c r="G33" s="99"/>
      <c r="H33" s="99"/>
      <c r="I33" s="99"/>
      <c r="J33" s="99"/>
      <c r="K33" s="167"/>
      <c r="L33" s="167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167"/>
      <c r="L34" s="167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167"/>
      <c r="L35" s="167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167"/>
      <c r="L36" s="167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167"/>
      <c r="L37" s="167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167"/>
      <c r="L38" s="167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167"/>
      <c r="L39" s="167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167"/>
      <c r="L40" s="167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167"/>
      <c r="L41" s="167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167"/>
      <c r="L42" s="167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167"/>
      <c r="L43" s="167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167"/>
      <c r="L44" s="167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167"/>
      <c r="L45" s="167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167"/>
      <c r="L46" s="167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167"/>
      <c r="L47" s="167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167"/>
      <c r="L48" s="167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167"/>
      <c r="L49" s="167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167"/>
      <c r="L50" s="167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167"/>
      <c r="L51" s="167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167"/>
      <c r="L52" s="167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167"/>
      <c r="L53" s="167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167"/>
      <c r="L54" s="167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167"/>
      <c r="L55" s="167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167"/>
      <c r="L56" s="167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167"/>
      <c r="L57" s="167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167"/>
      <c r="L58" s="167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167"/>
      <c r="L59" s="167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167"/>
      <c r="L60" s="167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167"/>
      <c r="L61" s="167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167"/>
      <c r="L62" s="167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167"/>
      <c r="L63" s="167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167"/>
      <c r="L64" s="167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167"/>
      <c r="L65" s="167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167"/>
      <c r="L66" s="167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167"/>
      <c r="L67" s="167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167"/>
      <c r="L68" s="167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167"/>
      <c r="L69" s="167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167"/>
      <c r="L70" s="167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167"/>
      <c r="L71" s="167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167"/>
      <c r="L72" s="167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167"/>
      <c r="L73" s="167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167"/>
      <c r="L74" s="167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167"/>
      <c r="L75" s="167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167"/>
      <c r="L76" s="167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167"/>
      <c r="L77" s="167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167"/>
      <c r="L78" s="167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167"/>
      <c r="L79" s="167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167"/>
      <c r="L80" s="167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167"/>
      <c r="L81" s="167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167"/>
      <c r="L82" s="167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167"/>
      <c r="L83" s="167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167"/>
      <c r="L84" s="167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167"/>
      <c r="L85" s="167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167"/>
      <c r="L86" s="167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167"/>
      <c r="L87" s="167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167"/>
      <c r="L88" s="167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167"/>
      <c r="L89" s="167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167"/>
      <c r="L90" s="167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167"/>
      <c r="L91" s="167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167"/>
      <c r="L92" s="167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167"/>
      <c r="L93" s="167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167"/>
      <c r="L94" s="167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167"/>
      <c r="L95" s="167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167"/>
      <c r="L96" s="167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167"/>
      <c r="L97" s="167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167"/>
      <c r="L98" s="167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167"/>
      <c r="L99" s="167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167"/>
      <c r="L100" s="167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167"/>
      <c r="L101" s="167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167"/>
      <c r="L102" s="167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167"/>
      <c r="L103" s="167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167"/>
      <c r="L104" s="167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167"/>
      <c r="L105" s="167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167"/>
      <c r="L106" s="167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167"/>
      <c r="L107" s="167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167"/>
      <c r="L108" s="167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167"/>
      <c r="L109" s="167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167"/>
      <c r="L110" s="167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167"/>
      <c r="L111" s="167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167"/>
      <c r="L112" s="167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167"/>
      <c r="L113" s="167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167"/>
      <c r="L114" s="167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167"/>
      <c r="L115" s="167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167"/>
      <c r="L116" s="167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167"/>
      <c r="L117" s="167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167"/>
      <c r="L118" s="167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167"/>
      <c r="L119" s="167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167"/>
      <c r="L120" s="167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167"/>
      <c r="L121" s="167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167"/>
      <c r="L122" s="167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167"/>
      <c r="L123" s="167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167"/>
      <c r="L124" s="167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167"/>
      <c r="L125" s="167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167"/>
      <c r="L126" s="167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167"/>
      <c r="L127" s="167"/>
      <c r="M127" s="99"/>
      <c r="N127" s="99"/>
      <c r="O127" s="99"/>
    </row>
    <row r="128" spans="2:15">
      <c r="B128" s="99"/>
      <c r="C128" s="99"/>
      <c r="D128" s="99"/>
      <c r="E128" s="99"/>
      <c r="F128" s="99"/>
      <c r="G128" s="99"/>
      <c r="H128" s="99"/>
      <c r="I128" s="99"/>
      <c r="J128" s="99"/>
      <c r="K128" s="167"/>
      <c r="L128" s="167"/>
      <c r="M128" s="99"/>
      <c r="N128" s="99"/>
      <c r="O128" s="99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1"/>
      <c r="C307" s="1"/>
      <c r="D307" s="1"/>
      <c r="E307" s="1"/>
    </row>
    <row r="308" spans="2:5">
      <c r="B308" s="41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03"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B34:B1048576 A1:A1048576 B1:B31 D1:XFD1048576"/>
  </dataValidations>
  <pageMargins left="0" right="0" top="0.5" bottom="0.5" header="0" footer="0.25"/>
  <pageSetup paperSize="9" scale="7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2016-06-08T09:49:00+00:00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E10588C-3FF6-45E9-95C4-1C97CF4CA0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38</vt:i4>
      </vt:variant>
    </vt:vector>
  </HeadingPairs>
  <TitlesOfParts>
    <vt:vector size="6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הלוואות!WPrint_Area_W</vt:lpstr>
      <vt:lpstr>'חוזים עתידיים'!WPrint_Area_W</vt:lpstr>
      <vt:lpstr>'סכום נכסי הקרן'!WPrint_Area_W</vt:lpstr>
      <vt:lpstr>'אג"ח קונצרני'!WPrint_TitlesW</vt:lpstr>
      <vt:lpstr>'יתרת התחייבות להשקעה'!WPrint_TitlesW</vt:lpstr>
      <vt:lpstr>'לא סחיר - חוזים עתידיים'!WPrint_TitlesW</vt:lpstr>
      <vt:lpstr>מזומנים!WPrint_TitlesW</vt:lpstr>
      <vt:lpstr>מניות!WPrint_TitlesW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עופרה כוכבי</cp:lastModifiedBy>
  <cp:lastPrinted>2016-06-08T06:16:52Z</cp:lastPrinted>
  <dcterms:created xsi:type="dcterms:W3CDTF">2005-07-19T07:39:38Z</dcterms:created>
  <dcterms:modified xsi:type="dcterms:W3CDTF">2016-06-08T09:47:22Z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2" name="kb4cc1381c4248d7a2dfa3f1be0c86c0">
    <vt:lpwstr/>
  </property>
  <property fmtid="{D5CDD505-2E9C-101B-9397-08002B2CF9AE}" pid="23" name="b76e59bb9f5947a781773f53cc6e9460">
    <vt:lpwstr/>
  </property>
  <property fmtid="{D5CDD505-2E9C-101B-9397-08002B2CF9AE}" pid="24" name="n612d9597dc7466f957352ce79be86f3">
    <vt:lpwstr/>
  </property>
  <property fmtid="{D5CDD505-2E9C-101B-9397-08002B2CF9AE}" pid="25" name="ia53b9f18d984e01914f4b79710425b7">
    <vt:lpwstr/>
  </property>
  <property fmtid="{D5CDD505-2E9C-101B-9397-08002B2CF9AE}" pid="27" name="aa1c885e8039426686f6c49672b09953">
    <vt:lpwstr/>
  </property>
  <property fmtid="{D5CDD505-2E9C-101B-9397-08002B2CF9AE}" pid="28" name="e09eddfac2354f9ab04a226e27f86f1f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