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25230" windowHeight="11850" tabRatio="791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27" hidden="1">'יתרת התחייבות להשקעה'!$D$1:$D$103</definedName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Print_Area" localSheetId="1">Sheet1!$B$5:$Y$36</definedName>
    <definedName name="Print_Area" localSheetId="5">'אג"ח קונצרני'!$B$6:$T$32</definedName>
    <definedName name="Print_Area" localSheetId="10">אופציות!$B$6:$L$40</definedName>
    <definedName name="Print_Area" localSheetId="22">הלוואות!$B$6:$O$55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מקרקעין'!$B$6:$I$24</definedName>
    <definedName name="Print_Area" localSheetId="11">'חוזים עתידיים'!$B$6:$I$18</definedName>
    <definedName name="Print_Area" localSheetId="27">'יתרת התחייבות להשקעה'!$B$6:$D$11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אופציות'!$B$6:$L$44</definedName>
    <definedName name="Print_Area" localSheetId="20">'לא סחיר - חוזים עתידיים'!$B$6:$K$43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מניות'!$B$6:$M$21</definedName>
    <definedName name="Print_Area" localSheetId="17">'לא סחיר - קרנות השקעה'!$B$6:$K$36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מזומנים!$B$6:$K$37</definedName>
    <definedName name="Print_Area" localSheetId="6">מניות!$B$6:$N$32</definedName>
    <definedName name="Print_Area" localSheetId="0">'סכום נכסי הקרן'!$B$6:$D$50</definedName>
    <definedName name="Print_Area" localSheetId="23">'פקדונות מעל 3 חודשים'!$B$6:$O$30</definedName>
    <definedName name="Print_Area" localSheetId="8">'קרנות נאמנות'!$B$6:$O$20</definedName>
    <definedName name="Print_Area" localSheetId="3">'תעודות התחייבות ממשלתיות'!$B$6:$Q$27</definedName>
    <definedName name="Print_Area" localSheetId="4">'תעודות חוב מסחריות '!$B$6:$T$29</definedName>
    <definedName name="Print_Area" localSheetId="7">'תעודות סל'!$B$6:$M$44</definedName>
    <definedName name="range_data">#REF!</definedName>
    <definedName name="table_company">#REF!</definedName>
    <definedName name="_xlnm.Print_Area" localSheetId="22">הלוואות!$A$1:$P$172</definedName>
    <definedName name="_xlnm.Print_Area" localSheetId="11">'חוזים עתידיים'!$A$1:$L$23</definedName>
    <definedName name="_xlnm.Print_Titles" localSheetId="5">'אג"ח קונצרני'!$6:$10</definedName>
    <definedName name="_xlnm.Print_Titles" localSheetId="22">הלוואות!$6:$9</definedName>
    <definedName name="_xlnm.Print_Titles" localSheetId="24">'זכויות מקרקעין'!$6:$9</definedName>
    <definedName name="_xlnm.Print_Titles" localSheetId="27">'יתרת התחייבות להשקעה'!$6:$10</definedName>
    <definedName name="_xlnm.Print_Titles" localSheetId="13">'לא סחיר- תעודות התחייבות ממשלתי'!$6:$10</definedName>
    <definedName name="_xlnm.Print_Titles" localSheetId="15">'לא סחיר - אג"ח קונצרני'!$6:$10</definedName>
    <definedName name="_xlnm.Print_Titles" localSheetId="20">'לא סחיר - חוזים עתידיים'!$6:$10</definedName>
    <definedName name="_xlnm.Print_Titles" localSheetId="16">'לא סחיר - מניות'!$6:$10</definedName>
    <definedName name="_xlnm.Print_Titles" localSheetId="17">'לא סחיר - קרנות השקעה'!$6:$10</definedName>
    <definedName name="_xlnm.Print_Titles" localSheetId="2">מזומנים!$6:$9</definedName>
    <definedName name="_xlnm.Print_Titles" localSheetId="6">מניות!$6:$10</definedName>
    <definedName name="_xlnm.Print_Titles" localSheetId="23">'פקדונות מעל 3 חודשים'!$6:$9</definedName>
    <definedName name="_xlnm.Print_Titles" localSheetId="8">'קרנות נאמנות'!$6:$10</definedName>
    <definedName name="_xlnm.Print_Titles" localSheetId="3">'תעודות התחייבות ממשלתיות'!$6:$10</definedName>
    <definedName name="_xlnm.Print_Titles" localSheetId="7">'תעודות סל'!$6:$10</definedName>
  </definedNames>
  <calcPr calcId="145621"/>
</workbook>
</file>

<file path=xl/calcChain.xml><?xml version="1.0" encoding="utf-8"?>
<calcChain xmlns="http://schemas.openxmlformats.org/spreadsheetml/2006/main">
  <c r="C43" i="88" l="1"/>
  <c r="J10" i="58"/>
  <c r="J11" i="58"/>
  <c r="J51" i="58"/>
  <c r="J18" i="72" l="1"/>
  <c r="J11" i="72" s="1"/>
  <c r="C41" i="88" l="1"/>
  <c r="C40" i="88"/>
  <c r="C35" i="88"/>
  <c r="C34" i="88"/>
  <c r="C33" i="88"/>
  <c r="C32" i="88"/>
  <c r="C31" i="88"/>
  <c r="C29" i="88"/>
  <c r="C28" i="88"/>
  <c r="C26" i="88"/>
  <c r="C24" i="88"/>
  <c r="C21" i="88"/>
  <c r="C20" i="88"/>
  <c r="C19" i="88"/>
  <c r="C18" i="88"/>
  <c r="C17" i="88"/>
  <c r="C16" i="88"/>
  <c r="C15" i="88"/>
  <c r="C13" i="88"/>
  <c r="M10" i="78" l="1"/>
  <c r="M12" i="78"/>
  <c r="H13" i="73" l="1"/>
  <c r="H12" i="73" s="1"/>
  <c r="H43" i="73"/>
  <c r="H42" i="73" s="1"/>
  <c r="C27" i="88" l="1"/>
  <c r="C23" i="88" s="1"/>
  <c r="J15" i="78" l="1"/>
  <c r="G15" i="78"/>
  <c r="L17" i="78"/>
  <c r="M19" i="78"/>
  <c r="L19" i="78" s="1"/>
  <c r="M18" i="78"/>
  <c r="L18" i="78" s="1"/>
  <c r="M17" i="78"/>
  <c r="M16" i="78"/>
  <c r="M15" i="78" s="1"/>
  <c r="M11" i="78" s="1"/>
  <c r="L16" i="78" l="1"/>
  <c r="N49" i="78"/>
  <c r="N37" i="78" l="1"/>
  <c r="N11" i="78"/>
  <c r="N21" i="78"/>
  <c r="N41" i="78"/>
  <c r="N33" i="78"/>
  <c r="N25" i="78"/>
  <c r="N164" i="78"/>
  <c r="N29" i="78"/>
  <c r="N45" i="78"/>
  <c r="N53" i="78"/>
  <c r="N57" i="78"/>
  <c r="N61" i="78"/>
  <c r="N65" i="78"/>
  <c r="N69" i="78"/>
  <c r="N73" i="78"/>
  <c r="N77" i="78"/>
  <c r="N81" i="78"/>
  <c r="N85" i="78"/>
  <c r="N89" i="78"/>
  <c r="N93" i="78"/>
  <c r="N97" i="78"/>
  <c r="N101" i="78"/>
  <c r="N105" i="78"/>
  <c r="N109" i="78"/>
  <c r="N113" i="78"/>
  <c r="N117" i="78"/>
  <c r="N121" i="78"/>
  <c r="N125" i="78"/>
  <c r="N129" i="78"/>
  <c r="N133" i="78"/>
  <c r="N137" i="78"/>
  <c r="N142" i="78"/>
  <c r="N147" i="78"/>
  <c r="N151" i="78"/>
  <c r="N155" i="78"/>
  <c r="N159" i="78"/>
  <c r="N163" i="78"/>
  <c r="N12" i="78"/>
  <c r="N22" i="78"/>
  <c r="N26" i="78"/>
  <c r="N30" i="78"/>
  <c r="N34" i="78"/>
  <c r="N38" i="78"/>
  <c r="N42" i="78"/>
  <c r="N46" i="78"/>
  <c r="N50" i="78"/>
  <c r="N54" i="78"/>
  <c r="N58" i="78"/>
  <c r="N62" i="78"/>
  <c r="N66" i="78"/>
  <c r="N70" i="78"/>
  <c r="N74" i="78"/>
  <c r="N78" i="78"/>
  <c r="N82" i="78"/>
  <c r="N86" i="78"/>
  <c r="N90" i="78"/>
  <c r="N94" i="78"/>
  <c r="N98" i="78"/>
  <c r="N102" i="78"/>
  <c r="N106" i="78"/>
  <c r="N110" i="78"/>
  <c r="N114" i="78"/>
  <c r="N118" i="78"/>
  <c r="N122" i="78"/>
  <c r="N130" i="78"/>
  <c r="N134" i="78"/>
  <c r="N139" i="78"/>
  <c r="N144" i="78"/>
  <c r="N148" i="78"/>
  <c r="N152" i="78"/>
  <c r="N156" i="78"/>
  <c r="N160" i="78"/>
  <c r="N16" i="78"/>
  <c r="N18" i="78"/>
  <c r="N17" i="78"/>
  <c r="N19" i="78"/>
  <c r="N23" i="78"/>
  <c r="N27" i="78"/>
  <c r="N31" i="78"/>
  <c r="N35" i="78"/>
  <c r="N39" i="78"/>
  <c r="N43" i="78"/>
  <c r="N47" i="78"/>
  <c r="N51" i="78"/>
  <c r="N55" i="78"/>
  <c r="N59" i="78"/>
  <c r="N63" i="78"/>
  <c r="N67" i="78"/>
  <c r="N71" i="78"/>
  <c r="N75" i="78"/>
  <c r="N79" i="78"/>
  <c r="N83" i="78"/>
  <c r="N87" i="78"/>
  <c r="N91" i="78"/>
  <c r="N95" i="78"/>
  <c r="N99" i="78"/>
  <c r="N103" i="78"/>
  <c r="N107" i="78"/>
  <c r="N111" i="78"/>
  <c r="N115" i="78"/>
  <c r="N119" i="78"/>
  <c r="N123" i="78"/>
  <c r="N127" i="78"/>
  <c r="N131" i="78"/>
  <c r="N135" i="78"/>
  <c r="N140" i="78"/>
  <c r="N145" i="78"/>
  <c r="N149" i="78"/>
  <c r="N153" i="78"/>
  <c r="N157" i="78"/>
  <c r="N161" i="78"/>
  <c r="N165" i="78"/>
  <c r="N10" i="78"/>
  <c r="N15" i="78"/>
  <c r="N24" i="78"/>
  <c r="N28" i="78"/>
  <c r="N32" i="78"/>
  <c r="N36" i="78"/>
  <c r="N40" i="78"/>
  <c r="N44" i="78"/>
  <c r="N48" i="78"/>
  <c r="N52" i="78"/>
  <c r="N56" i="78"/>
  <c r="N60" i="78"/>
  <c r="N64" i="78"/>
  <c r="N68" i="78"/>
  <c r="N72" i="78"/>
  <c r="N76" i="78"/>
  <c r="N80" i="78"/>
  <c r="N84" i="78"/>
  <c r="N88" i="78"/>
  <c r="N92" i="78"/>
  <c r="N96" i="78"/>
  <c r="N100" i="78"/>
  <c r="N104" i="78"/>
  <c r="N108" i="78"/>
  <c r="N112" i="78"/>
  <c r="N116" i="78"/>
  <c r="N120" i="78"/>
  <c r="N124" i="78"/>
  <c r="N128" i="78"/>
  <c r="N132" i="78"/>
  <c r="N136" i="78"/>
  <c r="N141" i="78"/>
  <c r="N146" i="78"/>
  <c r="N150" i="78"/>
  <c r="N154" i="78"/>
  <c r="N158" i="78"/>
  <c r="N162" i="78"/>
  <c r="N166" i="78"/>
  <c r="O189" i="61"/>
  <c r="N13" i="78" l="1"/>
  <c r="M126" i="78" l="1"/>
  <c r="N126" i="78" s="1"/>
  <c r="C38" i="88" l="1"/>
  <c r="C12" i="88"/>
  <c r="C85" i="84"/>
  <c r="C54" i="84" s="1"/>
  <c r="C24" i="84"/>
  <c r="C11" i="84" s="1"/>
  <c r="C10" i="84" l="1"/>
  <c r="C44" i="88" s="1"/>
  <c r="K172" i="62" l="1"/>
  <c r="K143" i="62"/>
  <c r="F5" i="89" l="1"/>
  <c r="G5" i="89"/>
  <c r="H5" i="89"/>
  <c r="I5" i="89"/>
  <c r="J5" i="89"/>
  <c r="K5" i="89"/>
  <c r="L5" i="89"/>
  <c r="M5" i="89"/>
  <c r="N5" i="89"/>
  <c r="O5" i="89"/>
  <c r="P5" i="89"/>
  <c r="Q5" i="89"/>
  <c r="R5" i="89"/>
  <c r="S5" i="89"/>
  <c r="T5" i="89"/>
  <c r="U5" i="89"/>
  <c r="V5" i="89"/>
  <c r="W5" i="89"/>
  <c r="X5" i="89"/>
  <c r="Y5" i="89"/>
  <c r="E5" i="89"/>
  <c r="D5" i="89"/>
  <c r="B7" i="89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C11" i="88" l="1"/>
  <c r="C10" i="88" l="1"/>
  <c r="D10" i="88" l="1"/>
  <c r="T316" i="61" l="1"/>
  <c r="P15" i="92"/>
  <c r="Q17" i="77"/>
  <c r="O131" i="78"/>
  <c r="O43" i="79"/>
  <c r="O42" i="78"/>
  <c r="O10" i="78"/>
  <c r="K73" i="76"/>
  <c r="P16" i="92"/>
  <c r="K133" i="76"/>
  <c r="K11" i="76"/>
  <c r="K229" i="76"/>
  <c r="K51" i="76"/>
  <c r="K53" i="73"/>
  <c r="P134" i="69"/>
  <c r="L15" i="65"/>
  <c r="N223" i="62"/>
  <c r="M43" i="72"/>
  <c r="P53" i="69"/>
  <c r="K227" i="76"/>
  <c r="K13" i="73"/>
  <c r="P100" i="69"/>
  <c r="K15" i="67"/>
  <c r="P67" i="69"/>
  <c r="N221" i="62"/>
  <c r="N125" i="62"/>
  <c r="O41" i="64"/>
  <c r="N206" i="62"/>
  <c r="P27" i="69"/>
  <c r="M12" i="63"/>
  <c r="N115" i="62"/>
  <c r="N217" i="62"/>
  <c r="N62" i="62"/>
  <c r="T257" i="61"/>
  <c r="T151" i="61"/>
  <c r="T67" i="61"/>
  <c r="Q33" i="59"/>
  <c r="M77" i="63"/>
  <c r="N82" i="62"/>
  <c r="T306" i="61"/>
  <c r="T239" i="61"/>
  <c r="T154" i="61"/>
  <c r="T82" i="61"/>
  <c r="Q54" i="59"/>
  <c r="M72" i="63"/>
  <c r="N108" i="62"/>
  <c r="N48" i="62"/>
  <c r="T297" i="61"/>
  <c r="T230" i="61"/>
  <c r="T182" i="61"/>
  <c r="T125" i="61"/>
  <c r="T61" i="61"/>
  <c r="T13" i="61"/>
  <c r="T116" i="61"/>
  <c r="N51" i="62"/>
  <c r="O25" i="79"/>
  <c r="P10" i="92"/>
  <c r="O99" i="78"/>
  <c r="O156" i="78"/>
  <c r="K218" i="76"/>
  <c r="K162" i="76"/>
  <c r="K49" i="76"/>
  <c r="O159" i="78"/>
  <c r="K100" i="76"/>
  <c r="K73" i="73"/>
  <c r="K136" i="76"/>
  <c r="K23" i="76"/>
  <c r="K35" i="73"/>
  <c r="P74" i="69"/>
  <c r="O19" i="64"/>
  <c r="I24" i="80"/>
  <c r="S38" i="71"/>
  <c r="P49" i="69"/>
  <c r="K114" i="76"/>
  <c r="S51" i="71"/>
  <c r="P92" i="69"/>
  <c r="L17" i="65"/>
  <c r="O16" i="64"/>
  <c r="N199" i="62"/>
  <c r="N159" i="62"/>
  <c r="I10" i="80"/>
  <c r="O86" i="78"/>
  <c r="K154" i="76"/>
  <c r="K248" i="76"/>
  <c r="O14" i="79"/>
  <c r="I41" i="80"/>
  <c r="P70" i="69"/>
  <c r="K54" i="76"/>
  <c r="P29" i="69"/>
  <c r="S33" i="71"/>
  <c r="S32" i="71"/>
  <c r="N175" i="62"/>
  <c r="P47" i="69"/>
  <c r="K143" i="76"/>
  <c r="M73" i="63"/>
  <c r="N160" i="62"/>
  <c r="N165" i="62"/>
  <c r="T307" i="61"/>
  <c r="T167" i="61"/>
  <c r="T47" i="61"/>
  <c r="O28" i="64"/>
  <c r="N61" i="62"/>
  <c r="T261" i="61"/>
  <c r="T175" i="61"/>
  <c r="T66" i="61"/>
  <c r="Q11" i="59"/>
  <c r="N194" i="62"/>
  <c r="N81" i="62"/>
  <c r="T313" i="61"/>
  <c r="T226" i="61"/>
  <c r="T145" i="61"/>
  <c r="T81" i="61"/>
  <c r="Q49" i="59"/>
  <c r="T100" i="61"/>
  <c r="N176" i="62"/>
  <c r="N167" i="62"/>
  <c r="O52" i="79"/>
  <c r="O70" i="78"/>
  <c r="K97" i="76"/>
  <c r="K207" i="76"/>
  <c r="O57" i="78"/>
  <c r="K139" i="76"/>
  <c r="P22" i="69"/>
  <c r="K76" i="73"/>
  <c r="O46" i="64"/>
  <c r="P140" i="69"/>
  <c r="P83" i="69"/>
  <c r="N133" i="62"/>
  <c r="M97" i="63"/>
  <c r="K12" i="73"/>
  <c r="M35" i="63"/>
  <c r="N99" i="62"/>
  <c r="N89" i="62"/>
  <c r="T283" i="61"/>
  <c r="T131" i="61"/>
  <c r="T23" i="61"/>
  <c r="N163" i="62"/>
  <c r="N41" i="62"/>
  <c r="T256" i="61"/>
  <c r="T130" i="61"/>
  <c r="T42" i="61"/>
  <c r="D13" i="88"/>
  <c r="N178" i="62"/>
  <c r="N52" i="62"/>
  <c r="T277" i="61"/>
  <c r="T210" i="61"/>
  <c r="T141" i="61"/>
  <c r="T53" i="61"/>
  <c r="Q22" i="59"/>
  <c r="T32" i="61"/>
  <c r="T181" i="61"/>
  <c r="N222" i="62"/>
  <c r="O100" i="78"/>
  <c r="O51" i="78"/>
  <c r="K174" i="76"/>
  <c r="K82" i="73"/>
  <c r="K92" i="76"/>
  <c r="K132" i="76"/>
  <c r="S54" i="71"/>
  <c r="M87" i="63"/>
  <c r="P137" i="69"/>
  <c r="K95" i="73"/>
  <c r="P56" i="69"/>
  <c r="M86" i="63"/>
  <c r="K159" i="76"/>
  <c r="M47" i="63"/>
  <c r="P43" i="69"/>
  <c r="N189" i="62"/>
  <c r="N74" i="62"/>
  <c r="N84" i="62"/>
  <c r="T216" i="61"/>
  <c r="T103" i="61"/>
  <c r="T19" i="61"/>
  <c r="D26" i="88"/>
  <c r="N155" i="62"/>
  <c r="N16" i="62"/>
  <c r="T211" i="61"/>
  <c r="T126" i="61"/>
  <c r="T26" i="61"/>
  <c r="P103" i="69"/>
  <c r="N145" i="62"/>
  <c r="N31" i="62"/>
  <c r="T273" i="61"/>
  <c r="T190" i="61"/>
  <c r="T101" i="61"/>
  <c r="T37" i="61"/>
  <c r="Q18" i="59"/>
  <c r="T263" i="61"/>
  <c r="O68" i="78"/>
  <c r="I29" i="80"/>
  <c r="O163" i="78"/>
  <c r="K78" i="73"/>
  <c r="K36" i="76"/>
  <c r="K107" i="76"/>
  <c r="S27" i="71"/>
  <c r="M29" i="63"/>
  <c r="P113" i="69"/>
  <c r="K22" i="73"/>
  <c r="P36" i="69"/>
  <c r="M48" i="63"/>
  <c r="S12" i="71"/>
  <c r="M41" i="63"/>
  <c r="M101" i="63"/>
  <c r="N164" i="62"/>
  <c r="O12" i="64"/>
  <c r="N17" i="62"/>
  <c r="T212" i="61"/>
  <c r="T87" i="61"/>
  <c r="Q24" i="59"/>
  <c r="K54" i="73"/>
  <c r="N122" i="62"/>
  <c r="T302" i="61"/>
  <c r="T195" i="61"/>
  <c r="T90" i="61"/>
  <c r="Q32" i="59"/>
  <c r="D29" i="88"/>
  <c r="P39" i="69"/>
  <c r="N102" i="62"/>
  <c r="N11" i="62"/>
  <c r="T255" i="61"/>
  <c r="T165" i="61"/>
  <c r="T97" i="61"/>
  <c r="T17" i="61"/>
  <c r="M41" i="72"/>
  <c r="Q56" i="59"/>
  <c r="T296" i="61"/>
  <c r="T92" i="61"/>
  <c r="N26" i="62"/>
  <c r="O132" i="78"/>
  <c r="O165" i="78"/>
  <c r="O110" i="78"/>
  <c r="K201" i="76"/>
  <c r="K42" i="73"/>
  <c r="K68" i="76"/>
  <c r="K156" i="76"/>
  <c r="L16" i="74"/>
  <c r="P42" i="69"/>
  <c r="K171" i="76"/>
  <c r="P73" i="69"/>
  <c r="K47" i="73"/>
  <c r="P72" i="69"/>
  <c r="O42" i="64"/>
  <c r="N150" i="62"/>
  <c r="M69" i="63"/>
  <c r="O29" i="64"/>
  <c r="N139" i="62"/>
  <c r="N110" i="62"/>
  <c r="T232" i="61"/>
  <c r="T304" i="61"/>
  <c r="O28" i="78"/>
  <c r="I25" i="80"/>
  <c r="K209" i="76"/>
  <c r="O45" i="78"/>
  <c r="O155" i="78"/>
  <c r="K58" i="76"/>
  <c r="O23" i="64"/>
  <c r="S30" i="71"/>
  <c r="K57" i="73"/>
  <c r="P12" i="69"/>
  <c r="N216" i="62"/>
  <c r="M74" i="63"/>
  <c r="M45" i="63"/>
  <c r="M82" i="63"/>
  <c r="T240" i="61"/>
  <c r="T39" i="61"/>
  <c r="S55" i="71"/>
  <c r="N12" i="62"/>
  <c r="T146" i="61"/>
  <c r="Q28" i="59"/>
  <c r="N68" i="62"/>
  <c r="T117" i="61"/>
  <c r="T293" i="61"/>
  <c r="M49" i="63"/>
  <c r="Q50" i="59"/>
  <c r="T219" i="61"/>
  <c r="N212" i="62"/>
  <c r="T63" i="61"/>
  <c r="N33" i="62"/>
  <c r="N209" i="62"/>
  <c r="O14" i="64"/>
  <c r="O21" i="64"/>
  <c r="M30" i="72"/>
  <c r="M23" i="72"/>
  <c r="P106" i="69"/>
  <c r="K205" i="76"/>
  <c r="I32" i="80"/>
  <c r="K242" i="76"/>
  <c r="K196" i="76"/>
  <c r="T76" i="61"/>
  <c r="Q13" i="59"/>
  <c r="M22" i="63"/>
  <c r="T60" i="61"/>
  <c r="T320" i="61"/>
  <c r="T96" i="61"/>
  <c r="N47" i="62"/>
  <c r="P11" i="92"/>
  <c r="O29" i="79"/>
  <c r="O120" i="78"/>
  <c r="O56" i="78"/>
  <c r="K236" i="76"/>
  <c r="K172" i="76"/>
  <c r="O48" i="79"/>
  <c r="O140" i="78"/>
  <c r="O75" i="78"/>
  <c r="Q12" i="77"/>
  <c r="O39" i="79"/>
  <c r="O130" i="78"/>
  <c r="O66" i="78"/>
  <c r="K247" i="76"/>
  <c r="K182" i="76"/>
  <c r="N151" i="62"/>
  <c r="T205" i="61"/>
  <c r="T16" i="61"/>
  <c r="N106" i="62"/>
  <c r="O57" i="79"/>
  <c r="O128" i="78"/>
  <c r="O44" i="78"/>
  <c r="K200" i="76"/>
  <c r="O56" i="79"/>
  <c r="O127" i="78"/>
  <c r="O39" i="78"/>
  <c r="O47" i="79"/>
  <c r="O118" i="78"/>
  <c r="O30" i="78"/>
  <c r="K190" i="76"/>
  <c r="O65" i="78"/>
  <c r="K158" i="76"/>
  <c r="K93" i="76"/>
  <c r="K29" i="76"/>
  <c r="K56" i="73"/>
  <c r="O142" i="78"/>
  <c r="K191" i="76"/>
  <c r="K112" i="76"/>
  <c r="K48" i="76"/>
  <c r="K77" i="73"/>
  <c r="O137" i="78"/>
  <c r="K189" i="76"/>
  <c r="K111" i="76"/>
  <c r="K47" i="76"/>
  <c r="O117" i="78"/>
  <c r="K79" i="73"/>
  <c r="M20" i="72"/>
  <c r="P130" i="69"/>
  <c r="P66" i="69"/>
  <c r="L16" i="66"/>
  <c r="M91" i="63"/>
  <c r="M25" i="63"/>
  <c r="K151" i="76"/>
  <c r="K34" i="73"/>
  <c r="S42" i="71"/>
  <c r="P109" i="69"/>
  <c r="P45" i="69"/>
  <c r="N96" i="62"/>
  <c r="T237" i="61"/>
  <c r="T209" i="61"/>
  <c r="I23" i="80"/>
  <c r="O116" i="78"/>
  <c r="K249" i="76"/>
  <c r="I22" i="80"/>
  <c r="O115" i="78"/>
  <c r="P13" i="92"/>
  <c r="O134" i="78"/>
  <c r="O22" i="78"/>
  <c r="I20" i="80"/>
  <c r="K177" i="76"/>
  <c r="K85" i="76"/>
  <c r="K94" i="73"/>
  <c r="O34" i="79"/>
  <c r="K175" i="76"/>
  <c r="K84" i="76"/>
  <c r="K89" i="73"/>
  <c r="O105" i="78"/>
  <c r="K148" i="76"/>
  <c r="K59" i="76"/>
  <c r="K243" i="76"/>
  <c r="K48" i="73"/>
  <c r="S11" i="71"/>
  <c r="P58" i="69"/>
  <c r="O35" i="64"/>
  <c r="M38" i="63"/>
  <c r="K118" i="76"/>
  <c r="M35" i="72"/>
  <c r="P121" i="69"/>
  <c r="P37" i="69"/>
  <c r="O85" i="78"/>
  <c r="K75" i="73"/>
  <c r="M18" i="72"/>
  <c r="P128" i="69"/>
  <c r="P64" i="69"/>
  <c r="L14" i="66"/>
  <c r="P115" i="69"/>
  <c r="M98" i="63"/>
  <c r="N232" i="62"/>
  <c r="K232" i="76"/>
  <c r="O53" i="79"/>
  <c r="O95" i="78"/>
  <c r="K202" i="76"/>
  <c r="L15" i="74"/>
  <c r="L14" i="74"/>
  <c r="K43" i="76"/>
  <c r="P94" i="69"/>
  <c r="K50" i="73"/>
  <c r="O58" i="79"/>
  <c r="P116" i="69"/>
  <c r="M81" i="63"/>
  <c r="P111" i="69"/>
  <c r="P107" i="69"/>
  <c r="N95" i="62"/>
  <c r="N13" i="62"/>
  <c r="N184" i="62"/>
  <c r="K184" i="76"/>
  <c r="K251" i="76"/>
  <c r="K52" i="73"/>
  <c r="K165" i="76"/>
  <c r="P126" i="69"/>
  <c r="K18" i="73"/>
  <c r="S56" i="71"/>
  <c r="L17" i="66"/>
  <c r="P31" i="69"/>
  <c r="N205" i="62"/>
  <c r="N37" i="62"/>
  <c r="T83" i="61"/>
  <c r="N196" i="62"/>
  <c r="T235" i="61"/>
  <c r="T18" i="61"/>
  <c r="T197" i="61"/>
  <c r="T33" i="61"/>
  <c r="T246" i="61"/>
  <c r="S20" i="71"/>
  <c r="T110" i="61"/>
  <c r="N88" i="62"/>
  <c r="T111" i="61"/>
  <c r="K91" i="73"/>
  <c r="M19" i="63"/>
  <c r="K80" i="73"/>
  <c r="L15" i="66"/>
  <c r="K17" i="67"/>
  <c r="K51" i="73"/>
  <c r="K134" i="76"/>
  <c r="O135" i="78"/>
  <c r="P23" i="69"/>
  <c r="O17" i="64"/>
  <c r="N79" i="62"/>
  <c r="T225" i="61"/>
  <c r="O19" i="78"/>
  <c r="O13" i="79"/>
  <c r="O88" i="78"/>
  <c r="K253" i="76"/>
  <c r="P14" i="92"/>
  <c r="O16" i="79"/>
  <c r="O91" i="78"/>
  <c r="I38" i="80"/>
  <c r="O164" i="78"/>
  <c r="O82" i="78"/>
  <c r="K230" i="76"/>
  <c r="O54" i="79"/>
  <c r="N22" i="62"/>
  <c r="T288" i="61"/>
  <c r="T241" i="61"/>
  <c r="I31" i="80"/>
  <c r="O108" i="78"/>
  <c r="K244" i="76"/>
  <c r="I26" i="80"/>
  <c r="O103" i="78"/>
  <c r="I42" i="80"/>
  <c r="O139" i="78"/>
  <c r="Q11" i="77"/>
  <c r="O38" i="79"/>
  <c r="K185" i="76"/>
  <c r="K77" i="76"/>
  <c r="K90" i="73"/>
  <c r="O50" i="79"/>
  <c r="K161" i="76"/>
  <c r="K80" i="76"/>
  <c r="K93" i="73"/>
  <c r="O73" i="78"/>
  <c r="K144" i="76"/>
  <c r="K63" i="76"/>
  <c r="K179" i="76"/>
  <c r="K19" i="73"/>
  <c r="S15" i="71"/>
  <c r="P50" i="69"/>
  <c r="O31" i="64"/>
  <c r="M42" i="63"/>
  <c r="K86" i="76"/>
  <c r="M31" i="72"/>
  <c r="P125" i="69"/>
  <c r="T104" i="61"/>
  <c r="T12" i="61"/>
  <c r="T112" i="61"/>
  <c r="O49" i="79"/>
  <c r="O60" i="78"/>
  <c r="K164" i="76"/>
  <c r="O87" i="78"/>
  <c r="O35" i="79"/>
  <c r="O46" i="78"/>
  <c r="O113" i="78"/>
  <c r="K130" i="76"/>
  <c r="K21" i="76"/>
  <c r="O109" i="78"/>
  <c r="K125" i="76"/>
  <c r="K20" i="76"/>
  <c r="O25" i="78"/>
  <c r="K103" i="76"/>
  <c r="K88" i="73"/>
  <c r="M32" i="72"/>
  <c r="P102" i="69"/>
  <c r="L20" i="65"/>
  <c r="M17" i="63"/>
  <c r="K58" i="73"/>
  <c r="S14" i="71"/>
  <c r="P21" i="69"/>
  <c r="K98" i="76"/>
  <c r="M34" i="72"/>
  <c r="P112" i="69"/>
  <c r="P32" i="69"/>
  <c r="S50" i="71"/>
  <c r="M76" i="63"/>
  <c r="N195" i="62"/>
  <c r="N129" i="62"/>
  <c r="P127" i="69"/>
  <c r="M102" i="63"/>
  <c r="M14" i="63"/>
  <c r="M29" i="72"/>
  <c r="O34" i="64"/>
  <c r="M40" i="63"/>
  <c r="N185" i="62"/>
  <c r="N119" i="62"/>
  <c r="M25" i="72"/>
  <c r="N157" i="62"/>
  <c r="N58" i="62"/>
  <c r="T303" i="61"/>
  <c r="T236" i="61"/>
  <c r="T171" i="61"/>
  <c r="T107" i="61"/>
  <c r="T43" i="61"/>
  <c r="Q29" i="59"/>
  <c r="M99" i="63"/>
  <c r="N114" i="62"/>
  <c r="N36" i="62"/>
  <c r="T282" i="61"/>
  <c r="T215" i="61"/>
  <c r="T150" i="61"/>
  <c r="T86" i="61"/>
  <c r="T22" i="61"/>
  <c r="D24" i="88"/>
  <c r="K62" i="76"/>
  <c r="N186" i="62"/>
  <c r="N75" i="62"/>
  <c r="T317" i="61"/>
  <c r="T250" i="61"/>
  <c r="T186" i="61"/>
  <c r="T121" i="61"/>
  <c r="T57" i="61"/>
  <c r="Q45" i="59"/>
  <c r="D17" i="88"/>
  <c r="T20" i="61"/>
  <c r="T280" i="61"/>
  <c r="T168" i="61"/>
  <c r="T152" i="61"/>
  <c r="T164" i="61"/>
  <c r="Q34" i="59"/>
  <c r="Q53" i="59"/>
  <c r="T85" i="61"/>
  <c r="T173" i="61"/>
  <c r="T260" i="61"/>
  <c r="N35" i="62"/>
  <c r="N161" i="62"/>
  <c r="D18" i="88"/>
  <c r="Q63" i="59"/>
  <c r="T94" i="61"/>
  <c r="T179" i="61"/>
  <c r="T270" i="61"/>
  <c r="N45" i="62"/>
  <c r="N172" i="62"/>
  <c r="D35" i="88"/>
  <c r="Q37" i="59"/>
  <c r="T71" i="61"/>
  <c r="T159" i="61"/>
  <c r="T244" i="61"/>
  <c r="N21" i="62"/>
  <c r="N132" i="62"/>
  <c r="O42" i="79"/>
  <c r="N148" i="62"/>
  <c r="M23" i="63"/>
  <c r="O45" i="64"/>
  <c r="K252" i="76"/>
  <c r="M85" i="63"/>
  <c r="S28" i="71"/>
  <c r="N158" i="62"/>
  <c r="M37" i="63"/>
  <c r="P19" i="69"/>
  <c r="L22" i="65"/>
  <c r="P84" i="69"/>
  <c r="S37" i="71"/>
  <c r="K67" i="73"/>
  <c r="L18" i="65"/>
  <c r="P89" i="69"/>
  <c r="M27" i="72"/>
  <c r="O101" i="78"/>
  <c r="M96" i="63"/>
  <c r="P54" i="69"/>
  <c r="S39" i="71"/>
  <c r="K74" i="76"/>
  <c r="K55" i="76"/>
  <c r="K181" i="76"/>
  <c r="K55" i="73"/>
  <c r="K76" i="76"/>
  <c r="K231" i="76"/>
  <c r="K61" i="73"/>
  <c r="K81" i="76"/>
  <c r="K233" i="76"/>
  <c r="K222" i="76"/>
  <c r="O126" i="78"/>
  <c r="O35" i="78"/>
  <c r="O28" i="79"/>
  <c r="K240" i="76"/>
  <c r="O158" i="78"/>
  <c r="N85" i="62"/>
  <c r="T221" i="61"/>
  <c r="P87" i="69"/>
  <c r="T132" i="61"/>
  <c r="Q57" i="59"/>
  <c r="T93" i="61"/>
  <c r="T178" i="61"/>
  <c r="T265" i="61"/>
  <c r="N44" i="62"/>
  <c r="N169" i="62"/>
  <c r="D28" i="88"/>
  <c r="T14" i="61"/>
  <c r="T98" i="61"/>
  <c r="T187" i="61"/>
  <c r="T274" i="61"/>
  <c r="N49" i="62"/>
  <c r="N188" i="62"/>
  <c r="D43" i="88"/>
  <c r="Q43" i="59"/>
  <c r="T79" i="61"/>
  <c r="T163" i="61"/>
  <c r="T248" i="61"/>
  <c r="N29" i="62"/>
  <c r="N140" i="62"/>
  <c r="N66" i="62"/>
  <c r="N156" i="62"/>
  <c r="M28" i="63"/>
  <c r="L21" i="65"/>
  <c r="N202" i="62"/>
  <c r="M90" i="63"/>
  <c r="S45" i="71"/>
  <c r="N166" i="62"/>
  <c r="M43" i="63"/>
  <c r="P35" i="69"/>
  <c r="K11" i="67"/>
  <c r="P88" i="69"/>
  <c r="S41" i="71"/>
  <c r="K83" i="73"/>
  <c r="L11" i="66"/>
  <c r="P97" i="69"/>
  <c r="M39" i="72"/>
  <c r="O10" i="79"/>
  <c r="M100" i="63"/>
  <c r="P62" i="69"/>
  <c r="S43" i="71"/>
  <c r="K90" i="76"/>
  <c r="K67" i="76"/>
  <c r="K197" i="76"/>
  <c r="K65" i="73"/>
  <c r="K88" i="76"/>
  <c r="K239" i="76"/>
  <c r="K66" i="73"/>
  <c r="K89" i="76"/>
  <c r="K241" i="76"/>
  <c r="K226" i="76"/>
  <c r="O144" i="78"/>
  <c r="O47" i="78"/>
  <c r="O40" i="79"/>
  <c r="Q13" i="77"/>
  <c r="O162" i="78"/>
  <c r="N63" i="62"/>
  <c r="T172" i="61"/>
  <c r="Q25" i="59"/>
  <c r="T300" i="61"/>
  <c r="O166" i="78"/>
  <c r="T24" i="61"/>
  <c r="O52" i="78"/>
  <c r="Q16" i="77"/>
  <c r="O147" i="78"/>
  <c r="O125" i="78"/>
  <c r="P12" i="92"/>
  <c r="O26" i="79"/>
  <c r="O43" i="64"/>
  <c r="M19" i="72"/>
  <c r="K82" i="76"/>
  <c r="P28" i="69"/>
  <c r="M20" i="63"/>
  <c r="O36" i="64"/>
  <c r="M68" i="63"/>
  <c r="P135" i="69"/>
  <c r="T279" i="61"/>
  <c r="T276" i="61"/>
  <c r="O24" i="79"/>
  <c r="P13" i="93"/>
  <c r="K153" i="76"/>
  <c r="K75" i="76"/>
  <c r="P46" i="69"/>
  <c r="P85" i="69"/>
  <c r="P136" i="69"/>
  <c r="M60" i="63"/>
  <c r="N210" i="62"/>
  <c r="N144" i="62"/>
  <c r="T299" i="61"/>
  <c r="Q51" i="59"/>
  <c r="N109" i="62"/>
  <c r="T191" i="61"/>
  <c r="T36" i="61"/>
  <c r="T77" i="61"/>
  <c r="N27" i="62"/>
  <c r="T170" i="61"/>
  <c r="D20" i="88"/>
  <c r="T196" i="61"/>
  <c r="N123" i="62"/>
  <c r="M33" i="72"/>
  <c r="P52" i="69"/>
  <c r="P105" i="69"/>
  <c r="T177" i="61"/>
  <c r="O31" i="79"/>
  <c r="K199" i="76"/>
  <c r="M40" i="72"/>
  <c r="P133" i="69"/>
  <c r="O133" i="78"/>
  <c r="N230" i="62"/>
  <c r="N200" i="62"/>
  <c r="I40" i="80"/>
  <c r="K101" i="76"/>
  <c r="L17" i="74"/>
  <c r="K16" i="67"/>
  <c r="N154" i="62"/>
  <c r="N78" i="62"/>
  <c r="T106" i="61"/>
  <c r="T48" i="61"/>
  <c r="N69" i="62"/>
  <c r="T286" i="61"/>
  <c r="T262" i="61"/>
  <c r="N170" i="62"/>
  <c r="K70" i="76"/>
  <c r="K71" i="76"/>
  <c r="O49" i="78"/>
  <c r="I15" i="80"/>
  <c r="T249" i="61"/>
  <c r="T124" i="61"/>
  <c r="O18" i="78"/>
  <c r="O154" i="78"/>
  <c r="O40" i="78"/>
  <c r="K188" i="76"/>
  <c r="O157" i="78"/>
  <c r="O43" i="78"/>
  <c r="O23" i="79"/>
  <c r="O50" i="78"/>
  <c r="K198" i="76"/>
  <c r="Q61" i="59"/>
  <c r="N59" i="62"/>
  <c r="O16" i="78"/>
  <c r="O150" i="78"/>
  <c r="K224" i="76"/>
  <c r="O12" i="79"/>
  <c r="O12" i="78"/>
  <c r="O94" i="78"/>
  <c r="K210" i="76"/>
  <c r="K217" i="76"/>
  <c r="K61" i="76"/>
  <c r="K37" i="73"/>
  <c r="K223" i="76"/>
  <c r="K64" i="76"/>
  <c r="K40" i="73"/>
  <c r="K160" i="76"/>
  <c r="K31" i="76"/>
  <c r="K42" i="76"/>
  <c r="S31" i="71"/>
  <c r="P34" i="69"/>
  <c r="M75" i="63"/>
  <c r="O37" i="78"/>
  <c r="M15" i="72"/>
  <c r="P77" i="69"/>
  <c r="T88" i="61"/>
  <c r="N30" i="62"/>
  <c r="O146" i="78"/>
  <c r="K192" i="76"/>
  <c r="O55" i="78"/>
  <c r="O106" i="78"/>
  <c r="K178" i="76"/>
  <c r="K105" i="76"/>
  <c r="K46" i="73"/>
  <c r="K149" i="76"/>
  <c r="K69" i="73"/>
  <c r="K173" i="76"/>
  <c r="K19" i="76"/>
  <c r="M12" i="72"/>
  <c r="P38" i="69"/>
  <c r="M63" i="63"/>
  <c r="K23" i="73"/>
  <c r="P81" i="69"/>
  <c r="K163" i="76"/>
  <c r="S46" i="71"/>
  <c r="P80" i="69"/>
  <c r="K44" i="73"/>
  <c r="M53" i="63"/>
  <c r="N162" i="62"/>
  <c r="T308" i="61"/>
  <c r="I39" i="80"/>
  <c r="K120" i="76"/>
  <c r="M79" i="63"/>
  <c r="S25" i="71"/>
  <c r="K78" i="76"/>
  <c r="T192" i="61"/>
  <c r="O122" i="78"/>
  <c r="M16" i="72"/>
  <c r="P76" i="69"/>
  <c r="O40" i="64"/>
  <c r="D19" i="88"/>
  <c r="T206" i="61"/>
  <c r="N32" i="62"/>
  <c r="M95" i="63"/>
  <c r="K18" i="76"/>
  <c r="K44" i="76"/>
  <c r="O23" i="78"/>
  <c r="T233" i="61"/>
  <c r="T189" i="61"/>
  <c r="T292" i="61"/>
  <c r="O45" i="79"/>
  <c r="O24" i="78"/>
  <c r="I14" i="80"/>
  <c r="O59" i="78"/>
  <c r="O148" i="78"/>
  <c r="O11" i="78"/>
  <c r="T185" i="61"/>
  <c r="M44" i="63"/>
  <c r="O37" i="79"/>
  <c r="O13" i="78"/>
  <c r="O149" i="78"/>
  <c r="O27" i="79"/>
  <c r="K234" i="76"/>
  <c r="K142" i="76"/>
  <c r="K12" i="76"/>
  <c r="Q14" i="77"/>
  <c r="K32" i="76"/>
  <c r="K254" i="76"/>
  <c r="K79" i="76"/>
  <c r="K43" i="73"/>
  <c r="P98" i="69"/>
  <c r="O15" i="64"/>
  <c r="K22" i="76"/>
  <c r="P141" i="69"/>
  <c r="N204" i="62"/>
  <c r="O32" i="78"/>
  <c r="O145" i="78"/>
  <c r="O78" i="78"/>
  <c r="K225" i="76"/>
  <c r="K70" i="73"/>
  <c r="K104" i="76"/>
  <c r="O30" i="79"/>
  <c r="K39" i="76"/>
  <c r="S35" i="71"/>
  <c r="O11" i="64"/>
  <c r="K38" i="76"/>
  <c r="P57" i="69"/>
  <c r="K38" i="73"/>
  <c r="P96" i="69"/>
  <c r="P51" i="69"/>
  <c r="N211" i="62"/>
  <c r="K72" i="73"/>
  <c r="O30" i="64"/>
  <c r="N214" i="62"/>
  <c r="P75" i="69"/>
  <c r="M62" i="63"/>
  <c r="N168" i="62"/>
  <c r="N87" i="62"/>
  <c r="N190" i="62"/>
  <c r="N42" i="62"/>
  <c r="T271" i="61"/>
  <c r="T188" i="61"/>
  <c r="T91" i="61"/>
  <c r="T11" i="61"/>
  <c r="M11" i="63"/>
  <c r="N71" i="62"/>
  <c r="T298" i="61"/>
  <c r="T199" i="61"/>
  <c r="T118" i="61"/>
  <c r="T38" i="61"/>
  <c r="M27" i="63"/>
  <c r="N56" i="62"/>
  <c r="T285" i="61"/>
  <c r="T202" i="61"/>
  <c r="T105" i="61"/>
  <c r="T25" i="61"/>
  <c r="T84" i="61"/>
  <c r="N112" i="62"/>
  <c r="D12" i="88"/>
  <c r="N143" i="62"/>
  <c r="Q38" i="59"/>
  <c r="Q31" i="59"/>
  <c r="T109" i="61"/>
  <c r="T214" i="61"/>
  <c r="N15" i="62"/>
  <c r="N208" i="62"/>
  <c r="Q36" i="59"/>
  <c r="T114" i="61"/>
  <c r="T223" i="61"/>
  <c r="N24" i="62"/>
  <c r="M33" i="63"/>
  <c r="K228" i="76"/>
  <c r="K69" i="76"/>
  <c r="S23" i="71"/>
  <c r="M26" i="72"/>
  <c r="K94" i="76"/>
  <c r="N54" i="62"/>
  <c r="O67" i="78"/>
  <c r="K81" i="73"/>
  <c r="K195" i="76"/>
  <c r="M13" i="72"/>
  <c r="T127" i="61"/>
  <c r="T62" i="61"/>
  <c r="T161" i="61"/>
  <c r="T46" i="61"/>
  <c r="N149" i="62"/>
  <c r="P120" i="69"/>
  <c r="K155" i="76"/>
  <c r="O152" i="78"/>
  <c r="T217" i="61"/>
  <c r="T160" i="61"/>
  <c r="I11" i="80"/>
  <c r="O72" i="78"/>
  <c r="I30" i="80"/>
  <c r="O107" i="78"/>
  <c r="O55" i="79"/>
  <c r="O34" i="78"/>
  <c r="Q44" i="59"/>
  <c r="T108" i="61"/>
  <c r="P12" i="93"/>
  <c r="O64" i="78"/>
  <c r="O36" i="79"/>
  <c r="I17" i="80"/>
  <c r="O54" i="78"/>
  <c r="K250" i="76"/>
  <c r="K45" i="76"/>
  <c r="O77" i="78"/>
  <c r="K96" i="76"/>
  <c r="O46" i="79"/>
  <c r="K95" i="76"/>
  <c r="K106" i="76"/>
  <c r="P114" i="69"/>
  <c r="L11" i="65"/>
  <c r="N215" i="62"/>
  <c r="S26" i="71"/>
  <c r="Q48" i="59"/>
  <c r="O38" i="64"/>
  <c r="O92" i="78"/>
  <c r="O20" i="79"/>
  <c r="O11" i="79"/>
  <c r="O33" i="78"/>
  <c r="K41" i="76"/>
  <c r="K215" i="76"/>
  <c r="K45" i="73"/>
  <c r="K83" i="76"/>
  <c r="K62" i="73"/>
  <c r="P14" i="69"/>
  <c r="K235" i="76"/>
  <c r="P101" i="69"/>
  <c r="K34" i="76"/>
  <c r="S13" i="71"/>
  <c r="K187" i="76"/>
  <c r="M32" i="63"/>
  <c r="O69" i="78"/>
  <c r="L13" i="66"/>
  <c r="M36" i="63"/>
  <c r="P139" i="69"/>
  <c r="M84" i="63"/>
  <c r="N201" i="62"/>
  <c r="N103" i="62"/>
  <c r="M39" i="63"/>
  <c r="N77" i="62"/>
  <c r="T287" i="61"/>
  <c r="T204" i="61"/>
  <c r="T123" i="61"/>
  <c r="T27" i="61"/>
  <c r="P119" i="69"/>
  <c r="N93" i="62"/>
  <c r="T314" i="61"/>
  <c r="T231" i="61"/>
  <c r="T134" i="61"/>
  <c r="T54" i="61"/>
  <c r="Q23" i="59"/>
  <c r="D38" i="88"/>
  <c r="O41" i="78"/>
  <c r="S16" i="71"/>
  <c r="T147" i="61"/>
  <c r="M50" i="63"/>
  <c r="N116" i="62"/>
  <c r="D40" i="88"/>
  <c r="M54" i="63"/>
  <c r="O96" i="78"/>
  <c r="T253" i="61"/>
  <c r="O136" i="78"/>
  <c r="O32" i="79"/>
  <c r="O114" i="78"/>
  <c r="T284" i="61"/>
  <c r="O17" i="79"/>
  <c r="O83" i="78"/>
  <c r="K170" i="76"/>
  <c r="K74" i="73"/>
  <c r="K15" i="76"/>
  <c r="K14" i="76"/>
  <c r="P82" i="69"/>
  <c r="K68" i="73"/>
  <c r="T140" i="61"/>
  <c r="K216" i="76"/>
  <c r="K238" i="76"/>
  <c r="K24" i="73"/>
  <c r="K213" i="76"/>
  <c r="P122" i="69"/>
  <c r="M11" i="72"/>
  <c r="K17" i="73"/>
  <c r="L13" i="65"/>
  <c r="M17" i="72"/>
  <c r="N198" i="62"/>
  <c r="M18" i="63"/>
  <c r="N70" i="62"/>
  <c r="N25" i="62"/>
  <c r="T155" i="61"/>
  <c r="Q47" i="59"/>
  <c r="N180" i="62"/>
  <c r="T266" i="61"/>
  <c r="T102" i="61"/>
  <c r="O22" i="64"/>
  <c r="N40" i="62"/>
  <c r="T234" i="61"/>
  <c r="T137" i="61"/>
  <c r="Q62" i="59"/>
  <c r="D21" i="88"/>
  <c r="N34" i="62"/>
  <c r="T44" i="61"/>
  <c r="T245" i="61"/>
  <c r="T129" i="61"/>
  <c r="T281" i="61"/>
  <c r="N113" i="62"/>
  <c r="D34" i="88"/>
  <c r="T50" i="61"/>
  <c r="T203" i="61"/>
  <c r="N65" i="62"/>
  <c r="K219" i="76"/>
  <c r="T31" i="61"/>
  <c r="T135" i="61"/>
  <c r="T267" i="61"/>
  <c r="N67" i="62"/>
  <c r="K14" i="67"/>
  <c r="N173" i="62"/>
  <c r="M78" i="63"/>
  <c r="K31" i="73"/>
  <c r="O20" i="64"/>
  <c r="N117" i="62"/>
  <c r="N226" i="62"/>
  <c r="P99" i="69"/>
  <c r="P40" i="69"/>
  <c r="S17" i="71"/>
  <c r="K50" i="76"/>
  <c r="P33" i="69"/>
  <c r="S48" i="71"/>
  <c r="N227" i="62"/>
  <c r="L12" i="66"/>
  <c r="P138" i="69"/>
  <c r="K211" i="76"/>
  <c r="K115" i="76"/>
  <c r="I12" i="80"/>
  <c r="K108" i="76"/>
  <c r="O18" i="79"/>
  <c r="K53" i="76"/>
  <c r="O81" i="78"/>
  <c r="O58" i="78"/>
  <c r="I33" i="80"/>
  <c r="I18" i="80"/>
  <c r="O76" i="78"/>
  <c r="O17" i="78"/>
  <c r="N118" i="62"/>
  <c r="T312" i="61"/>
  <c r="T80" i="61"/>
  <c r="T29" i="61"/>
  <c r="T133" i="61"/>
  <c r="T242" i="61"/>
  <c r="N64" i="62"/>
  <c r="O44" i="64"/>
  <c r="D41" i="88"/>
  <c r="T34" i="61"/>
  <c r="T142" i="61"/>
  <c r="T251" i="61"/>
  <c r="N76" i="62"/>
  <c r="P55" i="69"/>
  <c r="Q20" i="59"/>
  <c r="T99" i="61"/>
  <c r="T208" i="61"/>
  <c r="T315" i="61"/>
  <c r="N182" i="62"/>
  <c r="N111" i="62"/>
  <c r="N224" i="62"/>
  <c r="P91" i="69"/>
  <c r="M30" i="63"/>
  <c r="P95" i="69"/>
  <c r="N187" i="62"/>
  <c r="M103" i="63"/>
  <c r="K110" i="76"/>
  <c r="P108" i="69"/>
  <c r="M42" i="72"/>
  <c r="O151" i="78"/>
  <c r="P129" i="69"/>
  <c r="L12" i="74"/>
  <c r="M71" i="63"/>
  <c r="P90" i="69"/>
  <c r="K30" i="73"/>
  <c r="K35" i="76"/>
  <c r="K245" i="76"/>
  <c r="K28" i="76"/>
  <c r="K183" i="76"/>
  <c r="L11" i="74"/>
  <c r="K146" i="76"/>
  <c r="K194" i="76"/>
  <c r="O19" i="79"/>
  <c r="O119" i="78"/>
  <c r="K212" i="76"/>
  <c r="O41" i="79"/>
  <c r="Q17" i="59"/>
  <c r="N55" i="62"/>
  <c r="T40" i="61"/>
  <c r="M66" i="63"/>
  <c r="K99" i="76"/>
  <c r="N191" i="62"/>
  <c r="O141" i="78"/>
  <c r="K203" i="76"/>
  <c r="T176" i="61"/>
  <c r="Q40" i="59"/>
  <c r="Q55" i="59"/>
  <c r="K11" i="73"/>
  <c r="T128" i="61"/>
  <c r="N192" i="62"/>
  <c r="O104" i="78"/>
  <c r="O123" i="78"/>
  <c r="O98" i="78"/>
  <c r="T28" i="61"/>
  <c r="O84" i="78"/>
  <c r="O63" i="78"/>
  <c r="O129" i="78"/>
  <c r="K21" i="73"/>
  <c r="K60" i="73"/>
  <c r="K92" i="73"/>
  <c r="P18" i="69"/>
  <c r="K14" i="73"/>
  <c r="N43" i="62"/>
  <c r="O44" i="79"/>
  <c r="K206" i="76"/>
  <c r="O29" i="78"/>
  <c r="K124" i="76"/>
  <c r="P78" i="69"/>
  <c r="S34" i="71"/>
  <c r="S29" i="71"/>
  <c r="O26" i="64"/>
  <c r="P63" i="69"/>
  <c r="K13" i="76"/>
  <c r="N218" i="62"/>
  <c r="O33" i="64"/>
  <c r="T319" i="61"/>
  <c r="T139" i="61"/>
  <c r="Q12" i="59"/>
  <c r="N147" i="62"/>
  <c r="T247" i="61"/>
  <c r="T70" i="61"/>
  <c r="N153" i="62"/>
  <c r="N23" i="62"/>
  <c r="T218" i="61"/>
  <c r="T89" i="61"/>
  <c r="Q27" i="59"/>
  <c r="M88" i="63"/>
  <c r="T156" i="61"/>
  <c r="T68" i="61"/>
  <c r="T21" i="61"/>
  <c r="T149" i="61"/>
  <c r="T305" i="61"/>
  <c r="M94" i="63"/>
  <c r="T74" i="61"/>
  <c r="T243" i="61"/>
  <c r="N98" i="62"/>
  <c r="T51" i="61"/>
  <c r="T180" i="61"/>
  <c r="T291" i="61"/>
  <c r="N94" i="62"/>
  <c r="N83" i="62"/>
  <c r="N193" i="62"/>
  <c r="O18" i="64"/>
  <c r="N220" i="62"/>
  <c r="L12" i="65"/>
  <c r="N137" i="62"/>
  <c r="M65" i="63"/>
  <c r="M21" i="72"/>
  <c r="P60" i="69"/>
  <c r="M14" i="72"/>
  <c r="K131" i="76"/>
  <c r="P65" i="69"/>
  <c r="K28" i="73"/>
  <c r="M34" i="63"/>
  <c r="P26" i="69"/>
  <c r="M24" i="72"/>
  <c r="K96" i="73"/>
  <c r="K140" i="76"/>
  <c r="K85" i="73"/>
  <c r="K137" i="76"/>
  <c r="K29" i="73"/>
  <c r="K113" i="76"/>
  <c r="O22" i="79"/>
  <c r="O90" i="78"/>
  <c r="O71" i="78"/>
  <c r="K168" i="76"/>
  <c r="O112" i="78"/>
  <c r="T259" i="61"/>
  <c r="T268" i="61"/>
  <c r="T229" i="61"/>
  <c r="T49" i="61"/>
  <c r="T157" i="61"/>
  <c r="T289" i="61"/>
  <c r="N92" i="62"/>
  <c r="K127" i="76"/>
  <c r="T58" i="61"/>
  <c r="T162" i="61"/>
  <c r="T294" i="61"/>
  <c r="N104" i="62"/>
  <c r="D16" i="88"/>
  <c r="T15" i="61"/>
  <c r="T119" i="61"/>
  <c r="T228" i="61"/>
  <c r="N50" i="62"/>
  <c r="M61" i="63"/>
  <c r="N131" i="62"/>
  <c r="M57" i="63"/>
  <c r="S40" i="71"/>
  <c r="M64" i="63"/>
  <c r="K30" i="76"/>
  <c r="N207" i="62"/>
  <c r="O37" i="64"/>
  <c r="P24" i="69"/>
  <c r="P132" i="69"/>
  <c r="K32" i="73"/>
  <c r="P17" i="69"/>
  <c r="S22" i="71"/>
  <c r="K135" i="76"/>
  <c r="O39" i="64"/>
  <c r="P118" i="69"/>
  <c r="K87" i="73"/>
  <c r="K91" i="76"/>
  <c r="O121" i="78"/>
  <c r="K56" i="76"/>
  <c r="O93" i="78"/>
  <c r="K33" i="76"/>
  <c r="K193" i="76"/>
  <c r="O26" i="78"/>
  <c r="O59" i="79"/>
  <c r="O161" i="78"/>
  <c r="O48" i="78"/>
  <c r="I35" i="80"/>
  <c r="N101" i="62"/>
  <c r="N73" i="62"/>
  <c r="D27" i="88"/>
  <c r="O38" i="78"/>
  <c r="M21" i="63"/>
  <c r="N229" i="62"/>
  <c r="K37" i="76"/>
  <c r="K20" i="73"/>
  <c r="N57" i="62"/>
  <c r="N136" i="62"/>
  <c r="P123" i="69"/>
  <c r="K157" i="76"/>
  <c r="T201" i="61"/>
  <c r="N134" i="62"/>
  <c r="K220" i="76"/>
  <c r="O27" i="78"/>
  <c r="K214" i="76"/>
  <c r="T144" i="61"/>
  <c r="K180" i="76"/>
  <c r="O160" i="78"/>
  <c r="K126" i="76"/>
  <c r="K145" i="76"/>
  <c r="K221" i="76"/>
  <c r="M36" i="72"/>
  <c r="M59" i="63"/>
  <c r="P93" i="69"/>
  <c r="O15" i="78"/>
  <c r="O31" i="78"/>
  <c r="K150" i="76"/>
  <c r="K60" i="76"/>
  <c r="K122" i="76"/>
  <c r="M83" i="63"/>
  <c r="K12" i="67"/>
  <c r="P48" i="69"/>
  <c r="N179" i="62"/>
  <c r="M80" i="63"/>
  <c r="P11" i="69"/>
  <c r="N152" i="62"/>
  <c r="N124" i="62"/>
  <c r="T252" i="61"/>
  <c r="T75" i="61"/>
  <c r="D31" i="88"/>
  <c r="N53" i="62"/>
  <c r="T183" i="61"/>
  <c r="Q59" i="59"/>
  <c r="D33" i="88"/>
  <c r="N120" i="62"/>
  <c r="T301" i="61"/>
  <c r="T169" i="61"/>
  <c r="T73" i="61"/>
  <c r="T148" i="61"/>
  <c r="T56" i="61"/>
  <c r="T272" i="61"/>
  <c r="T45" i="61"/>
  <c r="T194" i="61"/>
  <c r="N60" i="62"/>
  <c r="K26" i="73"/>
  <c r="Q15" i="59"/>
  <c r="T138" i="61"/>
  <c r="T290" i="61"/>
  <c r="N130" i="62"/>
  <c r="Q16" i="59"/>
  <c r="T95" i="61"/>
  <c r="T200" i="61"/>
  <c r="T311" i="61"/>
  <c r="N174" i="62"/>
  <c r="N107" i="62"/>
  <c r="N213" i="62"/>
  <c r="P59" i="69"/>
  <c r="M24" i="63"/>
  <c r="P79" i="69"/>
  <c r="N183" i="62"/>
  <c r="M92" i="63"/>
  <c r="K46" i="76"/>
  <c r="P104" i="69"/>
  <c r="M38" i="72"/>
  <c r="O21" i="78"/>
  <c r="P117" i="69"/>
  <c r="K84" i="73"/>
  <c r="M67" i="63"/>
  <c r="P86" i="69"/>
  <c r="K15" i="73"/>
  <c r="K27" i="76"/>
  <c r="K237" i="76"/>
  <c r="K24" i="76"/>
  <c r="K167" i="76"/>
  <c r="K86" i="73"/>
  <c r="K138" i="76"/>
  <c r="K186" i="76"/>
  <c r="O15" i="79"/>
  <c r="O111" i="78"/>
  <c r="K208" i="76"/>
  <c r="O33" i="79"/>
  <c r="T64" i="61"/>
  <c r="D32" i="88"/>
  <c r="T52" i="61"/>
  <c r="Q14" i="59"/>
  <c r="T69" i="61"/>
  <c r="T198" i="61"/>
  <c r="T309" i="61"/>
  <c r="N128" i="62"/>
  <c r="Q19" i="59"/>
  <c r="T78" i="61"/>
  <c r="T207" i="61"/>
  <c r="T318" i="61"/>
  <c r="N138" i="62"/>
  <c r="T35" i="61"/>
  <c r="T143" i="61"/>
  <c r="T275" i="61"/>
  <c r="N72" i="62"/>
  <c r="P71" i="69"/>
  <c r="N177" i="62"/>
  <c r="M89" i="63"/>
  <c r="K64" i="73"/>
  <c r="O25" i="64"/>
  <c r="N121" i="62"/>
  <c r="M15" i="63"/>
  <c r="P131" i="69"/>
  <c r="P44" i="69"/>
  <c r="S21" i="71"/>
  <c r="K66" i="76"/>
  <c r="P41" i="69"/>
  <c r="S53" i="71"/>
  <c r="M13" i="63"/>
  <c r="K13" i="67"/>
  <c r="S19" i="71"/>
  <c r="O53" i="78"/>
  <c r="K119" i="76"/>
  <c r="I28" i="80"/>
  <c r="K116" i="76"/>
  <c r="I16" i="80"/>
  <c r="K57" i="76"/>
  <c r="O97" i="78"/>
  <c r="O62" i="78"/>
  <c r="P10" i="93"/>
  <c r="I34" i="80"/>
  <c r="O80" i="78"/>
  <c r="N39" i="62"/>
  <c r="T120" i="61"/>
  <c r="K121" i="76"/>
  <c r="P25" i="69"/>
  <c r="N181" i="62"/>
  <c r="K72" i="76"/>
  <c r="K16" i="73"/>
  <c r="T278" i="61"/>
  <c r="M26" i="63"/>
  <c r="K17" i="76"/>
  <c r="Q30" i="59"/>
  <c r="I27" i="80"/>
  <c r="K204" i="76"/>
  <c r="I21" i="80"/>
  <c r="K166" i="76"/>
  <c r="N14" i="62"/>
  <c r="P11" i="93"/>
  <c r="O74" i="78"/>
  <c r="K109" i="76"/>
  <c r="K129" i="76"/>
  <c r="K128" i="76"/>
  <c r="S49" i="71"/>
  <c r="N231" i="62"/>
  <c r="P61" i="69"/>
  <c r="O21" i="79"/>
  <c r="I13" i="80"/>
  <c r="K65" i="76"/>
  <c r="K40" i="76"/>
  <c r="K26" i="76"/>
  <c r="N219" i="62"/>
  <c r="L14" i="65"/>
  <c r="P16" i="69"/>
  <c r="N146" i="62"/>
  <c r="M58" i="63"/>
  <c r="O13" i="64"/>
  <c r="N135" i="62"/>
  <c r="N100" i="62"/>
  <c r="T220" i="61"/>
  <c r="T59" i="61"/>
  <c r="N20" i="62"/>
  <c r="T166" i="61"/>
  <c r="Q41" i="59"/>
  <c r="S36" i="71"/>
  <c r="N97" i="62"/>
  <c r="T269" i="61"/>
  <c r="T153" i="61"/>
  <c r="T41" i="61"/>
  <c r="Q52" i="59"/>
  <c r="T213" i="61"/>
  <c r="T72" i="61"/>
  <c r="N18" i="62"/>
  <c r="D23" i="88"/>
  <c r="T65" i="61"/>
  <c r="T238" i="61"/>
  <c r="N86" i="62"/>
  <c r="T30" i="61"/>
  <c r="T158" i="61"/>
  <c r="T310" i="61"/>
  <c r="L16" i="65"/>
  <c r="Q60" i="59"/>
  <c r="T115" i="61"/>
  <c r="T224" i="61"/>
  <c r="N46" i="62"/>
  <c r="M16" i="63"/>
  <c r="N127" i="62"/>
  <c r="M51" i="63"/>
  <c r="S24" i="71"/>
  <c r="M52" i="63"/>
  <c r="K36" i="73"/>
  <c r="N203" i="62"/>
  <c r="O32" i="64"/>
  <c r="P20" i="69"/>
  <c r="P124" i="69"/>
  <c r="K27" i="73"/>
  <c r="P13" i="69"/>
  <c r="S18" i="71"/>
  <c r="K102" i="76"/>
  <c r="O27" i="64"/>
  <c r="P110" i="69"/>
  <c r="K71" i="73"/>
  <c r="K87" i="76"/>
  <c r="O89" i="78"/>
  <c r="K52" i="76"/>
  <c r="O61" i="78"/>
  <c r="K25" i="76"/>
  <c r="K169" i="76"/>
  <c r="Q15" i="77"/>
  <c r="O51" i="79"/>
  <c r="O153" i="78"/>
  <c r="O36" i="78"/>
  <c r="I19" i="80"/>
  <c r="N126" i="62"/>
  <c r="N90" i="62"/>
  <c r="Q21" i="59"/>
  <c r="Q35" i="59"/>
  <c r="T113" i="61"/>
  <c r="T222" i="61"/>
  <c r="N19" i="62"/>
  <c r="N228" i="62"/>
  <c r="D15" i="88"/>
  <c r="Q46" i="59"/>
  <c r="T122" i="61"/>
  <c r="T227" i="61"/>
  <c r="N28" i="62"/>
  <c r="M55" i="63"/>
  <c r="T55" i="61"/>
  <c r="T184" i="61"/>
  <c r="T295" i="61"/>
  <c r="N105" i="62"/>
  <c r="N91" i="62"/>
  <c r="N197" i="62"/>
  <c r="O24" i="64"/>
  <c r="N225" i="62"/>
  <c r="P15" i="69"/>
  <c r="N142" i="62"/>
  <c r="M70" i="63"/>
  <c r="M37" i="72"/>
  <c r="P68" i="69"/>
  <c r="M22" i="72"/>
  <c r="K147" i="76"/>
  <c r="P69" i="69"/>
  <c r="K39" i="73"/>
  <c r="M46" i="63"/>
  <c r="P30" i="69"/>
  <c r="M28" i="72"/>
  <c r="L13" i="74"/>
  <c r="K152" i="76"/>
  <c r="K97" i="73"/>
  <c r="K141" i="76"/>
  <c r="K33" i="73"/>
  <c r="K117" i="76"/>
  <c r="I37" i="80"/>
  <c r="O102" i="78"/>
  <c r="O79" i="78"/>
  <c r="K176" i="76"/>
  <c r="O124" i="78"/>
  <c r="T193" i="61"/>
  <c r="T136" i="61"/>
  <c r="D11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5">
    <s v="Migdal Hashkaot Neches Boded"/>
    <s v="{[Time].[Hie Time].[Yom].&amp;[20160630]}"/>
    <s v="{[Medida].[Medida].&amp;[2]}"/>
    <s v="{[Keren].[Keren].[All]}"/>
    <s v="{[Cheshbon KM].[Hie Peilut].[Peilut 6].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20]&amp;[NechesBoded_L2_103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55]&amp;[-1]"/>
    <s v="[Neches].[Neches].&amp;[9999921]&amp;[-1]"/>
    <s v="[Neches].[Neches].&amp;[9999806]&amp;[-1]"/>
    <s v="[Neches].[Neches].&amp;[9999715]&amp;[-1]"/>
  </metadataStrings>
  <mdxMetadata count="21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4" si="17">
        <n x="1" s="1"/>
        <n x="2" s="1"/>
        <n x="15"/>
        <n x="16"/>
      </t>
    </mdx>
    <mdx n="0" f="v">
      <t c="4" si="17">
        <n x="1" s="1"/>
        <n x="2" s="1"/>
        <n x="18"/>
        <n x="16"/>
      </t>
    </mdx>
    <mdx n="0" f="v">
      <t c="4" si="17">
        <n x="1" s="1"/>
        <n x="2" s="1"/>
        <n x="19"/>
        <n x="16"/>
      </t>
    </mdx>
    <mdx n="0" f="v">
      <t c="4" si="17">
        <n x="1" s="1"/>
        <n x="2" s="1"/>
        <n x="20"/>
        <n x="16"/>
      </t>
    </mdx>
    <mdx n="0" f="v">
      <t c="4" si="17">
        <n x="1" s="1"/>
        <n x="2" s="1"/>
        <n x="21"/>
        <n x="16"/>
      </t>
    </mdx>
    <mdx n="0" f="v">
      <t c="4" si="17">
        <n x="1" s="1"/>
        <n x="2" s="1"/>
        <n x="22"/>
        <n x="16"/>
      </t>
    </mdx>
    <mdx n="0" f="v">
      <t c="4" si="17">
        <n x="1" s="1"/>
        <n x="2" s="1"/>
        <n x="23"/>
        <n x="16"/>
      </t>
    </mdx>
    <mdx n="0" f="v">
      <t c="4" si="17">
        <n x="1" s="1"/>
        <n x="2" s="1"/>
        <n x="24"/>
        <n x="16"/>
      </t>
    </mdx>
  </mdxMetadata>
  <valueMetadata count="2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</valueMetadata>
</metadata>
</file>

<file path=xl/sharedStrings.xml><?xml version="1.0" encoding="utf-8"?>
<sst xmlns="http://schemas.openxmlformats.org/spreadsheetml/2006/main" count="9816" uniqueCount="2921">
  <si>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</si>
  <si>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</si>
  <si>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</si>
  <si>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</si>
  <si>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</si>
  <si>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</si>
  <si>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</si>
  <si>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</si>
  <si>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</si>
  <si>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</si>
  <si>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</si>
  <si>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</si>
  <si>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</si>
  <si>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</si>
  <si>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</si>
  <si>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</si>
  <si>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</si>
  <si>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</si>
  <si>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</si>
  <si>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</si>
  <si>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</si>
  <si>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</si>
  <si>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</si>
  <si>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</si>
  <si>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</si>
  <si>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מלווה קצר מועד (מק"מ)</t>
  </si>
  <si>
    <t>שחר</t>
  </si>
  <si>
    <t>גילון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</si>
  <si>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</si>
  <si>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</si>
  <si>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</si>
  <si>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</si>
  <si>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</si>
  <si>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</si>
  <si>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</si>
  <si>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</si>
  <si>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</si>
  <si>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בישראל: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</si>
  <si>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</si>
  <si>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</si>
  <si>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</si>
  <si>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</si>
  <si>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קרנות השקעה בישראל</t>
  </si>
  <si>
    <t>סה"כ קרנות השקעה בחו"ל</t>
  </si>
  <si>
    <t>₪ / מט"ח</t>
  </si>
  <si>
    <t>סה"כ חוזים עתידיים בישראל</t>
  </si>
  <si>
    <t>שיעור ריבית ממוצע</t>
  </si>
  <si>
    <t>סה"כ מובטחות בשעבוד כלי רכב</t>
  </si>
  <si>
    <t>סה"כ מובטחות בבטחונות אחרים</t>
  </si>
  <si>
    <t>סה"כ הלוואות בישראל</t>
  </si>
  <si>
    <t>סה"כ הלוואות בחו"ל</t>
  </si>
  <si>
    <t>סה"כ הלוואות</t>
  </si>
  <si>
    <t>סה"כ  פקדונות מעל 3 חודשים</t>
  </si>
  <si>
    <t>סה"כ בחו"ל</t>
  </si>
  <si>
    <t>סה"כ מקרקעין</t>
  </si>
  <si>
    <t>יתרות מזומנים ועו"ש בש"ח</t>
  </si>
  <si>
    <t>יתרות מזומנים ועו"ש נקובים במט"ח</t>
  </si>
  <si>
    <t>פח"ק/פר"י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</si>
  <si>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</si>
  <si>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</si>
  <si>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</si>
  <si>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</si>
  <si>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</si>
  <si>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</si>
  <si>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</si>
  <si>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מוצרים מובנים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</si>
  <si>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</si>
  <si>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</si>
  <si>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</si>
  <si>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</si>
  <si>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</si>
  <si>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</si>
  <si>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</si>
  <si>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</si>
  <si>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</si>
  <si>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</si>
  <si>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</si>
  <si>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שכבת הון (Equity Tranch)</t>
  </si>
  <si>
    <t>סה"כ מוצרים מאוגחים</t>
  </si>
  <si>
    <t>שווי שוק</t>
  </si>
  <si>
    <t>אגורות</t>
  </si>
  <si>
    <t>סה"כ אג"ח של ממשלת ישראל שהונפקו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</si>
  <si>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</si>
  <si>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</si>
  <si>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</si>
  <si>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</si>
  <si>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</si>
  <si>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</si>
  <si>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</si>
  <si>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</si>
  <si>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ערד</t>
  </si>
  <si>
    <t>סה"כ אג"ח קונצרני של חברות זרות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</si>
  <si>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</si>
  <si>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</si>
  <si>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</si>
  <si>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</si>
  <si>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</si>
  <si>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</si>
  <si>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</si>
  <si>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</si>
  <si>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</si>
  <si>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</si>
  <si>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</si>
  <si>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</si>
  <si>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</si>
  <si>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</si>
  <si>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</si>
  <si>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</si>
  <si>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</si>
  <si>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</si>
  <si>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</si>
  <si>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</si>
  <si>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</si>
  <si>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</si>
  <si>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</si>
  <si>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</si>
  <si>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</si>
  <si>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</si>
  <si>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</si>
  <si>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</si>
  <si>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</si>
  <si>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</si>
  <si>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</si>
  <si>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</si>
  <si>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</si>
  <si>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</si>
  <si>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</si>
  <si>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</si>
  <si>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</si>
  <si>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</si>
  <si>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</si>
  <si>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</si>
  <si>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</si>
  <si>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</si>
  <si>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</si>
  <si>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</si>
  <si>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</si>
  <si>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</si>
  <si>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</si>
  <si>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</si>
  <si>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</si>
  <si>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</si>
  <si>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</si>
  <si>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</si>
  <si>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</si>
  <si>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</si>
  <si>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</si>
  <si>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</si>
  <si>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</si>
  <si>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</si>
  <si>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</si>
  <si>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</si>
  <si>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</si>
  <si>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</si>
  <si>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</si>
  <si>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</si>
  <si>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</si>
  <si>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</si>
  <si>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</si>
  <si>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</si>
  <si>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</si>
  <si>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</si>
  <si>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</si>
  <si>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</si>
  <si>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</si>
  <si>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</si>
  <si>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</si>
  <si>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</si>
  <si>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</si>
  <si>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</si>
  <si>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</si>
  <si>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</si>
  <si>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</si>
  <si>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</si>
  <si>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</si>
  <si>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</si>
  <si>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</si>
  <si>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</si>
  <si>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</si>
  <si>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</si>
  <si>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</si>
  <si>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</si>
  <si>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</si>
  <si>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</si>
  <si>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</si>
  <si>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</si>
  <si>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</si>
  <si>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</si>
  <si>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</si>
  <si>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</si>
  <si>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</si>
  <si>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</si>
  <si>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</si>
  <si>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</si>
  <si>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</si>
  <si>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</si>
  <si>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</si>
  <si>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</si>
  <si>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</si>
  <si>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</si>
  <si>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</si>
  <si>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</si>
  <si>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</si>
  <si>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</si>
  <si>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</si>
  <si>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</si>
  <si>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</si>
  <si>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</si>
  <si>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</si>
  <si>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</si>
  <si>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</si>
  <si>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</si>
  <si>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</si>
  <si>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</si>
  <si>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</si>
  <si>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</si>
  <si>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</si>
  <si>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</si>
  <si>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</si>
  <si>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</si>
  <si>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</si>
  <si>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</si>
  <si>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</si>
  <si>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</si>
  <si>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</si>
  <si>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</si>
  <si>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</si>
  <si>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</si>
  <si>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</si>
  <si>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</si>
  <si>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</si>
  <si>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</si>
  <si>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</si>
  <si>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</si>
  <si>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</si>
  <si>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</si>
  <si>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</si>
  <si>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</si>
  <si>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</si>
  <si>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</si>
  <si>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</si>
  <si>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</si>
  <si>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</si>
  <si>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</si>
  <si>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</si>
  <si>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</si>
  <si>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</si>
  <si>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</si>
  <si>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</si>
  <si>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</si>
  <si>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</si>
  <si>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לא סחיר</t>
  </si>
  <si>
    <t>סה"כ מסגרת אשראי מנוצלות ללווים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</si>
  <si>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</si>
  <si>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</si>
  <si>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</si>
  <si>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</si>
  <si>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</si>
  <si>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</si>
  <si>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</si>
  <si>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קרנות הון סיכון</t>
  </si>
  <si>
    <t>סה"כ מט"ח/ מט"ח</t>
  </si>
  <si>
    <t>סה"כ צמוד למדד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</si>
  <si>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</si>
  <si>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</si>
  <si>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</si>
  <si>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</si>
  <si>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</si>
  <si>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</si>
  <si>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סה"כ מקרקעין בישראל:</t>
  </si>
  <si>
    <t>מספר הנייר</t>
  </si>
  <si>
    <t>30/06/2016</t>
  </si>
  <si>
    <t>מגדל מקפת קרנות פנסיה וקופות גמל בע"מ</t>
  </si>
  <si>
    <t>מגדל מקפת אישית</t>
  </si>
  <si>
    <t>5903 גליל</t>
  </si>
  <si>
    <t>9590332</t>
  </si>
  <si>
    <t>RF</t>
  </si>
  <si>
    <t>5904 גליל</t>
  </si>
  <si>
    <t>9590431</t>
  </si>
  <si>
    <t>ממצמ 1016</t>
  </si>
  <si>
    <t>1130483</t>
  </si>
  <si>
    <t>ממשל צמוד 418</t>
  </si>
  <si>
    <t>1108927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</si>
  <si>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</si>
  <si>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</si>
  <si>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</si>
  <si>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</si>
  <si>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</si>
  <si>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</si>
  <si>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</si>
  <si>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</si>
  <si>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</si>
  <si>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</si>
  <si>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ממשלתי צמוד 922</t>
  </si>
  <si>
    <t>1124056</t>
  </si>
  <si>
    <t>ממשלתית צמודה 0517</t>
  </si>
  <si>
    <t>1125905</t>
  </si>
  <si>
    <t>מקמ 1016</t>
  </si>
  <si>
    <t>8161010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</si>
  <si>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</si>
  <si>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</si>
  <si>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</si>
  <si>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</si>
  <si>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</si>
  <si>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</si>
  <si>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</si>
  <si>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</si>
  <si>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</si>
  <si>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</si>
  <si>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417</t>
  </si>
  <si>
    <t>8170417</t>
  </si>
  <si>
    <t>מקמ 517</t>
  </si>
  <si>
    <t>8170516</t>
  </si>
  <si>
    <t>מקמ 716</t>
  </si>
  <si>
    <t>8160715</t>
  </si>
  <si>
    <t>מקמ 916</t>
  </si>
  <si>
    <t>8160913</t>
  </si>
  <si>
    <t>ממשלתי משתנה 0520  גילון</t>
  </si>
  <si>
    <t>1116193</t>
  </si>
  <si>
    <t>ממשל שקל  0217</t>
  </si>
  <si>
    <t>1101575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</si>
  <si>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</si>
  <si>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</si>
  <si>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</si>
  <si>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</si>
  <si>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</si>
  <si>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</si>
  <si>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0519</t>
  </si>
  <si>
    <t>1131770</t>
  </si>
  <si>
    <t>ממשלתי שקלי 1017</t>
  </si>
  <si>
    <t>1132786</t>
  </si>
  <si>
    <t>ממשלתי שקלי 1018</t>
  </si>
  <si>
    <t>1136548</t>
  </si>
  <si>
    <t>ממשלתי שקלי 118</t>
  </si>
  <si>
    <t>1126218</t>
  </si>
  <si>
    <t>ממשלתי שקלי 122</t>
  </si>
  <si>
    <t>1123272</t>
  </si>
  <si>
    <t>ממשלתי שקלי 323</t>
  </si>
  <si>
    <t>1126747</t>
  </si>
  <si>
    <t>ממשלתי שקלי 825</t>
  </si>
  <si>
    <t>1135557</t>
  </si>
  <si>
    <t>ממשק0120</t>
  </si>
  <si>
    <t>1115773</t>
  </si>
  <si>
    <t>ממשק0142</t>
  </si>
  <si>
    <t>1125400</t>
  </si>
  <si>
    <t>ממשק0816</t>
  </si>
  <si>
    <t>1122019</t>
  </si>
  <si>
    <t>ISRAEL 2.875 03/26</t>
  </si>
  <si>
    <t>US46513CXR23</t>
  </si>
  <si>
    <t>A</t>
  </si>
  <si>
    <t>FITCH</t>
  </si>
  <si>
    <t>ISRAEL 4.5 01/43</t>
  </si>
  <si>
    <t>US4651387N91</t>
  </si>
  <si>
    <t>לאומי אגח 177</t>
  </si>
  <si>
    <t>6040315</t>
  </si>
  <si>
    <t>מגמה</t>
  </si>
  <si>
    <t>520018078</t>
  </si>
  <si>
    <t>בנקים</t>
  </si>
  <si>
    <t>AAA</t>
  </si>
  <si>
    <t>לאומי מימון אג176</t>
  </si>
  <si>
    <t>6040208</t>
  </si>
  <si>
    <t>מזרחי 43</t>
  </si>
  <si>
    <t>2310191</t>
  </si>
  <si>
    <t>520000522</t>
  </si>
  <si>
    <t>מזרחי טפחות 35</t>
  </si>
  <si>
    <t>2310118</t>
  </si>
  <si>
    <t>מזרחי טפחות 38</t>
  </si>
  <si>
    <t>2310142</t>
  </si>
  <si>
    <t>מזרחי טפחות 39</t>
  </si>
  <si>
    <t>2310159</t>
  </si>
  <si>
    <t>פועלים הנפקות אגח 34</t>
  </si>
  <si>
    <t>1940576</t>
  </si>
  <si>
    <t>520000118</t>
  </si>
  <si>
    <t>פועלים הנפקות סדרה 33</t>
  </si>
  <si>
    <t>1940568</t>
  </si>
  <si>
    <t>פעלה.ק31</t>
  </si>
  <si>
    <t>1940527</t>
  </si>
  <si>
    <t>פעלה.ק32</t>
  </si>
  <si>
    <t>1940535</t>
  </si>
  <si>
    <t>בינל הנפקות שה 3</t>
  </si>
  <si>
    <t>1093681</t>
  </si>
  <si>
    <t>513141879</t>
  </si>
  <si>
    <t>AA+</t>
  </si>
  <si>
    <t>הבינלאומי סדרה ט</t>
  </si>
  <si>
    <t>1135177</t>
  </si>
  <si>
    <t>טפחות הנפקות אגח 27</t>
  </si>
  <si>
    <t>2310035</t>
  </si>
  <si>
    <t>כתב התח נדחה פועלים סד י</t>
  </si>
  <si>
    <t>1940402</t>
  </si>
  <si>
    <t>לאומי מימון הת יב</t>
  </si>
  <si>
    <t>6040273</t>
  </si>
  <si>
    <t>לאומי מימון הת יד</t>
  </si>
  <si>
    <t>6040299</t>
  </si>
  <si>
    <t>לאומי מימון התח ח</t>
  </si>
  <si>
    <t>6040232</t>
  </si>
  <si>
    <t>מזרחי אגח הנפקות 30</t>
  </si>
  <si>
    <t>2310068</t>
  </si>
  <si>
    <t>מזרחי טפחות הנפקות הת 31</t>
  </si>
  <si>
    <t>2310076</t>
  </si>
  <si>
    <t>עזריאלי אגח ב*</t>
  </si>
  <si>
    <t>1134436</t>
  </si>
  <si>
    <t>510960719</t>
  </si>
  <si>
    <t>נדלן ובינוי</t>
  </si>
  <si>
    <t>עזריאלי אגח ג*</t>
  </si>
  <si>
    <t>1136324</t>
  </si>
  <si>
    <t>פועלים 14</t>
  </si>
  <si>
    <t>1940501</t>
  </si>
  <si>
    <t>פועלים הנפקות ט</t>
  </si>
  <si>
    <t>1940386</t>
  </si>
  <si>
    <t>פועלים הנפקות טו</t>
  </si>
  <si>
    <t>1940543</t>
  </si>
  <si>
    <t>אירפורט אגח ד</t>
  </si>
  <si>
    <t>1130426</t>
  </si>
  <si>
    <t>511659401</t>
  </si>
  <si>
    <t>AA</t>
  </si>
  <si>
    <t>אירפורט אגח ה</t>
  </si>
  <si>
    <t>1133487</t>
  </si>
  <si>
    <t>בזק סדרה ו</t>
  </si>
  <si>
    <t>2300143</t>
  </si>
  <si>
    <t>520031931</t>
  </si>
  <si>
    <t>תקשורת מדיה</t>
  </si>
  <si>
    <t>בזק סדרה י</t>
  </si>
  <si>
    <t>2300184</t>
  </si>
  <si>
    <t>בינל אגח ה</t>
  </si>
  <si>
    <t>1105576</t>
  </si>
  <si>
    <t>בינל הנפק ב</t>
  </si>
  <si>
    <t>1091164</t>
  </si>
  <si>
    <t>בינל הנפק התח כ</t>
  </si>
  <si>
    <t>1121953</t>
  </si>
  <si>
    <t>בינלאומי הנפקות 21</t>
  </si>
  <si>
    <t>1126598</t>
  </si>
  <si>
    <t>בינלאומי הנפקות התחייבות אגח ד</t>
  </si>
  <si>
    <t>1103126</t>
  </si>
  <si>
    <t>בנק לאומי שה סדרה 200</t>
  </si>
  <si>
    <t>6040141</t>
  </si>
  <si>
    <t>הראל הנפקות נד</t>
  </si>
  <si>
    <t>1099738</t>
  </si>
  <si>
    <t>520033986</t>
  </si>
  <si>
    <t>ביטוח</t>
  </si>
  <si>
    <t>וילאר אג 6</t>
  </si>
  <si>
    <t>4160115</t>
  </si>
  <si>
    <t>520038910</t>
  </si>
  <si>
    <t>למן.ק300</t>
  </si>
  <si>
    <t>6040257</t>
  </si>
  <si>
    <t>נצבא אג 6</t>
  </si>
  <si>
    <t>1128032</t>
  </si>
  <si>
    <t>520043159</t>
  </si>
  <si>
    <t>נצבא ה</t>
  </si>
  <si>
    <t>1120468</t>
  </si>
  <si>
    <t>פועלים שטר הון  סדרה 1</t>
  </si>
  <si>
    <t>1940444</t>
  </si>
  <si>
    <t>פניקס הון הת א</t>
  </si>
  <si>
    <t>1115104</t>
  </si>
  <si>
    <t>520017450</t>
  </si>
  <si>
    <t>שטראוס עלית אגח 2*</t>
  </si>
  <si>
    <t>7460140</t>
  </si>
  <si>
    <t>520003781</t>
  </si>
  <si>
    <t>מזון</t>
  </si>
  <si>
    <t>אדמה לשעבר מכתשים אגן ב</t>
  </si>
  <si>
    <t>1110915</t>
  </si>
  <si>
    <t>520043605</t>
  </si>
  <si>
    <t>כימיה גומי ופלסטיק</t>
  </si>
  <si>
    <t>AA-</t>
  </si>
  <si>
    <t>אמות אגח א*</t>
  </si>
  <si>
    <t>1097385</t>
  </si>
  <si>
    <t>520026683</t>
  </si>
  <si>
    <t>אמות אגח ב*</t>
  </si>
  <si>
    <t>1126630</t>
  </si>
  <si>
    <t>אמות.ק3*</t>
  </si>
  <si>
    <t>1117357</t>
  </si>
  <si>
    <t>בינל הנפק אוצר אגח ו</t>
  </si>
  <si>
    <t>1110279</t>
  </si>
  <si>
    <t>בראק אן וי אגח א</t>
  </si>
  <si>
    <t>1122860</t>
  </si>
  <si>
    <t>34250659</t>
  </si>
  <si>
    <t>בראק אן וי אגח ב</t>
  </si>
  <si>
    <t>1128347</t>
  </si>
  <si>
    <t>גב ים     ה*</t>
  </si>
  <si>
    <t>7590110</t>
  </si>
  <si>
    <t>520001736</t>
  </si>
  <si>
    <t>גב ים     ו*</t>
  </si>
  <si>
    <t>7590128</t>
  </si>
  <si>
    <t>גזית  גלובאגח 3 4.95%</t>
  </si>
  <si>
    <t>1260306</t>
  </si>
  <si>
    <t>520033234</t>
  </si>
  <si>
    <t>גזית גלוב אג10</t>
  </si>
  <si>
    <t>1260488</t>
  </si>
  <si>
    <t>גזית גלוב ד</t>
  </si>
  <si>
    <t>1260397</t>
  </si>
  <si>
    <t>גזית גלוב ט</t>
  </si>
  <si>
    <t>1260462</t>
  </si>
  <si>
    <t>דה זראסאי אגח 1</t>
  </si>
  <si>
    <t>1127901</t>
  </si>
  <si>
    <t>1744984</t>
  </si>
  <si>
    <t>דיסק התחייבות י</t>
  </si>
  <si>
    <t>6910129</t>
  </si>
  <si>
    <t>520007030</t>
  </si>
  <si>
    <t>דיסקונט מנפיקים 8</t>
  </si>
  <si>
    <t>7480072</t>
  </si>
  <si>
    <t>דסקמנ.ק4</t>
  </si>
  <si>
    <t>7480049</t>
  </si>
  <si>
    <t>דקאהנ.ק7</t>
  </si>
  <si>
    <t>1119825</t>
  </si>
  <si>
    <t>520019753</t>
  </si>
  <si>
    <t>דקסיה ישראל אגח ב</t>
  </si>
  <si>
    <t>1095066</t>
  </si>
  <si>
    <t>דקסיה ישראל הנפקות סד י</t>
  </si>
  <si>
    <t>1134147</t>
  </si>
  <si>
    <t>הראל הנפקות 6</t>
  </si>
  <si>
    <t>1126069</t>
  </si>
  <si>
    <t>הראל הנפקות אגח ד</t>
  </si>
  <si>
    <t>1119213</t>
  </si>
  <si>
    <t>הראל הנפקות אגח ה</t>
  </si>
  <si>
    <t>1119221</t>
  </si>
  <si>
    <t>הראל הנפקות ז</t>
  </si>
  <si>
    <t>1126077</t>
  </si>
  <si>
    <t>יואל אגח 3</t>
  </si>
  <si>
    <t>5830104</t>
  </si>
  <si>
    <t>520033226</t>
  </si>
  <si>
    <t>השקעה ואחזקות</t>
  </si>
  <si>
    <t>כלל ביט מימון אגח ג</t>
  </si>
  <si>
    <t>1120120</t>
  </si>
  <si>
    <t>513754069</t>
  </si>
  <si>
    <t>כללביט אגח ט</t>
  </si>
  <si>
    <t>1136050</t>
  </si>
  <si>
    <t>מליסרון   אגח ה*</t>
  </si>
  <si>
    <t>3230091</t>
  </si>
  <si>
    <t>520037789</t>
  </si>
  <si>
    <t>מליסרון 7*</t>
  </si>
  <si>
    <t>3230141</t>
  </si>
  <si>
    <t>מליסרון 8*</t>
  </si>
  <si>
    <t>3230166</t>
  </si>
  <si>
    <t>מליסרון אגח ו*</t>
  </si>
  <si>
    <t>3230125</t>
  </si>
  <si>
    <t>מליסרון אגח י*</t>
  </si>
  <si>
    <t>3230190</t>
  </si>
  <si>
    <t>מליסרון אגח יא*</t>
  </si>
  <si>
    <t>3230208</t>
  </si>
  <si>
    <t>מליסרון אגח יב*</t>
  </si>
  <si>
    <t>3230216</t>
  </si>
  <si>
    <t>מליסרון אגח יג*</t>
  </si>
  <si>
    <t>3230224</t>
  </si>
  <si>
    <t>מליסרון אגח יד*</t>
  </si>
  <si>
    <t>3230232</t>
  </si>
  <si>
    <t>מנורה הון</t>
  </si>
  <si>
    <t>1103670</t>
  </si>
  <si>
    <t>520007469</t>
  </si>
  <si>
    <t>מנורה מב אג1</t>
  </si>
  <si>
    <t>5660048</t>
  </si>
  <si>
    <t>מנפיקים התח ב</t>
  </si>
  <si>
    <t>7480023</t>
  </si>
  <si>
    <t>מנפיקים כ. התחי א 2009/2018</t>
  </si>
  <si>
    <t>7480015</t>
  </si>
  <si>
    <t>פניקס הון אגח ב</t>
  </si>
  <si>
    <t>1120799</t>
  </si>
  <si>
    <t>ריט1 אגח 1*</t>
  </si>
  <si>
    <t>1106657</t>
  </si>
  <si>
    <t>513821488</t>
  </si>
  <si>
    <t>ריט1 אגח ג*</t>
  </si>
  <si>
    <t>1120021</t>
  </si>
  <si>
    <t>ריט1 אגח ד*</t>
  </si>
  <si>
    <t>1129899</t>
  </si>
  <si>
    <t>ריט1 אגח ה*</t>
  </si>
  <si>
    <t>1136753</t>
  </si>
  <si>
    <t>1פועלים שה נד אג</t>
  </si>
  <si>
    <t>6620207</t>
  </si>
  <si>
    <t>A+</t>
  </si>
  <si>
    <t>אגוד הנפקות  יט*</t>
  </si>
  <si>
    <t>1124080</t>
  </si>
  <si>
    <t>520018649</t>
  </si>
  <si>
    <t>אגוד הנפקות 2*</t>
  </si>
  <si>
    <t>1101005</t>
  </si>
  <si>
    <t>ביג 5</t>
  </si>
  <si>
    <t>1129279</t>
  </si>
  <si>
    <t>513623314</t>
  </si>
  <si>
    <t>ביג אגח ד</t>
  </si>
  <si>
    <t>1118033</t>
  </si>
  <si>
    <t>ביג אגח ז</t>
  </si>
  <si>
    <t>1136084</t>
  </si>
  <si>
    <t>דיסקונט מנ שה</t>
  </si>
  <si>
    <t>7480098</t>
  </si>
  <si>
    <t>ירושלים הנפקות אגח ט</t>
  </si>
  <si>
    <t>1127422</t>
  </si>
  <si>
    <t>520025636</t>
  </si>
  <si>
    <t>מזרחי טפחות שטר הון 1</t>
  </si>
  <si>
    <t>6950083</t>
  </si>
  <si>
    <t>נכסים ובנין 6</t>
  </si>
  <si>
    <t>6990188</t>
  </si>
  <si>
    <t>520025438</t>
  </si>
  <si>
    <t>סלקום אגח ב</t>
  </si>
  <si>
    <t>1096270</t>
  </si>
  <si>
    <t>511930125</t>
  </si>
  <si>
    <t>סלקום אגח ד</t>
  </si>
  <si>
    <t>1107333</t>
  </si>
  <si>
    <t>סלקום אגח ו</t>
  </si>
  <si>
    <t>1125996</t>
  </si>
  <si>
    <t>סלקום אגח ח</t>
  </si>
  <si>
    <t>1132828</t>
  </si>
  <si>
    <t>פנקס.ק1</t>
  </si>
  <si>
    <t>7670102</t>
  </si>
  <si>
    <t>פרטנר     ג</t>
  </si>
  <si>
    <t>1118827</t>
  </si>
  <si>
    <t>520044314</t>
  </si>
  <si>
    <t>פרטנר אגח ב</t>
  </si>
  <si>
    <t>1119320</t>
  </si>
  <si>
    <t>שיכון ובינוי 6*</t>
  </si>
  <si>
    <t>1129733</t>
  </si>
  <si>
    <t>520036104</t>
  </si>
  <si>
    <t>אגוד הנפקות שה נד 1*</t>
  </si>
  <si>
    <t>1115278</t>
  </si>
  <si>
    <t>אשטרום נכ אג7</t>
  </si>
  <si>
    <t>2510139</t>
  </si>
  <si>
    <t>520036617</t>
  </si>
  <si>
    <t>אשטרום נכ אג8</t>
  </si>
  <si>
    <t>2510162</t>
  </si>
  <si>
    <t>גירון 3</t>
  </si>
  <si>
    <t>1125681</t>
  </si>
  <si>
    <t>520044520</t>
  </si>
  <si>
    <t>גירון אגח ד</t>
  </si>
  <si>
    <t>1130681</t>
  </si>
  <si>
    <t>דלקב.ק22</t>
  </si>
  <si>
    <t>1106046</t>
  </si>
  <si>
    <t>520044322</t>
  </si>
  <si>
    <t>דן רכב אגח סדרה ו</t>
  </si>
  <si>
    <t>4590097</t>
  </si>
  <si>
    <t>520039249</t>
  </si>
  <si>
    <t>שרותים</t>
  </si>
  <si>
    <t>דקסיה ישראל אגח יג</t>
  </si>
  <si>
    <t>1125194</t>
  </si>
  <si>
    <t>דרבן השקעות אגח ח 6.5%</t>
  </si>
  <si>
    <t>4110151</t>
  </si>
  <si>
    <t>520038902</t>
  </si>
  <si>
    <t>דרבן.ק4</t>
  </si>
  <si>
    <t>4110094</t>
  </si>
  <si>
    <t>ישפרו אגח סד ב</t>
  </si>
  <si>
    <t>7430069</t>
  </si>
  <si>
    <t>520029208</t>
  </si>
  <si>
    <t>מגה אור אגח ג</t>
  </si>
  <si>
    <t>1127323</t>
  </si>
  <si>
    <t>513257873</t>
  </si>
  <si>
    <t>נכסים ובנין אגח סד 4</t>
  </si>
  <si>
    <t>6990154</t>
  </si>
  <si>
    <t>נכסים ובנין בעמ(סדרה ג)</t>
  </si>
  <si>
    <t>6990139</t>
  </si>
  <si>
    <t>קב דלק אגח 13</t>
  </si>
  <si>
    <t>1105543</t>
  </si>
  <si>
    <t>קרדן רכב אגח 5</t>
  </si>
  <si>
    <t>4590089</t>
  </si>
  <si>
    <t>שפרסל.ק2</t>
  </si>
  <si>
    <t>7770142</t>
  </si>
  <si>
    <t>520022732</t>
  </si>
  <si>
    <t>אדגר אגח ו</t>
  </si>
  <si>
    <t>1820141</t>
  </si>
  <si>
    <t>520035171</t>
  </si>
  <si>
    <t>A-</t>
  </si>
  <si>
    <t>אדגר אגח ט</t>
  </si>
  <si>
    <t>1820190</t>
  </si>
  <si>
    <t>אדגר.ק7</t>
  </si>
  <si>
    <t>1820158</t>
  </si>
  <si>
    <t>אזורים סדרה 9*</t>
  </si>
  <si>
    <t>7150337</t>
  </si>
  <si>
    <t>520025990</t>
  </si>
  <si>
    <t>אזרם.ק8*</t>
  </si>
  <si>
    <t>7150246</t>
  </si>
  <si>
    <t>אלבר 13</t>
  </si>
  <si>
    <t>1127588</t>
  </si>
  <si>
    <t>512025891</t>
  </si>
  <si>
    <t>אפריקה נכסים 6</t>
  </si>
  <si>
    <t>1129550</t>
  </si>
  <si>
    <t>510560188</t>
  </si>
  <si>
    <t>דה לסר אגח 3</t>
  </si>
  <si>
    <t>1127299</t>
  </si>
  <si>
    <t>1427976</t>
  </si>
  <si>
    <t>דה לסר אגח ב</t>
  </si>
  <si>
    <t>1118587</t>
  </si>
  <si>
    <t>דה לסר אגח ד</t>
  </si>
  <si>
    <t>1132059</t>
  </si>
  <si>
    <t>דיסקונט שטר הון 1</t>
  </si>
  <si>
    <t>6910095</t>
  </si>
  <si>
    <t>ירושלים הנפקות נדחה אגח י</t>
  </si>
  <si>
    <t>1127414</t>
  </si>
  <si>
    <t>רבוע נדלן 4</t>
  </si>
  <si>
    <t>1119999</t>
  </si>
  <si>
    <t>513765859</t>
  </si>
  <si>
    <t>רבוע נדלן אגח ב</t>
  </si>
  <si>
    <t>1098656</t>
  </si>
  <si>
    <t>רבוע נדלן אגח ג</t>
  </si>
  <si>
    <t>1115724</t>
  </si>
  <si>
    <t>רבוע נדלן אגח ה</t>
  </si>
  <si>
    <t>1130467</t>
  </si>
  <si>
    <t>בזן.ק1</t>
  </si>
  <si>
    <t>2590255</t>
  </si>
  <si>
    <t>520036658</t>
  </si>
  <si>
    <t>BBB+</t>
  </si>
  <si>
    <t>הכשר.ק13</t>
  </si>
  <si>
    <t>6120125</t>
  </si>
  <si>
    <t>514423474</t>
  </si>
  <si>
    <t>הכשרת היישוב 17</t>
  </si>
  <si>
    <t>6120182</t>
  </si>
  <si>
    <t>הכשרת ישוב 12</t>
  </si>
  <si>
    <t>6120117</t>
  </si>
  <si>
    <t>כלכלית ירושלים אגח י</t>
  </si>
  <si>
    <t>1980317</t>
  </si>
  <si>
    <t>520017070</t>
  </si>
  <si>
    <t>כלכלית ירושלים אגח יב</t>
  </si>
  <si>
    <t>1980358</t>
  </si>
  <si>
    <t>כלכלית לירושלים אגח סד ו</t>
  </si>
  <si>
    <t>1980192</t>
  </si>
  <si>
    <t>מבני תעשיה אגח יח</t>
  </si>
  <si>
    <t>2260479</t>
  </si>
  <si>
    <t>520024126</t>
  </si>
  <si>
    <t>הכשרה ביטוח אגח 2</t>
  </si>
  <si>
    <t>1131218</t>
  </si>
  <si>
    <t>520042177</t>
  </si>
  <si>
    <t>BBB</t>
  </si>
  <si>
    <t>מבנה תעשיה אגח ח</t>
  </si>
  <si>
    <t>2260131</t>
  </si>
  <si>
    <t>מבני תעשיה 14</t>
  </si>
  <si>
    <t>2260412</t>
  </si>
  <si>
    <t>מבני תעשייה אג  ט צמוד 5.05%</t>
  </si>
  <si>
    <t>2260180</t>
  </si>
  <si>
    <t>דסקש.ק8</t>
  </si>
  <si>
    <t>6390223</t>
  </si>
  <si>
    <t>520023896</t>
  </si>
  <si>
    <t>BBB-</t>
  </si>
  <si>
    <t>פלאזה 2</t>
  </si>
  <si>
    <t>1109503</t>
  </si>
  <si>
    <t>33248324</t>
  </si>
  <si>
    <t>קרדן אןוי אגח א</t>
  </si>
  <si>
    <t>1105535</t>
  </si>
  <si>
    <t>NV1239114</t>
  </si>
  <si>
    <t>B</t>
  </si>
  <si>
    <t>קרדן אןוי אגח ב</t>
  </si>
  <si>
    <t>1113034</t>
  </si>
  <si>
    <t>אדרי אל אגח ב</t>
  </si>
  <si>
    <t>1123371</t>
  </si>
  <si>
    <t>513910091</t>
  </si>
  <si>
    <t>CCC</t>
  </si>
  <si>
    <t>אפריקה אגח כו</t>
  </si>
  <si>
    <t>6110365</t>
  </si>
  <si>
    <t>520005067</t>
  </si>
  <si>
    <t>CC</t>
  </si>
  <si>
    <t>אפריקה השקעות 28</t>
  </si>
  <si>
    <t>6110480</t>
  </si>
  <si>
    <t>אלעזרא אגח ב</t>
  </si>
  <si>
    <t>1128289</t>
  </si>
  <si>
    <t>513785634</t>
  </si>
  <si>
    <t>NR</t>
  </si>
  <si>
    <t>חלל תקשורת ח</t>
  </si>
  <si>
    <t>1131416</t>
  </si>
  <si>
    <t>511396046</t>
  </si>
  <si>
    <t>נפטא אגח א*</t>
  </si>
  <si>
    <t>6430102</t>
  </si>
  <si>
    <t>520020942</t>
  </si>
  <si>
    <t>חיפוש נפט וגז</t>
  </si>
  <si>
    <t>לאומי אגח 178</t>
  </si>
  <si>
    <t>6040323</t>
  </si>
  <si>
    <t>פועלים הנפק 26</t>
  </si>
  <si>
    <t>1940451</t>
  </si>
  <si>
    <t>פועלים הנפקות אגח 29</t>
  </si>
  <si>
    <t>1940485</t>
  </si>
  <si>
    <t>פועלים הנפקות אגח 30</t>
  </si>
  <si>
    <t>1940493</t>
  </si>
  <si>
    <t>אלביט א</t>
  </si>
  <si>
    <t>1119635</t>
  </si>
  <si>
    <t>520043027</t>
  </si>
  <si>
    <t>ביטחוניות</t>
  </si>
  <si>
    <t>בינלאומי סדרה ח</t>
  </si>
  <si>
    <t>1134212</t>
  </si>
  <si>
    <t>לאומי מימון הת יג</t>
  </si>
  <si>
    <t>6040281</t>
  </si>
  <si>
    <t>פועלים כתב התחייבות יג 2017</t>
  </si>
  <si>
    <t>1940436</t>
  </si>
  <si>
    <t>פעלה.ק11</t>
  </si>
  <si>
    <t>1940410</t>
  </si>
  <si>
    <t>בזק סדרה ח</t>
  </si>
  <si>
    <t>2300168</t>
  </si>
  <si>
    <t>בזק סדרה ט</t>
  </si>
  <si>
    <t>2300176</t>
  </si>
  <si>
    <t>בנק לאומי שה סדרה 201</t>
  </si>
  <si>
    <t>6040158</t>
  </si>
  <si>
    <t>וילאר אג 5</t>
  </si>
  <si>
    <t>4160107</t>
  </si>
  <si>
    <t>לאומי כ.התחייבות 400  אגח CoCo</t>
  </si>
  <si>
    <t>6040331</t>
  </si>
  <si>
    <t>לאומי מימון שטר הון סדרה 301</t>
  </si>
  <si>
    <t>6040265</t>
  </si>
  <si>
    <t>מרכנתיל אגח ב</t>
  </si>
  <si>
    <t>1138205</t>
  </si>
  <si>
    <t>513686154</t>
  </si>
  <si>
    <t>אדמה לשעבר מכתשים אגן אגח ד</t>
  </si>
  <si>
    <t>1110931</t>
  </si>
  <si>
    <t>גבים אגח ז*</t>
  </si>
  <si>
    <t>7590144</t>
  </si>
  <si>
    <t>גזית גלוב סד ו</t>
  </si>
  <si>
    <t>1260405</t>
  </si>
  <si>
    <t>גלוב.ק5</t>
  </si>
  <si>
    <t>1260421</t>
  </si>
  <si>
    <t>דה זראסאי אגח ב</t>
  </si>
  <si>
    <t>1131028</t>
  </si>
  <si>
    <t>דה זראסאי אגח ג</t>
  </si>
  <si>
    <t>1137975</t>
  </si>
  <si>
    <t>דיסקונט התחייבות יא</t>
  </si>
  <si>
    <t>6910137</t>
  </si>
  <si>
    <t>דיסקונט מנפיקים הת9</t>
  </si>
  <si>
    <t>7480106</t>
  </si>
  <si>
    <t>דקסיה ישראל הנפקות אגח ט</t>
  </si>
  <si>
    <t>1126051</t>
  </si>
  <si>
    <t>דקסיה ישראל הנפקות אגח יא</t>
  </si>
  <si>
    <t>1134154</t>
  </si>
  <si>
    <t>הפניקס אגח ג</t>
  </si>
  <si>
    <t>1120807</t>
  </si>
  <si>
    <t>הראל הנפקות אגח ב</t>
  </si>
  <si>
    <t>1119197</t>
  </si>
  <si>
    <t>הראל הנפקות אגח ג</t>
  </si>
  <si>
    <t>1119205</t>
  </si>
  <si>
    <t>הראל הנפקות יב</t>
  </si>
  <si>
    <t>1138163</t>
  </si>
  <si>
    <t>הראל הנפקות יג</t>
  </si>
  <si>
    <t>1138171</t>
  </si>
  <si>
    <t>כללביט אג6</t>
  </si>
  <si>
    <t>1120138</t>
  </si>
  <si>
    <t>כללביט אגח י</t>
  </si>
  <si>
    <t>1136068</t>
  </si>
  <si>
    <t>כתב התח שקלי (סדרה ה) דיסקונט</t>
  </si>
  <si>
    <t>7480031</t>
  </si>
  <si>
    <t>מויניאן אגח א</t>
  </si>
  <si>
    <t>1135656</t>
  </si>
  <si>
    <t>Real Estate</t>
  </si>
  <si>
    <t>פז נפט אג 3*</t>
  </si>
  <si>
    <t>1114073</t>
  </si>
  <si>
    <t>510216054</t>
  </si>
  <si>
    <t>פז נפט ד*</t>
  </si>
  <si>
    <t>1132505</t>
  </si>
  <si>
    <t>קרסו אגח א</t>
  </si>
  <si>
    <t>1136464</t>
  </si>
  <si>
    <t>514065283</t>
  </si>
  <si>
    <t>ביג אג"ח סדרה ו</t>
  </si>
  <si>
    <t>1132521</t>
  </si>
  <si>
    <t>הוט.ק2</t>
  </si>
  <si>
    <t>1123264</t>
  </si>
  <si>
    <t>520040072</t>
  </si>
  <si>
    <t>טמפו משק  אגח א</t>
  </si>
  <si>
    <t>1118306</t>
  </si>
  <si>
    <t>520032848</t>
  </si>
  <si>
    <t>ירושלים הנפקות אגח 7</t>
  </si>
  <si>
    <t>1115039</t>
  </si>
  <si>
    <t>כתב התחייבות נדחה סד יח אגוד*</t>
  </si>
  <si>
    <t>1121854</t>
  </si>
  <si>
    <t>לייטסטון אגח א</t>
  </si>
  <si>
    <t>1133891</t>
  </si>
  <si>
    <t>1838682</t>
  </si>
  <si>
    <t>נכסים ובנין 7</t>
  </si>
  <si>
    <t>6990196</t>
  </si>
  <si>
    <t>סלקום אגח ה</t>
  </si>
  <si>
    <t>1113661</t>
  </si>
  <si>
    <t>סלקום אגח ט</t>
  </si>
  <si>
    <t>1132836</t>
  </si>
  <si>
    <t>פרטנר     ד</t>
  </si>
  <si>
    <t>1118835</t>
  </si>
  <si>
    <t>פרטנר     ה</t>
  </si>
  <si>
    <t>1118843</t>
  </si>
  <si>
    <t>רילייטד אגח א</t>
  </si>
  <si>
    <t>1134923</t>
  </si>
  <si>
    <t>שפיר הנדסה אגח א</t>
  </si>
  <si>
    <t>1136134</t>
  </si>
  <si>
    <t>514892801</t>
  </si>
  <si>
    <t>אבגול אגח ב*</t>
  </si>
  <si>
    <t>1126317</t>
  </si>
  <si>
    <t>510119068</t>
  </si>
  <si>
    <t>עץ נייר ודפוס</t>
  </si>
  <si>
    <t>אבגול אגח ג*</t>
  </si>
  <si>
    <t>1133289</t>
  </si>
  <si>
    <t>אגוד הנפקות שה נד 2*</t>
  </si>
  <si>
    <t>1115286</t>
  </si>
  <si>
    <t>קבוצת דלק סדרה טו (15)</t>
  </si>
  <si>
    <t>1115070</t>
  </si>
  <si>
    <t>קרדן אגח ח</t>
  </si>
  <si>
    <t>4590147</t>
  </si>
  <si>
    <t>שפרסל.ק3</t>
  </si>
  <si>
    <t>7770167</t>
  </si>
  <si>
    <t>אזורים סדרה 10*</t>
  </si>
  <si>
    <t>7150345</t>
  </si>
  <si>
    <t>אזורים סדרה 11*</t>
  </si>
  <si>
    <t>7150352</t>
  </si>
  <si>
    <t>אלבר 14</t>
  </si>
  <si>
    <t>1132562</t>
  </si>
  <si>
    <t>אספן אגח ד</t>
  </si>
  <si>
    <t>3130119</t>
  </si>
  <si>
    <t>520037540</t>
  </si>
  <si>
    <t>דה לסר אגח ה</t>
  </si>
  <si>
    <t>1135664</t>
  </si>
  <si>
    <t>דור אלון  ד</t>
  </si>
  <si>
    <t>1115252</t>
  </si>
  <si>
    <t>520043878</t>
  </si>
  <si>
    <t>דור אלון אגח ג</t>
  </si>
  <si>
    <t>1115245</t>
  </si>
  <si>
    <t>דלשה קפיטל אגח ב</t>
  </si>
  <si>
    <t>1137314</t>
  </si>
  <si>
    <t>אלדן סדרה א</t>
  </si>
  <si>
    <t>1134840</t>
  </si>
  <si>
    <t>510454333</t>
  </si>
  <si>
    <t>אלדן סדרה ב</t>
  </si>
  <si>
    <t>1138254</t>
  </si>
  <si>
    <t>בזן 4</t>
  </si>
  <si>
    <t>2590362</t>
  </si>
  <si>
    <t>בזן אגח ה</t>
  </si>
  <si>
    <t>2590388</t>
  </si>
  <si>
    <t>הכשרת ישוב אג 14</t>
  </si>
  <si>
    <t>6120141</t>
  </si>
  <si>
    <t>טן דלק ג</t>
  </si>
  <si>
    <t>1131457</t>
  </si>
  <si>
    <t>511540809</t>
  </si>
  <si>
    <t>כלכלית ירושלים אגח יא</t>
  </si>
  <si>
    <t>1980341</t>
  </si>
  <si>
    <t>מבני תעשייה אגח טו</t>
  </si>
  <si>
    <t>2260420</t>
  </si>
  <si>
    <t>דיסקונט השקעות סד ט</t>
  </si>
  <si>
    <t>6390249</t>
  </si>
  <si>
    <t>BB+</t>
  </si>
  <si>
    <t>חלל תקשורת יג</t>
  </si>
  <si>
    <t>1136555</t>
  </si>
  <si>
    <t>סאנפלואואר אגד ד</t>
  </si>
  <si>
    <t>1120310</t>
  </si>
  <si>
    <t>520043597</t>
  </si>
  <si>
    <t>פטרוכימיים אגח 1</t>
  </si>
  <si>
    <t>7560154</t>
  </si>
  <si>
    <t>520029315</t>
  </si>
  <si>
    <t>צור שמיר  ו</t>
  </si>
  <si>
    <t>7300106</t>
  </si>
  <si>
    <t>520025586</t>
  </si>
  <si>
    <t>בזן אגח ו</t>
  </si>
  <si>
    <t>2590396</t>
  </si>
  <si>
    <t>חלל תקשורת יד</t>
  </si>
  <si>
    <t>1136563</t>
  </si>
  <si>
    <t>ICL 4.5 2024 כיל</t>
  </si>
  <si>
    <t>IL0028102734</t>
  </si>
  <si>
    <t>בלומברג</t>
  </si>
  <si>
    <t>520027830</t>
  </si>
  <si>
    <t>S&amp;P</t>
  </si>
  <si>
    <t>DELEK &amp; AVNER TAMAR 5.082 2023</t>
  </si>
  <si>
    <t>IL0011321747</t>
  </si>
  <si>
    <t>514914001</t>
  </si>
  <si>
    <t>ENERGY</t>
  </si>
  <si>
    <t>Moodys</t>
  </si>
  <si>
    <t>DELEK &amp; AVNER TAMAR 5.412 2025</t>
  </si>
  <si>
    <t>IL0011321820</t>
  </si>
  <si>
    <t>SRENVX 4.5 24/44</t>
  </si>
  <si>
    <t>XS1108784510</t>
  </si>
  <si>
    <t>Insurance</t>
  </si>
  <si>
    <t>ANHEUSER BUSCHE 3.65 26</t>
  </si>
  <si>
    <t>US035242AP13</t>
  </si>
  <si>
    <t>Food &amp; Beverage &amp; Tobacco</t>
  </si>
  <si>
    <t>COMMONWLTH BANK OF AUS 4.5 12/25</t>
  </si>
  <si>
    <t>US2027A1HR15</t>
  </si>
  <si>
    <t>Banks</t>
  </si>
  <si>
    <t>JPM 4.125 12/26</t>
  </si>
  <si>
    <t>US46625HJZ47</t>
  </si>
  <si>
    <t>SRENVX 5.75 08/15/50 08/25</t>
  </si>
  <si>
    <t>XS1261170515</t>
  </si>
  <si>
    <t>srenvx 6.375 09/01/24</t>
  </si>
  <si>
    <t>XS0901578681</t>
  </si>
  <si>
    <t>CS 6.5 08/08/23</t>
  </si>
  <si>
    <t>XS0957135212</t>
  </si>
  <si>
    <t>F 4.134 08/04/25</t>
  </si>
  <si>
    <t>US345397XL24</t>
  </si>
  <si>
    <t>Automobiles &amp; Components</t>
  </si>
  <si>
    <t>FORD 4.389 01/26</t>
  </si>
  <si>
    <t>US345397XU23</t>
  </si>
  <si>
    <t>HEWLETT PACKARD 4.9 15/10/2025</t>
  </si>
  <si>
    <t>USU42832AH59</t>
  </si>
  <si>
    <t>Technology Hardware &amp; Equipment</t>
  </si>
  <si>
    <t>INTNED 4.125 18 23</t>
  </si>
  <si>
    <t>XS0995102778</t>
  </si>
  <si>
    <t>LRCX 3.9 06/26</t>
  </si>
  <si>
    <t>US512807AP34</t>
  </si>
  <si>
    <t>SHBASS 5.25 12/29/49</t>
  </si>
  <si>
    <t>XS1194054166</t>
  </si>
  <si>
    <t>UBS 4.75 05/22/2023</t>
  </si>
  <si>
    <t>CH0214139930</t>
  </si>
  <si>
    <t>UBS 4.75 12/02/2026</t>
  </si>
  <si>
    <t>CH0236733827</t>
  </si>
  <si>
    <t>UBS 5.125 05/15/24</t>
  </si>
  <si>
    <t>CH0244100266</t>
  </si>
  <si>
    <t>ABN AMRO BANK 4.75 07/25</t>
  </si>
  <si>
    <t>XS1264600310</t>
  </si>
  <si>
    <t>ASSGEN 5.5 10/47 10/27</t>
  </si>
  <si>
    <t>XS1311440082</t>
  </si>
  <si>
    <t>ATVI 6.125 09/23</t>
  </si>
  <si>
    <t>USU00568AC60</t>
  </si>
  <si>
    <t>Software &amp; Services</t>
  </si>
  <si>
    <t>BANK OF AMERICA 4.25 26</t>
  </si>
  <si>
    <t>US06051GFL86</t>
  </si>
  <si>
    <t>CITIGROUP 4.3 26</t>
  </si>
  <si>
    <t>US172967JC62</t>
  </si>
  <si>
    <t>CNALN 5.25 04/75</t>
  </si>
  <si>
    <t>XS1216019585</t>
  </si>
  <si>
    <t>DLPH 4.25 01/26</t>
  </si>
  <si>
    <t>US24713GAB86</t>
  </si>
  <si>
    <t>DLPH 5 02/15/23</t>
  </si>
  <si>
    <t>US247126AH80</t>
  </si>
  <si>
    <t>Goldman Sachs 5.95 27</t>
  </si>
  <si>
    <t>US38141GES93</t>
  </si>
  <si>
    <t>Diversified Financial Services</t>
  </si>
  <si>
    <t>MACQUARIE BANK 4.875 06/2025</t>
  </si>
  <si>
    <t>US55608YAB11</t>
  </si>
  <si>
    <t>MS 3.95 04/27</t>
  </si>
  <si>
    <t>US61761JZN26</t>
  </si>
  <si>
    <t>MYL 3.95 06/26 03/26</t>
  </si>
  <si>
    <t>USN59465AD15</t>
  </si>
  <si>
    <t>Pharmaceuticals&amp; Biotechnology</t>
  </si>
  <si>
    <t>MYL 5.25 06/46 12/45</t>
  </si>
  <si>
    <t>USN59465AF62</t>
  </si>
  <si>
    <t>NWL 4.20 04/26</t>
  </si>
  <si>
    <t>US651229AW64</t>
  </si>
  <si>
    <t>Household &amp; Personal Products</t>
  </si>
  <si>
    <t>ORAFP 5.25 24/49</t>
  </si>
  <si>
    <t>XS1028599287</t>
  </si>
  <si>
    <t>TELECOMMUNICATION SERVICES</t>
  </si>
  <si>
    <t>ORAFP 5.75 23/49</t>
  </si>
  <si>
    <t>XS1115502988</t>
  </si>
  <si>
    <t>PRGO 3.90 12/15/24</t>
  </si>
  <si>
    <t>US714295AC63</t>
  </si>
  <si>
    <t>529592</t>
  </si>
  <si>
    <t>PRGO 4.375 03/26 12/25</t>
  </si>
  <si>
    <t>US71429MAB19</t>
  </si>
  <si>
    <t>SEB 5.75 11/49   05/20</t>
  </si>
  <si>
    <t>XS1136391643</t>
  </si>
  <si>
    <t>SWEDA 5.5 12/49</t>
  </si>
  <si>
    <t>XS1190655776</t>
  </si>
  <si>
    <t>ASSICURAZIONI GENERALI 6.416 02/22</t>
  </si>
  <si>
    <t>XS0283627908</t>
  </si>
  <si>
    <t>BARCLAYS 5.2 05/26</t>
  </si>
  <si>
    <t>US06738EAP07</t>
  </si>
  <si>
    <t>EDF 5.625 12/29/49</t>
  </si>
  <si>
    <t>USF2893TAM83</t>
  </si>
  <si>
    <t>UTILITIES</t>
  </si>
  <si>
    <t>EMBRAER NETHERLANDS 5.05 06/2025</t>
  </si>
  <si>
    <t>US29082HAA05</t>
  </si>
  <si>
    <t>Other</t>
  </si>
  <si>
    <t>ENELIM 6.625 21</t>
  </si>
  <si>
    <t>XS1014987355</t>
  </si>
  <si>
    <t>ENELIM 7.75 10/09/75</t>
  </si>
  <si>
    <t>XS0954674825</t>
  </si>
  <si>
    <t>GM 5.25 03/26</t>
  </si>
  <si>
    <t>US37045XBG07</t>
  </si>
  <si>
    <t>MATERIALS</t>
  </si>
  <si>
    <t>NDASS 5.5 09/49 09/19</t>
  </si>
  <si>
    <t>US65557DAM39</t>
  </si>
  <si>
    <t>NWIDE 6.875 06/19</t>
  </si>
  <si>
    <t>XS1043181269</t>
  </si>
  <si>
    <t>TELEFO 6.75 29/11/49</t>
  </si>
  <si>
    <t>XS0997326441</t>
  </si>
  <si>
    <t>VIE 4.85 18 49</t>
  </si>
  <si>
    <t>FR0011391838</t>
  </si>
  <si>
    <t>ISPIM 5.017 06/2024</t>
  </si>
  <si>
    <t>US46115HAT41</t>
  </si>
  <si>
    <t>BB</t>
  </si>
  <si>
    <t>REPSM 4.5 03/75</t>
  </si>
  <si>
    <t>XS1207058733</t>
  </si>
  <si>
    <t>RWE 7% 03/19</t>
  </si>
  <si>
    <t>XS0652913988</t>
  </si>
  <si>
    <t>WESTERN DIGITAL 10.5 04/24 04/19</t>
  </si>
  <si>
    <t>USU9547KAB99</t>
  </si>
  <si>
    <t>LLOYD 6.375 49/20</t>
  </si>
  <si>
    <t>XS1043545059</t>
  </si>
  <si>
    <t>BB-</t>
  </si>
  <si>
    <t>LLOYDS 7 49</t>
  </si>
  <si>
    <t>XS1043550307</t>
  </si>
  <si>
    <t>RBS 5.5 11/29/49</t>
  </si>
  <si>
    <t>XS0205935470</t>
  </si>
  <si>
    <t>B+</t>
  </si>
  <si>
    <t>RBS 8 12/49 25 7%</t>
  </si>
  <si>
    <t>US780099CK11</t>
  </si>
  <si>
    <t>אבנר יהש</t>
  </si>
  <si>
    <t>268011</t>
  </si>
  <si>
    <t>550011340</t>
  </si>
  <si>
    <t>אופקו הלת</t>
  </si>
  <si>
    <t>1129543</t>
  </si>
  <si>
    <t>2279206</t>
  </si>
  <si>
    <t>אורמת טכנולוגיות*</t>
  </si>
  <si>
    <t>1134402</t>
  </si>
  <si>
    <t>520036716</t>
  </si>
  <si>
    <t>אלביט מערכות</t>
  </si>
  <si>
    <t>1081124</t>
  </si>
  <si>
    <t>בזק</t>
  </si>
  <si>
    <t>230011</t>
  </si>
  <si>
    <t>בינלאומי 5</t>
  </si>
  <si>
    <t>593038</t>
  </si>
  <si>
    <t>גזית גלוב</t>
  </si>
  <si>
    <t>126011</t>
  </si>
  <si>
    <t>דיסקונט</t>
  </si>
  <si>
    <t>691212</t>
  </si>
  <si>
    <t>דלק קדוחים</t>
  </si>
  <si>
    <t>475020</t>
  </si>
  <si>
    <t>550013098</t>
  </si>
  <si>
    <t>טבע</t>
  </si>
  <si>
    <t>629014</t>
  </si>
  <si>
    <t>520013954</t>
  </si>
  <si>
    <t>ישראמקו*</t>
  </si>
  <si>
    <t>232017</t>
  </si>
  <si>
    <t>550010003</t>
  </si>
  <si>
    <t>כיל</t>
  </si>
  <si>
    <t>281014</t>
  </si>
  <si>
    <t>לאומי</t>
  </si>
  <si>
    <t>604611</t>
  </si>
  <si>
    <t>מזרחי</t>
  </si>
  <si>
    <t>695437</t>
  </si>
  <si>
    <t>מיילן</t>
  </si>
  <si>
    <t>1136704</t>
  </si>
  <si>
    <t>מליסרון*</t>
  </si>
  <si>
    <t>323014</t>
  </si>
  <si>
    <t>נייס*</t>
  </si>
  <si>
    <t>273011</t>
  </si>
  <si>
    <t>520036872</t>
  </si>
  <si>
    <t>פועלים</t>
  </si>
  <si>
    <t>662577</t>
  </si>
  <si>
    <t>פז נפט*</t>
  </si>
  <si>
    <t>1100007</t>
  </si>
  <si>
    <t>פרוטרום*</t>
  </si>
  <si>
    <t>1081082</t>
  </si>
  <si>
    <t>520042805</t>
  </si>
  <si>
    <t>פריגו</t>
  </si>
  <si>
    <t>1130699</t>
  </si>
  <si>
    <t>קבוצת דלק</t>
  </si>
  <si>
    <t>1084128</t>
  </si>
  <si>
    <t>קבוצת עזריאלי*</t>
  </si>
  <si>
    <t>1119478</t>
  </si>
  <si>
    <t>שטראוס עלית*</t>
  </si>
  <si>
    <t>746016</t>
  </si>
  <si>
    <t>אבגול*</t>
  </si>
  <si>
    <t>1100957</t>
  </si>
  <si>
    <t>אבוגן*</t>
  </si>
  <si>
    <t>1105055</t>
  </si>
  <si>
    <t>512838723</t>
  </si>
  <si>
    <t>ביוטכנולוגיה</t>
  </si>
  <si>
    <t>איי די איי חברה לביטוח בעמ</t>
  </si>
  <si>
    <t>1129501</t>
  </si>
  <si>
    <t>513910703</t>
  </si>
  <si>
    <t>אינרום תעשיות בניה</t>
  </si>
  <si>
    <t>1132356</t>
  </si>
  <si>
    <t>515001659</t>
  </si>
  <si>
    <t>מתכת ומוצרי בניה</t>
  </si>
  <si>
    <t>אלוני חץ*</t>
  </si>
  <si>
    <t>390013</t>
  </si>
  <si>
    <t>520038506</t>
  </si>
  <si>
    <t>אלקו החזקות</t>
  </si>
  <si>
    <t>694034</t>
  </si>
  <si>
    <t>520025370</t>
  </si>
  <si>
    <t>אלקטרה*</t>
  </si>
  <si>
    <t>739037</t>
  </si>
  <si>
    <t>520028911</t>
  </si>
  <si>
    <t>אלרוב נדלן ומלונאות</t>
  </si>
  <si>
    <t>387019</t>
  </si>
  <si>
    <t>520038894</t>
  </si>
  <si>
    <t>ארפורט סיטי*</t>
  </si>
  <si>
    <t>1095835</t>
  </si>
  <si>
    <t>בתי זיקוק לנפט</t>
  </si>
  <si>
    <t>2590248</t>
  </si>
  <si>
    <t>גב ים 1*</t>
  </si>
  <si>
    <t>759019</t>
  </si>
  <si>
    <t>דלק רכב</t>
  </si>
  <si>
    <t>829010</t>
  </si>
  <si>
    <t>520033291</t>
  </si>
  <si>
    <t>דלתא גליל</t>
  </si>
  <si>
    <t>627034</t>
  </si>
  <si>
    <t>520025602</t>
  </si>
  <si>
    <t>הפניקס 1</t>
  </si>
  <si>
    <t>767012</t>
  </si>
  <si>
    <t>הראל השקעות</t>
  </si>
  <si>
    <t>585018</t>
  </si>
  <si>
    <t>וילאר אינטרנשיונל בע"מ</t>
  </si>
  <si>
    <t>416016</t>
  </si>
  <si>
    <t>חילן טק*</t>
  </si>
  <si>
    <t>1084698</t>
  </si>
  <si>
    <t>520039942</t>
  </si>
  <si>
    <t>שרותי מידע</t>
  </si>
  <si>
    <t>חלל</t>
  </si>
  <si>
    <t>1092345</t>
  </si>
  <si>
    <t>טאואר</t>
  </si>
  <si>
    <t>1082379</t>
  </si>
  <si>
    <t>520041997</t>
  </si>
  <si>
    <t>מוליכים למחצה</t>
  </si>
  <si>
    <t>יואל*</t>
  </si>
  <si>
    <t>583013</t>
  </si>
  <si>
    <t>ישרס</t>
  </si>
  <si>
    <t>613034</t>
  </si>
  <si>
    <t>520017807</t>
  </si>
  <si>
    <t>כלל ביטוח</t>
  </si>
  <si>
    <t>224014</t>
  </si>
  <si>
    <t>520036120</t>
  </si>
  <si>
    <t>לייבפרסון</t>
  </si>
  <si>
    <t>1123017</t>
  </si>
  <si>
    <t>13-3861628</t>
  </si>
  <si>
    <t>מזור*</t>
  </si>
  <si>
    <t>1106855</t>
  </si>
  <si>
    <t>513009043</t>
  </si>
  <si>
    <t>מכשור רפואי</t>
  </si>
  <si>
    <t>מטריקס*</t>
  </si>
  <si>
    <t>445015</t>
  </si>
  <si>
    <t>520039413</t>
  </si>
  <si>
    <t>מיטרוניקס*</t>
  </si>
  <si>
    <t>1091065</t>
  </si>
  <si>
    <t>511527202</t>
  </si>
  <si>
    <t>אלקטרוניקה ואופטיקה</t>
  </si>
  <si>
    <t>מנורה</t>
  </si>
  <si>
    <t>566018</t>
  </si>
  <si>
    <t>נובה*</t>
  </si>
  <si>
    <t>1084557</t>
  </si>
  <si>
    <t>511812463</t>
  </si>
  <si>
    <t>נפטא*</t>
  </si>
  <si>
    <t>643015</t>
  </si>
  <si>
    <t>סלקום CEL</t>
  </si>
  <si>
    <t>1101534</t>
  </si>
  <si>
    <t>ספאנטק*</t>
  </si>
  <si>
    <t>1090117</t>
  </si>
  <si>
    <t>512288713</t>
  </si>
  <si>
    <t>פוקס ויזל*</t>
  </si>
  <si>
    <t>1087022</t>
  </si>
  <si>
    <t>512157603</t>
  </si>
  <si>
    <t>פורמולה</t>
  </si>
  <si>
    <t>256016</t>
  </si>
  <si>
    <t>520036690</t>
  </si>
  <si>
    <t>פלסאון תעשיות*</t>
  </si>
  <si>
    <t>1081603</t>
  </si>
  <si>
    <t>520042912</t>
  </si>
  <si>
    <t>פרטנר</t>
  </si>
  <si>
    <t>1083484</t>
  </si>
  <si>
    <t>קרור 1*</t>
  </si>
  <si>
    <t>621011</t>
  </si>
  <si>
    <t>520001546</t>
  </si>
  <si>
    <t>ריט 1*</t>
  </si>
  <si>
    <t>1098920</t>
  </si>
  <si>
    <t>רמי לוי</t>
  </si>
  <si>
    <t>1104249</t>
  </si>
  <si>
    <t>513770669</t>
  </si>
  <si>
    <t>שיכון ובינוי*</t>
  </si>
  <si>
    <t>1081942</t>
  </si>
  <si>
    <t>שפיר הנדסה</t>
  </si>
  <si>
    <t>1133875</t>
  </si>
  <si>
    <t>אוארטי*</t>
  </si>
  <si>
    <t>1086230</t>
  </si>
  <si>
    <t>513057588</t>
  </si>
  <si>
    <t>אורביט*</t>
  </si>
  <si>
    <t>265017</t>
  </si>
  <si>
    <t>520036153</t>
  </si>
  <si>
    <t>אוריין*</t>
  </si>
  <si>
    <t>1103506</t>
  </si>
  <si>
    <t>511068256</t>
  </si>
  <si>
    <t>אזורים*</t>
  </si>
  <si>
    <t>715011</t>
  </si>
  <si>
    <t>אי טי ויו מדיקל*</t>
  </si>
  <si>
    <t>418012</t>
  </si>
  <si>
    <t>520038795</t>
  </si>
  <si>
    <t>אייסקיור מדיקל*</t>
  </si>
  <si>
    <t>1122415</t>
  </si>
  <si>
    <t>513787804</t>
  </si>
  <si>
    <t>אילקס מדיקל</t>
  </si>
  <si>
    <t>1080753</t>
  </si>
  <si>
    <t>520042219</t>
  </si>
  <si>
    <t>איתמר מדיקל*</t>
  </si>
  <si>
    <t>1102458</t>
  </si>
  <si>
    <t>512434218</t>
  </si>
  <si>
    <t>אלוט תקשורת*</t>
  </si>
  <si>
    <t>1099654</t>
  </si>
  <si>
    <t>512394776</t>
  </si>
  <si>
    <t>אלון דור</t>
  </si>
  <si>
    <t>1093202</t>
  </si>
  <si>
    <t>אלספק*</t>
  </si>
  <si>
    <t>1090364</t>
  </si>
  <si>
    <t>511297541</t>
  </si>
  <si>
    <t>חשמל</t>
  </si>
  <si>
    <t>אלקטרה מוצרי צריכה</t>
  </si>
  <si>
    <t>5010129</t>
  </si>
  <si>
    <t>520039967</t>
  </si>
  <si>
    <t>אלרון*</t>
  </si>
  <si>
    <t>749077</t>
  </si>
  <si>
    <t>520028036</t>
  </si>
  <si>
    <t>אמנת*</t>
  </si>
  <si>
    <t>654012</t>
  </si>
  <si>
    <t>520040833</t>
  </si>
  <si>
    <t>אפקון החזקות*</t>
  </si>
  <si>
    <t>578013</t>
  </si>
  <si>
    <t>520033473</t>
  </si>
  <si>
    <t>אפריקה</t>
  </si>
  <si>
    <t>611012</t>
  </si>
  <si>
    <t>אפריקה ישראל מגורים</t>
  </si>
  <si>
    <t>1097948</t>
  </si>
  <si>
    <t>520034760</t>
  </si>
  <si>
    <t>אפריקה תעשיות*</t>
  </si>
  <si>
    <t>800011</t>
  </si>
  <si>
    <t>520026618</t>
  </si>
  <si>
    <t>אקסלנז*</t>
  </si>
  <si>
    <t>1104868</t>
  </si>
  <si>
    <t>513821504</t>
  </si>
  <si>
    <t>ארד*</t>
  </si>
  <si>
    <t>1091651</t>
  </si>
  <si>
    <t>510007800</t>
  </si>
  <si>
    <t>ביוליין אר אקס</t>
  </si>
  <si>
    <t>1101518</t>
  </si>
  <si>
    <t>513398750</t>
  </si>
  <si>
    <t>בריל*</t>
  </si>
  <si>
    <t>399014</t>
  </si>
  <si>
    <t>520038647</t>
  </si>
  <si>
    <t>ברן</t>
  </si>
  <si>
    <t>286013</t>
  </si>
  <si>
    <t>520037250</t>
  </si>
  <si>
    <t>גולן פלסטיק*</t>
  </si>
  <si>
    <t>1091933</t>
  </si>
  <si>
    <t>513029974</t>
  </si>
  <si>
    <t>גולף</t>
  </si>
  <si>
    <t>1096148</t>
  </si>
  <si>
    <t>510289564</t>
  </si>
  <si>
    <t>גניגר*</t>
  </si>
  <si>
    <t>1095892</t>
  </si>
  <si>
    <t>512416991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</si>
  <si>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</si>
  <si>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</si>
  <si>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</si>
  <si>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</si>
  <si>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</si>
  <si>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</si>
  <si>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</si>
  <si>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</si>
  <si>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</si>
  <si>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וואן תוכנה</t>
  </si>
  <si>
    <t>161018</t>
  </si>
  <si>
    <t>520034695</t>
  </si>
  <si>
    <t>זנלכל*</t>
  </si>
  <si>
    <t>130013</t>
  </si>
  <si>
    <t>520034208</t>
  </si>
  <si>
    <t>חד*</t>
  </si>
  <si>
    <t>351015</t>
  </si>
  <si>
    <t>520038449</t>
  </si>
  <si>
    <t>כלל ביוטכנולוגיות בעמ</t>
  </si>
  <si>
    <t>1104280</t>
  </si>
  <si>
    <t>511898835</t>
  </si>
  <si>
    <t>לודן*</t>
  </si>
  <si>
    <t>1081439</t>
  </si>
  <si>
    <t>520043381</t>
  </si>
  <si>
    <t>לוינשטין*</t>
  </si>
  <si>
    <t>573014</t>
  </si>
  <si>
    <t>520033424</t>
  </si>
  <si>
    <t>מדטכניקה*</t>
  </si>
  <si>
    <t>253013</t>
  </si>
  <si>
    <t>520036195</t>
  </si>
  <si>
    <t>מדיגוס*</t>
  </si>
  <si>
    <t>1096171</t>
  </si>
  <si>
    <t>512866971</t>
  </si>
  <si>
    <t>מדיקל קומפרישין סיסטם*</t>
  </si>
  <si>
    <t>1096890</t>
  </si>
  <si>
    <t>512565730</t>
  </si>
  <si>
    <t>מנדלסון תשתיות ותעשיות בעמ*</t>
  </si>
  <si>
    <t>1129444</t>
  </si>
  <si>
    <t>513660373</t>
  </si>
  <si>
    <t>משביר לצרכן</t>
  </si>
  <si>
    <t>1104959</t>
  </si>
  <si>
    <t>513389270</t>
  </si>
  <si>
    <t>ניסקו חשמל ואלקטרוניקה*</t>
  </si>
  <si>
    <t>1103621</t>
  </si>
  <si>
    <t>510928237</t>
  </si>
  <si>
    <t>סקופ*</t>
  </si>
  <si>
    <t>288019</t>
  </si>
  <si>
    <t>520037425</t>
  </si>
  <si>
    <t>סרגון</t>
  </si>
  <si>
    <t>1085166</t>
  </si>
  <si>
    <t>512352444</t>
  </si>
  <si>
    <t>ציוד תקשורת</t>
  </si>
  <si>
    <t>על בד*</t>
  </si>
  <si>
    <t>625012</t>
  </si>
  <si>
    <t>520040205</t>
  </si>
  <si>
    <t>פולירם*</t>
  </si>
  <si>
    <t>1090943</t>
  </si>
  <si>
    <t>512776964</t>
  </si>
  <si>
    <t>פטרוכימיים</t>
  </si>
  <si>
    <t>756015</t>
  </si>
  <si>
    <t>פלאזה סנטרס</t>
  </si>
  <si>
    <t>1109917</t>
  </si>
  <si>
    <t>פלסטופיל*</t>
  </si>
  <si>
    <t>1092840</t>
  </si>
  <si>
    <t>513681247</t>
  </si>
  <si>
    <t>פלרם</t>
  </si>
  <si>
    <t>644013</t>
  </si>
  <si>
    <t>520039843</t>
  </si>
  <si>
    <t>פריון נטוורק</t>
  </si>
  <si>
    <t>1095819</t>
  </si>
  <si>
    <t>512849498</t>
  </si>
  <si>
    <t>קו מנחה*</t>
  </si>
  <si>
    <t>271015</t>
  </si>
  <si>
    <t>520036997</t>
  </si>
  <si>
    <t>קליל*</t>
  </si>
  <si>
    <t>797035</t>
  </si>
  <si>
    <t>520032442</t>
  </si>
  <si>
    <t>קמהדע*</t>
  </si>
  <si>
    <t>1094119</t>
  </si>
  <si>
    <t>511524605</t>
  </si>
  <si>
    <t>קסטרו*</t>
  </si>
  <si>
    <t>280016</t>
  </si>
  <si>
    <t>520037649</t>
  </si>
  <si>
    <t>קרדן נ.ו</t>
  </si>
  <si>
    <t>1087949</t>
  </si>
  <si>
    <t>רבל אי.סי.אס בעמ*</t>
  </si>
  <si>
    <t>1103878</t>
  </si>
  <si>
    <t>513506329</t>
  </si>
  <si>
    <t>רדהיל*</t>
  </si>
  <si>
    <t>1122381</t>
  </si>
  <si>
    <t>514304005</t>
  </si>
  <si>
    <t>תדיר גן</t>
  </si>
  <si>
    <t>1090141</t>
  </si>
  <si>
    <t>511870891</t>
  </si>
  <si>
    <t>תדיראן</t>
  </si>
  <si>
    <t>258012</t>
  </si>
  <si>
    <t>520036732</t>
  </si>
  <si>
    <t>*NICE SYSTEMS LTD SPONS ADR</t>
  </si>
  <si>
    <t>US6536561086</t>
  </si>
  <si>
    <t>NASDAQ</t>
  </si>
  <si>
    <t>AFI DEVELOPMENT GDR REG S</t>
  </si>
  <si>
    <t>US00106J2006</t>
  </si>
  <si>
    <t>ALLOT COMMUNICATIONS LTD*</t>
  </si>
  <si>
    <t>IL0010996549</t>
  </si>
  <si>
    <t>AMDOCS LTD</t>
  </si>
  <si>
    <t>GB0022569080</t>
  </si>
  <si>
    <t>NYSE</t>
  </si>
  <si>
    <t>CAESAR STONE SDO</t>
  </si>
  <si>
    <t>IL0011259137</t>
  </si>
  <si>
    <t>511439507</t>
  </si>
  <si>
    <t>CERAGON NETWORKS LTD</t>
  </si>
  <si>
    <t>IL0010851660</t>
  </si>
  <si>
    <t>CHECK POINT SOFTWARE TECH</t>
  </si>
  <si>
    <t>IL0010824113</t>
  </si>
  <si>
    <t>520042821</t>
  </si>
  <si>
    <t>ELLOMAY CAPITAL LTD</t>
  </si>
  <si>
    <t>IL0010826357</t>
  </si>
  <si>
    <t>520039868</t>
  </si>
  <si>
    <t>INTEC PHARMA LTD</t>
  </si>
  <si>
    <t>IL0011177958</t>
  </si>
  <si>
    <t>513022780</t>
  </si>
  <si>
    <t>ISRAEL CHEMICALS LTD</t>
  </si>
  <si>
    <t>IL0002810146</t>
  </si>
  <si>
    <t>ITURAN LOCATION AND CONTROL*</t>
  </si>
  <si>
    <t>IL0010818685</t>
  </si>
  <si>
    <t>520043811</t>
  </si>
  <si>
    <t>KAMADA LTD*</t>
  </si>
  <si>
    <t>IL0010941198</t>
  </si>
  <si>
    <t>KORNIT DIGITAL LTD</t>
  </si>
  <si>
    <t>IL0011216723</t>
  </si>
  <si>
    <t>513195420</t>
  </si>
  <si>
    <t>LIVEPERSON INC</t>
  </si>
  <si>
    <t>US5381461012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</si>
  <si>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</si>
  <si>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</si>
  <si>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</si>
  <si>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</si>
  <si>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</si>
  <si>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</si>
  <si>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</si>
  <si>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MYLAN</t>
  </si>
  <si>
    <t>NL0011031208</t>
  </si>
  <si>
    <t>NOVA MEASURING INSTRUMENTS*</t>
  </si>
  <si>
    <t>IL0010845571</t>
  </si>
  <si>
    <t>OPKO HEALTH INC</t>
  </si>
  <si>
    <t>US68375N1037</t>
  </si>
  <si>
    <t>ORMAT TECHNOLOGIES INC*</t>
  </si>
  <si>
    <t>US6866881021</t>
  </si>
  <si>
    <t>PARTNER COMMUNICATIONS ADR</t>
  </si>
  <si>
    <t>US70211M1099</t>
  </si>
  <si>
    <t>PERION NETWORK LTD</t>
  </si>
  <si>
    <t>IL0010958192</t>
  </si>
  <si>
    <t>PERRIGO CO</t>
  </si>
  <si>
    <t>IE00BGH1M568</t>
  </si>
  <si>
    <t>SYNERON MEDICAL LTD</t>
  </si>
  <si>
    <t>IL0010909351</t>
  </si>
  <si>
    <t>512986514</t>
  </si>
  <si>
    <t>TEVA PHARMACEUTICAL SP ADR</t>
  </si>
  <si>
    <t>US8816242098</t>
  </si>
  <si>
    <t>TOWER SEMICONDUCTOR LTD</t>
  </si>
  <si>
    <t>IL0010823792</t>
  </si>
  <si>
    <t>VASCULAR BIOGENICS</t>
  </si>
  <si>
    <t>IL0011327454</t>
  </si>
  <si>
    <t>512899766</t>
  </si>
  <si>
    <t>VERINT SYSTEMS</t>
  </si>
  <si>
    <t>US92343X1000</t>
  </si>
  <si>
    <t>512704867</t>
  </si>
  <si>
    <t>ADIDAS AG</t>
  </si>
  <si>
    <t>DE000A1EWWW0</t>
  </si>
  <si>
    <t>Consumer Durables &amp; Apparel</t>
  </si>
  <si>
    <t>ALPHABET INC CL C</t>
  </si>
  <si>
    <t>US02079K1079</t>
  </si>
  <si>
    <t>AMERICAN EXPRESS</t>
  </si>
  <si>
    <t>US0258161092</t>
  </si>
  <si>
    <t>APPLE INC</t>
  </si>
  <si>
    <t>US0378331005</t>
  </si>
  <si>
    <t>BAE SYSTEMS</t>
  </si>
  <si>
    <t>GB0002634946</t>
  </si>
  <si>
    <t>Capital Goods</t>
  </si>
  <si>
    <t>BLACKROCK</t>
  </si>
  <si>
    <t>US09247X1019</t>
  </si>
  <si>
    <t>BNP PARIBAS</t>
  </si>
  <si>
    <t>FR0000131104</t>
  </si>
  <si>
    <t>BP PLC</t>
  </si>
  <si>
    <t>GB0007980591</t>
  </si>
  <si>
    <t>BRISTOL MYERS SQUIBB</t>
  </si>
  <si>
    <t>US1101221083</t>
  </si>
  <si>
    <t>CHICAGO BRIDGE &amp; IRON CO NV</t>
  </si>
  <si>
    <t>US1672501095</t>
  </si>
  <si>
    <t>COGNIZANT TECH SOLUTIONS A</t>
  </si>
  <si>
    <t>US1924461023</t>
  </si>
  <si>
    <t>COMPAGNIE DE SAINT GOBAIN</t>
  </si>
  <si>
    <t>FR0000125007</t>
  </si>
  <si>
    <t>CREDIT SUISSE GROUP AG REG</t>
  </si>
  <si>
    <t>CH0012138530</t>
  </si>
  <si>
    <t>פרנק שווצרי</t>
  </si>
  <si>
    <t>CVS CAREMARK CORP</t>
  </si>
  <si>
    <t>US1266501006</t>
  </si>
  <si>
    <t>Food &amp; Staples Retailing</t>
  </si>
  <si>
    <t>DELTA AIR LINES</t>
  </si>
  <si>
    <t>US2473617023</t>
  </si>
  <si>
    <t>Transportation</t>
  </si>
  <si>
    <t>DEUTSCHE TELEKOM</t>
  </si>
  <si>
    <t>DE0005557508</t>
  </si>
  <si>
    <t>DIAGEO</t>
  </si>
  <si>
    <t>GB0002374006</t>
  </si>
  <si>
    <t>EXPEDIA INC</t>
  </si>
  <si>
    <t>US30212P3038</t>
  </si>
  <si>
    <t>Retailing</t>
  </si>
  <si>
    <t>FACEBOOK INC A</t>
  </si>
  <si>
    <t>US30303M1027</t>
  </si>
  <si>
    <t>GILEAD SCIENCES INC</t>
  </si>
  <si>
    <t>US3755581036</t>
  </si>
  <si>
    <t>GOLDMAN SACHS GROUP INC</t>
  </si>
  <si>
    <t>US38141G1040</t>
  </si>
  <si>
    <t>HEWLETT PACKARD</t>
  </si>
  <si>
    <t>US40434L1052</t>
  </si>
  <si>
    <t>ILIAD</t>
  </si>
  <si>
    <t>FR0004035913</t>
  </si>
  <si>
    <t>INDITEX</t>
  </si>
  <si>
    <t>ES0148396007</t>
  </si>
  <si>
    <t>BME</t>
  </si>
  <si>
    <t>INPEX</t>
  </si>
  <si>
    <t>JP3294460005</t>
  </si>
  <si>
    <t>INTESA SANPAOLO</t>
  </si>
  <si>
    <t>IT0000072618</t>
  </si>
  <si>
    <t>JOHNSON &amp; JOHNSON</t>
  </si>
  <si>
    <t>US4781601046</t>
  </si>
  <si>
    <t>KITE PHARMA</t>
  </si>
  <si>
    <t>US49803L1098</t>
  </si>
  <si>
    <t>KLEPIERRE</t>
  </si>
  <si>
    <t>FR0000121964</t>
  </si>
  <si>
    <t>KONINKLIJKE PHILIPS NV</t>
  </si>
  <si>
    <t>NL0000009538</t>
  </si>
  <si>
    <t>KROGER CO</t>
  </si>
  <si>
    <t>US5010441013</t>
  </si>
  <si>
    <t>LENOVO GROUP</t>
  </si>
  <si>
    <t>HK0992009065</t>
  </si>
  <si>
    <t>HKSE</t>
  </si>
  <si>
    <t>MASTERCARD INC CLASS A</t>
  </si>
  <si>
    <t>US57636Q1040</t>
  </si>
  <si>
    <t>MERCK &amp; CO. INC</t>
  </si>
  <si>
    <t>US58933Y1055</t>
  </si>
  <si>
    <t>MOODY`S</t>
  </si>
  <si>
    <t>US6153691059</t>
  </si>
  <si>
    <t>NETEASE INC ADR</t>
  </si>
  <si>
    <t>US64110W1027</t>
  </si>
  <si>
    <t>NIKE INC CL B</t>
  </si>
  <si>
    <t>US6541061031</t>
  </si>
  <si>
    <t>NOVARTIS AG REG</t>
  </si>
  <si>
    <t>CH0012005267</t>
  </si>
  <si>
    <t>ORACLE CORP</t>
  </si>
  <si>
    <t>US68389X1054</t>
  </si>
  <si>
    <t>ORANGE</t>
  </si>
  <si>
    <t>FR0000133308</t>
  </si>
  <si>
    <t>PFIZER INC</t>
  </si>
  <si>
    <t>US7170811035</t>
  </si>
  <si>
    <t>potash corp</t>
  </si>
  <si>
    <t>CA73755L1076</t>
  </si>
  <si>
    <t>RENAULT SA</t>
  </si>
  <si>
    <t>FR0000131906</t>
  </si>
  <si>
    <t>ROCHE HOLDING AG GENUSSCHEIN</t>
  </si>
  <si>
    <t>CH0012032048</t>
  </si>
  <si>
    <t>S&amp;P GLOBAL</t>
  </si>
  <si>
    <t>US78409V1044</t>
  </si>
  <si>
    <t>SOUTHWEST AIRLINES</t>
  </si>
  <si>
    <t>US8447411088</t>
  </si>
  <si>
    <t>STARBUCKS CORP</t>
  </si>
  <si>
    <t>US8552441094</t>
  </si>
  <si>
    <t>Hotels Restaurants &amp; Leisure</t>
  </si>
  <si>
    <t>THALES SA</t>
  </si>
  <si>
    <t>FR0000121329</t>
  </si>
  <si>
    <t>TJX COMPANIES INC</t>
  </si>
  <si>
    <t>US8725401090</t>
  </si>
  <si>
    <t>UNILEVER NV CVA</t>
  </si>
  <si>
    <t>NL0000009355</t>
  </si>
  <si>
    <t>US BANCORP</t>
  </si>
  <si>
    <t>US9029733048</t>
  </si>
  <si>
    <t>VINCI SA</t>
  </si>
  <si>
    <t>FR0000125486</t>
  </si>
  <si>
    <t>VISA</t>
  </si>
  <si>
    <t>US92826C8394</t>
  </si>
  <si>
    <t>VMWARE INC CLASS A</t>
  </si>
  <si>
    <t>US9285634021</t>
  </si>
  <si>
    <t>VODAFONE GROUP</t>
  </si>
  <si>
    <t>GB00BH4HKS39</t>
  </si>
  <si>
    <t>VOLKSWAGEN AG PREF</t>
  </si>
  <si>
    <t>DE0007664039</t>
  </si>
  <si>
    <t>VONOVIA</t>
  </si>
  <si>
    <t>DE000A1ML7J1</t>
  </si>
  <si>
    <t>WALT DISNEY CO/THE</t>
  </si>
  <si>
    <t>US2546871060</t>
  </si>
  <si>
    <t>WELLS FARGO &amp; CO</t>
  </si>
  <si>
    <t>US9497461015</t>
  </si>
  <si>
    <t>הראל סל בנקים</t>
  </si>
  <si>
    <t>1113752</t>
  </si>
  <si>
    <t>514103811</t>
  </si>
  <si>
    <t>מניות</t>
  </si>
  <si>
    <t>הראל סל תא 100</t>
  </si>
  <si>
    <t>1113232</t>
  </si>
  <si>
    <t>הראל סל תא 25</t>
  </si>
  <si>
    <t>1113703</t>
  </si>
  <si>
    <t>פסגות 100.ס2</t>
  </si>
  <si>
    <t>1125327</t>
  </si>
  <si>
    <t>513464289</t>
  </si>
  <si>
    <t>פסגות סל ת"א 100 סד 1 40A</t>
  </si>
  <si>
    <t>1096593</t>
  </si>
  <si>
    <t>פסגות סל תא 25</t>
  </si>
  <si>
    <t>1125319</t>
  </si>
  <si>
    <t>פסגות תא 25</t>
  </si>
  <si>
    <t>1084656</t>
  </si>
  <si>
    <t>קסם בנקים</t>
  </si>
  <si>
    <t>1117290</t>
  </si>
  <si>
    <t>520041989</t>
  </si>
  <si>
    <t>קסם סל יתר 120</t>
  </si>
  <si>
    <t>1103167</t>
  </si>
  <si>
    <t>קסם תא 25</t>
  </si>
  <si>
    <t>1116979</t>
  </si>
  <si>
    <t>קסם תא100</t>
  </si>
  <si>
    <t>1117266</t>
  </si>
  <si>
    <t>תכלית גלובל י 120</t>
  </si>
  <si>
    <t>1108679</t>
  </si>
  <si>
    <t>513540310</t>
  </si>
  <si>
    <t>תכלית תא 100</t>
  </si>
  <si>
    <t>1091818</t>
  </si>
  <si>
    <t>תכלית תא 25</t>
  </si>
  <si>
    <t>1091826</t>
  </si>
  <si>
    <t>תכלית תא בנקים</t>
  </si>
  <si>
    <t>1095702</t>
  </si>
  <si>
    <t>פסגות סל יתר 120</t>
  </si>
  <si>
    <t>1114263</t>
  </si>
  <si>
    <t>קסם מ ביטוח</t>
  </si>
  <si>
    <t>1107762</t>
  </si>
  <si>
    <t>תכלית בונד סדרה 3</t>
  </si>
  <si>
    <t>1107549</t>
  </si>
  <si>
    <t>אג"ח</t>
  </si>
  <si>
    <t>הראל סל תל בונד</t>
  </si>
  <si>
    <t>1127786</t>
  </si>
  <si>
    <t>הראל סל תל בונד 60</t>
  </si>
  <si>
    <t>1113257</t>
  </si>
  <si>
    <t>הראל תל בונד 20</t>
  </si>
  <si>
    <t>1113240</t>
  </si>
  <si>
    <t>פסגות סל בונד 20</t>
  </si>
  <si>
    <t>1104603</t>
  </si>
  <si>
    <t>פסגות סל בונד 40</t>
  </si>
  <si>
    <t>1109412</t>
  </si>
  <si>
    <t>פסגות סל בונד צ. יתר 133</t>
  </si>
  <si>
    <t>1127752</t>
  </si>
  <si>
    <t>פסגות סל בונד שקלי</t>
  </si>
  <si>
    <t>1116326</t>
  </si>
  <si>
    <t>פסגות סל תל בונד מאגר</t>
  </si>
  <si>
    <t>1132588</t>
  </si>
  <si>
    <t>פסגות תל בונד 20</t>
  </si>
  <si>
    <t>1101443</t>
  </si>
  <si>
    <t>פסגות תל בונד 60 סדרה 1</t>
  </si>
  <si>
    <t>1109420</t>
  </si>
  <si>
    <t>פסגות תל בונד 60 סדרה 2</t>
  </si>
  <si>
    <t>1109479</t>
  </si>
  <si>
    <t>פסגות תל בונד 60 סדרה 3</t>
  </si>
  <si>
    <t>1134550</t>
  </si>
  <si>
    <t>קסם פח בונד שקלי</t>
  </si>
  <si>
    <t>1116334</t>
  </si>
  <si>
    <t>קסם תל בונד 20</t>
  </si>
  <si>
    <t>1101633</t>
  </si>
  <si>
    <t>קסם תל בונד 60</t>
  </si>
  <si>
    <t>1109248</t>
  </si>
  <si>
    <t>קסם תל בונד צמודות יתר</t>
  </si>
  <si>
    <t>1127836</t>
  </si>
  <si>
    <t>קסם תל בונד תשואות</t>
  </si>
  <si>
    <t>1128545</t>
  </si>
  <si>
    <t>תכלית תל בונד 20</t>
  </si>
  <si>
    <t>1109370</t>
  </si>
  <si>
    <t>תכלית תל בונד 40</t>
  </si>
  <si>
    <t>1109354</t>
  </si>
  <si>
    <t>תכלית תל בונד 60</t>
  </si>
  <si>
    <t>1109362</t>
  </si>
  <si>
    <t>תכלית תל בונד צמודות יתר</t>
  </si>
  <si>
    <t>1127802</t>
  </si>
  <si>
    <t>תכלית תל בונד שקלי</t>
  </si>
  <si>
    <t>1116250</t>
  </si>
  <si>
    <t>AMUNDI ETF MSCI EM ASIA UCIT</t>
  </si>
  <si>
    <t>FR0011018316</t>
  </si>
  <si>
    <t>CONSUMER STAPLES SPDR</t>
  </si>
  <si>
    <t>US81369Y3080</t>
  </si>
  <si>
    <t>DAIWA ETF TOPIX</t>
  </si>
  <si>
    <t>JP3027620008</t>
  </si>
  <si>
    <t>DAIWA NIKKEI 225</t>
  </si>
  <si>
    <t>JP3027640006</t>
  </si>
  <si>
    <t>DB X TRACKERS MSCI EUROPE HEDGE</t>
  </si>
  <si>
    <t>US2330518539</t>
  </si>
  <si>
    <t>DBX STX EUROPE 600</t>
  </si>
  <si>
    <t>LU0328475792</t>
  </si>
  <si>
    <t>ENERGY SELECT SECTOR SPDR</t>
  </si>
  <si>
    <t>US81369Y5069</t>
  </si>
  <si>
    <t>ISHARE EUR 600 AUTO&amp;PARTS DE</t>
  </si>
  <si>
    <t>DE000A0Q4R28</t>
  </si>
  <si>
    <t>ISHARES CORE S&amp;P 500 ETF</t>
  </si>
  <si>
    <t>US4642872000</t>
  </si>
  <si>
    <t>ISHARES CRNCY HEDGD MSCI EM</t>
  </si>
  <si>
    <t>US46434G5099</t>
  </si>
  <si>
    <t>ISHARES CURR HEDGED MSCI JAPAN</t>
  </si>
  <si>
    <t>US46434V8862</t>
  </si>
  <si>
    <t>ISHARES DJ CONSRU</t>
  </si>
  <si>
    <t>US4642887529</t>
  </si>
  <si>
    <t>ISHARES DJ EURO STOXX 50 DE</t>
  </si>
  <si>
    <t>DE0005933956</t>
  </si>
  <si>
    <t>Ishares FTSE 100</t>
  </si>
  <si>
    <t>IE0005042456</t>
  </si>
  <si>
    <t>ISHARES FTSE CHINA 25 INDEX</t>
  </si>
  <si>
    <t>US4642871846</t>
  </si>
  <si>
    <t>ISHARES GLOBAL ENERGY ETF</t>
  </si>
  <si>
    <t>US4642873412</t>
  </si>
  <si>
    <t>ISHARES MSCI BRAZIL</t>
  </si>
  <si>
    <t>US4642864007</t>
  </si>
  <si>
    <t>ISHARES MSCI INDIA</t>
  </si>
  <si>
    <t>US46429B5984</t>
  </si>
  <si>
    <t>ISHARES MSCI MEXICO CAPPED</t>
  </si>
  <si>
    <t>US4642868222</t>
  </si>
  <si>
    <t>ISHARES S&amp;P LATIN AMERICA 40</t>
  </si>
  <si>
    <t>US4642873909</t>
  </si>
  <si>
    <t>KRANESHARES CSI CHINA INTERNET</t>
  </si>
  <si>
    <t>US5007673065</t>
  </si>
  <si>
    <t>LYX ETF MSCI EMU VALUE</t>
  </si>
  <si>
    <t>FR0010168781</t>
  </si>
  <si>
    <t>LYXOR UCITS ETS EU STOX BANK</t>
  </si>
  <si>
    <t>FR0011645647</t>
  </si>
  <si>
    <t>NOMURA ETF BANKS</t>
  </si>
  <si>
    <t>JP3040170007</t>
  </si>
  <si>
    <t>POWERSHARES DYN FOOD AND BEVERAG</t>
  </si>
  <si>
    <t>US73935X8496</t>
  </si>
  <si>
    <t>SOURCE S&amp;P 500 UCITS ETF</t>
  </si>
  <si>
    <t>IE00B3YCGJ38</t>
  </si>
  <si>
    <t>SOURCE STOXX EUROPE 600</t>
  </si>
  <si>
    <t>IE00B60SWW18</t>
  </si>
  <si>
    <t>SPDR FT EP EU EX UK REAL EST</t>
  </si>
  <si>
    <t>IE00BSJCQV56</t>
  </si>
  <si>
    <t>SPDR S AND P HOMEBUILDERS ETF</t>
  </si>
  <si>
    <t>US78464A8889</t>
  </si>
  <si>
    <t>SPDR S&amp;P 500 ETF TRUST</t>
  </si>
  <si>
    <t>US78462F1030</t>
  </si>
  <si>
    <t>UBS MSCI EMU</t>
  </si>
  <si>
    <t>LU0147308422</t>
  </si>
  <si>
    <t>Vanguard MSCI emerging markets</t>
  </si>
  <si>
    <t>US9220428588</t>
  </si>
  <si>
    <t>VANGUARD S&amp;P 500 ETF</t>
  </si>
  <si>
    <t>US9229083632</t>
  </si>
  <si>
    <t>XACT NORDEN 30</t>
  </si>
  <si>
    <t>SE0001710914</t>
  </si>
  <si>
    <t>ISHARES USD CORP BND</t>
  </si>
  <si>
    <t>IE0032895942</t>
  </si>
  <si>
    <t>PIMCO INV GRADE CORP BD ETF</t>
  </si>
  <si>
    <t>US72201R8170</t>
  </si>
  <si>
    <t>REAL ESTATE CREDIT GBP</t>
  </si>
  <si>
    <t>GB00B0HW5366</t>
  </si>
  <si>
    <t>VANGUARD S.T CORP BOND</t>
  </si>
  <si>
    <t>US92206C4096</t>
  </si>
  <si>
    <t>ISHARES MARKIT IBOXX $ HIGH</t>
  </si>
  <si>
    <t>IE00B4PY7Y77</t>
  </si>
  <si>
    <t>ISHARES MARKIT IBOXX EUR HIGH YIELD</t>
  </si>
  <si>
    <t>IE00B66F4759</t>
  </si>
  <si>
    <t>SPDR BARCLAYS CAPITAL HIGH</t>
  </si>
  <si>
    <t>US78464A4177</t>
  </si>
  <si>
    <t>AMUNDI ETF EUR HY LIQ BD IBX</t>
  </si>
  <si>
    <t>FR0011494822</t>
  </si>
  <si>
    <t>DB X TR II TRX CROSSOVER 5 Y</t>
  </si>
  <si>
    <t>LU0290359032</t>
  </si>
  <si>
    <t>תעודות השתתפות בקרנות נאמנות בחו"ל</t>
  </si>
  <si>
    <t>ABERDEEN GL  INDIA</t>
  </si>
  <si>
    <t>LU0231490953</t>
  </si>
  <si>
    <t>UBS LUX BD USD</t>
  </si>
  <si>
    <t>LU0396367608</t>
  </si>
  <si>
    <t>cheyne redf  A1</t>
  </si>
  <si>
    <t>KYG210181171</t>
  </si>
  <si>
    <t>LION 7</t>
  </si>
  <si>
    <t>390608</t>
  </si>
  <si>
    <t>LION III EUR S3 ACC</t>
  </si>
  <si>
    <t>IE00B804LV55</t>
  </si>
  <si>
    <t xml:space="preserve"> BLA/GSO EUR A ACC</t>
  </si>
  <si>
    <t>IE00B3DS7666</t>
  </si>
  <si>
    <t>CS NL GL SEN LO MC</t>
  </si>
  <si>
    <t>LU0635707705</t>
  </si>
  <si>
    <t>EURIZON EASYFND BND HI YL Z</t>
  </si>
  <si>
    <t>LU0335991534</t>
  </si>
  <si>
    <t>NEUBER BERMAN H/Y BD I2A</t>
  </si>
  <si>
    <t>IE00B8QBJF01</t>
  </si>
  <si>
    <t>Pioneer European HY Bond Fund</t>
  </si>
  <si>
    <t>LU0229386908</t>
  </si>
  <si>
    <t>Pioneer Funds US HY</t>
  </si>
  <si>
    <t>LU0132199406</t>
  </si>
  <si>
    <t>Guggenheim High Yield NEW</t>
  </si>
  <si>
    <t>IE00BVYPNG42</t>
  </si>
  <si>
    <t>ING US Bank Loan Fund</t>
  </si>
  <si>
    <t>LU0426533492</t>
  </si>
  <si>
    <t>Specialist M&amp;G European Class R</t>
  </si>
  <si>
    <t>IE00B95WZM02</t>
  </si>
  <si>
    <t>Guggenheim US Loan Fund</t>
  </si>
  <si>
    <t>IE00BCFKMH92</t>
  </si>
  <si>
    <t>Babson European Bank Loan Fund</t>
  </si>
  <si>
    <t>IE00B6YX4R11</t>
  </si>
  <si>
    <t>Moneda High Yield Fund</t>
  </si>
  <si>
    <t>KYG620101223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</si>
  <si>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</si>
  <si>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</si>
  <si>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</si>
  <si>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</si>
  <si>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</si>
  <si>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</si>
  <si>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GBM ASSET MGT MEXICO</t>
  </si>
  <si>
    <t>LU0709026131</t>
  </si>
  <si>
    <t>HENDERSON HOR PAN EU EQ M2E</t>
  </si>
  <si>
    <t>LU0828814763</t>
  </si>
  <si>
    <t>IFDC Japan Dynamic FUND 1</t>
  </si>
  <si>
    <t>LU1078026579</t>
  </si>
  <si>
    <t>Investec Latam Corp Debt</t>
  </si>
  <si>
    <t>LU0492943013</t>
  </si>
  <si>
    <t>LION 4 Series 7</t>
  </si>
  <si>
    <t>IE00BD2YCK45</t>
  </si>
  <si>
    <t>MARTIN CURRIE CHINA A SHAR A</t>
  </si>
  <si>
    <t>BMG605411021</t>
  </si>
  <si>
    <t>MARTIN CURRIE CHINA A SHR S2</t>
  </si>
  <si>
    <t>XD0112688730</t>
  </si>
  <si>
    <t>MATTHEWS ASIA TIGER</t>
  </si>
  <si>
    <t>LU0491816475</t>
  </si>
  <si>
    <t>Santander LatAm HY Fund</t>
  </si>
  <si>
    <t>LU0363170191</t>
  </si>
  <si>
    <t>Schroders Asia ex Japan</t>
  </si>
  <si>
    <t>LU0106259988</t>
  </si>
  <si>
    <t>SEB Fund 1  NORDIC FD  C</t>
  </si>
  <si>
    <t>LU0030165871</t>
  </si>
  <si>
    <t>SSGA EMU INDEX EQ IEURACC</t>
  </si>
  <si>
    <t>LU1159237905</t>
  </si>
  <si>
    <t>Tokio Marine Japan</t>
  </si>
  <si>
    <t>IE00BYYTL417</t>
  </si>
  <si>
    <t>כתבי אופציה בישראל</t>
  </si>
  <si>
    <t>מבני תעשייה אופציה 32</t>
  </si>
  <si>
    <t>2260461</t>
  </si>
  <si>
    <t>אי.טי.ויו מדיקל אופציה 4*</t>
  </si>
  <si>
    <t>4180188</t>
  </si>
  <si>
    <t>איתמר אופציה 4*</t>
  </si>
  <si>
    <t>1137017</t>
  </si>
  <si>
    <t>טאואר אפ 9</t>
  </si>
  <si>
    <t>1128719</t>
  </si>
  <si>
    <t>מדיגוס אופציה 9*</t>
  </si>
  <si>
    <t>1135979</t>
  </si>
  <si>
    <t>כתבי אופציה בחו"ל</t>
  </si>
  <si>
    <t>PLURISTEM THERAPEUT WARRANT</t>
  </si>
  <si>
    <t>US72940R1288</t>
  </si>
  <si>
    <t>bC 1280 JUL 2016</t>
  </si>
  <si>
    <t>81603920</t>
  </si>
  <si>
    <t>bP 1280 JUL 2016</t>
  </si>
  <si>
    <t>81604324</t>
  </si>
  <si>
    <t>C 1420 JUL 2016</t>
  </si>
  <si>
    <t>81602757</t>
  </si>
  <si>
    <t>P 1420 JUL 2016</t>
  </si>
  <si>
    <t>81603334</t>
  </si>
  <si>
    <t>EURO STOXX 50 SEP16</t>
  </si>
  <si>
    <t>VGU6</t>
  </si>
  <si>
    <t>EURO STOXX BANK SEP16</t>
  </si>
  <si>
    <t>CAU6</t>
  </si>
  <si>
    <t>FTSE 100 IDX FUT SEP16</t>
  </si>
  <si>
    <t>Z U6</t>
  </si>
  <si>
    <t>S&amp;P500 EMINI FUT SEP16</t>
  </si>
  <si>
    <t>ESU6</t>
  </si>
  <si>
    <t>TOPIX INX SEP16</t>
  </si>
  <si>
    <t>TPU6</t>
  </si>
  <si>
    <t>ערד   4.8%   סדרה    8707</t>
  </si>
  <si>
    <t>ערד   4.8%   סדרה    8710</t>
  </si>
  <si>
    <t>ערד   4.8%   סדרה    8711</t>
  </si>
  <si>
    <t>ערד   4.8%   סדרה   8706</t>
  </si>
  <si>
    <t>ערד   4.8%   סדרה   8708</t>
  </si>
  <si>
    <t>ערד   4.8%   סדרה   8712</t>
  </si>
  <si>
    <t>ערד   4.8%   סדרה  8714</t>
  </si>
  <si>
    <t>ערד   4.8%   סדרה  8730</t>
  </si>
  <si>
    <t>ערד   4.8%   סדרה  8731</t>
  </si>
  <si>
    <t>ערד   4.8%   סדרה  8732</t>
  </si>
  <si>
    <t>ערד   4.8%   סדרה  8733</t>
  </si>
  <si>
    <t>ערד   4.8%   סדרה  8735</t>
  </si>
  <si>
    <t>ערד   4.8%   סדרה  8736</t>
  </si>
  <si>
    <t>ערד   4.8%   סדרה  8751  2024</t>
  </si>
  <si>
    <t>ערד   4.8%   סדרה  8752   2024</t>
  </si>
  <si>
    <t>ערד   8754    4%</t>
  </si>
  <si>
    <t>ערד  8679 %4.8 2017</t>
  </si>
  <si>
    <t>ערד  8680 %4.8 2017</t>
  </si>
  <si>
    <t>ערד  8681 %4.8 2017</t>
  </si>
  <si>
    <t>ערד  8701 % 4.8  2018</t>
  </si>
  <si>
    <t>ערד  8702 % 4.8  2018</t>
  </si>
  <si>
    <t>ערד  8705   4.8%</t>
  </si>
  <si>
    <t>ערד  8738 % 4.8  2023</t>
  </si>
  <si>
    <t>ערד 2024 סדרה 8761</t>
  </si>
  <si>
    <t>ערד 2025 סדרה 8765</t>
  </si>
  <si>
    <t>ערד 2025 סדרה 8769</t>
  </si>
  <si>
    <t>ערד 2025 סדרה 8771</t>
  </si>
  <si>
    <t>ערד 8673 %4.8 2016</t>
  </si>
  <si>
    <t>ערד 8674 %4.8 2016</t>
  </si>
  <si>
    <t>ערד 8675 %4.8 2016</t>
  </si>
  <si>
    <t>ערד 8676 %4.8 2016</t>
  </si>
  <si>
    <t>ערד 8677 %4.8 2016</t>
  </si>
  <si>
    <t>ערד 8678 %4.8 2016</t>
  </si>
  <si>
    <t>ערד 8682 %4.8 2017</t>
  </si>
  <si>
    <t>ערד 8683 %4.8 2017</t>
  </si>
  <si>
    <t>ערד 8684  %4.8 2017</t>
  </si>
  <si>
    <t>ערד 8685 %4.8 2017</t>
  </si>
  <si>
    <t>ערד 8686 %4.8 2017</t>
  </si>
  <si>
    <t>ערד 8687 %4.8 2017</t>
  </si>
  <si>
    <t>ערד 8688 %4.8 2017</t>
  </si>
  <si>
    <t>ערד 8689 %4.8 2017</t>
  </si>
  <si>
    <t>ערד 8690 %4.8 2017</t>
  </si>
  <si>
    <t>ערד 8691 %4.8 2018</t>
  </si>
  <si>
    <t>ערד 8692 %4.8  2018</t>
  </si>
  <si>
    <t>ערד 8693 %4.8  2018</t>
  </si>
  <si>
    <t>ערד 8694 %4.8  2018</t>
  </si>
  <si>
    <t>ערד 8695 %4.8  2018</t>
  </si>
  <si>
    <t>ערד 8696 %4.8  2018</t>
  </si>
  <si>
    <t>ערד 8697 %4.8  2018</t>
  </si>
  <si>
    <t>ערד 8698%4.8  2018</t>
  </si>
  <si>
    <t>ערד 8699 % 4.8  2018</t>
  </si>
  <si>
    <t>ערד 8700 % 4.8  2018</t>
  </si>
  <si>
    <t>ערד 8704 % 4.8</t>
  </si>
  <si>
    <t>ערד 8742</t>
  </si>
  <si>
    <t>ערד 8745</t>
  </si>
  <si>
    <t>ערד 8746</t>
  </si>
  <si>
    <t>ערד 8786_1/2027</t>
  </si>
  <si>
    <t>ערד 8790 2027 4.8%</t>
  </si>
  <si>
    <t>ערד 8792</t>
  </si>
  <si>
    <t>ערד 8793</t>
  </si>
  <si>
    <t>ערד 8794</t>
  </si>
  <si>
    <t>ערד 8795</t>
  </si>
  <si>
    <t>ערד 8796</t>
  </si>
  <si>
    <t>ערד 8797</t>
  </si>
  <si>
    <t>ערד 8798</t>
  </si>
  <si>
    <t>ערד 8799</t>
  </si>
  <si>
    <t>ערד 8800</t>
  </si>
  <si>
    <t>ערד 8801</t>
  </si>
  <si>
    <t>ערד 8802</t>
  </si>
  <si>
    <t>ערד 8803</t>
  </si>
  <si>
    <t>ערד 8805</t>
  </si>
  <si>
    <t>ערד 8806</t>
  </si>
  <si>
    <t>ערד 8807</t>
  </si>
  <si>
    <t>ערד 8808</t>
  </si>
  <si>
    <t>ערד 8809</t>
  </si>
  <si>
    <t>ערד 8811</t>
  </si>
  <si>
    <t>ערד 8812</t>
  </si>
  <si>
    <t>ערד 8813</t>
  </si>
  <si>
    <t>ערד 8814</t>
  </si>
  <si>
    <t>ערד 8815</t>
  </si>
  <si>
    <t>ערד 8816</t>
  </si>
  <si>
    <t>ערד 8817</t>
  </si>
  <si>
    <t>ערד 8818</t>
  </si>
  <si>
    <t>ערד 8819</t>
  </si>
  <si>
    <t>ערד 8820</t>
  </si>
  <si>
    <t>ערד 8821</t>
  </si>
  <si>
    <t>ערד 8822</t>
  </si>
  <si>
    <t>ערד 8823</t>
  </si>
  <si>
    <t>ערד 8824</t>
  </si>
  <si>
    <t>ערד 8825</t>
  </si>
  <si>
    <t>ערד 8826</t>
  </si>
  <si>
    <t>ערד 8827</t>
  </si>
  <si>
    <t>ערד 8829</t>
  </si>
  <si>
    <t>ערד 8832</t>
  </si>
  <si>
    <t>ערד 8833</t>
  </si>
  <si>
    <t>ערד 8834</t>
  </si>
  <si>
    <t>ערד 8837</t>
  </si>
  <si>
    <t>ערד 8838</t>
  </si>
  <si>
    <t>ערד 8839</t>
  </si>
  <si>
    <t>ערד סדרה 2024  8758  4.8%</t>
  </si>
  <si>
    <t>ערד סדרה 2024  8759  4.8%</t>
  </si>
  <si>
    <t>ערד סדרה 2024  8760  4.8%</t>
  </si>
  <si>
    <t>ערד סדרה 8740  4.8%  2023</t>
  </si>
  <si>
    <t>ערד סדרה 8743  4.8%  2023</t>
  </si>
  <si>
    <t>ערד סדרה 8744  4.8%  2023</t>
  </si>
  <si>
    <t>ערד סדרה 8753 2024 4.8%</t>
  </si>
  <si>
    <t>ערד סדרה 8755 2024 4.8%</t>
  </si>
  <si>
    <t>ערד סדרה 8756 2024 4.8%</t>
  </si>
  <si>
    <t>ערד סדרה 8757 2024 4.8%</t>
  </si>
  <si>
    <t>ערד סדרה 8762 %4.8 2025</t>
  </si>
  <si>
    <t>ערד סדרה 8763 %4.8 2025</t>
  </si>
  <si>
    <t>ערד סדרה 8764 %4.8 2025</t>
  </si>
  <si>
    <t>ערד סדרה 8766 2025 4.8%</t>
  </si>
  <si>
    <t>ערד סדרה 8768 2025 4.8%</t>
  </si>
  <si>
    <t>ערד סדרה 8770   2025   4.8%</t>
  </si>
  <si>
    <t>ערד סדרה 8772 4.8% 2025</t>
  </si>
  <si>
    <t>ערד סדרה 8773 4.8% 2025</t>
  </si>
  <si>
    <t>ערד סדרה 8774 2026 4.8%</t>
  </si>
  <si>
    <t>ערד סדרה 8775 2026 4.8%</t>
  </si>
  <si>
    <t>ערד סדרה 8776 2026 4.8%</t>
  </si>
  <si>
    <t>ערד סדרה 8777 2026 4.8%</t>
  </si>
  <si>
    <t>ערד סדרה 8778 2026 4.8%</t>
  </si>
  <si>
    <t>ערד סדרה 8781 2026 4.8%</t>
  </si>
  <si>
    <t>ערד סדרה 8784  4.8%  2026</t>
  </si>
  <si>
    <t>ערד סדרה 8787 4.8% 2027</t>
  </si>
  <si>
    <t>ערד סדרה 8788 4.8% 2027</t>
  </si>
  <si>
    <t>ערד סדרה 8789 2027 4.8%</t>
  </si>
  <si>
    <t>ערד סדרה 8810 2029 4.8%</t>
  </si>
  <si>
    <t>מקורות אג סדרה 6 ל.ס 4.9%</t>
  </si>
  <si>
    <t>1100908</t>
  </si>
  <si>
    <t>מרווח הוגן</t>
  </si>
  <si>
    <t>520010869</t>
  </si>
  <si>
    <t>לאומי למשכנתאות שה</t>
  </si>
  <si>
    <t>6020903</t>
  </si>
  <si>
    <t>לאומי שטר הון 2011 5.1%</t>
  </si>
  <si>
    <t>6021927</t>
  </si>
  <si>
    <t>מניב ראשון ל.ס.</t>
  </si>
  <si>
    <t>1092477</t>
  </si>
  <si>
    <t>512027368</t>
  </si>
  <si>
    <t>עירית רעננה 5% 2021</t>
  </si>
  <si>
    <t>1098698</t>
  </si>
  <si>
    <t>500287008</t>
  </si>
  <si>
    <t>פועלים שטר הון 6  וחצי</t>
  </si>
  <si>
    <t>626279</t>
  </si>
  <si>
    <t>yes   די.בי.אס לווין סדרה א ל</t>
  </si>
  <si>
    <t>1106988</t>
  </si>
  <si>
    <t>512705138</t>
  </si>
  <si>
    <t>בינלאומי שטר הון 2016</t>
  </si>
  <si>
    <t>7342132</t>
  </si>
  <si>
    <t>דור גז בעמ 4.95% 5.2020 ל.ס</t>
  </si>
  <si>
    <t>1093491</t>
  </si>
  <si>
    <t>513689059</t>
  </si>
  <si>
    <t>הראל ביטוח</t>
  </si>
  <si>
    <t>1089655</t>
  </si>
  <si>
    <t>חברת החשמל לישראל סדרה יב</t>
  </si>
  <si>
    <t>6000046</t>
  </si>
  <si>
    <t>520000472</t>
  </si>
  <si>
    <t>חשמל לישראל יא</t>
  </si>
  <si>
    <t>6000038</t>
  </si>
  <si>
    <t>חשמל צמוד 2020   אגח ל.ס</t>
  </si>
  <si>
    <t>6000111</t>
  </si>
  <si>
    <t>כלל לביטוח א 5.5  ל.ס</t>
  </si>
  <si>
    <t>1090794</t>
  </si>
  <si>
    <t>520024647</t>
  </si>
  <si>
    <t>נתיבי גז  סדרה א ל.ס 5.6%</t>
  </si>
  <si>
    <t>1103084</t>
  </si>
  <si>
    <t>513436394</t>
  </si>
  <si>
    <t>דיסקונט כ.התחייבות 2018 6.2%</t>
  </si>
  <si>
    <t>6392997</t>
  </si>
  <si>
    <t>דיסקונט שטר הון  2017 6.7%</t>
  </si>
  <si>
    <t>6392948</t>
  </si>
  <si>
    <t>פז בתי זיקוק אשדוד</t>
  </si>
  <si>
    <t>1099159</t>
  </si>
  <si>
    <t>513775163</t>
  </si>
  <si>
    <t>קניון אבנת ל.ס סדרה א 5.3%</t>
  </si>
  <si>
    <t>1094820</t>
  </si>
  <si>
    <t>513698365</t>
  </si>
  <si>
    <t>לאומי שטר הון 2011 6.9%</t>
  </si>
  <si>
    <t>6401673</t>
  </si>
  <si>
    <t>פועלים ש.הון נדחה ב  5.75% ל.ס</t>
  </si>
  <si>
    <t>6620215</t>
  </si>
  <si>
    <t>שטרהון נדחה פועלים ג ל.ס 5.75%</t>
  </si>
  <si>
    <t>6620280</t>
  </si>
  <si>
    <t>דור אנרגיה ל.ס.</t>
  </si>
  <si>
    <t>1091578</t>
  </si>
  <si>
    <t>יצחקי מחסנים בעמ ל.ס. 6.5%</t>
  </si>
  <si>
    <t>1109198</t>
  </si>
  <si>
    <t>511200271</t>
  </si>
  <si>
    <t>אספיסי אל עד 6.7%   סדרה 2</t>
  </si>
  <si>
    <t>1092774</t>
  </si>
  <si>
    <t>אספיסי אל עד 6.7%   סדרה 3</t>
  </si>
  <si>
    <t>1093939</t>
  </si>
  <si>
    <t>אספיסי אל עד 7%   סדרה 1</t>
  </si>
  <si>
    <t>1092162</t>
  </si>
  <si>
    <t>אלון  חברה לדלק ל.ס</t>
  </si>
  <si>
    <t>1101567</t>
  </si>
  <si>
    <t>520041690</t>
  </si>
  <si>
    <t>חפציבה גרוסלם ג</t>
  </si>
  <si>
    <t>1099969</t>
  </si>
  <si>
    <t>510404460</t>
  </si>
  <si>
    <t>קאר אנד גו סד א 7.4% ל.ס</t>
  </si>
  <si>
    <t>1088202</t>
  </si>
  <si>
    <t>513406835</t>
  </si>
  <si>
    <t>שרותים פיננסים</t>
  </si>
  <si>
    <t>אמקור א</t>
  </si>
  <si>
    <t>1133545</t>
  </si>
  <si>
    <t>510064603</t>
  </si>
  <si>
    <t>נתיבים אגח א</t>
  </si>
  <si>
    <t>1090281</t>
  </si>
  <si>
    <t>512475203</t>
  </si>
  <si>
    <t>צים note 1</t>
  </si>
  <si>
    <t>6510044</t>
  </si>
  <si>
    <t>520015041</t>
  </si>
  <si>
    <t>צים אג"ח סדרה ד רצף מוסדיים</t>
  </si>
  <si>
    <t>6510069</t>
  </si>
  <si>
    <t>CRSLNX 4.555 06/51</t>
  </si>
  <si>
    <t>CA22766TAB04</t>
  </si>
  <si>
    <t>RUBY PIPELINE 6 04/22</t>
  </si>
  <si>
    <t>USU7501KAB71</t>
  </si>
  <si>
    <t>514435395</t>
  </si>
  <si>
    <t>514347202</t>
  </si>
  <si>
    <t>512480971</t>
  </si>
  <si>
    <t>550266274</t>
  </si>
  <si>
    <t>US37991A1007</t>
  </si>
  <si>
    <t>NO0010277957</t>
  </si>
  <si>
    <t>סה"כ קרנות השקעה</t>
  </si>
  <si>
    <t>Accelmed growth partners</t>
  </si>
  <si>
    <t>Accelmed I</t>
  </si>
  <si>
    <t>ANATOMY 2</t>
  </si>
  <si>
    <t>ANATOMY I</t>
  </si>
  <si>
    <t>Evolution Venture Capital Fund</t>
  </si>
  <si>
    <t>Medica III</t>
  </si>
  <si>
    <t>orbimed Israel II</t>
  </si>
  <si>
    <t>Orbimed Israel Partners I</t>
  </si>
  <si>
    <t>Plenus II L.P</t>
  </si>
  <si>
    <t>Plenus III L.P</t>
  </si>
  <si>
    <t>THOMA BRAVO</t>
  </si>
  <si>
    <t>Vertex III (Israel) Fund L.P</t>
  </si>
  <si>
    <t>Fimi Israel Opportunity II</t>
  </si>
  <si>
    <t>Fimi Israel Opportunity IV</t>
  </si>
  <si>
    <t>Fortissimo Capital Fund I   makefet</t>
  </si>
  <si>
    <t>Infinity I China</t>
  </si>
  <si>
    <t>NOY 2 infra &amp; energy investment LP</t>
  </si>
  <si>
    <t>Plenus Mezzanine Fund</t>
  </si>
  <si>
    <t>Reality III</t>
  </si>
  <si>
    <t>Shamrock Israel Growth I</t>
  </si>
  <si>
    <t>Sky I</t>
  </si>
  <si>
    <t>Sky II</t>
  </si>
  <si>
    <t>Tene Growth II  Qnergy</t>
  </si>
  <si>
    <t>Tene Growth III</t>
  </si>
  <si>
    <t>Tene Growth III  Gadot</t>
  </si>
  <si>
    <t>Vintage IX Migdal LP</t>
  </si>
  <si>
    <t>Evergreen V</t>
  </si>
  <si>
    <t>Israel Cleantech Ventures I</t>
  </si>
  <si>
    <t>Israel Cleantech Ventures II</t>
  </si>
  <si>
    <t>Magma Venture Capital II</t>
  </si>
  <si>
    <t>קרנות גידור</t>
  </si>
  <si>
    <t xml:space="preserve"> GS GAMMA INV A/MV</t>
  </si>
  <si>
    <t>XD0312807015</t>
  </si>
  <si>
    <t>ASTENBEC A/3/15/RE</t>
  </si>
  <si>
    <t>XD0277537540</t>
  </si>
  <si>
    <t>Cheyn CRE3/9/15</t>
  </si>
  <si>
    <t>XD0297816635</t>
  </si>
  <si>
    <t>GOTTEX ABI FUND LTD USD</t>
  </si>
  <si>
    <t>KYG399911075</t>
  </si>
  <si>
    <t>Laurus Cls A Benchmark 2</t>
  </si>
  <si>
    <t>303000003</t>
  </si>
  <si>
    <t>Overland Class B</t>
  </si>
  <si>
    <t>XD0268604259</t>
  </si>
  <si>
    <t>Pond View class B 02/2008</t>
  </si>
  <si>
    <t>XD0038388035</t>
  </si>
  <si>
    <t>Silver Creek Low Vol Strategie</t>
  </si>
  <si>
    <t>113325</t>
  </si>
  <si>
    <t>AXA</t>
  </si>
  <si>
    <t>Rothschild Real Estate</t>
  </si>
  <si>
    <t>Aksia Capital III L.P</t>
  </si>
  <si>
    <t>Arclight Energy Partners II</t>
  </si>
  <si>
    <t>Ares Special Situations Fund IV</t>
  </si>
  <si>
    <t>Argan Capital L.P</t>
  </si>
  <si>
    <t>Avista Capital Partners L.P</t>
  </si>
  <si>
    <t>Blackstone RE VIII</t>
  </si>
  <si>
    <t>Brookfield  RE  II</t>
  </si>
  <si>
    <t>Brookfield Capital Partners IV</t>
  </si>
  <si>
    <t>CICC Growth capital fund I</t>
  </si>
  <si>
    <t>ClearWater Capital Partners</t>
  </si>
  <si>
    <t>Esprit Capital I Fund</t>
  </si>
  <si>
    <t>FFortissimo Capital Fund II</t>
  </si>
  <si>
    <t>Fortissimo Capital Fund III</t>
  </si>
  <si>
    <t>Gavea III</t>
  </si>
  <si>
    <t>Gavea IV</t>
  </si>
  <si>
    <t>Graph Tech Brookfield</t>
  </si>
  <si>
    <t>HarbourVest International V</t>
  </si>
  <si>
    <t>HBOS Mezzanine Portfolio</t>
  </si>
  <si>
    <t>Hunter Acquisition Limited</t>
  </si>
  <si>
    <t>KKlirmark Opportunity I</t>
  </si>
  <si>
    <t>Klirmark Opportunity II</t>
  </si>
  <si>
    <t>KOTAK  CIIF I</t>
  </si>
  <si>
    <t>Olympus Capital Asia III L.P</t>
  </si>
  <si>
    <t>Omega fund lll</t>
  </si>
  <si>
    <t>Rhone VRhone Capital Partners V</t>
  </si>
  <si>
    <t>Rocket Dog L.P</t>
  </si>
  <si>
    <t>Selene  mak</t>
  </si>
  <si>
    <t>Silverfleet II</t>
  </si>
  <si>
    <t>Tene Growth II</t>
  </si>
  <si>
    <t>Trilantic capital partners V</t>
  </si>
  <si>
    <t>VICTORIA I</t>
  </si>
  <si>
    <t>Viola PE 2 LP</t>
  </si>
  <si>
    <t>Viola Private Equity I L.P</t>
  </si>
  <si>
    <t>סה"כ כתבי אופציה בישראל:</t>
  </si>
  <si>
    <t>אפריקה תעשיות הלוואה אופציה לא סחירה*</t>
  </si>
  <si>
    <t>3153001</t>
  </si>
  <si>
    <t>מדיגוס אופציה ה לא סחירה*</t>
  </si>
  <si>
    <t>1133354</t>
  </si>
  <si>
    <t>רדהיל אופציה לא סחירה*</t>
  </si>
  <si>
    <t>112238111</t>
  </si>
  <si>
    <t>PLURISTEM LIFE SYS לא סחיר</t>
  </si>
  <si>
    <t>71151526</t>
  </si>
  <si>
    <t>+ILS/-EUR 4.3194 20-07-16 (10) +29</t>
  </si>
  <si>
    <t>10000945</t>
  </si>
  <si>
    <t>+ILS/-EUR 4.3204 20-07-16 (26) +24</t>
  </si>
  <si>
    <t>10000829</t>
  </si>
  <si>
    <t>+ILS/-EUR 4.3209 20-07-16 (10) +29</t>
  </si>
  <si>
    <t>10009102</t>
  </si>
  <si>
    <t>+ILS/-EUR 4.277 20-07-16 (26) +40</t>
  </si>
  <si>
    <t>10000835</t>
  </si>
  <si>
    <t>+ILS/-EUR 4.2925 14-07-16 (12) +25</t>
  </si>
  <si>
    <t>10009219</t>
  </si>
  <si>
    <t>+ILS/-EUR 4.3022 02-08-16 (10) +32</t>
  </si>
  <si>
    <t>10009194</t>
  </si>
  <si>
    <t>+ILS/-EUR 4.3282 18-07-16 (12) +21.5</t>
  </si>
  <si>
    <t>10009227</t>
  </si>
  <si>
    <t>+ILS/-EUR 4.3533 01-08-16 (20) +33</t>
  </si>
  <si>
    <t>10009278</t>
  </si>
  <si>
    <t>+ILS/-EUR 4.3553 01-08-16 (10) +33</t>
  </si>
  <si>
    <t>10009274</t>
  </si>
  <si>
    <t>+ILS/-USD 3.7389 11-07-16 (10) --56</t>
  </si>
  <si>
    <t>10000111</t>
  </si>
  <si>
    <t>+ILS/-USD 3.74 02-08-16 (10) --75</t>
  </si>
  <si>
    <t>10009196</t>
  </si>
  <si>
    <t>+ILS/-USD 3.742 02-08-16 (20) --75</t>
  </si>
  <si>
    <t>10009198</t>
  </si>
  <si>
    <t>+ILS/-USD 3.755 27-07-16 (12) --77</t>
  </si>
  <si>
    <t>10009183</t>
  </si>
  <si>
    <t>+ILS/-USD 3.7557 13-07-16 (11) --83</t>
  </si>
  <si>
    <t>10009163</t>
  </si>
  <si>
    <t>+ILS/-USD 3.7577 13-07-16 (10) --83</t>
  </si>
  <si>
    <t>10009161</t>
  </si>
  <si>
    <t>+ILS/-USD 3.758 11-07-16 (10) --60</t>
  </si>
  <si>
    <t>10000110</t>
  </si>
  <si>
    <t>+ILS/-USD 3.765 01-08-16 (12) --80</t>
  </si>
  <si>
    <t>10009188</t>
  </si>
  <si>
    <t>10001854</t>
  </si>
  <si>
    <t>+ILS/-USD 3.7658 04-08-16 (10) --77</t>
  </si>
  <si>
    <t>10009205</t>
  </si>
  <si>
    <t>+ILS/-USD 3.7658 14-07-16 (10) --82</t>
  </si>
  <si>
    <t>10009166</t>
  </si>
  <si>
    <t>+ILS/-USD 3.766 26-07-16 (20) --74</t>
  </si>
  <si>
    <t>10009178</t>
  </si>
  <si>
    <t>+ILS/-USD 3.7661 26-07-16 (11) --74</t>
  </si>
  <si>
    <t>10009176</t>
  </si>
  <si>
    <t>10009180</t>
  </si>
  <si>
    <t>+ILS/-USD 3.7715 12-07-16 (20) --85</t>
  </si>
  <si>
    <t>10009157</t>
  </si>
  <si>
    <t>+ILS/-USD 3.7729 06-07-16 (12) --91</t>
  </si>
  <si>
    <t>10009131</t>
  </si>
  <si>
    <t>+ILS/-USD 3.7729 11-07-16 (10) --51</t>
  </si>
  <si>
    <t>10000117</t>
  </si>
  <si>
    <t>+ILS/-USD 3.773 06-07-16 (20) --91</t>
  </si>
  <si>
    <t>10009129</t>
  </si>
  <si>
    <t>+ILS/-USD 3.7734 06-07-16 (10) --91</t>
  </si>
  <si>
    <t>10009133</t>
  </si>
  <si>
    <t>+ILS/-USD 3.7764 11-07-16 (10) --51</t>
  </si>
  <si>
    <t>10000120</t>
  </si>
  <si>
    <t>+ILS/-USD 3.77735 11-07-16 (12) -86.5</t>
  </si>
  <si>
    <t>10009154</t>
  </si>
  <si>
    <t>+ILS/-USD 3.7779 11-07-16 (10) --86</t>
  </si>
  <si>
    <t>10000010</t>
  </si>
  <si>
    <t>10000103</t>
  </si>
  <si>
    <t>+ILS/-USD 3.7794 11-07-16 (20) --86</t>
  </si>
  <si>
    <t>10009150</t>
  </si>
  <si>
    <t>+ILS/-USD 3.78 11-07-16 (11) --86</t>
  </si>
  <si>
    <t>10009152</t>
  </si>
  <si>
    <t>+ILS/-USD 3.781 11-07-16 (10) --55</t>
  </si>
  <si>
    <t>10000114</t>
  </si>
  <si>
    <t>+ILS/-USD 3.79 07-07-16 (10) --91</t>
  </si>
  <si>
    <t>10009140</t>
  </si>
  <si>
    <t>+ILS/-USD 3.8224 11-07-16 (10) --11</t>
  </si>
  <si>
    <t>10000020</t>
  </si>
  <si>
    <t>+ILS/-USD 3.8244 11-07-16 (10) --16</t>
  </si>
  <si>
    <t>10000134</t>
  </si>
  <si>
    <t>+ILS/-USD 3.83 01-08-16 (10) --42</t>
  </si>
  <si>
    <t>10009276</t>
  </si>
  <si>
    <t>+ILS/-USD 3.83 25-07-16 (10) --59</t>
  </si>
  <si>
    <t>10000994</t>
  </si>
  <si>
    <t>+ILS/-USD 3.831 28-07-16 (10) --50</t>
  </si>
  <si>
    <t>10000182</t>
  </si>
  <si>
    <t>+ILS/-USD 3.832 25-07-16 (26) --60</t>
  </si>
  <si>
    <t>10000839</t>
  </si>
  <si>
    <t>+ILS/-USD 3.8327 11-07-16 (10) --33</t>
  </si>
  <si>
    <t>10000285</t>
  </si>
  <si>
    <t>10000124</t>
  </si>
  <si>
    <t>+ILS/-USD 3.833 25-07-16 (11) --60</t>
  </si>
  <si>
    <t>10009233</t>
  </si>
  <si>
    <t>+ILS/-USD 3.8341 25-07-16 (20) --59</t>
  </si>
  <si>
    <t>10009235</t>
  </si>
  <si>
    <t>+ILS/-USD 3.8366 03-08-16 (20) --34</t>
  </si>
  <si>
    <t>10009284</t>
  </si>
  <si>
    <t>+ILS/-USD 3.8391 11-07-16 (10) --14</t>
  </si>
  <si>
    <t>10000135</t>
  </si>
  <si>
    <t>+ILS/-USD 3.84 20-09-16 (10) --67</t>
  </si>
  <si>
    <t>10009329</t>
  </si>
  <si>
    <t>+ILS/-USD 3.8402 25-07-16 (11) --43</t>
  </si>
  <si>
    <t>10009265</t>
  </si>
  <si>
    <t>+ILS/-USD 3.8406 10-08-16 (10) --59</t>
  </si>
  <si>
    <t>10009267</t>
  </si>
  <si>
    <t>+ILS/-USD 3.8425 08-09-16 (12) --75</t>
  </si>
  <si>
    <t>10009303</t>
  </si>
  <si>
    <t>+ILS/-USD 3.8451 26-07-16 (10) --16.5</t>
  </si>
  <si>
    <t>10001919</t>
  </si>
  <si>
    <t>+ILS/-USD 3.8463 28-07-16 (10) --22</t>
  </si>
  <si>
    <t>10000320</t>
  </si>
  <si>
    <t>10000205</t>
  </si>
  <si>
    <t>+ILS/-USD 3.8465 25-07-16 (10) --50</t>
  </si>
  <si>
    <t>10001013</t>
  </si>
  <si>
    <t>+ILS/-USD 3.8485 05-07-16 (10) --30</t>
  </si>
  <si>
    <t>10001887</t>
  </si>
  <si>
    <t>+ILS/-USD 3.8487 11-07-16 (10) -13</t>
  </si>
  <si>
    <t>10000310</t>
  </si>
  <si>
    <t>+ILS/-USD 3.85 05-07-16 (10) --37</t>
  </si>
  <si>
    <t>10009243</t>
  </si>
  <si>
    <t>10001877</t>
  </si>
  <si>
    <t>+ILS/-USD 3.8511 11-07-16 (10) --24</t>
  </si>
  <si>
    <t>10000292</t>
  </si>
  <si>
    <t>+ILS/-USD 3.8525 28-07-16 (10) --20</t>
  </si>
  <si>
    <t>10000322</t>
  </si>
  <si>
    <t>+ILS/-USD 3.853 21-07-16 (20) --21.5</t>
  </si>
  <si>
    <t>10009311</t>
  </si>
  <si>
    <t>+ILS/-USD 3.8532 09-08-16 (20) --73</t>
  </si>
  <si>
    <t>10009262</t>
  </si>
  <si>
    <t>+ILS/-USD 3.858 12-07-16 (20) --13</t>
  </si>
  <si>
    <t>10009306</t>
  </si>
  <si>
    <t>+ILS/-USD 3.86 07-09-16 (10) --71</t>
  </si>
  <si>
    <t>10000597</t>
  </si>
  <si>
    <t>10001899</t>
  </si>
  <si>
    <t>+ILS/-USD 3.86 07-09-16 (12) --72</t>
  </si>
  <si>
    <t>10009288</t>
  </si>
  <si>
    <t>10001901</t>
  </si>
  <si>
    <t>+ILS/-USD 3.86 11-07-16 (10) --12.5</t>
  </si>
  <si>
    <t>10000016</t>
  </si>
  <si>
    <t>+ILS/-USD 3.86 18-07-16 (10) --17</t>
  </si>
  <si>
    <t>10009308</t>
  </si>
  <si>
    <t>10001910</t>
  </si>
  <si>
    <t>+ILS/-USD 3.8643 28-07-16 (10) --57</t>
  </si>
  <si>
    <t>10009255</t>
  </si>
  <si>
    <t>10000283</t>
  </si>
  <si>
    <t>10000180</t>
  </si>
  <si>
    <t>+ILS/-USD 3.867 28-07-16 (10) --30</t>
  </si>
  <si>
    <t>10000299</t>
  </si>
  <si>
    <t>10000192</t>
  </si>
  <si>
    <t>+ILS/-USD 3.8686 21-07-16 (26) --54</t>
  </si>
  <si>
    <t>10000594</t>
  </si>
  <si>
    <t>+ILS/-USD 3.87 20-07-16 (10) --20</t>
  </si>
  <si>
    <t>10000599</t>
  </si>
  <si>
    <t>10001907</t>
  </si>
  <si>
    <t>+ILS/-USD 3.87 25-07-16 (26) --23</t>
  </si>
  <si>
    <t>10001028</t>
  </si>
  <si>
    <t>+ILS/-USD 3.871 02-08-16 (20) --70</t>
  </si>
  <si>
    <t>10009248</t>
  </si>
  <si>
    <t>+ILS/-USD 3.8721 05-07-16 (10) --34.5</t>
  </si>
  <si>
    <t>10001879</t>
  </si>
  <si>
    <t>+ILS/-USD 3.8748 21-07-16 (10) --52</t>
  </si>
  <si>
    <t>10001008</t>
  </si>
  <si>
    <t>+ILS/-USD 3.8748 21-07-16 (12) --52.5</t>
  </si>
  <si>
    <t>10009250</t>
  </si>
  <si>
    <t>+ILS/-USD 3.8791 19-09-16 (10) -72</t>
  </si>
  <si>
    <t>10009326</t>
  </si>
  <si>
    <t>+ILS/-USD 3.88 15-08-16 (11) --37</t>
  </si>
  <si>
    <t>10009320</t>
  </si>
  <si>
    <t>+USD/-ILS 3.8283 11-07-16 (10) --17</t>
  </si>
  <si>
    <t>10000294</t>
  </si>
  <si>
    <t>10000130</t>
  </si>
  <si>
    <t>+USD/-ILS 3.8286 01-08-16 (12) --64</t>
  </si>
  <si>
    <t>10009239</t>
  </si>
  <si>
    <t>+USD/-ILS 3.8287 21-07-16 (20) --13</t>
  </si>
  <si>
    <t>10009318</t>
  </si>
  <si>
    <t>+USD/-ILS 3.8308 02-08-16 (10) --67</t>
  </si>
  <si>
    <t>10009241</t>
  </si>
  <si>
    <t>+USD/-ILS 3.8462 10-08-16 (10) --58</t>
  </si>
  <si>
    <t>10009271</t>
  </si>
  <si>
    <t>+USD/-ILS 3.8471 01-08-16 (12) --24</t>
  </si>
  <si>
    <t>10009315</t>
  </si>
  <si>
    <t>+USD/-ILS 3.8491 25-07-16 (11) --19</t>
  </si>
  <si>
    <t>10009314</t>
  </si>
  <si>
    <t>+USD/-ILS 3.85 25-07-16 (20) --20</t>
  </si>
  <si>
    <t>10009316</t>
  </si>
  <si>
    <t>+USD/-ILS 3.852 26-07-16 (10) -20</t>
  </si>
  <si>
    <t>10001913</t>
  </si>
  <si>
    <t>+USD/-ILS 3.858 11-07-16 (10) --10</t>
  </si>
  <si>
    <t>10000014</t>
  </si>
  <si>
    <t>+USD/-ILS 3.8664 11-07-16 (10) --11</t>
  </si>
  <si>
    <t>10000302</t>
  </si>
  <si>
    <t>10000136</t>
  </si>
  <si>
    <t>+USD/-ILS 3.8729 25-07-16 (10) --21</t>
  </si>
  <si>
    <t>10001026</t>
  </si>
  <si>
    <t>+USD/-ILS 3.8976 28-07-16 (10) --19</t>
  </si>
  <si>
    <t>10000313</t>
  </si>
  <si>
    <t>+USD/-ILS 3.8989 11-07-16 (10) --6</t>
  </si>
  <si>
    <t>10000139</t>
  </si>
  <si>
    <t>פורוורד ש"ח-מט"ח</t>
  </si>
  <si>
    <t>10009328</t>
  </si>
  <si>
    <t>10001918</t>
  </si>
  <si>
    <t>+USD/-JPY 112.382 05-07-16 (10) --47.8</t>
  </si>
  <si>
    <t>10009046</t>
  </si>
  <si>
    <t>+USD/-JPY 112.4 05-07-16 (12) --48.1</t>
  </si>
  <si>
    <t>10009048</t>
  </si>
  <si>
    <t>+JPY/-USD 111.9 05-07-16 (12) -0.3</t>
  </si>
  <si>
    <t>10009127</t>
  </si>
  <si>
    <t>+USD/-EUR 1.1234 28-07-16 (10) +41.8</t>
  </si>
  <si>
    <t>10009108</t>
  </si>
  <si>
    <t>10001840</t>
  </si>
  <si>
    <t>+USD/-EUR 1.1243 20-07-16 (10) +39.25</t>
  </si>
  <si>
    <t>10009104</t>
  </si>
  <si>
    <t>+USD/-GBP 1.4232 21-07-16 (20) +7</t>
  </si>
  <si>
    <t>10009105</t>
  </si>
  <si>
    <t>+USD/-GBP 1.4303 21-07-16 (10) +6.6</t>
  </si>
  <si>
    <t>10000933</t>
  </si>
  <si>
    <t>+USD/-GBP 1.4308 21-07-16 (20) +6.6</t>
  </si>
  <si>
    <t>10009089</t>
  </si>
  <si>
    <t>+USD/-GBP 1.4408 21-07-16 (20) +6</t>
  </si>
  <si>
    <t>10009098</t>
  </si>
  <si>
    <t>+USD/-GBP 1.4418 21-07-16 (10) +5.5</t>
  </si>
  <si>
    <t>10000940</t>
  </si>
  <si>
    <t>+USD/-JPY 110.87 25-07-16 (26) --42</t>
  </si>
  <si>
    <t>10001831</t>
  </si>
  <si>
    <t>10000934</t>
  </si>
  <si>
    <t>+USD/-JPY 110.905 25-07-16 (20) --42.5</t>
  </si>
  <si>
    <t>10009090</t>
  </si>
  <si>
    <t>+USD/-JPY 110.958 25-07-16 (26) --44.2</t>
  </si>
  <si>
    <t>10000939</t>
  </si>
  <si>
    <t>+USD/-JPY 112.56 05-07-16 (10) --38</t>
  </si>
  <si>
    <t>10000930</t>
  </si>
  <si>
    <t>+EUR/-USD 1.1033 06-09-16 (26) +29.9</t>
  </si>
  <si>
    <t>10001039</t>
  </si>
  <si>
    <t>+EUR/-USD 1.11055 29-08-16 (10) +25.5</t>
  </si>
  <si>
    <t>10000315</t>
  </si>
  <si>
    <t>+EUR/-USD 1.1151 06-09-16 (26) +26.9</t>
  </si>
  <si>
    <t>10001045</t>
  </si>
  <si>
    <t>+EUR/-USD 1.118 28-07-16 (10) +22.2</t>
  </si>
  <si>
    <t>10001891</t>
  </si>
  <si>
    <t>+EUR/-USD 1.1347 20-07-16 (10) +16.5</t>
  </si>
  <si>
    <t>10009286</t>
  </si>
  <si>
    <t>+GBP/-USD 1.4413 12-09-16 (10) +11.3</t>
  </si>
  <si>
    <t>10001894</t>
  </si>
  <si>
    <t>+GBP/-USD 1.4429 12-09-16 (10) +6.9</t>
  </si>
  <si>
    <t>10001870</t>
  </si>
  <si>
    <t>+JPY/-USD 101.379 25-07-16 (26) --13.1</t>
  </si>
  <si>
    <t>10001915</t>
  </si>
  <si>
    <t>10001040</t>
  </si>
  <si>
    <t>+JPY/-USD 103.945 25-07-16 (26) --17.5</t>
  </si>
  <si>
    <t>10001031</t>
  </si>
  <si>
    <t>+JPY/-USD 104.286 25-07-16 (26) --15.4</t>
  </si>
  <si>
    <t>10001032</t>
  </si>
  <si>
    <t>+JPY/-USD 105.698 25-07-16 (26) -0.3</t>
  </si>
  <si>
    <t>10000984</t>
  </si>
  <si>
    <t>+JPY/-USD 106.885 25-07-16 (26) --17.5</t>
  </si>
  <si>
    <t>10001020</t>
  </si>
  <si>
    <t>+JPY/-USD 108.21 25-07-16 (26) --34</t>
  </si>
  <si>
    <t>10000957</t>
  </si>
  <si>
    <t>+JPY/-USD 111.05 25-07-16 (20) --36</t>
  </si>
  <si>
    <t>10009137</t>
  </si>
  <si>
    <t>+JPY/-USD 111.063 05-07-16 (12) --29.7</t>
  </si>
  <si>
    <t>10009135</t>
  </si>
  <si>
    <t>+JPY/-USD 111.105 05-07-16 (10) --29.5</t>
  </si>
  <si>
    <t>10009136</t>
  </si>
  <si>
    <t>10000951</t>
  </si>
  <si>
    <t>+USD/-EUR 1.1115 29-08-16 (10) +23</t>
  </si>
  <si>
    <t>10000324</t>
  </si>
  <si>
    <t>+USD/-EUR 1.1125 06-09-16 (26) +24.5</t>
  </si>
  <si>
    <t>10001048</t>
  </si>
  <si>
    <t>+USD/-EUR 1.1173 01-09-16 (10) +34.8</t>
  </si>
  <si>
    <t>10001888</t>
  </si>
  <si>
    <t>+USD/-EUR 1.1176 06-09-16 (26) +36.8</t>
  </si>
  <si>
    <t>10001014</t>
  </si>
  <si>
    <t>+USD/-EUR 1.1178 01-09-16 (26) +36.1</t>
  </si>
  <si>
    <t>10000841</t>
  </si>
  <si>
    <t>+USD/-EUR 1.1194 06-09-16 (10) +38.3</t>
  </si>
  <si>
    <t>10001886</t>
  </si>
  <si>
    <t>+USD/-EUR 1.1202 29-08-16 (10) +33.5</t>
  </si>
  <si>
    <t>10000129</t>
  </si>
  <si>
    <t>+USD/-EUR 1.1204 01-09-16 (26) +31.5</t>
  </si>
  <si>
    <t>10000844</t>
  </si>
  <si>
    <t>+USD/-EUR 1.1205 06-09-16 (26) +33.4</t>
  </si>
  <si>
    <t>10001030</t>
  </si>
  <si>
    <t>+USD/-EUR 1.1205 29-08-16 (10) +35</t>
  </si>
  <si>
    <t>10000287</t>
  </si>
  <si>
    <t>10000184</t>
  </si>
  <si>
    <t>10000126</t>
  </si>
  <si>
    <t>+USD/-EUR 1.1208 06-09-16 (20) +38.4</t>
  </si>
  <si>
    <t>10009259</t>
  </si>
  <si>
    <t>+USD/-EUR 1.1212 06-09-16 (10) +38.6</t>
  </si>
  <si>
    <t>10001884</t>
  </si>
  <si>
    <t>10000012</t>
  </si>
  <si>
    <t>+USD/-EUR 1.1213 06-09-16 (26) +38.5</t>
  </si>
  <si>
    <t>10001011</t>
  </si>
  <si>
    <t>+USD/-EUR 1.1216 06-09-16 (11) +38.6</t>
  </si>
  <si>
    <t>10009257</t>
  </si>
  <si>
    <t>+USD/-EUR 1.1218 06-09-16 (20) +36</t>
  </si>
  <si>
    <t>10009272</t>
  </si>
  <si>
    <t>+USD/-EUR 1.1242 10-08-16 (10) +28.2</t>
  </si>
  <si>
    <t>10009247</t>
  </si>
  <si>
    <t>+USD/-EUR 1.1246 29-08-16 (10) +29.75</t>
  </si>
  <si>
    <t>10000303</t>
  </si>
  <si>
    <t>10000195</t>
  </si>
  <si>
    <t>10000137</t>
  </si>
  <si>
    <t>+USD/-EUR 1.1248 06-09-16 (26) +32.6</t>
  </si>
  <si>
    <t>10001025</t>
  </si>
  <si>
    <t>+USD/-EUR 1.1249 06-09-16 (10) +32.75</t>
  </si>
  <si>
    <t>10000013</t>
  </si>
  <si>
    <t>+USD/-EUR 1.1251 13-09-16 (10) +35.3</t>
  </si>
  <si>
    <t>10001904</t>
  </si>
  <si>
    <t>+USD/-EUR 1.1257 13-09-16 (12) +35</t>
  </si>
  <si>
    <t>10009297</t>
  </si>
  <si>
    <t>+USD/-EUR 1.1301 06-09-16 (10) +31</t>
  </si>
  <si>
    <t>10000018</t>
  </si>
  <si>
    <t>+USD/-EUR 1.1305 06-09-16 (26) +32</t>
  </si>
  <si>
    <t>10001024</t>
  </si>
  <si>
    <t>+USD/-EUR 1.1307 13-09-16 (10) +35</t>
  </si>
  <si>
    <t>10009290</t>
  </si>
  <si>
    <t>10001902</t>
  </si>
  <si>
    <t>+USD/-EUR 1.13178 18-08-16 (11) +42.8</t>
  </si>
  <si>
    <t>10009173</t>
  </si>
  <si>
    <t>+USD/-EUR 1.1324 06-09-16 (26) +31</t>
  </si>
  <si>
    <t>10001034</t>
  </si>
  <si>
    <t>+USD/-EUR 1.1331 26-09-16 (26) +38</t>
  </si>
  <si>
    <t>10009313</t>
  </si>
  <si>
    <t>+USD/-EUR 1.1342 26-09-16 (10) +38</t>
  </si>
  <si>
    <t>10001912</t>
  </si>
  <si>
    <t>+USD/-EUR 1.1342 26-09-16 (20) +38</t>
  </si>
  <si>
    <t>10009312</t>
  </si>
  <si>
    <t>+USD/-EUR 1.136 01-09-16 (10) +36.8</t>
  </si>
  <si>
    <t>10001873</t>
  </si>
  <si>
    <t>+USD/-EUR 1.136 01-09-16 (12) +36.7</t>
  </si>
  <si>
    <t>10009225</t>
  </si>
  <si>
    <t>+USD/-EUR 1.1364 01-09-16 (26) +36.6</t>
  </si>
  <si>
    <t>10000837</t>
  </si>
  <si>
    <t>+USD/-EUR 1.1365 29-08-16 (10) +35</t>
  </si>
  <si>
    <t>10001871</t>
  </si>
  <si>
    <t>+USD/-EUR 1.13659 29-08-16 (12) +35.9</t>
  </si>
  <si>
    <t>10009222</t>
  </si>
  <si>
    <t>+USD/-EUR 1.1379 28-07-16 (12) +38.6</t>
  </si>
  <si>
    <t>10009146</t>
  </si>
  <si>
    <t>+USD/-EUR 1.1389 28-07-16 (10) +38.9</t>
  </si>
  <si>
    <t>10009144</t>
  </si>
  <si>
    <t>+USD/-EUR 1.1401 28-07-16 (10) +34.2</t>
  </si>
  <si>
    <t>10001851</t>
  </si>
  <si>
    <t>+USD/-EUR 1.1405 18-08-16 (20) +41.5</t>
  </si>
  <si>
    <t>10009181</t>
  </si>
  <si>
    <t>+USD/-EUR 1.1409 29-08-16 (12) +29.5</t>
  </si>
  <si>
    <t>10009283</t>
  </si>
  <si>
    <t>+USD/-EUR 1.1413 06-09-16 (26) +32.5</t>
  </si>
  <si>
    <t>10001023</t>
  </si>
  <si>
    <t>+USD/-EUR 1.1416 06-09-16 (26) +30.5</t>
  </si>
  <si>
    <t>10001036</t>
  </si>
  <si>
    <t>+USD/-EUR 1.1418 06-09-16 (26) +28.8</t>
  </si>
  <si>
    <t>10001037</t>
  </si>
  <si>
    <t>+USD/-EUR 1.1425 27-09-16 (10) +36.3</t>
  </si>
  <si>
    <t>10009317</t>
  </si>
  <si>
    <t>10001914</t>
  </si>
  <si>
    <t>+USD/-EUR 1.1453 08-08-16 (20) +32</t>
  </si>
  <si>
    <t>10009211</t>
  </si>
  <si>
    <t>+USD/-EUR 1.1483 08-08-16 (10) +32.5</t>
  </si>
  <si>
    <t>10009210</t>
  </si>
  <si>
    <t>+USD/-EUR 1.1605 28-07-16 (20) +29.8</t>
  </si>
  <si>
    <t>10009202</t>
  </si>
  <si>
    <t>+USD/-GBP 1.331 12-09-16 (10) +6.4</t>
  </si>
  <si>
    <t>10001916</t>
  </si>
  <si>
    <t>10001041</t>
  </si>
  <si>
    <t>+USD/-GBP 1.3321 28-09-16 (11) +8</t>
  </si>
  <si>
    <t>10009321</t>
  </si>
  <si>
    <t>+USD/-GBP 1.3373 15-08-16 (10) +4.2</t>
  </si>
  <si>
    <t>10001043</t>
  </si>
  <si>
    <t>+USD/-GBP 1.3377 28-09-16 (10) +8</t>
  </si>
  <si>
    <t>10009323</t>
  </si>
  <si>
    <t>+USD/-GBP 1.3404 12-09-16 (26) +6.5</t>
  </si>
  <si>
    <t>10001047</t>
  </si>
  <si>
    <t>+USD/-GBP 1.3413 12-09-16 (10) +6.5</t>
  </si>
  <si>
    <t>10001923</t>
  </si>
  <si>
    <t>+USD/-GBP 1.3415 28-09-16 (10) +8.5</t>
  </si>
  <si>
    <t>10009334</t>
  </si>
  <si>
    <t>+USD/-GBP 1.4032 21-07-16 (20) +4.6</t>
  </si>
  <si>
    <t>10009148</t>
  </si>
  <si>
    <t>+USD/-GBP 1.405 21-07-16 (10) +4.5</t>
  </si>
  <si>
    <t>10000953</t>
  </si>
  <si>
    <t>+USD/-GBP 1.4101 21-07-16 (10) +4.1</t>
  </si>
  <si>
    <t>10000954</t>
  </si>
  <si>
    <t>+USD/-GBP 1.4158 14-09-16 (11) +8.4</t>
  </si>
  <si>
    <t>10009292</t>
  </si>
  <si>
    <t>+USD/-GBP 1.4159 14-09-16 (20) +8.6</t>
  </si>
  <si>
    <t>10009294</t>
  </si>
  <si>
    <t>+USD/-GBP 1.4196 15-08-16 (20) +5</t>
  </si>
  <si>
    <t>10009174</t>
  </si>
  <si>
    <t>+USD/-GBP 1.4203 15-08-16 (20) +5.7</t>
  </si>
  <si>
    <t>10009299</t>
  </si>
  <si>
    <t>+USD/-GBP 1.4226 15-08-16 (20) +5.8</t>
  </si>
  <si>
    <t>10009169</t>
  </si>
  <si>
    <t>+USD/-GBP 1.4234 21-07-16 (10) +4.2</t>
  </si>
  <si>
    <t>10000956</t>
  </si>
  <si>
    <t>+USD/-GBP 1.4274 21-07-16 (20) +4.2</t>
  </si>
  <si>
    <t>10009164</t>
  </si>
  <si>
    <t>+USD/-GBP 1.4426 12-09-16 (26) +7.3</t>
  </si>
  <si>
    <t>10000990</t>
  </si>
  <si>
    <t>+USD/-GBP 1.4429 12-09-16 (10) +6.9</t>
  </si>
  <si>
    <t>10000988</t>
  </si>
  <si>
    <t>+USD/-GBP 1.4564 12-09-16 (26) +7.6</t>
  </si>
  <si>
    <t>10000996</t>
  </si>
  <si>
    <t>+USD/-GBP 1.46 15-08-16 (20) +5.15</t>
  </si>
  <si>
    <t>10009237</t>
  </si>
  <si>
    <t>+USD/-JPY 102.49 21-09-16 (12) --26</t>
  </si>
  <si>
    <t>10009331</t>
  </si>
  <si>
    <t>+USD/-JPY 102.67 25-07-16 (26) --6</t>
  </si>
  <si>
    <t>10001922</t>
  </si>
  <si>
    <t>+USD/-JPY 109.04 25-07-16 (26) --30</t>
  </si>
  <si>
    <t>10001852</t>
  </si>
  <si>
    <t>10000976</t>
  </si>
  <si>
    <t>+USD/-JPY 109.115 25-07-16 (26) --21.5</t>
  </si>
  <si>
    <t>10000998</t>
  </si>
  <si>
    <t>+USD/-JPY 109.289 25-07-16 (26) -0.2</t>
  </si>
  <si>
    <t>10001009</t>
  </si>
  <si>
    <t>+USD/-JPY 109.4 05-07-16 (12) -0.1</t>
  </si>
  <si>
    <t>10009253</t>
  </si>
  <si>
    <t>+USD/-JPY 110.485 25-07-16 (26) --30.5</t>
  </si>
  <si>
    <t>10001857</t>
  </si>
  <si>
    <t>10000981</t>
  </si>
  <si>
    <t>+USD/-JPY 110.924 25-07-16 (26) --30.6</t>
  </si>
  <si>
    <t>10001856</t>
  </si>
  <si>
    <t>+USD/-JPY 110.98 25-07-16 (26) --19</t>
  </si>
  <si>
    <t>10001017</t>
  </si>
  <si>
    <t>פורוורד מט"ח-מט"ח</t>
  </si>
  <si>
    <t>10009330</t>
  </si>
  <si>
    <t>393965</t>
  </si>
  <si>
    <t>404626</t>
  </si>
  <si>
    <t>IRS</t>
  </si>
  <si>
    <t>10009033</t>
  </si>
  <si>
    <t>10009062</t>
  </si>
  <si>
    <t>10009082</t>
  </si>
  <si>
    <t>10009093</t>
  </si>
  <si>
    <t>10009109</t>
  </si>
  <si>
    <t>PANTH IV   X F CDO</t>
  </si>
  <si>
    <t>XS0276075198</t>
  </si>
  <si>
    <t>Valleriite CDO Black rock 2007</t>
  </si>
  <si>
    <t>XS0299125483</t>
  </si>
  <si>
    <t>מרקורי CDO</t>
  </si>
  <si>
    <t>USG6006AAA90</t>
  </si>
  <si>
    <t/>
  </si>
  <si>
    <t>דולר ניו-זילנד</t>
  </si>
  <si>
    <t>יו בנק</t>
  </si>
  <si>
    <t>30026000</t>
  </si>
  <si>
    <t>Aa3</t>
  </si>
  <si>
    <t>פועלים סהר</t>
  </si>
  <si>
    <t>30195000</t>
  </si>
  <si>
    <t>דירוג פנימי</t>
  </si>
  <si>
    <t>בנק הפועלים בע"מ</t>
  </si>
  <si>
    <t>30112000</t>
  </si>
  <si>
    <t>בנק לאומי לישראל בע"מ</t>
  </si>
  <si>
    <t>30110000</t>
  </si>
  <si>
    <t>בנק מזרחי טפחות בע"מ</t>
  </si>
  <si>
    <t>30120000</t>
  </si>
  <si>
    <t>בנק דיסקונט לישראל בע"מ</t>
  </si>
  <si>
    <t>30011000</t>
  </si>
  <si>
    <t>30226000</t>
  </si>
  <si>
    <t>30326000</t>
  </si>
  <si>
    <t>32026000</t>
  </si>
  <si>
    <t>31126000</t>
  </si>
  <si>
    <t>31726000</t>
  </si>
  <si>
    <t>30726000</t>
  </si>
  <si>
    <t>30826000</t>
  </si>
  <si>
    <t>31026000</t>
  </si>
  <si>
    <t>30395000</t>
  </si>
  <si>
    <t>32095000</t>
  </si>
  <si>
    <t>31795000</t>
  </si>
  <si>
    <t>30212000</t>
  </si>
  <si>
    <t>30312000</t>
  </si>
  <si>
    <t>32012000</t>
  </si>
  <si>
    <t>31712000</t>
  </si>
  <si>
    <t>30210000</t>
  </si>
  <si>
    <t>30310000</t>
  </si>
  <si>
    <t>31110000</t>
  </si>
  <si>
    <t>32010000</t>
  </si>
  <si>
    <t>31710000</t>
  </si>
  <si>
    <t>32610000</t>
  </si>
  <si>
    <t>30320000</t>
  </si>
  <si>
    <t>32020000</t>
  </si>
  <si>
    <t>30311000</t>
  </si>
  <si>
    <t>32011000</t>
  </si>
  <si>
    <t>35195000</t>
  </si>
  <si>
    <t>UBS</t>
  </si>
  <si>
    <t>30291000</t>
  </si>
  <si>
    <t>MOODY'S</t>
  </si>
  <si>
    <t>30391000</t>
  </si>
  <si>
    <t>30791000</t>
  </si>
  <si>
    <t>31191000</t>
  </si>
  <si>
    <t>31791000</t>
  </si>
  <si>
    <t>32091000</t>
  </si>
  <si>
    <t>30891000</t>
  </si>
  <si>
    <t>31091000</t>
  </si>
  <si>
    <t>32291000</t>
  </si>
  <si>
    <t>דולר סינגפורי</t>
  </si>
  <si>
    <t>32691000</t>
  </si>
  <si>
    <t>לא</t>
  </si>
  <si>
    <t>שעבוד פוליסות ב.חיים - מדד מחירים לצרכן7891</t>
  </si>
  <si>
    <t>333360307</t>
  </si>
  <si>
    <t>כן</t>
  </si>
  <si>
    <t>בלמש 2017 5.5%</t>
  </si>
  <si>
    <t>6021257</t>
  </si>
  <si>
    <t>בלמש 2018 5.2%</t>
  </si>
  <si>
    <t>6021703</t>
  </si>
  <si>
    <t>בלמש 2018 5.75%</t>
  </si>
  <si>
    <t>6021612</t>
  </si>
  <si>
    <t>בנק הפועלים 6</t>
  </si>
  <si>
    <t>6626253</t>
  </si>
  <si>
    <t>בנק הפועלים פקדון</t>
  </si>
  <si>
    <t>6620405</t>
  </si>
  <si>
    <t>בנק הפועלים פקדון 2019 %4.8</t>
  </si>
  <si>
    <t>6620538</t>
  </si>
  <si>
    <t>לאומי 2017 6%</t>
  </si>
  <si>
    <t>6401749</t>
  </si>
  <si>
    <t>משכן 2017 5.05%</t>
  </si>
  <si>
    <t>6477236</t>
  </si>
  <si>
    <t>משכן 2017 5.5%</t>
  </si>
  <si>
    <t>6477350</t>
  </si>
  <si>
    <t>6477368</t>
  </si>
  <si>
    <t>משכן 2017 6.15%</t>
  </si>
  <si>
    <t>6477525</t>
  </si>
  <si>
    <t>משכן 2021 5.25%</t>
  </si>
  <si>
    <t>6477178</t>
  </si>
  <si>
    <t>משכן 2028 5.6%</t>
  </si>
  <si>
    <t>6477574</t>
  </si>
  <si>
    <t>פועלים 2016 4.8%</t>
  </si>
  <si>
    <t>6620272</t>
  </si>
  <si>
    <t>פועלים 2024 5.1%</t>
  </si>
  <si>
    <t>6620264</t>
  </si>
  <si>
    <t>פועלים 26/5/2018 5</t>
  </si>
  <si>
    <t>6626394</t>
  </si>
  <si>
    <t>פועלים 26/5/2023 5</t>
  </si>
  <si>
    <t>6626386</t>
  </si>
  <si>
    <t>פועלים פקדון</t>
  </si>
  <si>
    <t>6620413</t>
  </si>
  <si>
    <t>פועלים פקדון 5.05%</t>
  </si>
  <si>
    <t>6620447</t>
  </si>
  <si>
    <t>פועלים פקדון 5.05% 2027</t>
  </si>
  <si>
    <t>6620512</t>
  </si>
  <si>
    <t>פקדון משכן %5.5 12.2016</t>
  </si>
  <si>
    <t>פקדון פועלים 4.8    2018</t>
  </si>
  <si>
    <t>6620454</t>
  </si>
  <si>
    <t>פקדון פועלים 5.5% 13.6.2017</t>
  </si>
  <si>
    <t>שפיצר בלמש שנה 5.9% 06.08.017</t>
  </si>
  <si>
    <t>אדנים 2017 6%</t>
  </si>
  <si>
    <t>7252828</t>
  </si>
  <si>
    <t>אדנים 2017 6.25%</t>
  </si>
  <si>
    <t>7252836</t>
  </si>
  <si>
    <t>אדנים 2022 6.2%</t>
  </si>
  <si>
    <t>7252844</t>
  </si>
  <si>
    <t>אדנים 2028 5.65%</t>
  </si>
  <si>
    <t>7252851</t>
  </si>
  <si>
    <t>בנק טפחות  5.5  במ 166828194</t>
  </si>
  <si>
    <t>166828194</t>
  </si>
  <si>
    <t>בנק מזרחי 5.51% 5/2023</t>
  </si>
  <si>
    <t>טפחות 2016 5.65%</t>
  </si>
  <si>
    <t>6682900</t>
  </si>
  <si>
    <t>טפחות 2017 6.1%</t>
  </si>
  <si>
    <t>6683106</t>
  </si>
  <si>
    <t>טפחות 2017 6.15%</t>
  </si>
  <si>
    <t>6683098</t>
  </si>
  <si>
    <t>טפחות פקדון 2029 5.75%</t>
  </si>
  <si>
    <t>6682264</t>
  </si>
  <si>
    <t>פקדון טפחות %5.30 10.8.2015</t>
  </si>
  <si>
    <t>פקדון טפחות 6.22%  במקום3296</t>
  </si>
  <si>
    <t>פקדון טפחות 6.22% 09.01.2018</t>
  </si>
  <si>
    <t>שפיצר הבינלאומי רבעוני 5.9% 27.6.2017</t>
  </si>
  <si>
    <t>שפיצר טפחות 5.8% 3.7.2017</t>
  </si>
  <si>
    <t>שפיצר טפחות שנה 6.15% 2.10.015</t>
  </si>
  <si>
    <t>שפיצר רבע הבינלאומי 6% 15.7.17</t>
  </si>
  <si>
    <t>דיסקונט למשכנתאות 2017 6.2%</t>
  </si>
  <si>
    <t>6070965</t>
  </si>
  <si>
    <t>אוצר השלטון 2022 6.5%</t>
  </si>
  <si>
    <t>6396220</t>
  </si>
  <si>
    <t>אוצר השלטון 2023 6.2%</t>
  </si>
  <si>
    <t>6396329</t>
  </si>
  <si>
    <t>ירושלים 2017 6.5%</t>
  </si>
  <si>
    <t>7265481</t>
  </si>
  <si>
    <t>ירושלים 2022 6.3%</t>
  </si>
  <si>
    <t>7265499</t>
  </si>
  <si>
    <t>נדלן קרית הלאום</t>
  </si>
  <si>
    <t>השכרה</t>
  </si>
  <si>
    <t>נדלן פאואר סנטר נכסים</t>
  </si>
  <si>
    <t>נדלן לייף פלאזה</t>
  </si>
  <si>
    <t>נדלן מגדל קרדן</t>
  </si>
  <si>
    <t>נדלן קניון הזהב ראשלצ</t>
  </si>
  <si>
    <t>נדלן בית סלקום נתניה</t>
  </si>
  <si>
    <t>נדלן בית ציון</t>
  </si>
  <si>
    <t>נדלן מגדל זיו</t>
  </si>
  <si>
    <t>נדלן מגדל סהר</t>
  </si>
  <si>
    <t>נדלן פי גלילות</t>
  </si>
  <si>
    <t>נדלן כפר נטר</t>
  </si>
  <si>
    <t>נדלן בית יעד ירושלים</t>
  </si>
  <si>
    <t>נדלן מקרקעין להשכרה - בית ריגר פדרמן</t>
  </si>
  <si>
    <t>נדלן מקרקעין להשכרה - פלקסטרוניקס</t>
  </si>
  <si>
    <t>נדלן מקרקעין להשכרה - רוטשילד 1 תא</t>
  </si>
  <si>
    <t>נדלן מקרקעין להשכרה - מגדל צ'מפיון</t>
  </si>
  <si>
    <t>נדלן מקרקעין להשכרה - מגדלי הסיבים</t>
  </si>
  <si>
    <t>נדלן מקרקעין להשכרה - סופר פארם בת ים</t>
  </si>
  <si>
    <t>נדלן מקרקעין להשכרה - הייטק פארק -רעננה</t>
  </si>
  <si>
    <t>נדלן מקרקעין להשכרה - הייטק פארק -רעננה מזרח</t>
  </si>
  <si>
    <t>נדלן מקרקעין להשכרה - נאות התיכון יפו</t>
  </si>
  <si>
    <t>נדלן בית קודאק פת-עלות</t>
  </si>
  <si>
    <t>נדלן טרמינל פארק אור יהודה</t>
  </si>
  <si>
    <t>נדלן בית גהה</t>
  </si>
  <si>
    <t>נדלן מתקן ראשל'צ</t>
  </si>
  <si>
    <t>נדלן מקרקעין להשכרה - ב.ס.ר. סנטר תא</t>
  </si>
  <si>
    <t>נדלן מגדלי הסיבים פת-עלות-לא מניב</t>
  </si>
  <si>
    <t>נדלן פסגות ירושלים</t>
  </si>
  <si>
    <t>שטר הון לאומי 6.2% 2019</t>
  </si>
  <si>
    <t>שטר הון נדחה פועלים לס (סד ד)</t>
  </si>
  <si>
    <t>6620233</t>
  </si>
  <si>
    <t>דרך ארץ   חוב נחות</t>
  </si>
  <si>
    <t>90150100</t>
  </si>
  <si>
    <t>דיסקונט שטרי הון נדחים  סדב</t>
  </si>
  <si>
    <t>90150200</t>
  </si>
  <si>
    <t>כתר נורבגי</t>
  </si>
  <si>
    <t>Semiconductors &amp; Semiconductor</t>
  </si>
  <si>
    <t>+I14/-ILS 98.8863696 08-05-18 (10) +0.4</t>
  </si>
  <si>
    <t>10009215</t>
  </si>
  <si>
    <t>10001868</t>
  </si>
  <si>
    <t>סה"כ יתרות התחייבות להשקעה</t>
  </si>
  <si>
    <t>בישראל</t>
  </si>
  <si>
    <t>Fortissimo Capital Fund I - makefet</t>
  </si>
  <si>
    <t>Tene Growth II- Qnergy</t>
  </si>
  <si>
    <t>fimi 6</t>
  </si>
  <si>
    <t>Orbimed  II</t>
  </si>
  <si>
    <t>בחו"ל</t>
  </si>
  <si>
    <t>Advent</t>
  </si>
  <si>
    <t>KOTAK- CIIF I</t>
  </si>
  <si>
    <t>meridiam III</t>
  </si>
  <si>
    <t>Selene -mak</t>
  </si>
  <si>
    <t>* בעל ענין/צד קשור</t>
  </si>
  <si>
    <t>סה"כ מובטחות במשכנתא או תיקי משכנתאות</t>
  </si>
  <si>
    <t>גורם 28</t>
  </si>
  <si>
    <t>גורם 42</t>
  </si>
  <si>
    <t>גורם 59</t>
  </si>
  <si>
    <t>גורם 31</t>
  </si>
  <si>
    <t>גורם 2</t>
  </si>
  <si>
    <t>גורם 3</t>
  </si>
  <si>
    <t>גורם 37</t>
  </si>
  <si>
    <t>גורם 39</t>
  </si>
  <si>
    <t>גורם 40</t>
  </si>
  <si>
    <t>גורם 34</t>
  </si>
  <si>
    <t>גורם 36</t>
  </si>
  <si>
    <t>גורם 23</t>
  </si>
  <si>
    <t>גורם 26</t>
  </si>
  <si>
    <t>גורם 19</t>
  </si>
  <si>
    <t>גורם 20</t>
  </si>
  <si>
    <t>גורם 18</t>
  </si>
  <si>
    <t>גורם 21</t>
  </si>
  <si>
    <t>גורם 22</t>
  </si>
  <si>
    <t>גורם 32</t>
  </si>
  <si>
    <t>גורם 49</t>
  </si>
  <si>
    <t>גורם 57</t>
  </si>
  <si>
    <t>גורם 66</t>
  </si>
  <si>
    <t>גורם 71</t>
  </si>
  <si>
    <t>גורם 74</t>
  </si>
  <si>
    <t>גורם 72</t>
  </si>
  <si>
    <t>גורם 73</t>
  </si>
  <si>
    <t>גורם 85</t>
  </si>
  <si>
    <t>פורוורד ריבית</t>
  </si>
  <si>
    <t>בבטחונות אחרים-גורם 9</t>
  </si>
  <si>
    <t>בבטחונות אחרים - גורם 80</t>
  </si>
  <si>
    <t>בבטחונות אחרים-גורם 33*</t>
  </si>
  <si>
    <t>בבטחונות אחרים - גורם 07</t>
  </si>
  <si>
    <t>בבטחונות אחרים-גורם 7</t>
  </si>
  <si>
    <t>בבטחונות אחרים - גורם 29</t>
  </si>
  <si>
    <t>בבטחונות אחרים-גורם 29</t>
  </si>
  <si>
    <t>בבטחונות אחרים-גורם 10</t>
  </si>
  <si>
    <t>בבטחונות אחרים - גורם 28</t>
  </si>
  <si>
    <t>בבטחונות אחרים-גורם 28*</t>
  </si>
  <si>
    <t>בבטחונות אחרים - גורם 76</t>
  </si>
  <si>
    <t>בבטחונות אחרים - גורם 30</t>
  </si>
  <si>
    <t>בבטחונות אחרים-גורם 47</t>
  </si>
  <si>
    <t>בבטחונות אחרים - גורם 47</t>
  </si>
  <si>
    <t>בבטחונות אחרים-גורם 35</t>
  </si>
  <si>
    <t>בבטחונות אחרים-גורם 63</t>
  </si>
  <si>
    <t>בבטחונות אחרים - גורם 37</t>
  </si>
  <si>
    <t>בבטחונות אחרים-גורם 61</t>
  </si>
  <si>
    <t>בבטחונות אחרים-גורם 62</t>
  </si>
  <si>
    <t>בבטחונות אחרים-גורם 64</t>
  </si>
  <si>
    <t>בבטחונות אחרים-גורם 41</t>
  </si>
  <si>
    <t>בבטחונות אחרים-גורם 26</t>
  </si>
  <si>
    <t>בבטחונות אחרים גורם 26</t>
  </si>
  <si>
    <t>בבטחונות אחרים-גורם 38</t>
  </si>
  <si>
    <t>בבטחונות אחרים-גורם 78</t>
  </si>
  <si>
    <t>בבטחונות אחרים-גורם 77</t>
  </si>
  <si>
    <t>בבטחונות אחרים-גורם 67</t>
  </si>
  <si>
    <t>בבטחונות אחרים-גורם 43</t>
  </si>
  <si>
    <t>בבטחונות אחרים - גורם 43</t>
  </si>
  <si>
    <t>בבטחונות אחרים-גורם 3</t>
  </si>
  <si>
    <t>בבטחונות אחרים-גורם 70</t>
  </si>
  <si>
    <t>בבטחונות אחרים - גורם 14</t>
  </si>
  <si>
    <t>בשיעבוד כלי רכב - גורם 68</t>
  </si>
  <si>
    <t>בשיעבוד כלי רכב-גורם 01</t>
  </si>
  <si>
    <t>בבטחונות אחרים - גורם 58</t>
  </si>
  <si>
    <t>בבטחונות אחרים-גורם 79</t>
  </si>
  <si>
    <t>בבטחונות אחרים-גורם 86</t>
  </si>
  <si>
    <t>בבטחונות אחרים-גורם 65</t>
  </si>
  <si>
    <t>בבטחונות אחרים-גורם 84</t>
  </si>
  <si>
    <t>בבטחונות אחרים - גורם 89</t>
  </si>
  <si>
    <t>בבטחונות אחרים - גורם 81</t>
  </si>
  <si>
    <t>בבטחונות אחרים - גורם 88</t>
  </si>
  <si>
    <t>בבטחונות אחרים - גורם 87</t>
  </si>
  <si>
    <t>גורם 58</t>
  </si>
  <si>
    <t>גורם 43</t>
  </si>
  <si>
    <t>גורם 44</t>
  </si>
  <si>
    <t>גורם 45</t>
  </si>
  <si>
    <t>גורם 46</t>
  </si>
  <si>
    <t>גורם 47</t>
  </si>
  <si>
    <t>גורם 48</t>
  </si>
  <si>
    <t>גורם 67</t>
  </si>
  <si>
    <t>גורם 69</t>
  </si>
  <si>
    <t>גורם 75</t>
  </si>
  <si>
    <t xml:space="preserve">גורם 77 </t>
  </si>
  <si>
    <t xml:space="preserve">גורם 78 </t>
  </si>
  <si>
    <t xml:space="preserve">גורם 79 </t>
  </si>
  <si>
    <t>גורם 80</t>
  </si>
  <si>
    <t>גורם 61</t>
  </si>
  <si>
    <t>גורם 86</t>
  </si>
  <si>
    <t xml:space="preserve">גורם 87 </t>
  </si>
  <si>
    <t xml:space="preserve">גורם 83 </t>
  </si>
  <si>
    <t>גורם 88</t>
  </si>
  <si>
    <t>גורם 89</t>
  </si>
  <si>
    <t>מובטחות משכנתא- גורם 01</t>
  </si>
  <si>
    <t>גורם 83</t>
  </si>
  <si>
    <t>3. חייבים / זכאיים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</si>
</sst>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  <numFmt numFmtId="167" formatCode="#,##0.0000"/>
    <numFmt numFmtId="168" formatCode="0.0000"/>
    <numFmt numFmtId="169" formatCode="0.0%"/>
    <numFmt numFmtId="170" formatCode="mmm\-yyyy"/>
    <numFmt numFmtId="171" formatCode="_-* #,##0.00\ _D_M_-;\-* #,##0.00\ _D_M_-;_-* &quot;-&quot;??\ _D_M_-;_-@_-"/>
    <numFmt numFmtId="172" formatCode="_(* #,##0.00_);_(* \(#,##0.00\);_(* &quot;-&quot;??_);_(@_)"/>
    <numFmt numFmtId="173" formatCode="_-* #,##0.00_-;\-* #,##0.00_-;_-* &quot;-&quot;??_-;_-@_-"/>
    <numFmt numFmtId="174" formatCode="_-&quot;€&quot;\ * #,##0.00_-;\-&quot;€&quot;\ * #,##0.00_-;_-&quot;€&quot;\ * &quot;-&quot;??_-;_-@_-"/>
    <numFmt numFmtId="179" formatCode="#,##0.0"/>
    <numFmt numFmtId="180" formatCode="General_)"/>
  </numFmts>
  <fonts count="138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  <scheme val="minor"/>
    </font>
    <font>
      <sz val="10"/>
      <name val="Arial"/>
      <charset val="177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rgb="FF000000"/>
      <name val="Arial"/>
      <family val="2"/>
      <charset val="177"/>
      <scheme val="minor"/>
    </font>
    <font>
      <sz val="11"/>
      <color indexed="8"/>
      <name val="Arial"/>
      <family val="2"/>
      <charset val="177"/>
    </font>
    <font>
      <u/>
      <sz val="9.35"/>
      <color indexed="12"/>
      <name val="Arial"/>
      <family val="2"/>
      <charset val="177"/>
    </font>
    <font>
      <sz val="10"/>
      <name val="Arial"/>
      <family val="2"/>
      <scheme val="minor"/>
    </font>
    <font>
      <u/>
      <sz val="9.35"/>
      <color rgb="FF0000FF"/>
      <name val="Arial"/>
      <family val="2"/>
      <charset val="177"/>
      <scheme val="minor"/>
    </font>
    <font>
      <u/>
      <sz val="9.35"/>
      <color theme="10"/>
      <name val="Arial"/>
      <family val="2"/>
      <charset val="177"/>
    </font>
    <font>
      <u/>
      <sz val="11"/>
      <color rgb="FF800080"/>
      <name val="Arial"/>
      <family val="2"/>
      <charset val="177"/>
      <scheme val="minor"/>
    </font>
    <font>
      <sz val="11"/>
      <color indexed="9"/>
      <name val="Arial"/>
      <family val="2"/>
      <charset val="177"/>
    </font>
    <font>
      <b/>
      <sz val="11"/>
      <color indexed="52"/>
      <name val="Arial"/>
      <family val="2"/>
      <charset val="177"/>
    </font>
    <font>
      <sz val="11"/>
      <color indexed="17"/>
      <name val="Arial"/>
      <family val="2"/>
      <charset val="177"/>
    </font>
    <font>
      <sz val="11"/>
      <color indexed="10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8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9"/>
      <name val="Arial"/>
      <family val="2"/>
      <charset val="177"/>
    </font>
    <font>
      <sz val="11"/>
      <color indexed="52"/>
      <name val="Arial"/>
      <family val="2"/>
      <charset val="177"/>
    </font>
    <font>
      <b/>
      <sz val="11"/>
      <color indexed="53"/>
      <name val="Arial"/>
      <family val="2"/>
      <charset val="177"/>
    </font>
    <font>
      <b/>
      <sz val="18"/>
      <color indexed="62"/>
      <name val="Times New Roman"/>
      <family val="2"/>
      <charset val="177"/>
    </font>
    <font>
      <b/>
      <sz val="15"/>
      <color indexed="62"/>
      <name val="Arial"/>
      <family val="2"/>
      <charset val="177"/>
    </font>
    <font>
      <b/>
      <sz val="13"/>
      <color indexed="62"/>
      <name val="Arial"/>
      <family val="2"/>
      <charset val="177"/>
    </font>
    <font>
      <b/>
      <sz val="11"/>
      <color indexed="62"/>
      <name val="Arial"/>
      <family val="2"/>
      <charset val="177"/>
    </font>
    <font>
      <sz val="11"/>
      <color indexed="53"/>
      <name val="Arial"/>
      <family val="2"/>
      <charset val="177"/>
    </font>
    <font>
      <sz val="10"/>
      <name val="Arial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indexed="62"/>
      <name val="Arial"/>
      <family val="2"/>
    </font>
    <font>
      <sz val="10"/>
      <color theme="1"/>
      <name val="Arial"/>
      <family val="2"/>
      <charset val="177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sz val="11"/>
      <color theme="1"/>
      <name val="Arial"/>
      <family val="2"/>
      <charset val="177"/>
    </font>
    <font>
      <b/>
      <sz val="12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51"/>
      <name val="Calibri"/>
      <family val="2"/>
      <charset val="177"/>
    </font>
    <font>
      <b/>
      <sz val="11"/>
      <color indexed="9"/>
      <name val="Calibri"/>
      <family val="2"/>
      <charset val="177"/>
    </font>
    <font>
      <i/>
      <sz val="11"/>
      <color indexed="23"/>
      <name val="Calibri"/>
      <family val="2"/>
      <charset val="177"/>
    </font>
    <font>
      <sz val="11"/>
      <color indexed="17"/>
      <name val="Calibri"/>
      <family val="2"/>
      <charset val="177"/>
    </font>
    <font>
      <b/>
      <sz val="15"/>
      <color indexed="61"/>
      <name val="Calibri"/>
      <family val="2"/>
      <charset val="177"/>
    </font>
    <font>
      <b/>
      <sz val="13"/>
      <color indexed="61"/>
      <name val="Calibri"/>
      <family val="2"/>
      <charset val="177"/>
    </font>
    <font>
      <b/>
      <sz val="11"/>
      <color indexed="61"/>
      <name val="Calibri"/>
      <family val="2"/>
      <charset val="177"/>
    </font>
    <font>
      <sz val="11"/>
      <color indexed="61"/>
      <name val="Calibri"/>
      <family val="2"/>
      <charset val="177"/>
    </font>
    <font>
      <sz val="11"/>
      <color indexed="51"/>
      <name val="Calibri"/>
      <family val="2"/>
      <charset val="177"/>
    </font>
    <font>
      <sz val="11"/>
      <color indexed="59"/>
      <name val="Calibri"/>
      <family val="2"/>
      <charset val="177"/>
    </font>
    <font>
      <sz val="11"/>
      <color indexed="12"/>
      <name val="David"/>
      <family val="2"/>
      <charset val="177"/>
    </font>
    <font>
      <b/>
      <sz val="11"/>
      <color indexed="62"/>
      <name val="Calibri"/>
      <family val="2"/>
      <charset val="177"/>
    </font>
    <font>
      <b/>
      <sz val="18"/>
      <color indexed="61"/>
      <name val="Cambria"/>
      <family val="2"/>
      <charset val="177"/>
    </font>
    <font>
      <b/>
      <sz val="11"/>
      <color indexed="8"/>
      <name val="Calibri"/>
      <family val="2"/>
      <charset val="177"/>
    </font>
    <font>
      <sz val="11"/>
      <color indexed="12"/>
      <name val="Calibri"/>
      <family val="2"/>
      <charset val="177"/>
    </font>
    <font>
      <sz val="10"/>
      <name val="Courier"/>
      <family val="3"/>
    </font>
  </fonts>
  <fills count="1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60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9"/>
        <bgColor indexed="64"/>
      </patternFill>
    </fill>
    <fill>
      <patternFill patternType="solid">
        <fgColor indexed="20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48"/>
      </patternFill>
    </fill>
    <fill>
      <patternFill patternType="solid">
        <fgColor indexed="56"/>
      </patternFill>
    </fill>
    <fill>
      <patternFill patternType="solid">
        <fgColor indexed="63"/>
      </patternFill>
    </fill>
  </fills>
  <borders count="7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31298">
    <xf numFmtId="0" fontId="0" fillId="0" borderId="0"/>
    <xf numFmtId="43" fontId="2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9" fillId="0" borderId="0"/>
    <xf numFmtId="0" fontId="27" fillId="0" borderId="0"/>
    <xf numFmtId="0" fontId="4" fillId="0" borderId="0"/>
    <xf numFmtId="9" fontId="27" fillId="0" borderId="0" applyFont="0" applyFill="0" applyBorder="0" applyAlignment="0" applyProtection="0"/>
    <xf numFmtId="165" fontId="15" fillId="0" borderId="0" applyFill="0" applyBorder="0" applyProtection="0">
      <alignment horizontal="right"/>
    </xf>
    <xf numFmtId="165" fontId="16" fillId="0" borderId="0" applyFill="0" applyBorder="0" applyProtection="0"/>
    <xf numFmtId="0" fontId="5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6" applyNumberFormat="0" applyFill="0" applyAlignment="0" applyProtection="0"/>
    <xf numFmtId="0" fontId="38" fillId="0" borderId="37" applyNumberFormat="0" applyFill="0" applyAlignment="0" applyProtection="0"/>
    <xf numFmtId="0" fontId="39" fillId="0" borderId="38" applyNumberFormat="0" applyFill="0" applyAlignment="0" applyProtection="0"/>
    <xf numFmtId="0" fontId="39" fillId="0" borderId="0" applyNumberFormat="0" applyFill="0" applyBorder="0" applyAlignment="0" applyProtection="0"/>
    <xf numFmtId="0" fontId="40" fillId="8" borderId="0" applyNumberFormat="0" applyBorder="0" applyAlignment="0" applyProtection="0"/>
    <xf numFmtId="0" fontId="41" fillId="9" borderId="0" applyNumberFormat="0" applyBorder="0" applyAlignment="0" applyProtection="0"/>
    <xf numFmtId="0" fontId="42" fillId="10" borderId="0" applyNumberFormat="0" applyBorder="0" applyAlignment="0" applyProtection="0"/>
    <xf numFmtId="0" fontId="43" fillId="11" borderId="39" applyNumberFormat="0" applyAlignment="0" applyProtection="0"/>
    <xf numFmtId="0" fontId="44" fillId="12" borderId="40" applyNumberFormat="0" applyAlignment="0" applyProtection="0"/>
    <xf numFmtId="0" fontId="45" fillId="12" borderId="39" applyNumberFormat="0" applyAlignment="0" applyProtection="0"/>
    <xf numFmtId="0" fontId="46" fillId="0" borderId="41" applyNumberFormat="0" applyFill="0" applyAlignment="0" applyProtection="0"/>
    <xf numFmtId="0" fontId="47" fillId="13" borderId="42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44" applyNumberFormat="0" applyFill="0" applyAlignment="0" applyProtection="0"/>
    <xf numFmtId="0" fontId="5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1" fillId="38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6" borderId="0" applyNumberFormat="0" applyBorder="0" applyAlignment="0" applyProtection="0"/>
    <xf numFmtId="0" fontId="53" fillId="40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53" fillId="46" borderId="0" applyNumberFormat="0" applyBorder="0" applyAlignment="0" applyProtection="0"/>
    <xf numFmtId="0" fontId="53" fillId="45" borderId="0" applyNumberFormat="0" applyBorder="0" applyAlignment="0" applyProtection="0"/>
    <xf numFmtId="0" fontId="54" fillId="46" borderId="0" applyNumberFormat="0" applyBorder="0" applyAlignment="0" applyProtection="0"/>
    <xf numFmtId="0" fontId="54" fillId="40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4" fillId="46" borderId="0" applyNumberFormat="0" applyBorder="0" applyAlignment="0" applyProtection="0"/>
    <xf numFmtId="0" fontId="54" fillId="45" borderId="0" applyNumberFormat="0" applyBorder="0" applyAlignment="0" applyProtection="0"/>
    <xf numFmtId="0" fontId="55" fillId="52" borderId="0" applyNumberFormat="0" applyBorder="0" applyAlignment="0" applyProtection="0"/>
    <xf numFmtId="0" fontId="56" fillId="53" borderId="0" applyNumberFormat="0" applyBorder="0" applyAlignment="0" applyProtection="0"/>
    <xf numFmtId="0" fontId="56" fillId="54" borderId="0" applyNumberFormat="0" applyBorder="0" applyAlignment="0" applyProtection="0"/>
    <xf numFmtId="0" fontId="55" fillId="55" borderId="0" applyNumberFormat="0" applyBorder="0" applyAlignment="0" applyProtection="0"/>
    <xf numFmtId="0" fontId="55" fillId="56" borderId="0" applyNumberFormat="0" applyBorder="0" applyAlignment="0" applyProtection="0"/>
    <xf numFmtId="0" fontId="56" fillId="57" borderId="0" applyNumberFormat="0" applyBorder="0" applyAlignment="0" applyProtection="0"/>
    <xf numFmtId="0" fontId="56" fillId="58" borderId="0" applyNumberFormat="0" applyBorder="0" applyAlignment="0" applyProtection="0"/>
    <xf numFmtId="0" fontId="55" fillId="59" borderId="0" applyNumberFormat="0" applyBorder="0" applyAlignment="0" applyProtection="0"/>
    <xf numFmtId="0" fontId="55" fillId="59" borderId="0" applyNumberFormat="0" applyBorder="0" applyAlignment="0" applyProtection="0"/>
    <xf numFmtId="0" fontId="56" fillId="60" borderId="0" applyNumberFormat="0" applyBorder="0" applyAlignment="0" applyProtection="0"/>
    <xf numFmtId="0" fontId="56" fillId="61" borderId="0" applyNumberFormat="0" applyBorder="0" applyAlignment="0" applyProtection="0"/>
    <xf numFmtId="0" fontId="55" fillId="62" borderId="0" applyNumberFormat="0" applyBorder="0" applyAlignment="0" applyProtection="0"/>
    <xf numFmtId="0" fontId="55" fillId="63" borderId="0" applyNumberFormat="0" applyBorder="0" applyAlignment="0" applyProtection="0"/>
    <xf numFmtId="0" fontId="56" fillId="61" borderId="0" applyNumberFormat="0" applyBorder="0" applyAlignment="0" applyProtection="0"/>
    <xf numFmtId="0" fontId="56" fillId="62" borderId="0" applyNumberFormat="0" applyBorder="0" applyAlignment="0" applyProtection="0"/>
    <xf numFmtId="0" fontId="55" fillId="62" borderId="0" applyNumberFormat="0" applyBorder="0" applyAlignment="0" applyProtection="0"/>
    <xf numFmtId="0" fontId="55" fillId="64" borderId="0" applyNumberFormat="0" applyBorder="0" applyAlignment="0" applyProtection="0"/>
    <xf numFmtId="0" fontId="56" fillId="53" borderId="0" applyNumberFormat="0" applyBorder="0" applyAlignment="0" applyProtection="0"/>
    <xf numFmtId="0" fontId="56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65" borderId="0" applyNumberFormat="0" applyBorder="0" applyAlignment="0" applyProtection="0"/>
    <xf numFmtId="0" fontId="56" fillId="66" borderId="0" applyNumberFormat="0" applyBorder="0" applyAlignment="0" applyProtection="0"/>
    <xf numFmtId="0" fontId="56" fillId="58" borderId="0" applyNumberFormat="0" applyBorder="0" applyAlignment="0" applyProtection="0"/>
    <xf numFmtId="0" fontId="55" fillId="67" borderId="0" applyNumberFormat="0" applyBorder="0" applyAlignment="0" applyProtection="0"/>
    <xf numFmtId="0" fontId="57" fillId="58" borderId="0" applyNumberFormat="0" applyBorder="0" applyAlignment="0" applyProtection="0"/>
    <xf numFmtId="0" fontId="58" fillId="68" borderId="45" applyNumberFormat="0" applyAlignment="0" applyProtection="0"/>
    <xf numFmtId="0" fontId="59" fillId="59" borderId="46" applyNumberFormat="0" applyAlignment="0" applyProtection="0"/>
    <xf numFmtId="0" fontId="60" fillId="69" borderId="0" applyNumberFormat="0" applyBorder="0" applyAlignment="0" applyProtection="0"/>
    <xf numFmtId="0" fontId="60" fillId="70" borderId="0" applyNumberFormat="0" applyBorder="0" applyAlignment="0" applyProtection="0"/>
    <xf numFmtId="0" fontId="60" fillId="71" borderId="0" applyNumberFormat="0" applyBorder="0" applyAlignment="0" applyProtection="0"/>
    <xf numFmtId="0" fontId="61" fillId="0" borderId="0" applyNumberFormat="0" applyFill="0" applyBorder="0" applyAlignment="0" applyProtection="0"/>
    <xf numFmtId="0" fontId="62" fillId="72" borderId="0" applyNumberFormat="0" applyBorder="0" applyAlignment="0" applyProtection="0"/>
    <xf numFmtId="0" fontId="63" fillId="0" borderId="47" applyNumberFormat="0" applyFill="0" applyAlignment="0" applyProtection="0"/>
    <xf numFmtId="0" fontId="64" fillId="0" borderId="48" applyNumberFormat="0" applyFill="0" applyAlignment="0" applyProtection="0"/>
    <xf numFmtId="0" fontId="65" fillId="0" borderId="49" applyNumberFormat="0" applyFill="0" applyAlignment="0" applyProtection="0"/>
    <xf numFmtId="0" fontId="65" fillId="0" borderId="0" applyNumberFormat="0" applyFill="0" applyBorder="0" applyAlignment="0" applyProtection="0"/>
    <xf numFmtId="0" fontId="66" fillId="67" borderId="45" applyNumberFormat="0" applyAlignment="0" applyProtection="0"/>
    <xf numFmtId="0" fontId="67" fillId="0" borderId="50" applyNumberFormat="0" applyFill="0" applyAlignment="0" applyProtection="0"/>
    <xf numFmtId="0" fontId="68" fillId="67" borderId="0" applyNumberFormat="0" applyBorder="0" applyAlignment="0" applyProtection="0"/>
    <xf numFmtId="0" fontId="4" fillId="66" borderId="51" applyNumberFormat="0" applyFont="0" applyAlignment="0" applyProtection="0"/>
    <xf numFmtId="0" fontId="69" fillId="68" borderId="52" applyNumberFormat="0" applyAlignment="0" applyProtection="0"/>
    <xf numFmtId="4" fontId="52" fillId="73" borderId="53" applyNumberFormat="0" applyProtection="0">
      <alignment vertical="center"/>
    </xf>
    <xf numFmtId="4" fontId="70" fillId="73" borderId="53" applyNumberFormat="0" applyProtection="0">
      <alignment vertical="center"/>
    </xf>
    <xf numFmtId="4" fontId="52" fillId="73" borderId="53" applyNumberFormat="0" applyProtection="0">
      <alignment horizontal="left" vertical="center" indent="1"/>
    </xf>
    <xf numFmtId="0" fontId="52" fillId="73" borderId="53" applyNumberFormat="0" applyProtection="0">
      <alignment horizontal="left" vertical="top" indent="1"/>
    </xf>
    <xf numFmtId="4" fontId="52" fillId="39" borderId="0" applyNumberFormat="0" applyProtection="0">
      <alignment horizontal="left" vertical="center" indent="1"/>
    </xf>
    <xf numFmtId="4" fontId="53" fillId="44" borderId="53" applyNumberFormat="0" applyProtection="0">
      <alignment horizontal="right" vertical="center"/>
    </xf>
    <xf numFmtId="4" fontId="53" fillId="40" borderId="53" applyNumberFormat="0" applyProtection="0">
      <alignment horizontal="right" vertical="center"/>
    </xf>
    <xf numFmtId="4" fontId="53" fillId="74" borderId="53" applyNumberFormat="0" applyProtection="0">
      <alignment horizontal="right" vertical="center"/>
    </xf>
    <xf numFmtId="4" fontId="53" fillId="50" borderId="53" applyNumberFormat="0" applyProtection="0">
      <alignment horizontal="right" vertical="center"/>
    </xf>
    <xf numFmtId="4" fontId="53" fillId="51" borderId="53" applyNumberFormat="0" applyProtection="0">
      <alignment horizontal="right" vertical="center"/>
    </xf>
    <xf numFmtId="4" fontId="53" fillId="75" borderId="53" applyNumberFormat="0" applyProtection="0">
      <alignment horizontal="right" vertical="center"/>
    </xf>
    <xf numFmtId="4" fontId="53" fillId="47" borderId="53" applyNumberFormat="0" applyProtection="0">
      <alignment horizontal="right" vertical="center"/>
    </xf>
    <xf numFmtId="4" fontId="53" fillId="76" borderId="53" applyNumberFormat="0" applyProtection="0">
      <alignment horizontal="right" vertical="center"/>
    </xf>
    <xf numFmtId="4" fontId="53" fillId="49" borderId="53" applyNumberFormat="0" applyProtection="0">
      <alignment horizontal="right" vertical="center"/>
    </xf>
    <xf numFmtId="4" fontId="52" fillId="77" borderId="54" applyNumberFormat="0" applyProtection="0">
      <alignment horizontal="left" vertical="center" indent="1"/>
    </xf>
    <xf numFmtId="4" fontId="53" fillId="78" borderId="0" applyNumberFormat="0" applyProtection="0">
      <alignment horizontal="left" vertical="center" indent="1"/>
    </xf>
    <xf numFmtId="4" fontId="71" fillId="46" borderId="0" applyNumberFormat="0" applyProtection="0">
      <alignment horizontal="left" vertical="center" indent="1"/>
    </xf>
    <xf numFmtId="4" fontId="53" fillId="39" borderId="53" applyNumberFormat="0" applyProtection="0">
      <alignment horizontal="right" vertical="center"/>
    </xf>
    <xf numFmtId="4" fontId="53" fillId="78" borderId="0" applyNumberFormat="0" applyProtection="0">
      <alignment horizontal="left" vertical="center" indent="1"/>
    </xf>
    <xf numFmtId="4" fontId="53" fillId="39" borderId="0" applyNumberFormat="0" applyProtection="0">
      <alignment horizontal="left" vertical="center" indent="1"/>
    </xf>
    <xf numFmtId="0" fontId="4" fillId="46" borderId="53" applyNumberFormat="0" applyProtection="0">
      <alignment horizontal="left" vertical="center" indent="1"/>
    </xf>
    <xf numFmtId="0" fontId="4" fillId="46" borderId="53" applyNumberFormat="0" applyProtection="0">
      <alignment horizontal="left" vertical="top" indent="1"/>
    </xf>
    <xf numFmtId="0" fontId="4" fillId="39" borderId="53" applyNumberFormat="0" applyProtection="0">
      <alignment horizontal="left" vertical="center" indent="1"/>
    </xf>
    <xf numFmtId="0" fontId="4" fillId="39" borderId="53" applyNumberFormat="0" applyProtection="0">
      <alignment horizontal="left" vertical="top" indent="1"/>
    </xf>
    <xf numFmtId="0" fontId="4" fillId="43" borderId="53" applyNumberFormat="0" applyProtection="0">
      <alignment horizontal="left" vertical="center" indent="1"/>
    </xf>
    <xf numFmtId="0" fontId="4" fillId="43" borderId="53" applyNumberFormat="0" applyProtection="0">
      <alignment horizontal="left" vertical="top" indent="1"/>
    </xf>
    <xf numFmtId="0" fontId="4" fillId="78" borderId="53" applyNumberFormat="0" applyProtection="0">
      <alignment horizontal="left" vertical="center" indent="1"/>
    </xf>
    <xf numFmtId="0" fontId="4" fillId="78" borderId="53" applyNumberFormat="0" applyProtection="0">
      <alignment horizontal="left" vertical="top" indent="1"/>
    </xf>
    <xf numFmtId="0" fontId="4" fillId="42" borderId="55" applyNumberFormat="0">
      <protection locked="0"/>
    </xf>
    <xf numFmtId="4" fontId="53" fillId="41" borderId="53" applyNumberFormat="0" applyProtection="0">
      <alignment vertical="center"/>
    </xf>
    <xf numFmtId="4" fontId="72" fillId="41" borderId="53" applyNumberFormat="0" applyProtection="0">
      <alignment vertical="center"/>
    </xf>
    <xf numFmtId="4" fontId="53" fillId="41" borderId="53" applyNumberFormat="0" applyProtection="0">
      <alignment horizontal="left" vertical="center" indent="1"/>
    </xf>
    <xf numFmtId="0" fontId="53" fillId="41" borderId="53" applyNumberFormat="0" applyProtection="0">
      <alignment horizontal="left" vertical="top" indent="1"/>
    </xf>
    <xf numFmtId="4" fontId="53" fillId="78" borderId="53" applyNumberFormat="0" applyProtection="0">
      <alignment horizontal="right" vertical="center"/>
    </xf>
    <xf numFmtId="4" fontId="72" fillId="78" borderId="53" applyNumberFormat="0" applyProtection="0">
      <alignment horizontal="right" vertical="center"/>
    </xf>
    <xf numFmtId="4" fontId="53" fillId="39" borderId="53" applyNumberFormat="0" applyProtection="0">
      <alignment horizontal="left" vertical="center" indent="1"/>
    </xf>
    <xf numFmtId="0" fontId="53" fillId="39" borderId="53" applyNumberFormat="0" applyProtection="0">
      <alignment horizontal="left" vertical="top" indent="1"/>
    </xf>
    <xf numFmtId="4" fontId="73" fillId="79" borderId="0" applyNumberFormat="0" applyProtection="0">
      <alignment horizontal="left" vertical="center" indent="1"/>
    </xf>
    <xf numFmtId="4" fontId="74" fillId="78" borderId="53" applyNumberFormat="0" applyProtection="0">
      <alignment horizontal="right" vertical="center"/>
    </xf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60" fillId="0" borderId="56" applyNumberFormat="0" applyFill="0" applyAlignment="0" applyProtection="0"/>
    <xf numFmtId="0" fontId="7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77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14" borderId="43" applyNumberFormat="0" applyFont="0" applyAlignment="0" applyProtection="0"/>
    <xf numFmtId="0" fontId="53" fillId="45" borderId="0" applyNumberFormat="0" applyBorder="0" applyAlignment="0" applyProtection="0"/>
    <xf numFmtId="0" fontId="2" fillId="16" borderId="0" applyNumberFormat="0" applyBorder="0" applyAlignment="0" applyProtection="0"/>
    <xf numFmtId="0" fontId="78" fillId="50" borderId="0" applyNumberFormat="0" applyBorder="0" applyAlignment="0" applyProtection="0"/>
    <xf numFmtId="0" fontId="2" fillId="20" borderId="0" applyNumberFormat="0" applyBorder="0" applyAlignment="0" applyProtection="0"/>
    <xf numFmtId="0" fontId="53" fillId="46" borderId="0" applyNumberFormat="0" applyBorder="0" applyAlignment="0" applyProtection="0"/>
    <xf numFmtId="0" fontId="2" fillId="24" borderId="0" applyNumberFormat="0" applyBorder="0" applyAlignment="0" applyProtection="0"/>
    <xf numFmtId="0" fontId="78" fillId="43" borderId="0" applyNumberFormat="0" applyBorder="0" applyAlignment="0" applyProtection="0"/>
    <xf numFmtId="0" fontId="2" fillId="28" borderId="0" applyNumberFormat="0" applyBorder="0" applyAlignment="0" applyProtection="0"/>
    <xf numFmtId="0" fontId="53" fillId="48" borderId="0" applyNumberFormat="0" applyBorder="0" applyAlignment="0" applyProtection="0"/>
    <xf numFmtId="0" fontId="2" fillId="32" borderId="0" applyNumberFormat="0" applyBorder="0" applyAlignment="0" applyProtection="0"/>
    <xf numFmtId="0" fontId="78" fillId="82" borderId="0" applyNumberFormat="0" applyBorder="0" applyAlignment="0" applyProtection="0"/>
    <xf numFmtId="0" fontId="2" fillId="36" borderId="0" applyNumberFormat="0" applyBorder="0" applyAlignment="0" applyProtection="0"/>
    <xf numFmtId="0" fontId="53" fillId="47" borderId="0" applyNumberFormat="0" applyBorder="0" applyAlignment="0" applyProtection="0"/>
    <xf numFmtId="0" fontId="2" fillId="17" borderId="0" applyNumberFormat="0" applyBorder="0" applyAlignment="0" applyProtection="0"/>
    <xf numFmtId="0" fontId="78" fillId="49" borderId="0" applyNumberFormat="0" applyBorder="0" applyAlignment="0" applyProtection="0"/>
    <xf numFmtId="0" fontId="2" fillId="21" borderId="0" applyNumberFormat="0" applyBorder="0" applyAlignment="0" applyProtection="0"/>
    <xf numFmtId="0" fontId="53" fillId="40" borderId="0" applyNumberFormat="0" applyBorder="0" applyAlignment="0" applyProtection="0"/>
    <xf numFmtId="0" fontId="2" fillId="25" borderId="0" applyNumberFormat="0" applyBorder="0" applyAlignment="0" applyProtection="0"/>
    <xf numFmtId="0" fontId="78" fillId="40" borderId="0" applyNumberFormat="0" applyBorder="0" applyAlignment="0" applyProtection="0"/>
    <xf numFmtId="0" fontId="2" fillId="29" borderId="0" applyNumberFormat="0" applyBorder="0" applyAlignment="0" applyProtection="0"/>
    <xf numFmtId="0" fontId="53" fillId="46" borderId="0" applyNumberFormat="0" applyBorder="0" applyAlignment="0" applyProtection="0"/>
    <xf numFmtId="0" fontId="2" fillId="33" borderId="0" applyNumberFormat="0" applyBorder="0" applyAlignment="0" applyProtection="0"/>
    <xf numFmtId="0" fontId="78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4" fillId="0" borderId="0"/>
    <xf numFmtId="0" fontId="2" fillId="0" borderId="0"/>
    <xf numFmtId="0" fontId="77" fillId="0" borderId="0"/>
    <xf numFmtId="0" fontId="2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4" fillId="0" borderId="0"/>
    <xf numFmtId="0" fontId="2" fillId="0" borderId="0"/>
    <xf numFmtId="0" fontId="78" fillId="0" borderId="0"/>
    <xf numFmtId="0" fontId="2" fillId="0" borderId="0"/>
    <xf numFmtId="0" fontId="78" fillId="0" borderId="0"/>
    <xf numFmtId="0" fontId="2" fillId="32" borderId="0" applyNumberFormat="0" applyBorder="0" applyAlignment="0" applyProtection="0"/>
    <xf numFmtId="9" fontId="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60" fillId="0" borderId="56" applyNumberFormat="0" applyFill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" fillId="32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53" fillId="44" borderId="0" applyNumberFormat="0" applyBorder="0" applyAlignment="0" applyProtection="0"/>
    <xf numFmtId="0" fontId="78" fillId="45" borderId="0" applyNumberFormat="0" applyBorder="0" applyAlignment="0" applyProtection="0"/>
    <xf numFmtId="0" fontId="53" fillId="43" borderId="0" applyNumberFormat="0" applyBorder="0" applyAlignment="0" applyProtection="0"/>
    <xf numFmtId="0" fontId="78" fillId="83" borderId="0" applyNumberFormat="0" applyBorder="0" applyAlignment="0" applyProtection="0"/>
    <xf numFmtId="0" fontId="53" fillId="42" borderId="0" applyNumberFormat="0" applyBorder="0" applyAlignment="0" applyProtection="0"/>
    <xf numFmtId="0" fontId="78" fillId="82" borderId="0" applyNumberFormat="0" applyBorder="0" applyAlignment="0" applyProtection="0"/>
    <xf numFmtId="0" fontId="53" fillId="41" borderId="0" applyNumberFormat="0" applyBorder="0" applyAlignment="0" applyProtection="0"/>
    <xf numFmtId="0" fontId="78" fillId="81" borderId="0" applyNumberFormat="0" applyBorder="0" applyAlignment="0" applyProtection="0"/>
    <xf numFmtId="0" fontId="53" fillId="40" borderId="0" applyNumberFormat="0" applyBorder="0" applyAlignment="0" applyProtection="0"/>
    <xf numFmtId="0" fontId="78" fillId="44" borderId="0" applyNumberFormat="0" applyBorder="0" applyAlignment="0" applyProtection="0"/>
    <xf numFmtId="0" fontId="53" fillId="39" borderId="0" applyNumberFormat="0" applyBorder="0" applyAlignment="0" applyProtection="0"/>
    <xf numFmtId="0" fontId="78" fillId="80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55" fillId="65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7" borderId="0" applyNumberFormat="0" applyBorder="0" applyAlignment="0" applyProtection="0"/>
    <xf numFmtId="0" fontId="84" fillId="84" borderId="0" applyNumberFormat="0" applyBorder="0" applyAlignment="0" applyProtection="0"/>
    <xf numFmtId="0" fontId="54" fillId="46" borderId="0" applyNumberFormat="0" applyBorder="0" applyAlignment="0" applyProtection="0"/>
    <xf numFmtId="0" fontId="84" fillId="40" borderId="0" applyNumberFormat="0" applyBorder="0" applyAlignment="0" applyProtection="0"/>
    <xf numFmtId="0" fontId="54" fillId="40" borderId="0" applyNumberFormat="0" applyBorder="0" applyAlignment="0" applyProtection="0"/>
    <xf numFmtId="0" fontId="84" fillId="49" borderId="0" applyNumberFormat="0" applyBorder="0" applyAlignment="0" applyProtection="0"/>
    <xf numFmtId="0" fontId="54" fillId="47" borderId="0" applyNumberFormat="0" applyBorder="0" applyAlignment="0" applyProtection="0"/>
    <xf numFmtId="0" fontId="84" fillId="85" borderId="0" applyNumberFormat="0" applyBorder="0" applyAlignment="0" applyProtection="0"/>
    <xf numFmtId="0" fontId="54" fillId="48" borderId="0" applyNumberFormat="0" applyBorder="0" applyAlignment="0" applyProtection="0"/>
    <xf numFmtId="0" fontId="84" fillId="86" borderId="0" applyNumberFormat="0" applyBorder="0" applyAlignment="0" applyProtection="0"/>
    <xf numFmtId="0" fontId="54" fillId="46" borderId="0" applyNumberFormat="0" applyBorder="0" applyAlignment="0" applyProtection="0"/>
    <xf numFmtId="0" fontId="84" fillId="51" borderId="0" applyNumberFormat="0" applyBorder="0" applyAlignment="0" applyProtection="0"/>
    <xf numFmtId="0" fontId="54" fillId="4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84" fillId="8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84" fillId="7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55" fillId="56" borderId="0" applyNumberFormat="0" applyBorder="0" applyAlignment="0" applyProtection="0"/>
    <xf numFmtId="0" fontId="55" fillId="56" borderId="0" applyNumberFormat="0" applyBorder="0" applyAlignment="0" applyProtection="0"/>
    <xf numFmtId="0" fontId="55" fillId="56" borderId="0" applyNumberFormat="0" applyBorder="0" applyAlignment="0" applyProtection="0"/>
    <xf numFmtId="0" fontId="84" fillId="4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55" fillId="59" borderId="0" applyNumberFormat="0" applyBorder="0" applyAlignment="0" applyProtection="0"/>
    <xf numFmtId="0" fontId="55" fillId="59" borderId="0" applyNumberFormat="0" applyBorder="0" applyAlignment="0" applyProtection="0"/>
    <xf numFmtId="0" fontId="55" fillId="59" borderId="0" applyNumberFormat="0" applyBorder="0" applyAlignment="0" applyProtection="0"/>
    <xf numFmtId="0" fontId="84" fillId="8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55" fillId="63" borderId="0" applyNumberFormat="0" applyBorder="0" applyAlignment="0" applyProtection="0"/>
    <xf numFmtId="0" fontId="55" fillId="63" borderId="0" applyNumberFormat="0" applyBorder="0" applyAlignment="0" applyProtection="0"/>
    <xf numFmtId="0" fontId="55" fillId="63" borderId="0" applyNumberFormat="0" applyBorder="0" applyAlignment="0" applyProtection="0"/>
    <xf numFmtId="0" fontId="84" fillId="86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55" fillId="64" borderId="0" applyNumberFormat="0" applyBorder="0" applyAlignment="0" applyProtection="0"/>
    <xf numFmtId="0" fontId="55" fillId="64" borderId="0" applyNumberFormat="0" applyBorder="0" applyAlignment="0" applyProtection="0"/>
    <xf numFmtId="0" fontId="55" fillId="64" borderId="0" applyNumberFormat="0" applyBorder="0" applyAlignment="0" applyProtection="0"/>
    <xf numFmtId="0" fontId="84" fillId="75" borderId="0" applyNumberFormat="0" applyBorder="0" applyAlignment="0" applyProtection="0"/>
    <xf numFmtId="0" fontId="2" fillId="28" borderId="0" applyNumberFormat="0" applyBorder="0" applyAlignment="0" applyProtection="0"/>
    <xf numFmtId="0" fontId="55" fillId="65" borderId="0" applyNumberFormat="0" applyBorder="0" applyAlignment="0" applyProtection="0"/>
    <xf numFmtId="0" fontId="55" fillId="65" borderId="0" applyNumberFormat="0" applyBorder="0" applyAlignment="0" applyProtection="0"/>
    <xf numFmtId="0" fontId="55" fillId="65" borderId="0" applyNumberFormat="0" applyBorder="0" applyAlignment="0" applyProtection="0"/>
    <xf numFmtId="0" fontId="97" fillId="44" borderId="0" applyNumberFormat="0" applyBorder="0" applyAlignment="0" applyProtection="0"/>
    <xf numFmtId="0" fontId="57" fillId="58" borderId="0" applyNumberFormat="0" applyBorder="0" applyAlignment="0" applyProtection="0"/>
    <xf numFmtId="0" fontId="85" fillId="48" borderId="45" applyNumberFormat="0" applyAlignment="0" applyProtection="0"/>
    <xf numFmtId="0" fontId="58" fillId="68" borderId="45" applyNumberFormat="0" applyAlignment="0" applyProtection="0"/>
    <xf numFmtId="0" fontId="98" fillId="88" borderId="46" applyNumberFormat="0" applyAlignment="0" applyProtection="0"/>
    <xf numFmtId="0" fontId="59" fillId="59" borderId="46" applyNumberFormat="0" applyAlignment="0" applyProtection="0"/>
    <xf numFmtId="0" fontId="2" fillId="24" borderId="0" applyNumberFormat="0" applyBorder="0" applyAlignment="0" applyProtection="0"/>
    <xf numFmtId="43" fontId="77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171" fontId="4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43" fontId="78" fillId="0" borderId="0" applyFont="0" applyFill="0" applyBorder="0" applyAlignment="0" applyProtection="0"/>
    <xf numFmtId="0" fontId="2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8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86" fillId="81" borderId="0" applyNumberFormat="0" applyBorder="0" applyAlignment="0" applyProtection="0"/>
    <xf numFmtId="0" fontId="62" fillId="72" borderId="0" applyNumberFormat="0" applyBorder="0" applyAlignment="0" applyProtection="0"/>
    <xf numFmtId="0" fontId="90" fillId="0" borderId="57" applyNumberFormat="0" applyFill="0" applyAlignment="0" applyProtection="0"/>
    <xf numFmtId="0" fontId="63" fillId="0" borderId="47" applyNumberFormat="0" applyFill="0" applyAlignment="0" applyProtection="0"/>
    <xf numFmtId="0" fontId="91" fillId="0" borderId="48" applyNumberFormat="0" applyFill="0" applyAlignment="0" applyProtection="0"/>
    <xf numFmtId="0" fontId="64" fillId="0" borderId="48" applyNumberFormat="0" applyFill="0" applyAlignment="0" applyProtection="0"/>
    <xf numFmtId="0" fontId="92" fillId="0" borderId="58" applyNumberFormat="0" applyFill="0" applyAlignment="0" applyProtection="0"/>
    <xf numFmtId="0" fontId="65" fillId="0" borderId="49" applyNumberFormat="0" applyFill="0" applyAlignment="0" applyProtection="0"/>
    <xf numFmtId="0" fontId="9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45" borderId="45" applyNumberFormat="0" applyAlignment="0" applyProtection="0"/>
    <xf numFmtId="0" fontId="66" fillId="67" borderId="45" applyNumberFormat="0" applyAlignment="0" applyProtection="0"/>
    <xf numFmtId="0" fontId="99" fillId="0" borderId="59" applyNumberFormat="0" applyFill="0" applyAlignment="0" applyProtection="0"/>
    <xf numFmtId="0" fontId="67" fillId="0" borderId="50" applyNumberFormat="0" applyFill="0" applyAlignment="0" applyProtection="0"/>
    <xf numFmtId="0" fontId="93" fillId="73" borderId="0" applyNumberFormat="0" applyBorder="0" applyAlignment="0" applyProtection="0"/>
    <xf numFmtId="0" fontId="68" fillId="67" borderId="0" applyNumberFormat="0" applyBorder="0" applyAlignment="0" applyProtection="0"/>
    <xf numFmtId="0" fontId="2" fillId="24" borderId="0" applyNumberFormat="0" applyBorder="0" applyAlignment="0" applyProtection="0"/>
    <xf numFmtId="0" fontId="4" fillId="0" borderId="0"/>
    <xf numFmtId="0" fontId="2" fillId="0" borderId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" fillId="0" borderId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" fillId="41" borderId="51" applyNumberFormat="0" applyFont="0" applyAlignment="0" applyProtection="0"/>
    <xf numFmtId="0" fontId="4" fillId="66" borderId="51" applyNumberFormat="0" applyFont="0" applyAlignment="0" applyProtection="0"/>
    <xf numFmtId="0" fontId="95" fillId="48" borderId="52" applyNumberFormat="0" applyAlignment="0" applyProtection="0"/>
    <xf numFmtId="0" fontId="69" fillId="68" borderId="52" applyNumberFormat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172" fontId="78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8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4" fillId="0" borderId="60" applyNumberFormat="0" applyFill="0" applyAlignment="0" applyProtection="0"/>
    <xf numFmtId="0" fontId="8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78" fillId="4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172" fontId="4" fillId="0" borderId="0" applyFont="0" applyFill="0" applyBorder="0" applyAlignment="0" applyProtection="0"/>
    <xf numFmtId="172" fontId="78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84" fillId="7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78" fillId="5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55" fillId="64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84" fillId="84" borderId="0" applyNumberFormat="0" applyBorder="0" applyAlignment="0" applyProtection="0"/>
    <xf numFmtId="0" fontId="55" fillId="63" borderId="0" applyNumberFormat="0" applyBorder="0" applyAlignment="0" applyProtection="0"/>
    <xf numFmtId="0" fontId="84" fillId="4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84" fillId="4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55" fillId="5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84" fillId="85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84" fillId="8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55" fillId="5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84" fillId="51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55" fillId="5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84" fillId="84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84" fillId="40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84" fillId="45" borderId="0" applyNumberFormat="0" applyBorder="0" applyAlignment="0" applyProtection="0"/>
    <xf numFmtId="0" fontId="84" fillId="46" borderId="0" applyNumberFormat="0" applyBorder="0" applyAlignment="0" applyProtection="0"/>
    <xf numFmtId="0" fontId="84" fillId="48" borderId="0" applyNumberFormat="0" applyBorder="0" applyAlignment="0" applyProtection="0"/>
    <xf numFmtId="0" fontId="84" fillId="49" borderId="0" applyNumberFormat="0" applyBorder="0" applyAlignment="0" applyProtection="0"/>
    <xf numFmtId="0" fontId="84" fillId="47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84" fillId="40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84" fillId="46" borderId="0" applyNumberFormat="0" applyBorder="0" applyAlignment="0" applyProtection="0"/>
    <xf numFmtId="0" fontId="51" fillId="34" borderId="0" applyNumberFormat="0" applyBorder="0" applyAlignment="0" applyProtection="0"/>
    <xf numFmtId="0" fontId="84" fillId="85" borderId="0" applyNumberFormat="0" applyBorder="0" applyAlignment="0" applyProtection="0"/>
    <xf numFmtId="0" fontId="51" fillId="38" borderId="0" applyNumberFormat="0" applyBorder="0" applyAlignment="0" applyProtection="0"/>
    <xf numFmtId="0" fontId="84" fillId="87" borderId="0" applyNumberFormat="0" applyBorder="0" applyAlignment="0" applyProtection="0"/>
    <xf numFmtId="0" fontId="84" fillId="74" borderId="0" applyNumberFormat="0" applyBorder="0" applyAlignment="0" applyProtection="0"/>
    <xf numFmtId="0" fontId="84" fillId="47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75" borderId="0" applyNumberFormat="0" applyBorder="0" applyAlignment="0" applyProtection="0"/>
    <xf numFmtId="0" fontId="85" fillId="48" borderId="45" applyNumberFormat="0" applyAlignment="0" applyProtection="0"/>
    <xf numFmtId="0" fontId="84" fillId="86" borderId="0" applyNumberFormat="0" applyBorder="0" applyAlignment="0" applyProtection="0"/>
    <xf numFmtId="172" fontId="4" fillId="0" borderId="0" applyFont="0" applyFill="0" applyBorder="0" applyAlignment="0" applyProtection="0"/>
    <xf numFmtId="0" fontId="84" fillId="51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8" fillId="45" borderId="0" applyNumberFormat="0" applyBorder="0" applyAlignment="0" applyProtection="0"/>
    <xf numFmtId="0" fontId="84" fillId="87" borderId="0" applyNumberFormat="0" applyBorder="0" applyAlignment="0" applyProtection="0"/>
    <xf numFmtId="0" fontId="78" fillId="46" borderId="0" applyNumberFormat="0" applyBorder="0" applyAlignment="0" applyProtection="0"/>
    <xf numFmtId="0" fontId="96" fillId="45" borderId="45" applyNumberFormat="0" applyAlignment="0" applyProtection="0"/>
    <xf numFmtId="0" fontId="78" fillId="4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5" fillId="0" borderId="0"/>
    <xf numFmtId="0" fontId="4" fillId="0" borderId="0"/>
    <xf numFmtId="0" fontId="2" fillId="0" borderId="0"/>
    <xf numFmtId="0" fontId="35" fillId="0" borderId="0"/>
    <xf numFmtId="0" fontId="78" fillId="47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4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4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46" borderId="0" applyNumberFormat="0" applyBorder="0" applyAlignment="0" applyProtection="0"/>
    <xf numFmtId="0" fontId="4" fillId="41" borderId="51" applyNumberFormat="0" applyFont="0" applyAlignment="0" applyProtection="0"/>
    <xf numFmtId="0" fontId="95" fillId="48" borderId="52" applyNumberFormat="0" applyAlignment="0" applyProtection="0"/>
    <xf numFmtId="0" fontId="84" fillId="85" borderId="0" applyNumberFormat="0" applyBorder="0" applyAlignment="0" applyProtection="0"/>
    <xf numFmtId="9" fontId="2" fillId="0" borderId="0" applyFont="0" applyFill="0" applyBorder="0" applyAlignment="0" applyProtection="0"/>
    <xf numFmtId="0" fontId="84" fillId="86" borderId="0" applyNumberFormat="0" applyBorder="0" applyAlignment="0" applyProtection="0"/>
    <xf numFmtId="0" fontId="94" fillId="0" borderId="60" applyNumberFormat="0" applyFill="0" applyAlignment="0" applyProtection="0"/>
    <xf numFmtId="0" fontId="78" fillId="44" borderId="0" applyNumberFormat="0" applyBorder="0" applyAlignment="0" applyProtection="0"/>
    <xf numFmtId="0" fontId="51" fillId="15" borderId="0" applyNumberFormat="0" applyBorder="0" applyAlignment="0" applyProtection="0"/>
    <xf numFmtId="0" fontId="51" fillId="19" borderId="0" applyNumberFormat="0" applyBorder="0" applyAlignment="0" applyProtection="0"/>
    <xf numFmtId="0" fontId="51" fillId="23" borderId="0" applyNumberFormat="0" applyBorder="0" applyAlignment="0" applyProtection="0"/>
    <xf numFmtId="0" fontId="78" fillId="43" borderId="0" applyNumberFormat="0" applyBorder="0" applyAlignment="0" applyProtection="0"/>
    <xf numFmtId="0" fontId="51" fillId="27" borderId="0" applyNumberFormat="0" applyBorder="0" applyAlignment="0" applyProtection="0"/>
    <xf numFmtId="0" fontId="84" fillId="75" borderId="0" applyNumberFormat="0" applyBorder="0" applyAlignment="0" applyProtection="0"/>
    <xf numFmtId="0" fontId="51" fillId="31" borderId="0" applyNumberFormat="0" applyBorder="0" applyAlignment="0" applyProtection="0"/>
    <xf numFmtId="0" fontId="51" fillId="35" borderId="0" applyNumberFormat="0" applyBorder="0" applyAlignment="0" applyProtection="0"/>
    <xf numFmtId="0" fontId="97" fillId="44" borderId="0" applyNumberFormat="0" applyBorder="0" applyAlignment="0" applyProtection="0"/>
    <xf numFmtId="0" fontId="78" fillId="42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78" fillId="41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78" fillId="41" borderId="51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4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45" fillId="12" borderId="39" applyNumberFormat="0" applyAlignment="0" applyProtection="0"/>
    <xf numFmtId="0" fontId="85" fillId="48" borderId="45" applyNumberFormat="0" applyAlignment="0" applyProtection="0"/>
    <xf numFmtId="0" fontId="98" fillId="88" borderId="46" applyNumberFormat="0" applyAlignment="0" applyProtection="0"/>
    <xf numFmtId="0" fontId="40" fillId="8" borderId="0" applyNumberFormat="0" applyBorder="0" applyAlignment="0" applyProtection="0"/>
    <xf numFmtId="0" fontId="48" fillId="0" borderId="0" applyNumberFormat="0" applyFill="0" applyBorder="0" applyAlignment="0" applyProtection="0"/>
    <xf numFmtId="0" fontId="78" fillId="40" borderId="0" applyNumberFormat="0" applyBorder="0" applyAlignment="0" applyProtection="0"/>
    <xf numFmtId="0" fontId="49" fillId="0" borderId="0" applyNumberFormat="0" applyFill="0" applyBorder="0" applyAlignment="0" applyProtection="0"/>
    <xf numFmtId="0" fontId="37" fillId="0" borderId="36" applyNumberFormat="0" applyFill="0" applyAlignment="0" applyProtection="0"/>
    <xf numFmtId="43" fontId="78" fillId="0" borderId="0" applyFont="0" applyFill="0" applyBorder="0" applyAlignment="0" applyProtection="0"/>
    <xf numFmtId="0" fontId="38" fillId="0" borderId="37" applyNumberFormat="0" applyFill="0" applyAlignment="0" applyProtection="0"/>
    <xf numFmtId="0" fontId="78" fillId="39" borderId="0" applyNumberFormat="0" applyBorder="0" applyAlignment="0" applyProtection="0"/>
    <xf numFmtId="0" fontId="39" fillId="0" borderId="38" applyNumberFormat="0" applyFill="0" applyAlignment="0" applyProtection="0"/>
    <xf numFmtId="0" fontId="3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4" fillId="0" borderId="0" applyFont="0" applyFill="0" applyBorder="0" applyAlignment="0" applyProtection="0"/>
    <xf numFmtId="0" fontId="42" fillId="10" borderId="0" applyNumberFormat="0" applyBorder="0" applyAlignment="0" applyProtection="0"/>
    <xf numFmtId="0" fontId="50" fillId="0" borderId="44" applyNumberFormat="0" applyFill="0" applyAlignment="0" applyProtection="0"/>
    <xf numFmtId="0" fontId="94" fillId="0" borderId="60" applyNumberFormat="0" applyFill="0" applyAlignment="0" applyProtection="0"/>
    <xf numFmtId="43" fontId="77" fillId="0" borderId="0" applyFont="0" applyFill="0" applyBorder="0" applyAlignment="0" applyProtection="0"/>
    <xf numFmtId="0" fontId="44" fillId="12" borderId="40" applyNumberFormat="0" applyAlignment="0" applyProtection="0"/>
    <xf numFmtId="0" fontId="95" fillId="48" borderId="52" applyNumberFormat="0" applyAlignment="0" applyProtection="0"/>
    <xf numFmtId="0" fontId="43" fillId="11" borderId="39" applyNumberFormat="0" applyAlignment="0" applyProtection="0"/>
    <xf numFmtId="0" fontId="96" fillId="45" borderId="45" applyNumberFormat="0" applyAlignment="0" applyProtection="0"/>
    <xf numFmtId="0" fontId="41" fillId="9" borderId="0" applyNumberFormat="0" applyBorder="0" applyAlignment="0" applyProtection="0"/>
    <xf numFmtId="0" fontId="47" fillId="13" borderId="42" applyNumberFormat="0" applyAlignment="0" applyProtection="0"/>
    <xf numFmtId="0" fontId="78" fillId="49" borderId="0" applyNumberFormat="0" applyBorder="0" applyAlignment="0" applyProtection="0"/>
    <xf numFmtId="0" fontId="46" fillId="0" borderId="41" applyNumberFormat="0" applyFill="0" applyAlignment="0" applyProtection="0"/>
    <xf numFmtId="44" fontId="4" fillId="0" borderId="0" applyFont="0" applyFill="0" applyBorder="0" applyAlignment="0" applyProtection="0"/>
    <xf numFmtId="0" fontId="78" fillId="82" borderId="0" applyNumberFormat="0" applyBorder="0" applyAlignment="0" applyProtection="0"/>
    <xf numFmtId="0" fontId="77" fillId="0" borderId="0"/>
    <xf numFmtId="0" fontId="4" fillId="0" borderId="0"/>
    <xf numFmtId="0" fontId="4" fillId="0" borderId="0"/>
    <xf numFmtId="0" fontId="78" fillId="40" borderId="0" applyNumberFormat="0" applyBorder="0" applyAlignment="0" applyProtection="0"/>
    <xf numFmtId="0" fontId="4" fillId="0" borderId="0"/>
    <xf numFmtId="0" fontId="106" fillId="0" borderId="0"/>
    <xf numFmtId="0" fontId="4" fillId="0" borderId="0"/>
    <xf numFmtId="0" fontId="78" fillId="0" borderId="0"/>
    <xf numFmtId="0" fontId="78" fillId="43" borderId="0" applyNumberFormat="0" applyBorder="0" applyAlignment="0" applyProtection="0"/>
    <xf numFmtId="0" fontId="78" fillId="50" borderId="0" applyNumberFormat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8" fillId="43" borderId="0" applyNumberFormat="0" applyBorder="0" applyAlignment="0" applyProtection="0"/>
    <xf numFmtId="0" fontId="78" fillId="82" borderId="0" applyNumberFormat="0" applyBorder="0" applyAlignment="0" applyProtection="0"/>
    <xf numFmtId="0" fontId="78" fillId="49" borderId="0" applyNumberFormat="0" applyBorder="0" applyAlignment="0" applyProtection="0"/>
    <xf numFmtId="0" fontId="78" fillId="40" borderId="0" applyNumberFormat="0" applyBorder="0" applyAlignment="0" applyProtection="0"/>
    <xf numFmtId="0" fontId="78" fillId="43" borderId="0" applyNumberFormat="0" applyBorder="0" applyAlignment="0" applyProtection="0"/>
    <xf numFmtId="0" fontId="78" fillId="45" borderId="0" applyNumberFormat="0" applyBorder="0" applyAlignment="0" applyProtection="0"/>
    <xf numFmtId="0" fontId="78" fillId="83" borderId="0" applyNumberFormat="0" applyBorder="0" applyAlignment="0" applyProtection="0"/>
    <xf numFmtId="0" fontId="78" fillId="82" borderId="0" applyNumberFormat="0" applyBorder="0" applyAlignment="0" applyProtection="0"/>
    <xf numFmtId="0" fontId="78" fillId="81" borderId="0" applyNumberFormat="0" applyBorder="0" applyAlignment="0" applyProtection="0"/>
    <xf numFmtId="0" fontId="84" fillId="86" borderId="0" applyNumberFormat="0" applyBorder="0" applyAlignment="0" applyProtection="0"/>
    <xf numFmtId="0" fontId="84" fillId="74" borderId="0" applyNumberFormat="0" applyBorder="0" applyAlignment="0" applyProtection="0"/>
    <xf numFmtId="0" fontId="78" fillId="44" borderId="0" applyNumberFormat="0" applyBorder="0" applyAlignment="0" applyProtection="0"/>
    <xf numFmtId="0" fontId="84" fillId="47" borderId="0" applyNumberFormat="0" applyBorder="0" applyAlignment="0" applyProtection="0"/>
    <xf numFmtId="0" fontId="84" fillId="89" borderId="0" applyNumberFormat="0" applyBorder="0" applyAlignment="0" applyProtection="0"/>
    <xf numFmtId="0" fontId="84" fillId="86" borderId="0" applyNumberFormat="0" applyBorder="0" applyAlignment="0" applyProtection="0"/>
    <xf numFmtId="0" fontId="84" fillId="50" borderId="0" applyNumberFormat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4" fillId="41" borderId="51" applyNumberFormat="0" applyFont="0" applyAlignment="0" applyProtection="0"/>
    <xf numFmtId="0" fontId="78" fillId="80" borderId="0" applyNumberFormat="0" applyBorder="0" applyAlignment="0" applyProtection="0"/>
    <xf numFmtId="0" fontId="100" fillId="42" borderId="45" applyNumberFormat="0" applyAlignment="0" applyProtection="0"/>
    <xf numFmtId="0" fontId="86" fillId="76" borderId="0" applyNumberFormat="0" applyBorder="0" applyAlignment="0" applyProtection="0"/>
    <xf numFmtId="0" fontId="87" fillId="0" borderId="0" applyNumberFormat="0" applyFill="0" applyBorder="0" applyAlignment="0" applyProtection="0"/>
    <xf numFmtId="0" fontId="78" fillId="45" borderId="0" applyNumberFormat="0" applyBorder="0" applyAlignment="0" applyProtection="0"/>
    <xf numFmtId="0" fontId="88" fillId="0" borderId="0" applyNumberFormat="0" applyFill="0" applyBorder="0" applyAlignment="0" applyProtection="0"/>
    <xf numFmtId="0" fontId="78" fillId="83" borderId="0" applyNumberFormat="0" applyBorder="0" applyAlignment="0" applyProtection="0"/>
    <xf numFmtId="0" fontId="102" fillId="0" borderId="61" applyNumberFormat="0" applyFill="0" applyAlignment="0" applyProtection="0"/>
    <xf numFmtId="0" fontId="103" fillId="0" borderId="62" applyNumberFormat="0" applyFill="0" applyAlignment="0" applyProtection="0"/>
    <xf numFmtId="0" fontId="78" fillId="82" borderId="0" applyNumberFormat="0" applyBorder="0" applyAlignment="0" applyProtection="0"/>
    <xf numFmtId="0" fontId="104" fillId="0" borderId="63" applyNumberFormat="0" applyFill="0" applyAlignment="0" applyProtection="0"/>
    <xf numFmtId="0" fontId="10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8" fillId="81" borderId="0" applyNumberFormat="0" applyBorder="0" applyAlignment="0" applyProtection="0"/>
    <xf numFmtId="0" fontId="93" fillId="45" borderId="0" applyNumberFormat="0" applyBorder="0" applyAlignment="0" applyProtection="0"/>
    <xf numFmtId="0" fontId="94" fillId="0" borderId="64" applyNumberFormat="0" applyFill="0" applyAlignment="0" applyProtection="0"/>
    <xf numFmtId="0" fontId="78" fillId="44" borderId="0" applyNumberFormat="0" applyBorder="0" applyAlignment="0" applyProtection="0"/>
    <xf numFmtId="0" fontId="95" fillId="42" borderId="52" applyNumberFormat="0" applyAlignment="0" applyProtection="0"/>
    <xf numFmtId="0" fontId="96" fillId="45" borderId="45" applyNumberFormat="0" applyAlignment="0" applyProtection="0"/>
    <xf numFmtId="0" fontId="78" fillId="80" borderId="0" applyNumberFormat="0" applyBorder="0" applyAlignment="0" applyProtection="0"/>
    <xf numFmtId="0" fontId="97" fillId="82" borderId="0" applyNumberFormat="0" applyBorder="0" applyAlignment="0" applyProtection="0"/>
    <xf numFmtId="0" fontId="98" fillId="88" borderId="46" applyNumberFormat="0" applyAlignment="0" applyProtection="0"/>
    <xf numFmtId="0" fontId="105" fillId="0" borderId="50" applyNumberFormat="0" applyFill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6" fillId="81" borderId="0" applyNumberFormat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99" fillId="0" borderId="59" applyNumberFormat="0" applyFill="0" applyAlignment="0" applyProtection="0"/>
    <xf numFmtId="0" fontId="93" fillId="73" borderId="0" applyNumberFormat="0" applyBorder="0" applyAlignment="0" applyProtection="0"/>
    <xf numFmtId="0" fontId="2" fillId="0" borderId="0"/>
    <xf numFmtId="0" fontId="78" fillId="0" borderId="0"/>
    <xf numFmtId="0" fontId="78" fillId="0" borderId="0"/>
    <xf numFmtId="0" fontId="4" fillId="0" borderId="0"/>
    <xf numFmtId="4" fontId="53" fillId="78" borderId="0" applyNumberFormat="0" applyProtection="0">
      <alignment horizontal="left" vertical="center" indent="1"/>
    </xf>
    <xf numFmtId="4" fontId="53" fillId="39" borderId="0" applyNumberFormat="0" applyProtection="0">
      <alignment horizontal="left" vertical="center" indent="1"/>
    </xf>
    <xf numFmtId="0" fontId="4" fillId="46" borderId="53" applyNumberFormat="0" applyProtection="0">
      <alignment horizontal="left" vertical="center" indent="1"/>
    </xf>
    <xf numFmtId="0" fontId="4" fillId="46" borderId="53" applyNumberFormat="0" applyProtection="0">
      <alignment horizontal="left" vertical="top" indent="1"/>
    </xf>
    <xf numFmtId="0" fontId="4" fillId="39" borderId="53" applyNumberFormat="0" applyProtection="0">
      <alignment horizontal="left" vertical="center" indent="1"/>
    </xf>
    <xf numFmtId="0" fontId="4" fillId="39" borderId="53" applyNumberFormat="0" applyProtection="0">
      <alignment horizontal="left" vertical="top" indent="1"/>
    </xf>
    <xf numFmtId="0" fontId="4" fillId="43" borderId="53" applyNumberFormat="0" applyProtection="0">
      <alignment horizontal="left" vertical="center" indent="1"/>
    </xf>
    <xf numFmtId="0" fontId="4" fillId="43" borderId="53" applyNumberFormat="0" applyProtection="0">
      <alignment horizontal="left" vertical="top" indent="1"/>
    </xf>
    <xf numFmtId="0" fontId="4" fillId="78" borderId="53" applyNumberFormat="0" applyProtection="0">
      <alignment horizontal="left" vertical="center" indent="1"/>
    </xf>
    <xf numFmtId="0" fontId="4" fillId="78" borderId="53" applyNumberFormat="0" applyProtection="0">
      <alignment horizontal="left" vertical="top" indent="1"/>
    </xf>
    <xf numFmtId="0" fontId="4" fillId="42" borderId="55" applyNumberFormat="0">
      <protection locked="0"/>
    </xf>
    <xf numFmtId="0" fontId="89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4" fillId="87" borderId="0" applyNumberFormat="0" applyBorder="0" applyAlignment="0" applyProtection="0"/>
    <xf numFmtId="0" fontId="84" fillId="74" borderId="0" applyNumberFormat="0" applyBorder="0" applyAlignment="0" applyProtection="0"/>
    <xf numFmtId="0" fontId="84" fillId="47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75" borderId="0" applyNumberFormat="0" applyBorder="0" applyAlignment="0" applyProtection="0"/>
    <xf numFmtId="0" fontId="79" fillId="0" borderId="0" applyNumberFormat="0" applyFill="0" applyBorder="0" applyAlignment="0" applyProtection="0"/>
    <xf numFmtId="0" fontId="78" fillId="41" borderId="51" applyNumberFormat="0" applyFont="0" applyAlignment="0" applyProtection="0"/>
    <xf numFmtId="0" fontId="86" fillId="81" borderId="0" applyNumberFormat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3" fillId="73" borderId="0" applyNumberFormat="0" applyBorder="0" applyAlignment="0" applyProtection="0"/>
    <xf numFmtId="0" fontId="97" fillId="44" borderId="0" applyNumberFormat="0" applyBorder="0" applyAlignment="0" applyProtection="0"/>
    <xf numFmtId="0" fontId="98" fillId="88" borderId="46" applyNumberFormat="0" applyAlignment="0" applyProtection="0"/>
    <xf numFmtId="0" fontId="99" fillId="0" borderId="59" applyNumberFormat="0" applyFill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8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43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0" fontId="2" fillId="14" borderId="43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5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5" fillId="58" borderId="0" applyNumberFormat="0" applyBorder="0" applyAlignment="0" applyProtection="0"/>
    <xf numFmtId="0" fontId="55" fillId="93" borderId="0" applyNumberFormat="0" applyBorder="0" applyAlignment="0" applyProtection="0"/>
    <xf numFmtId="0" fontId="56" fillId="94" borderId="0" applyNumberFormat="0" applyBorder="0" applyAlignment="0" applyProtection="0"/>
    <xf numFmtId="0" fontId="56" fillId="61" borderId="0" applyNumberFormat="0" applyBorder="0" applyAlignment="0" applyProtection="0"/>
    <xf numFmtId="0" fontId="56" fillId="96" borderId="0" applyNumberFormat="0" applyBorder="0" applyAlignment="0" applyProtection="0"/>
    <xf numFmtId="0" fontId="55" fillId="97" borderId="0" applyNumberFormat="0" applyBorder="0" applyAlignment="0" applyProtection="0"/>
    <xf numFmtId="0" fontId="56" fillId="94" borderId="0" applyNumberFormat="0" applyBorder="0" applyAlignment="0" applyProtection="0"/>
    <xf numFmtId="0" fontId="56" fillId="95" borderId="0" applyNumberFormat="0" applyBorder="0" applyAlignment="0" applyProtection="0"/>
    <xf numFmtId="0" fontId="56" fillId="92" borderId="0" applyNumberFormat="0" applyBorder="0" applyAlignment="0" applyProtection="0"/>
    <xf numFmtId="0" fontId="6" fillId="91" borderId="0"/>
    <xf numFmtId="172" fontId="1" fillId="0" borderId="0" applyFont="0" applyFill="0" applyBorder="0" applyAlignment="0" applyProtection="0"/>
    <xf numFmtId="0" fontId="56" fillId="59" borderId="0" applyNumberFormat="0" applyBorder="0" applyAlignment="0" applyProtection="0"/>
    <xf numFmtId="0" fontId="56" fillId="62" borderId="0" applyNumberFormat="0" applyBorder="0" applyAlignment="0" applyProtection="0"/>
    <xf numFmtId="0" fontId="55" fillId="61" borderId="0" applyNumberFormat="0" applyBorder="0" applyAlignment="0" applyProtection="0"/>
    <xf numFmtId="0" fontId="56" fillId="60" borderId="0" applyNumberFormat="0" applyBorder="0" applyAlignment="0" applyProtection="0"/>
    <xf numFmtId="0" fontId="55" fillId="93" borderId="0" applyNumberFormat="0" applyBorder="0" applyAlignment="0" applyProtection="0"/>
    <xf numFmtId="0" fontId="56" fillId="67" borderId="0" applyNumberFormat="0" applyBorder="0" applyAlignment="0" applyProtection="0"/>
    <xf numFmtId="0" fontId="55" fillId="98" borderId="0" applyNumberFormat="0" applyBorder="0" applyAlignment="0" applyProtection="0"/>
    <xf numFmtId="0" fontId="60" fillId="99" borderId="0" applyNumberFormat="0" applyBorder="0" applyAlignment="0" applyProtection="0"/>
    <xf numFmtId="0" fontId="60" fillId="100" borderId="0" applyNumberFormat="0" applyBorder="0" applyAlignment="0" applyProtection="0"/>
    <xf numFmtId="4" fontId="6" fillId="73" borderId="67" applyNumberFormat="0" applyProtection="0">
      <alignment vertical="center"/>
    </xf>
    <xf numFmtId="4" fontId="112" fillId="101" borderId="67" applyNumberFormat="0" applyProtection="0">
      <alignment vertical="center"/>
    </xf>
    <xf numFmtId="4" fontId="6" fillId="101" borderId="67" applyNumberFormat="0" applyProtection="0">
      <alignment horizontal="left" vertical="center" indent="1"/>
    </xf>
    <xf numFmtId="0" fontId="109" fillId="73" borderId="53" applyNumberFormat="0" applyProtection="0">
      <alignment horizontal="left" vertical="top" indent="1"/>
    </xf>
    <xf numFmtId="4" fontId="6" fillId="86" borderId="67" applyNumberFormat="0" applyProtection="0">
      <alignment horizontal="left" vertical="center" indent="1"/>
    </xf>
    <xf numFmtId="4" fontId="6" fillId="44" borderId="67" applyNumberFormat="0" applyProtection="0">
      <alignment horizontal="right" vertical="center"/>
    </xf>
    <xf numFmtId="4" fontId="6" fillId="102" borderId="67" applyNumberFormat="0" applyProtection="0">
      <alignment horizontal="right" vertical="center"/>
    </xf>
    <xf numFmtId="4" fontId="6" fillId="74" borderId="66" applyNumberFormat="0" applyProtection="0">
      <alignment horizontal="right" vertical="center"/>
    </xf>
    <xf numFmtId="4" fontId="6" fillId="50" borderId="67" applyNumberFormat="0" applyProtection="0">
      <alignment horizontal="right" vertical="center"/>
    </xf>
    <xf numFmtId="4" fontId="6" fillId="51" borderId="67" applyNumberFormat="0" applyProtection="0">
      <alignment horizontal="right" vertical="center"/>
    </xf>
    <xf numFmtId="4" fontId="6" fillId="75" borderId="67" applyNumberFormat="0" applyProtection="0">
      <alignment horizontal="right" vertical="center"/>
    </xf>
    <xf numFmtId="4" fontId="6" fillId="47" borderId="67" applyNumberFormat="0" applyProtection="0">
      <alignment horizontal="right" vertical="center"/>
    </xf>
    <xf numFmtId="4" fontId="6" fillId="76" borderId="67" applyNumberFormat="0" applyProtection="0">
      <alignment horizontal="right" vertical="center"/>
    </xf>
    <xf numFmtId="4" fontId="6" fillId="49" borderId="67" applyNumberFormat="0" applyProtection="0">
      <alignment horizontal="right" vertical="center"/>
    </xf>
    <xf numFmtId="4" fontId="6" fillId="77" borderId="66" applyNumberFormat="0" applyProtection="0">
      <alignment horizontal="left" vertical="center" indent="1"/>
    </xf>
    <xf numFmtId="4" fontId="4" fillId="46" borderId="66" applyNumberFormat="0" applyProtection="0">
      <alignment horizontal="left" vertical="center" indent="1"/>
    </xf>
    <xf numFmtId="4" fontId="4" fillId="46" borderId="66" applyNumberFormat="0" applyProtection="0">
      <alignment horizontal="left" vertical="center" indent="1"/>
    </xf>
    <xf numFmtId="4" fontId="6" fillId="39" borderId="67" applyNumberFormat="0" applyProtection="0">
      <alignment horizontal="right" vertical="center"/>
    </xf>
    <xf numFmtId="4" fontId="6" fillId="78" borderId="66" applyNumberFormat="0" applyProtection="0">
      <alignment horizontal="left" vertical="center" indent="1"/>
    </xf>
    <xf numFmtId="4" fontId="6" fillId="39" borderId="66" applyNumberFormat="0" applyProtection="0">
      <alignment horizontal="left" vertical="center" indent="1"/>
    </xf>
    <xf numFmtId="0" fontId="6" fillId="48" borderId="67" applyNumberFormat="0" applyProtection="0">
      <alignment horizontal="left" vertical="center" indent="1"/>
    </xf>
    <xf numFmtId="0" fontId="6" fillId="46" borderId="53" applyNumberFormat="0" applyProtection="0">
      <alignment horizontal="left" vertical="top" indent="1"/>
    </xf>
    <xf numFmtId="0" fontId="6" fillId="89" borderId="67" applyNumberFormat="0" applyProtection="0">
      <alignment horizontal="left" vertical="center" indent="1"/>
    </xf>
    <xf numFmtId="0" fontId="6" fillId="39" borderId="53" applyNumberFormat="0" applyProtection="0">
      <alignment horizontal="left" vertical="top" indent="1"/>
    </xf>
    <xf numFmtId="0" fontId="6" fillId="43" borderId="67" applyNumberFormat="0" applyProtection="0">
      <alignment horizontal="left" vertical="center" indent="1"/>
    </xf>
    <xf numFmtId="0" fontId="6" fillId="43" borderId="53" applyNumberFormat="0" applyProtection="0">
      <alignment horizontal="left" vertical="top" indent="1"/>
    </xf>
    <xf numFmtId="0" fontId="6" fillId="78" borderId="67" applyNumberFormat="0" applyProtection="0">
      <alignment horizontal="left" vertical="center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107" fillId="46" borderId="69" applyBorder="0"/>
    <xf numFmtId="4" fontId="108" fillId="41" borderId="53" applyNumberFormat="0" applyProtection="0">
      <alignment vertical="center"/>
    </xf>
    <xf numFmtId="4" fontId="112" fillId="90" borderId="55" applyNumberFormat="0" applyProtection="0">
      <alignment vertical="center"/>
    </xf>
    <xf numFmtId="4" fontId="108" fillId="48" borderId="53" applyNumberFormat="0" applyProtection="0">
      <alignment horizontal="left" vertical="center" indent="1"/>
    </xf>
    <xf numFmtId="0" fontId="108" fillId="41" borderId="53" applyNumberFormat="0" applyProtection="0">
      <alignment horizontal="left" vertical="top" indent="1"/>
    </xf>
    <xf numFmtId="4" fontId="6" fillId="0" borderId="67" applyNumberFormat="0" applyProtection="0">
      <alignment horizontal="right" vertical="center"/>
    </xf>
    <xf numFmtId="4" fontId="112" fillId="103" borderId="67" applyNumberFormat="0" applyProtection="0">
      <alignment horizontal="right" vertical="center"/>
    </xf>
    <xf numFmtId="4" fontId="6" fillId="86" borderId="67" applyNumberFormat="0" applyProtection="0">
      <alignment horizontal="left" vertical="center" indent="1"/>
    </xf>
    <xf numFmtId="0" fontId="108" fillId="39" borderId="53" applyNumberFormat="0" applyProtection="0">
      <alignment horizontal="left" vertical="top" indent="1"/>
    </xf>
    <xf numFmtId="4" fontId="110" fillId="79" borderId="66" applyNumberFormat="0" applyProtection="0">
      <alignment horizontal="left" vertical="center" indent="1"/>
    </xf>
    <xf numFmtId="0" fontId="6" fillId="104" borderId="55"/>
    <xf numFmtId="4" fontId="111" fillId="42" borderId="67" applyNumberFormat="0" applyProtection="0">
      <alignment horizontal="right" vertical="center"/>
    </xf>
    <xf numFmtId="0" fontId="78" fillId="80" borderId="0" applyNumberFormat="0" applyBorder="0" applyAlignment="0" applyProtection="0"/>
    <xf numFmtId="0" fontId="78" fillId="44" borderId="0" applyNumberFormat="0" applyBorder="0" applyAlignment="0" applyProtection="0"/>
    <xf numFmtId="0" fontId="78" fillId="81" borderId="0" applyNumberFormat="0" applyBorder="0" applyAlignment="0" applyProtection="0"/>
    <xf numFmtId="0" fontId="78" fillId="82" borderId="0" applyNumberFormat="0" applyBorder="0" applyAlignment="0" applyProtection="0"/>
    <xf numFmtId="0" fontId="78" fillId="83" borderId="0" applyNumberFormat="0" applyBorder="0" applyAlignment="0" applyProtection="0"/>
    <xf numFmtId="0" fontId="78" fillId="45" borderId="0" applyNumberFormat="0" applyBorder="0" applyAlignment="0" applyProtection="0"/>
    <xf numFmtId="0" fontId="78" fillId="80" borderId="0" applyNumberFormat="0" applyBorder="0" applyAlignment="0" applyProtection="0"/>
    <xf numFmtId="0" fontId="78" fillId="44" borderId="0" applyNumberFormat="0" applyBorder="0" applyAlignment="0" applyProtection="0"/>
    <xf numFmtId="0" fontId="78" fillId="81" borderId="0" applyNumberFormat="0" applyBorder="0" applyAlignment="0" applyProtection="0"/>
    <xf numFmtId="0" fontId="78" fillId="82" borderId="0" applyNumberFormat="0" applyBorder="0" applyAlignment="0" applyProtection="0"/>
    <xf numFmtId="0" fontId="78" fillId="83" borderId="0" applyNumberFormat="0" applyBorder="0" applyAlignment="0" applyProtection="0"/>
    <xf numFmtId="0" fontId="78" fillId="45" borderId="0" applyNumberFormat="0" applyBorder="0" applyAlignment="0" applyProtection="0"/>
    <xf numFmtId="0" fontId="78" fillId="43" borderId="0" applyNumberFormat="0" applyBorder="0" applyAlignment="0" applyProtection="0"/>
    <xf numFmtId="0" fontId="78" fillId="40" borderId="0" applyNumberFormat="0" applyBorder="0" applyAlignment="0" applyProtection="0"/>
    <xf numFmtId="0" fontId="78" fillId="49" borderId="0" applyNumberFormat="0" applyBorder="0" applyAlignment="0" applyProtection="0"/>
    <xf numFmtId="0" fontId="78" fillId="82" borderId="0" applyNumberFormat="0" applyBorder="0" applyAlignment="0" applyProtection="0"/>
    <xf numFmtId="0" fontId="78" fillId="43" borderId="0" applyNumberFormat="0" applyBorder="0" applyAlignment="0" applyProtection="0"/>
    <xf numFmtId="0" fontId="78" fillId="50" borderId="0" applyNumberFormat="0" applyBorder="0" applyAlignment="0" applyProtection="0"/>
    <xf numFmtId="0" fontId="78" fillId="43" borderId="0" applyNumberFormat="0" applyBorder="0" applyAlignment="0" applyProtection="0"/>
    <xf numFmtId="0" fontId="78" fillId="49" borderId="0" applyNumberFormat="0" applyBorder="0" applyAlignment="0" applyProtection="0"/>
    <xf numFmtId="0" fontId="78" fillId="82" borderId="0" applyNumberFormat="0" applyBorder="0" applyAlignment="0" applyProtection="0"/>
    <xf numFmtId="0" fontId="78" fillId="43" borderId="0" applyNumberFormat="0" applyBorder="0" applyAlignment="0" applyProtection="0"/>
    <xf numFmtId="0" fontId="78" fillId="50" borderId="0" applyNumberFormat="0" applyBorder="0" applyAlignment="0" applyProtection="0"/>
    <xf numFmtId="0" fontId="84" fillId="84" borderId="0" applyNumberFormat="0" applyBorder="0" applyAlignment="0" applyProtection="0"/>
    <xf numFmtId="0" fontId="84" fillId="40" borderId="0" applyNumberFormat="0" applyBorder="0" applyAlignment="0" applyProtection="0"/>
    <xf numFmtId="0" fontId="84" fillId="49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51" borderId="0" applyNumberFormat="0" applyBorder="0" applyAlignment="0" applyProtection="0"/>
    <xf numFmtId="0" fontId="84" fillId="84" borderId="0" applyNumberFormat="0" applyBorder="0" applyAlignment="0" applyProtection="0"/>
    <xf numFmtId="0" fontId="84" fillId="49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51" borderId="0" applyNumberFormat="0" applyBorder="0" applyAlignment="0" applyProtection="0"/>
    <xf numFmtId="0" fontId="97" fillId="44" borderId="0" applyNumberFormat="0" applyBorder="0" applyAlignment="0" applyProtection="0"/>
    <xf numFmtId="0" fontId="85" fillId="48" borderId="45" applyNumberFormat="0" applyAlignment="0" applyProtection="0"/>
    <xf numFmtId="0" fontId="98" fillId="88" borderId="46" applyNumberForma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6" fillId="81" borderId="0" applyNumberFormat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96" fillId="45" borderId="45" applyNumberFormat="0" applyAlignment="0" applyProtection="0"/>
    <xf numFmtId="0" fontId="99" fillId="0" borderId="59" applyNumberFormat="0" applyFill="0" applyAlignment="0" applyProtection="0"/>
    <xf numFmtId="0" fontId="93" fillId="73" borderId="0" applyNumberFormat="0" applyBorder="0" applyAlignment="0" applyProtection="0"/>
    <xf numFmtId="0" fontId="4" fillId="41" borderId="51" applyNumberFormat="0" applyFont="0" applyAlignment="0" applyProtection="0"/>
    <xf numFmtId="0" fontId="95" fillId="48" borderId="52" applyNumberFormat="0" applyAlignment="0" applyProtection="0"/>
    <xf numFmtId="0" fontId="89" fillId="0" borderId="0" applyNumberFormat="0" applyFill="0" applyBorder="0" applyAlignment="0" applyProtection="0"/>
    <xf numFmtId="0" fontId="94" fillId="0" borderId="60" applyNumberFormat="0" applyFill="0" applyAlignment="0" applyProtection="0"/>
    <xf numFmtId="0" fontId="87" fillId="0" borderId="0" applyNumberFormat="0" applyFill="0" applyBorder="0" applyAlignment="0" applyProtection="0"/>
    <xf numFmtId="0" fontId="84" fillId="87" borderId="0" applyNumberFormat="0" applyBorder="0" applyAlignment="0" applyProtection="0"/>
    <xf numFmtId="0" fontId="84" fillId="85" borderId="0" applyNumberFormat="0" applyBorder="0" applyAlignment="0" applyProtection="0"/>
    <xf numFmtId="0" fontId="84" fillId="75" borderId="0" applyNumberFormat="0" applyBorder="0" applyAlignment="0" applyProtection="0"/>
    <xf numFmtId="0" fontId="78" fillId="41" borderId="51" applyNumberFormat="0" applyFont="0" applyAlignment="0" applyProtection="0"/>
    <xf numFmtId="0" fontId="85" fillId="48" borderId="45" applyNumberFormat="0" applyAlignment="0" applyProtection="0"/>
    <xf numFmtId="0" fontId="86" fillId="81" borderId="0" applyNumberFormat="0" applyBorder="0" applyAlignment="0" applyProtection="0"/>
    <xf numFmtId="0" fontId="89" fillId="0" borderId="0" applyNumberFormat="0" applyFill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93" fillId="73" borderId="0" applyNumberFormat="0" applyBorder="0" applyAlignment="0" applyProtection="0"/>
    <xf numFmtId="0" fontId="94" fillId="0" borderId="60" applyNumberFormat="0" applyFill="0" applyAlignment="0" applyProtection="0"/>
    <xf numFmtId="0" fontId="95" fillId="48" borderId="52" applyNumberFormat="0" applyAlignment="0" applyProtection="0"/>
    <xf numFmtId="0" fontId="97" fillId="44" borderId="0" applyNumberFormat="0" applyBorder="0" applyAlignment="0" applyProtection="0"/>
    <xf numFmtId="0" fontId="99" fillId="0" borderId="59" applyNumberFormat="0" applyFill="0" applyAlignment="0" applyProtection="0"/>
    <xf numFmtId="172" fontId="4" fillId="0" borderId="0" applyFont="0" applyFill="0" applyBorder="0" applyAlignment="0" applyProtection="0"/>
    <xf numFmtId="4" fontId="6" fillId="73" borderId="67" applyNumberFormat="0" applyProtection="0">
      <alignment vertical="center"/>
    </xf>
    <xf numFmtId="4" fontId="6" fillId="101" borderId="67" applyNumberFormat="0" applyProtection="0">
      <alignment horizontal="left" vertical="center" indent="1"/>
    </xf>
    <xf numFmtId="4" fontId="6" fillId="86" borderId="67" applyNumberFormat="0" applyProtection="0">
      <alignment horizontal="left" vertical="center" indent="1"/>
    </xf>
    <xf numFmtId="4" fontId="6" fillId="44" borderId="67" applyNumberFormat="0" applyProtection="0">
      <alignment horizontal="right" vertical="center"/>
    </xf>
    <xf numFmtId="4" fontId="6" fillId="102" borderId="67" applyNumberFormat="0" applyProtection="0">
      <alignment horizontal="right" vertical="center"/>
    </xf>
    <xf numFmtId="4" fontId="6" fillId="74" borderId="66" applyNumberFormat="0" applyProtection="0">
      <alignment horizontal="right" vertical="center"/>
    </xf>
    <xf numFmtId="4" fontId="6" fillId="50" borderId="67" applyNumberFormat="0" applyProtection="0">
      <alignment horizontal="right" vertical="center"/>
    </xf>
    <xf numFmtId="4" fontId="6" fillId="51" borderId="67" applyNumberFormat="0" applyProtection="0">
      <alignment horizontal="right" vertical="center"/>
    </xf>
    <xf numFmtId="4" fontId="6" fillId="75" borderId="67" applyNumberFormat="0" applyProtection="0">
      <alignment horizontal="right" vertical="center"/>
    </xf>
    <xf numFmtId="4" fontId="6" fillId="47" borderId="67" applyNumberFormat="0" applyProtection="0">
      <alignment horizontal="right" vertical="center"/>
    </xf>
    <xf numFmtId="4" fontId="6" fillId="76" borderId="67" applyNumberFormat="0" applyProtection="0">
      <alignment horizontal="right" vertical="center"/>
    </xf>
    <xf numFmtId="4" fontId="6" fillId="49" borderId="67" applyNumberFormat="0" applyProtection="0">
      <alignment horizontal="right" vertical="center"/>
    </xf>
    <xf numFmtId="4" fontId="6" fillId="77" borderId="66" applyNumberFormat="0" applyProtection="0">
      <alignment horizontal="left" vertical="center" indent="1"/>
    </xf>
    <xf numFmtId="4" fontId="6" fillId="39" borderId="67" applyNumberFormat="0" applyProtection="0">
      <alignment horizontal="right" vertical="center"/>
    </xf>
    <xf numFmtId="4" fontId="6" fillId="78" borderId="66" applyNumberFormat="0" applyProtection="0">
      <alignment horizontal="left" vertical="center" indent="1"/>
    </xf>
    <xf numFmtId="4" fontId="6" fillId="39" borderId="66" applyNumberFormat="0" applyProtection="0">
      <alignment horizontal="left" vertical="center" indent="1"/>
    </xf>
    <xf numFmtId="0" fontId="6" fillId="48" borderId="67" applyNumberFormat="0" applyProtection="0">
      <alignment horizontal="left" vertical="center" indent="1"/>
    </xf>
    <xf numFmtId="0" fontId="6" fillId="46" borderId="53" applyNumberFormat="0" applyProtection="0">
      <alignment horizontal="left" vertical="top" indent="1"/>
    </xf>
    <xf numFmtId="0" fontId="6" fillId="89" borderId="67" applyNumberFormat="0" applyProtection="0">
      <alignment horizontal="left" vertical="center" indent="1"/>
    </xf>
    <xf numFmtId="0" fontId="6" fillId="39" borderId="53" applyNumberFormat="0" applyProtection="0">
      <alignment horizontal="left" vertical="top" indent="1"/>
    </xf>
    <xf numFmtId="0" fontId="6" fillId="43" borderId="67" applyNumberFormat="0" applyProtection="0">
      <alignment horizontal="left" vertical="center" indent="1"/>
    </xf>
    <xf numFmtId="0" fontId="6" fillId="43" borderId="53" applyNumberFormat="0" applyProtection="0">
      <alignment horizontal="left" vertical="top" indent="1"/>
    </xf>
    <xf numFmtId="0" fontId="6" fillId="78" borderId="67" applyNumberFormat="0" applyProtection="0">
      <alignment horizontal="left" vertical="center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4" fontId="6" fillId="0" borderId="67" applyNumberFormat="0" applyProtection="0">
      <alignment horizontal="right" vertical="center"/>
    </xf>
    <xf numFmtId="4" fontId="6" fillId="86" borderId="67" applyNumberFormat="0" applyProtection="0">
      <alignment horizontal="left" vertical="center" indent="1"/>
    </xf>
    <xf numFmtId="0" fontId="6" fillId="104" borderId="55"/>
    <xf numFmtId="0" fontId="6" fillId="91" borderId="0"/>
    <xf numFmtId="0" fontId="55" fillId="52" borderId="0" applyNumberFormat="0" applyBorder="0" applyAlignment="0" applyProtection="0"/>
    <xf numFmtId="0" fontId="55" fillId="56" borderId="0" applyNumberFormat="0" applyBorder="0" applyAlignment="0" applyProtection="0"/>
    <xf numFmtId="0" fontId="55" fillId="105" borderId="0" applyNumberFormat="0" applyBorder="0" applyAlignment="0" applyProtection="0"/>
    <xf numFmtId="0" fontId="55" fillId="106" borderId="0" applyNumberFormat="0" applyBorder="0" applyAlignment="0" applyProtection="0"/>
    <xf numFmtId="0" fontId="55" fillId="93" borderId="0" applyNumberFormat="0" applyBorder="0" applyAlignment="0" applyProtection="0"/>
    <xf numFmtId="0" fontId="55" fillId="107" borderId="0" applyNumberFormat="0" applyBorder="0" applyAlignment="0" applyProtection="0"/>
    <xf numFmtId="0" fontId="114" fillId="66" borderId="0" applyNumberFormat="0" applyBorder="0" applyAlignment="0" applyProtection="0"/>
    <xf numFmtId="0" fontId="115" fillId="108" borderId="67" applyNumberFormat="0" applyAlignment="0" applyProtection="0"/>
    <xf numFmtId="0" fontId="59" fillId="106" borderId="46" applyNumberFormat="0" applyAlignment="0" applyProtection="0"/>
    <xf numFmtId="0" fontId="56" fillId="96" borderId="0" applyNumberFormat="0" applyBorder="0" applyAlignment="0" applyProtection="0"/>
    <xf numFmtId="0" fontId="63" fillId="0" borderId="47" applyNumberFormat="0" applyFill="0" applyAlignment="0" applyProtection="0"/>
    <xf numFmtId="0" fontId="64" fillId="0" borderId="70" applyNumberFormat="0" applyFill="0" applyAlignment="0" applyProtection="0"/>
    <xf numFmtId="0" fontId="65" fillId="0" borderId="71" applyNumberFormat="0" applyFill="0" applyAlignment="0" applyProtection="0"/>
    <xf numFmtId="0" fontId="65" fillId="0" borderId="0" applyNumberFormat="0" applyFill="0" applyBorder="0" applyAlignment="0" applyProtection="0"/>
    <xf numFmtId="0" fontId="66" fillId="67" borderId="67" applyNumberFormat="0" applyAlignment="0" applyProtection="0"/>
    <xf numFmtId="0" fontId="62" fillId="0" borderId="72" applyNumberFormat="0" applyFill="0" applyAlignment="0" applyProtection="0"/>
    <xf numFmtId="0" fontId="62" fillId="67" borderId="0" applyNumberFormat="0" applyBorder="0" applyAlignment="0" applyProtection="0"/>
    <xf numFmtId="0" fontId="6" fillId="66" borderId="67" applyNumberFormat="0" applyFont="0" applyAlignment="0" applyProtection="0"/>
    <xf numFmtId="0" fontId="69" fillId="108" borderId="52" applyNumberFormat="0" applyAlignment="0" applyProtection="0"/>
    <xf numFmtId="0" fontId="60" fillId="0" borderId="56" applyNumberFormat="0" applyFill="0" applyAlignment="0" applyProtection="0"/>
    <xf numFmtId="0" fontId="116" fillId="0" borderId="0" applyNumberFormat="0" applyFill="0" applyBorder="0" applyAlignment="0" applyProtection="0"/>
    <xf numFmtId="0" fontId="6" fillId="91" borderId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6" fillId="91" borderId="0"/>
    <xf numFmtId="0" fontId="1" fillId="0" borderId="0"/>
    <xf numFmtId="0" fontId="6" fillId="91" borderId="0"/>
    <xf numFmtId="0" fontId="4" fillId="0" borderId="0"/>
    <xf numFmtId="0" fontId="6" fillId="91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172" fontId="1" fillId="0" borderId="0" applyFont="0" applyFill="0" applyBorder="0" applyAlignment="0" applyProtection="0"/>
    <xf numFmtId="0" fontId="4" fillId="0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6" fillId="91" borderId="0"/>
    <xf numFmtId="0" fontId="4" fillId="0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6" fillId="91" borderId="0"/>
    <xf numFmtId="0" fontId="6" fillId="91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6" fillId="91" borderId="0"/>
    <xf numFmtId="0" fontId="6" fillId="91" borderId="0"/>
    <xf numFmtId="4" fontId="53" fillId="76" borderId="53" applyNumberFormat="0" applyProtection="0">
      <alignment horizontal="right" vertical="center"/>
    </xf>
    <xf numFmtId="0" fontId="4" fillId="0" borderId="0"/>
    <xf numFmtId="4" fontId="52" fillId="73" borderId="53" applyNumberFormat="0" applyProtection="0">
      <alignment vertical="center"/>
    </xf>
    <xf numFmtId="0" fontId="6" fillId="42" borderId="68" applyNumberFormat="0">
      <protection locked="0"/>
    </xf>
    <xf numFmtId="4" fontId="52" fillId="39" borderId="0" applyNumberFormat="0" applyProtection="0">
      <alignment horizontal="left" vertical="center" indent="1"/>
    </xf>
    <xf numFmtId="0" fontId="6" fillId="78" borderId="53" applyNumberFormat="0" applyProtection="0">
      <alignment horizontal="left" vertical="top" indent="1"/>
    </xf>
    <xf numFmtId="4" fontId="53" fillId="41" borderId="53" applyNumberFormat="0" applyProtection="0">
      <alignment vertical="center"/>
    </xf>
    <xf numFmtId="0" fontId="6" fillId="43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6" borderId="53" applyNumberFormat="0" applyProtection="0">
      <alignment horizontal="left" vertical="top" indent="1"/>
    </xf>
    <xf numFmtId="4" fontId="53" fillId="39" borderId="53" applyNumberFormat="0" applyProtection="0">
      <alignment horizontal="right" vertical="center"/>
    </xf>
    <xf numFmtId="4" fontId="52" fillId="73" borderId="53" applyNumberFormat="0" applyProtection="0">
      <alignment horizontal="left" vertical="center" indent="1"/>
    </xf>
    <xf numFmtId="4" fontId="53" fillId="49" borderId="53" applyNumberFormat="0" applyProtection="0">
      <alignment horizontal="right" vertical="center"/>
    </xf>
    <xf numFmtId="4" fontId="52" fillId="77" borderId="54" applyNumberFormat="0" applyProtection="0">
      <alignment horizontal="left" vertical="center" indent="1"/>
    </xf>
    <xf numFmtId="4" fontId="53" fillId="51" borderId="53" applyNumberFormat="0" applyProtection="0">
      <alignment horizontal="right" vertical="center"/>
    </xf>
    <xf numFmtId="0" fontId="6" fillId="66" borderId="67" applyNumberFormat="0" applyFont="0" applyAlignment="0" applyProtection="0"/>
    <xf numFmtId="0" fontId="53" fillId="41" borderId="53" applyNumberFormat="0" applyProtection="0">
      <alignment horizontal="left" vertical="top" indent="1"/>
    </xf>
    <xf numFmtId="4" fontId="53" fillId="78" borderId="53" applyNumberFormat="0" applyProtection="0">
      <alignment horizontal="right" vertical="center"/>
    </xf>
    <xf numFmtId="4" fontId="72" fillId="78" borderId="53" applyNumberFormat="0" applyProtection="0">
      <alignment horizontal="right" vertical="center"/>
    </xf>
    <xf numFmtId="4" fontId="53" fillId="75" borderId="53" applyNumberFormat="0" applyProtection="0">
      <alignment horizontal="right" vertical="center"/>
    </xf>
    <xf numFmtId="4" fontId="53" fillId="78" borderId="0" applyNumberFormat="0" applyProtection="0">
      <alignment horizontal="left" vertical="center" indent="1"/>
    </xf>
    <xf numFmtId="4" fontId="53" fillId="74" borderId="53" applyNumberFormat="0" applyProtection="0">
      <alignment horizontal="right" vertical="center"/>
    </xf>
    <xf numFmtId="0" fontId="4" fillId="42" borderId="55" applyNumberFormat="0">
      <protection locked="0"/>
    </xf>
    <xf numFmtId="0" fontId="4" fillId="43" borderId="53" applyNumberFormat="0" applyProtection="0">
      <alignment horizontal="left" vertical="center" indent="1"/>
    </xf>
    <xf numFmtId="4" fontId="53" fillId="39" borderId="0" applyNumberFormat="0" applyProtection="0">
      <alignment horizontal="left" vertical="center" indent="1"/>
    </xf>
    <xf numFmtId="4" fontId="53" fillId="39" borderId="53" applyNumberFormat="0" applyProtection="0">
      <alignment horizontal="left" vertical="center" indent="1"/>
    </xf>
    <xf numFmtId="0" fontId="4" fillId="78" borderId="53" applyNumberFormat="0" applyProtection="0">
      <alignment horizontal="left" vertical="center" indent="1"/>
    </xf>
    <xf numFmtId="0" fontId="4" fillId="46" borderId="53" applyNumberFormat="0" applyProtection="0">
      <alignment horizontal="left" vertical="center" indent="1"/>
    </xf>
    <xf numFmtId="4" fontId="74" fillId="78" borderId="53" applyNumberFormat="0" applyProtection="0">
      <alignment horizontal="right" vertical="center"/>
    </xf>
    <xf numFmtId="0" fontId="53" fillId="39" borderId="53" applyNumberFormat="0" applyProtection="0">
      <alignment horizontal="left" vertical="top" indent="1"/>
    </xf>
    <xf numFmtId="0" fontId="52" fillId="73" borderId="53" applyNumberFormat="0" applyProtection="0">
      <alignment horizontal="left" vertical="top" indent="1"/>
    </xf>
    <xf numFmtId="0" fontId="4" fillId="46" borderId="53" applyNumberFormat="0" applyProtection="0">
      <alignment horizontal="left" vertical="top" indent="1"/>
    </xf>
    <xf numFmtId="0" fontId="4" fillId="39" borderId="53" applyNumberFormat="0" applyProtection="0">
      <alignment horizontal="left" vertical="center" indent="1"/>
    </xf>
    <xf numFmtId="4" fontId="73" fillId="79" borderId="0" applyNumberFormat="0" applyProtection="0">
      <alignment horizontal="left" vertical="center" indent="1"/>
    </xf>
    <xf numFmtId="0" fontId="4" fillId="39" borderId="53" applyNumberFormat="0" applyProtection="0">
      <alignment horizontal="left" vertical="top" indent="1"/>
    </xf>
    <xf numFmtId="0" fontId="4" fillId="43" borderId="53" applyNumberFormat="0" applyProtection="0">
      <alignment horizontal="left" vertical="top" indent="1"/>
    </xf>
    <xf numFmtId="4" fontId="53" fillId="41" borderId="53" applyNumberFormat="0" applyProtection="0">
      <alignment horizontal="left" vertical="center" indent="1"/>
    </xf>
    <xf numFmtId="4" fontId="71" fillId="46" borderId="0" applyNumberFormat="0" applyProtection="0">
      <alignment horizontal="left" vertical="center" indent="1"/>
    </xf>
    <xf numFmtId="4" fontId="53" fillId="50" borderId="53" applyNumberFormat="0" applyProtection="0">
      <alignment horizontal="right" vertical="center"/>
    </xf>
    <xf numFmtId="4" fontId="53" fillId="78" borderId="0" applyNumberFormat="0" applyProtection="0">
      <alignment horizontal="left" vertical="center" indent="1"/>
    </xf>
    <xf numFmtId="4" fontId="70" fillId="73" borderId="53" applyNumberFormat="0" applyProtection="0">
      <alignment vertical="center"/>
    </xf>
    <xf numFmtId="4" fontId="53" fillId="44" borderId="53" applyNumberFormat="0" applyProtection="0">
      <alignment horizontal="right" vertical="center"/>
    </xf>
    <xf numFmtId="4" fontId="53" fillId="40" borderId="53" applyNumberFormat="0" applyProtection="0">
      <alignment horizontal="right" vertical="center"/>
    </xf>
    <xf numFmtId="0" fontId="4" fillId="78" borderId="53" applyNumberFormat="0" applyProtection="0">
      <alignment horizontal="left" vertical="top" indent="1"/>
    </xf>
    <xf numFmtId="4" fontId="72" fillId="41" borderId="53" applyNumberFormat="0" applyProtection="0">
      <alignment vertical="center"/>
    </xf>
    <xf numFmtId="4" fontId="53" fillId="47" borderId="53" applyNumberFormat="0" applyProtection="0">
      <alignment horizontal="right" vertical="center"/>
    </xf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13" fillId="0" borderId="0"/>
    <xf numFmtId="0" fontId="4" fillId="0" borderId="0"/>
    <xf numFmtId="0" fontId="80" fillId="0" borderId="0"/>
    <xf numFmtId="4" fontId="112" fillId="101" borderId="67" applyNumberFormat="0" applyProtection="0">
      <alignment vertical="center"/>
    </xf>
    <xf numFmtId="0" fontId="109" fillId="73" borderId="53" applyNumberFormat="0" applyProtection="0">
      <alignment horizontal="left" vertical="top" indent="1"/>
    </xf>
    <xf numFmtId="4" fontId="4" fillId="46" borderId="66" applyNumberFormat="0" applyProtection="0">
      <alignment horizontal="left" vertical="center" indent="1"/>
    </xf>
    <xf numFmtId="4" fontId="4" fillId="46" borderId="66" applyNumberFormat="0" applyProtection="0">
      <alignment horizontal="left" vertical="center" indent="1"/>
    </xf>
    <xf numFmtId="4" fontId="108" fillId="41" borderId="53" applyNumberFormat="0" applyProtection="0">
      <alignment vertical="center"/>
    </xf>
    <xf numFmtId="4" fontId="112" fillId="90" borderId="55" applyNumberFormat="0" applyProtection="0">
      <alignment vertical="center"/>
    </xf>
    <xf numFmtId="4" fontId="108" fillId="48" borderId="53" applyNumberFormat="0" applyProtection="0">
      <alignment horizontal="left" vertical="center" indent="1"/>
    </xf>
    <xf numFmtId="0" fontId="108" fillId="41" borderId="53" applyNumberFormat="0" applyProtection="0">
      <alignment horizontal="left" vertical="top" indent="1"/>
    </xf>
    <xf numFmtId="4" fontId="112" fillId="103" borderId="67" applyNumberFormat="0" applyProtection="0">
      <alignment horizontal="right" vertical="center"/>
    </xf>
    <xf numFmtId="0" fontId="108" fillId="39" borderId="53" applyNumberFormat="0" applyProtection="0">
      <alignment horizontal="left" vertical="top" indent="1"/>
    </xf>
    <xf numFmtId="4" fontId="110" fillId="79" borderId="66" applyNumberFormat="0" applyProtection="0">
      <alignment horizontal="left" vertical="center" indent="1"/>
    </xf>
    <xf numFmtId="4" fontId="111" fillId="42" borderId="67" applyNumberFormat="0" applyProtection="0">
      <alignment horizontal="right" vertical="center"/>
    </xf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45" fillId="12" borderId="39" applyNumberFormat="0" applyAlignment="0" applyProtection="0"/>
    <xf numFmtId="0" fontId="45" fillId="12" borderId="39" applyNumberFormat="0" applyAlignment="0" applyProtection="0"/>
    <xf numFmtId="0" fontId="40" fillId="8" borderId="0" applyNumberFormat="0" applyBorder="0" applyAlignment="0" applyProtection="0"/>
    <xf numFmtId="0" fontId="40" fillId="8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36" applyNumberFormat="0" applyFill="0" applyAlignment="0" applyProtection="0"/>
    <xf numFmtId="0" fontId="37" fillId="0" borderId="36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50" fillId="0" borderId="44" applyNumberFormat="0" applyFill="0" applyAlignment="0" applyProtection="0"/>
    <xf numFmtId="0" fontId="50" fillId="0" borderId="44" applyNumberFormat="0" applyFill="0" applyAlignment="0" applyProtection="0"/>
    <xf numFmtId="0" fontId="44" fillId="12" borderId="40" applyNumberFormat="0" applyAlignment="0" applyProtection="0"/>
    <xf numFmtId="0" fontId="44" fillId="12" borderId="40" applyNumberFormat="0" applyAlignment="0" applyProtection="0"/>
    <xf numFmtId="0" fontId="43" fillId="11" borderId="39" applyNumberFormat="0" applyAlignment="0" applyProtection="0"/>
    <xf numFmtId="0" fontId="43" fillId="11" borderId="39" applyNumberFormat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7" fillId="13" borderId="42" applyNumberFormat="0" applyAlignment="0" applyProtection="0"/>
    <xf numFmtId="0" fontId="47" fillId="13" borderId="42" applyNumberFormat="0" applyAlignment="0" applyProtection="0"/>
    <xf numFmtId="0" fontId="46" fillId="0" borderId="41" applyNumberFormat="0" applyFill="0" applyAlignment="0" applyProtection="0"/>
    <xf numFmtId="0" fontId="46" fillId="0" borderId="41" applyNumberFormat="0" applyFill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4" fillId="0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6" fillId="91" borderId="0"/>
    <xf numFmtId="0" fontId="6" fillId="91" borderId="0"/>
    <xf numFmtId="0" fontId="6" fillId="66" borderId="67" applyNumberFormat="0" applyFont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6" fillId="91" borderId="0"/>
    <xf numFmtId="0" fontId="6" fillId="91" borderId="0"/>
    <xf numFmtId="0" fontId="6" fillId="91" borderId="0"/>
    <xf numFmtId="0" fontId="4" fillId="0" borderId="0"/>
    <xf numFmtId="0" fontId="6" fillId="42" borderId="68" applyNumberFormat="0">
      <protection locked="0"/>
    </xf>
    <xf numFmtId="0" fontId="6" fillId="78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6" borderId="53" applyNumberFormat="0" applyProtection="0">
      <alignment horizontal="left" vertical="top" indent="1"/>
    </xf>
    <xf numFmtId="0" fontId="6" fillId="66" borderId="67" applyNumberFormat="0" applyFont="0" applyAlignment="0" applyProtection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171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41" borderId="51" applyNumberFormat="0" applyFont="0" applyAlignment="0" applyProtection="0"/>
    <xf numFmtId="43" fontId="11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17" fillId="0" borderId="0"/>
    <xf numFmtId="0" fontId="117" fillId="0" borderId="0"/>
    <xf numFmtId="43" fontId="117" fillId="0" borderId="0" applyFont="0" applyFill="0" applyBorder="0" applyAlignment="0" applyProtection="0"/>
    <xf numFmtId="0" fontId="117" fillId="0" borderId="0"/>
    <xf numFmtId="0" fontId="4" fillId="0" borderId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117" fillId="0" borderId="0" applyFont="0" applyFill="0" applyBorder="0" applyAlignment="0" applyProtection="0"/>
    <xf numFmtId="0" fontId="6" fillId="91" borderId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41" borderId="51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91" borderId="0"/>
    <xf numFmtId="0" fontId="1" fillId="14" borderId="43" applyNumberFormat="0" applyFont="0" applyAlignment="0" applyProtection="0"/>
    <xf numFmtId="0" fontId="6" fillId="91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1" fillId="0" borderId="0"/>
    <xf numFmtId="0" fontId="6" fillId="91" borderId="0"/>
    <xf numFmtId="0" fontId="6" fillId="91" borderId="0"/>
    <xf numFmtId="4" fontId="6" fillId="101" borderId="67" applyNumberFormat="0" applyProtection="0">
      <alignment horizontal="left" vertical="center" indent="1"/>
    </xf>
    <xf numFmtId="4" fontId="6" fillId="47" borderId="67" applyNumberFormat="0" applyProtection="0">
      <alignment horizontal="right" vertical="center"/>
    </xf>
    <xf numFmtId="0" fontId="4" fillId="0" borderId="0"/>
    <xf numFmtId="4" fontId="6" fillId="102" borderId="67" applyNumberFormat="0" applyProtection="0">
      <alignment horizontal="right" vertical="center"/>
    </xf>
    <xf numFmtId="0" fontId="6" fillId="78" borderId="53" applyNumberFormat="0" applyProtection="0">
      <alignment horizontal="left" vertical="top" indent="1"/>
    </xf>
    <xf numFmtId="0" fontId="6" fillId="91" borderId="0"/>
    <xf numFmtId="0" fontId="4" fillId="78" borderId="53" applyNumberFormat="0" applyProtection="0">
      <alignment horizontal="left" vertical="top" indent="1"/>
    </xf>
    <xf numFmtId="0" fontId="6" fillId="78" borderId="67" applyNumberFormat="0" applyProtection="0">
      <alignment horizontal="left" vertical="center" indent="1"/>
    </xf>
    <xf numFmtId="0" fontId="6" fillId="78" borderId="67" applyNumberFormat="0" applyProtection="0">
      <alignment horizontal="left" vertical="center" indent="1"/>
    </xf>
    <xf numFmtId="0" fontId="6" fillId="43" borderId="53" applyNumberFormat="0" applyProtection="0">
      <alignment horizontal="left" vertical="top" indent="1"/>
    </xf>
    <xf numFmtId="0" fontId="6" fillId="43" borderId="67" applyNumberFormat="0" applyProtection="0">
      <alignment horizontal="left" vertical="center" indent="1"/>
    </xf>
    <xf numFmtId="0" fontId="6" fillId="43" borderId="67" applyNumberFormat="0" applyProtection="0">
      <alignment horizontal="left" vertical="center" indent="1"/>
    </xf>
    <xf numFmtId="0" fontId="6" fillId="43" borderId="67" applyNumberFormat="0" applyProtection="0">
      <alignment horizontal="left" vertical="center" indent="1"/>
    </xf>
    <xf numFmtId="0" fontId="6" fillId="39" borderId="53" applyNumberFormat="0" applyProtection="0">
      <alignment horizontal="left" vertical="top" indent="1"/>
    </xf>
    <xf numFmtId="0" fontId="6" fillId="89" borderId="67" applyNumberFormat="0" applyProtection="0">
      <alignment horizontal="left" vertical="center" indent="1"/>
    </xf>
    <xf numFmtId="0" fontId="6" fillId="89" borderId="67" applyNumberFormat="0" applyProtection="0">
      <alignment horizontal="left" vertical="center" indent="1"/>
    </xf>
    <xf numFmtId="0" fontId="4" fillId="46" borderId="53" applyNumberFormat="0" applyProtection="0">
      <alignment horizontal="left" vertical="top" indent="1"/>
    </xf>
    <xf numFmtId="0" fontId="6" fillId="48" borderId="67" applyNumberFormat="0" applyProtection="0">
      <alignment horizontal="left" vertical="center" indent="1"/>
    </xf>
    <xf numFmtId="0" fontId="6" fillId="48" borderId="67" applyNumberFormat="0" applyProtection="0">
      <alignment horizontal="left" vertical="center" indent="1"/>
    </xf>
    <xf numFmtId="4" fontId="6" fillId="39" borderId="66" applyNumberFormat="0" applyProtection="0">
      <alignment horizontal="left" vertical="center" indent="1"/>
    </xf>
    <xf numFmtId="4" fontId="6" fillId="39" borderId="66" applyNumberFormat="0" applyProtection="0">
      <alignment horizontal="left" vertical="center" indent="1"/>
    </xf>
    <xf numFmtId="4" fontId="6" fillId="39" borderId="66" applyNumberFormat="0" applyProtection="0">
      <alignment horizontal="left" vertical="center" indent="1"/>
    </xf>
    <xf numFmtId="4" fontId="6" fillId="78" borderId="66" applyNumberFormat="0" applyProtection="0">
      <alignment horizontal="left" vertical="center" indent="1"/>
    </xf>
    <xf numFmtId="4" fontId="6" fillId="78" borderId="66" applyNumberFormat="0" applyProtection="0">
      <alignment horizontal="left" vertical="center" indent="1"/>
    </xf>
    <xf numFmtId="4" fontId="6" fillId="39" borderId="67" applyNumberFormat="0" applyProtection="0">
      <alignment horizontal="right" vertical="center"/>
    </xf>
    <xf numFmtId="4" fontId="6" fillId="39" borderId="67" applyNumberFormat="0" applyProtection="0">
      <alignment horizontal="right" vertical="center"/>
    </xf>
    <xf numFmtId="4" fontId="6" fillId="39" borderId="67" applyNumberFormat="0" applyProtection="0">
      <alignment horizontal="right" vertical="center"/>
    </xf>
    <xf numFmtId="4" fontId="71" fillId="46" borderId="0" applyNumberFormat="0" applyProtection="0">
      <alignment horizontal="left" vertical="center" indent="1"/>
    </xf>
    <xf numFmtId="4" fontId="53" fillId="78" borderId="0" applyNumberFormat="0" applyProtection="0">
      <alignment horizontal="left" vertical="center" indent="1"/>
    </xf>
    <xf numFmtId="4" fontId="6" fillId="77" borderId="66" applyNumberFormat="0" applyProtection="0">
      <alignment horizontal="left" vertical="center" indent="1"/>
    </xf>
    <xf numFmtId="4" fontId="6" fillId="77" borderId="66" applyNumberFormat="0" applyProtection="0">
      <alignment horizontal="left" vertical="center" indent="1"/>
    </xf>
    <xf numFmtId="4" fontId="6" fillId="77" borderId="66" applyNumberFormat="0" applyProtection="0">
      <alignment horizontal="left" vertical="center" indent="1"/>
    </xf>
    <xf numFmtId="4" fontId="6" fillId="49" borderId="67" applyNumberFormat="0" applyProtection="0">
      <alignment horizontal="right" vertical="center"/>
    </xf>
    <xf numFmtId="4" fontId="6" fillId="49" borderId="67" applyNumberFormat="0" applyProtection="0">
      <alignment horizontal="right" vertical="center"/>
    </xf>
    <xf numFmtId="4" fontId="6" fillId="49" borderId="67" applyNumberFormat="0" applyProtection="0">
      <alignment horizontal="right" vertical="center"/>
    </xf>
    <xf numFmtId="4" fontId="6" fillId="76" borderId="67" applyNumberFormat="0" applyProtection="0">
      <alignment horizontal="right" vertical="center"/>
    </xf>
    <xf numFmtId="4" fontId="6" fillId="76" borderId="67" applyNumberFormat="0" applyProtection="0">
      <alignment horizontal="right" vertical="center"/>
    </xf>
    <xf numFmtId="4" fontId="6" fillId="76" borderId="67" applyNumberFormat="0" applyProtection="0">
      <alignment horizontal="right" vertical="center"/>
    </xf>
    <xf numFmtId="4" fontId="6" fillId="47" borderId="67" applyNumberFormat="0" applyProtection="0">
      <alignment horizontal="right" vertical="center"/>
    </xf>
    <xf numFmtId="4" fontId="6" fillId="47" borderId="67" applyNumberFormat="0" applyProtection="0">
      <alignment horizontal="right" vertical="center"/>
    </xf>
    <xf numFmtId="4" fontId="6" fillId="75" borderId="67" applyNumberFormat="0" applyProtection="0">
      <alignment horizontal="right" vertical="center"/>
    </xf>
    <xf numFmtId="4" fontId="6" fillId="75" borderId="67" applyNumberFormat="0" applyProtection="0">
      <alignment horizontal="right" vertical="center"/>
    </xf>
    <xf numFmtId="4" fontId="6" fillId="75" borderId="67" applyNumberFormat="0" applyProtection="0">
      <alignment horizontal="right" vertical="center"/>
    </xf>
    <xf numFmtId="4" fontId="6" fillId="51" borderId="67" applyNumberFormat="0" applyProtection="0">
      <alignment horizontal="right" vertical="center"/>
    </xf>
    <xf numFmtId="4" fontId="6" fillId="51" borderId="67" applyNumberFormat="0" applyProtection="0">
      <alignment horizontal="right" vertical="center"/>
    </xf>
    <xf numFmtId="4" fontId="6" fillId="51" borderId="67" applyNumberFormat="0" applyProtection="0">
      <alignment horizontal="right" vertical="center"/>
    </xf>
    <xf numFmtId="4" fontId="6" fillId="50" borderId="67" applyNumberFormat="0" applyProtection="0">
      <alignment horizontal="right" vertical="center"/>
    </xf>
    <xf numFmtId="4" fontId="6" fillId="50" borderId="67" applyNumberFormat="0" applyProtection="0">
      <alignment horizontal="right" vertical="center"/>
    </xf>
    <xf numFmtId="4" fontId="6" fillId="74" borderId="66" applyNumberFormat="0" applyProtection="0">
      <alignment horizontal="right" vertical="center"/>
    </xf>
    <xf numFmtId="4" fontId="6" fillId="74" borderId="66" applyNumberFormat="0" applyProtection="0">
      <alignment horizontal="right" vertical="center"/>
    </xf>
    <xf numFmtId="4" fontId="6" fillId="102" borderId="67" applyNumberFormat="0" applyProtection="0">
      <alignment horizontal="right" vertical="center"/>
    </xf>
    <xf numFmtId="4" fontId="6" fillId="44" borderId="67" applyNumberFormat="0" applyProtection="0">
      <alignment horizontal="right" vertical="center"/>
    </xf>
    <xf numFmtId="4" fontId="6" fillId="44" borderId="67" applyNumberFormat="0" applyProtection="0">
      <alignment horizontal="right" vertical="center"/>
    </xf>
    <xf numFmtId="4" fontId="6" fillId="86" borderId="67" applyNumberFormat="0" applyProtection="0">
      <alignment horizontal="left" vertical="center" indent="1"/>
    </xf>
    <xf numFmtId="4" fontId="6" fillId="86" borderId="67" applyNumberFormat="0" applyProtection="0">
      <alignment horizontal="left" vertical="center" indent="1"/>
    </xf>
    <xf numFmtId="4" fontId="6" fillId="86" borderId="67" applyNumberFormat="0" applyProtection="0">
      <alignment horizontal="left" vertical="center" indent="1"/>
    </xf>
    <xf numFmtId="0" fontId="52" fillId="73" borderId="53" applyNumberFormat="0" applyProtection="0">
      <alignment horizontal="left" vertical="top" indent="1"/>
    </xf>
    <xf numFmtId="4" fontId="6" fillId="101" borderId="67" applyNumberFormat="0" applyProtection="0">
      <alignment horizontal="left" vertical="center" indent="1"/>
    </xf>
    <xf numFmtId="4" fontId="6" fillId="101" borderId="67" applyNumberFormat="0" applyProtection="0">
      <alignment horizontal="left" vertical="center" indent="1"/>
    </xf>
    <xf numFmtId="4" fontId="70" fillId="73" borderId="53" applyNumberFormat="0" applyProtection="0">
      <alignment vertical="center"/>
    </xf>
    <xf numFmtId="4" fontId="6" fillId="73" borderId="67" applyNumberFormat="0" applyProtection="0">
      <alignment vertical="center"/>
    </xf>
    <xf numFmtId="4" fontId="6" fillId="73" borderId="67" applyNumberFormat="0" applyProtection="0">
      <alignment vertical="center"/>
    </xf>
    <xf numFmtId="4" fontId="6" fillId="73" borderId="67" applyNumberFormat="0" applyProtection="0">
      <alignment vertical="center"/>
    </xf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1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4" fillId="0" borderId="0"/>
    <xf numFmtId="0" fontId="6" fillId="91" borderId="0"/>
    <xf numFmtId="0" fontId="4" fillId="0" borderId="0"/>
    <xf numFmtId="0" fontId="1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4" fillId="51" borderId="0" applyNumberFormat="0" applyBorder="0" applyAlignment="0" applyProtection="0"/>
    <xf numFmtId="0" fontId="51" fillId="38" borderId="0" applyNumberFormat="0" applyBorder="0" applyAlignment="0" applyProtection="0"/>
    <xf numFmtId="0" fontId="84" fillId="51" borderId="0" applyNumberFormat="0" applyBorder="0" applyAlignment="0" applyProtection="0"/>
    <xf numFmtId="0" fontId="84" fillId="86" borderId="0" applyNumberFormat="0" applyBorder="0" applyAlignment="0" applyProtection="0"/>
    <xf numFmtId="0" fontId="51" fillId="34" borderId="0" applyNumberFormat="0" applyBorder="0" applyAlignment="0" applyProtection="0"/>
    <xf numFmtId="0" fontId="84" fillId="86" borderId="0" applyNumberFormat="0" applyBorder="0" applyAlignment="0" applyProtection="0"/>
    <xf numFmtId="0" fontId="84" fillId="85" borderId="0" applyNumberFormat="0" applyBorder="0" applyAlignment="0" applyProtection="0"/>
    <xf numFmtId="0" fontId="51" fillId="30" borderId="0" applyNumberFormat="0" applyBorder="0" applyAlignment="0" applyProtection="0"/>
    <xf numFmtId="0" fontId="84" fillId="85" borderId="0" applyNumberFormat="0" applyBorder="0" applyAlignment="0" applyProtection="0"/>
    <xf numFmtId="0" fontId="84" fillId="49" borderId="0" applyNumberFormat="0" applyBorder="0" applyAlignment="0" applyProtection="0"/>
    <xf numFmtId="0" fontId="51" fillId="26" borderId="0" applyNumberFormat="0" applyBorder="0" applyAlignment="0" applyProtection="0"/>
    <xf numFmtId="0" fontId="84" fillId="49" borderId="0" applyNumberFormat="0" applyBorder="0" applyAlignment="0" applyProtection="0"/>
    <xf numFmtId="0" fontId="84" fillId="40" borderId="0" applyNumberFormat="0" applyBorder="0" applyAlignment="0" applyProtection="0"/>
    <xf numFmtId="0" fontId="51" fillId="22" borderId="0" applyNumberFormat="0" applyBorder="0" applyAlignment="0" applyProtection="0"/>
    <xf numFmtId="0" fontId="84" fillId="40" borderId="0" applyNumberFormat="0" applyBorder="0" applyAlignment="0" applyProtection="0"/>
    <xf numFmtId="0" fontId="84" fillId="84" borderId="0" applyNumberFormat="0" applyBorder="0" applyAlignment="0" applyProtection="0"/>
    <xf numFmtId="0" fontId="51" fillId="18" borderId="0" applyNumberFormat="0" applyBorder="0" applyAlignment="0" applyProtection="0"/>
    <xf numFmtId="0" fontId="78" fillId="50" borderId="0" applyNumberFormat="0" applyBorder="0" applyAlignment="0" applyProtection="0"/>
    <xf numFmtId="0" fontId="1" fillId="37" borderId="0" applyNumberFormat="0" applyBorder="0" applyAlignment="0" applyProtection="0"/>
    <xf numFmtId="0" fontId="78" fillId="50" borderId="0" applyNumberFormat="0" applyBorder="0" applyAlignment="0" applyProtection="0"/>
    <xf numFmtId="0" fontId="78" fillId="43" borderId="0" applyNumberFormat="0" applyBorder="0" applyAlignment="0" applyProtection="0"/>
    <xf numFmtId="0" fontId="1" fillId="33" borderId="0" applyNumberFormat="0" applyBorder="0" applyAlignment="0" applyProtection="0"/>
    <xf numFmtId="0" fontId="78" fillId="43" borderId="0" applyNumberFormat="0" applyBorder="0" applyAlignment="0" applyProtection="0"/>
    <xf numFmtId="0" fontId="78" fillId="82" borderId="0" applyNumberFormat="0" applyBorder="0" applyAlignment="0" applyProtection="0"/>
    <xf numFmtId="0" fontId="1" fillId="29" borderId="0" applyNumberFormat="0" applyBorder="0" applyAlignment="0" applyProtection="0"/>
    <xf numFmtId="0" fontId="78" fillId="82" borderId="0" applyNumberFormat="0" applyBorder="0" applyAlignment="0" applyProtection="0"/>
    <xf numFmtId="0" fontId="78" fillId="49" borderId="0" applyNumberFormat="0" applyBorder="0" applyAlignment="0" applyProtection="0"/>
    <xf numFmtId="0" fontId="1" fillId="25" borderId="0" applyNumberFormat="0" applyBorder="0" applyAlignment="0" applyProtection="0"/>
    <xf numFmtId="0" fontId="78" fillId="49" borderId="0" applyNumberFormat="0" applyBorder="0" applyAlignment="0" applyProtection="0"/>
    <xf numFmtId="0" fontId="78" fillId="40" borderId="0" applyNumberFormat="0" applyBorder="0" applyAlignment="0" applyProtection="0"/>
    <xf numFmtId="0" fontId="1" fillId="21" borderId="0" applyNumberFormat="0" applyBorder="0" applyAlignment="0" applyProtection="0"/>
    <xf numFmtId="0" fontId="78" fillId="40" borderId="0" applyNumberFormat="0" applyBorder="0" applyAlignment="0" applyProtection="0"/>
    <xf numFmtId="0" fontId="78" fillId="43" borderId="0" applyNumberFormat="0" applyBorder="0" applyAlignment="0" applyProtection="0"/>
    <xf numFmtId="0" fontId="1" fillId="17" borderId="0" applyNumberFormat="0" applyBorder="0" applyAlignment="0" applyProtection="0"/>
    <xf numFmtId="0" fontId="78" fillId="43" borderId="0" applyNumberFormat="0" applyBorder="0" applyAlignment="0" applyProtection="0"/>
    <xf numFmtId="0" fontId="78" fillId="45" borderId="0" applyNumberFormat="0" applyBorder="0" applyAlignment="0" applyProtection="0"/>
    <xf numFmtId="0" fontId="1" fillId="36" borderId="0" applyNumberFormat="0" applyBorder="0" applyAlignment="0" applyProtection="0"/>
    <xf numFmtId="0" fontId="78" fillId="83" borderId="0" applyNumberFormat="0" applyBorder="0" applyAlignment="0" applyProtection="0"/>
    <xf numFmtId="0" fontId="78" fillId="83" borderId="0" applyNumberFormat="0" applyBorder="0" applyAlignment="0" applyProtection="0"/>
    <xf numFmtId="0" fontId="78" fillId="82" borderId="0" applyNumberFormat="0" applyBorder="0" applyAlignment="0" applyProtection="0"/>
    <xf numFmtId="0" fontId="78" fillId="82" borderId="0" applyNumberFormat="0" applyBorder="0" applyAlignment="0" applyProtection="0"/>
    <xf numFmtId="0" fontId="78" fillId="81" borderId="0" applyNumberFormat="0" applyBorder="0" applyAlignment="0" applyProtection="0"/>
    <xf numFmtId="0" fontId="1" fillId="24" borderId="0" applyNumberFormat="0" applyBorder="0" applyAlignment="0" applyProtection="0"/>
    <xf numFmtId="0" fontId="78" fillId="44" borderId="0" applyNumberFormat="0" applyBorder="0" applyAlignment="0" applyProtection="0"/>
    <xf numFmtId="0" fontId="78" fillId="44" borderId="0" applyNumberFormat="0" applyBorder="0" applyAlignment="0" applyProtection="0"/>
    <xf numFmtId="0" fontId="78" fillId="80" borderId="0" applyNumberFormat="0" applyBorder="0" applyAlignment="0" applyProtection="0"/>
    <xf numFmtId="0" fontId="1" fillId="16" borderId="0" applyNumberFormat="0" applyBorder="0" applyAlignment="0" applyProtection="0"/>
    <xf numFmtId="0" fontId="6" fillId="91" borderId="0"/>
    <xf numFmtId="0" fontId="78" fillId="45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78" fillId="81" borderId="0" applyNumberFormat="0" applyBorder="0" applyAlignment="0" applyProtection="0"/>
    <xf numFmtId="0" fontId="78" fillId="80" borderId="0" applyNumberFormat="0" applyBorder="0" applyAlignment="0" applyProtection="0"/>
    <xf numFmtId="0" fontId="6" fillId="48" borderId="67" applyNumberFormat="0" applyProtection="0">
      <alignment horizontal="left" vertical="center" indent="1"/>
    </xf>
    <xf numFmtId="0" fontId="84" fillId="84" borderId="0" applyNumberFormat="0" applyBorder="0" applyAlignment="0" applyProtection="0"/>
    <xf numFmtId="0" fontId="6" fillId="89" borderId="67" applyNumberFormat="0" applyProtection="0">
      <alignment horizontal="left" vertical="center" indent="1"/>
    </xf>
    <xf numFmtId="4" fontId="6" fillId="78" borderId="66" applyNumberFormat="0" applyProtection="0">
      <alignment horizontal="left" vertical="center" indent="1"/>
    </xf>
    <xf numFmtId="0" fontId="6" fillId="46" borderId="53" applyNumberFormat="0" applyProtection="0">
      <alignment horizontal="left" vertical="top" indent="1"/>
    </xf>
    <xf numFmtId="0" fontId="4" fillId="43" borderId="53" applyNumberFormat="0" applyProtection="0">
      <alignment horizontal="left" vertical="top" indent="1"/>
    </xf>
    <xf numFmtId="4" fontId="6" fillId="50" borderId="67" applyNumberFormat="0" applyProtection="0">
      <alignment horizontal="right" vertical="center"/>
    </xf>
    <xf numFmtId="4" fontId="6" fillId="74" borderId="66" applyNumberFormat="0" applyProtection="0">
      <alignment horizontal="right" vertical="center"/>
    </xf>
    <xf numFmtId="0" fontId="4" fillId="39" borderId="53" applyNumberFormat="0" applyProtection="0">
      <alignment horizontal="left" vertical="top" indent="1"/>
    </xf>
    <xf numFmtId="4" fontId="6" fillId="44" borderId="67" applyNumberFormat="0" applyProtection="0">
      <alignment horizontal="right" vertical="center"/>
    </xf>
    <xf numFmtId="4" fontId="6" fillId="102" borderId="67" applyNumberFormat="0" applyProtection="0">
      <alignment horizontal="right" vertical="center"/>
    </xf>
    <xf numFmtId="0" fontId="4" fillId="0" borderId="0"/>
    <xf numFmtId="0" fontId="6" fillId="78" borderId="67" applyNumberFormat="0" applyProtection="0">
      <alignment horizontal="left" vertical="center" indent="1"/>
    </xf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56" fillId="53" borderId="0" applyNumberFormat="0" applyBorder="0" applyAlignment="0" applyProtection="0"/>
    <xf numFmtId="0" fontId="56" fillId="54" borderId="0" applyNumberFormat="0" applyBorder="0" applyAlignment="0" applyProtection="0"/>
    <xf numFmtId="0" fontId="55" fillId="55" borderId="0" applyNumberFormat="0" applyBorder="0" applyAlignment="0" applyProtection="0"/>
    <xf numFmtId="0" fontId="56" fillId="57" borderId="0" applyNumberFormat="0" applyBorder="0" applyAlignment="0" applyProtection="0"/>
    <xf numFmtId="0" fontId="56" fillId="58" borderId="0" applyNumberFormat="0" applyBorder="0" applyAlignment="0" applyProtection="0"/>
    <xf numFmtId="0" fontId="55" fillId="59" borderId="0" applyNumberFormat="0" applyBorder="0" applyAlignment="0" applyProtection="0"/>
    <xf numFmtId="0" fontId="56" fillId="60" borderId="0" applyNumberFormat="0" applyBorder="0" applyAlignment="0" applyProtection="0"/>
    <xf numFmtId="0" fontId="56" fillId="61" borderId="0" applyNumberFormat="0" applyBorder="0" applyAlignment="0" applyProtection="0"/>
    <xf numFmtId="0" fontId="55" fillId="62" borderId="0" applyNumberFormat="0" applyBorder="0" applyAlignment="0" applyProtection="0"/>
    <xf numFmtId="0" fontId="56" fillId="61" borderId="0" applyNumberFormat="0" applyBorder="0" applyAlignment="0" applyProtection="0"/>
    <xf numFmtId="0" fontId="56" fillId="62" borderId="0" applyNumberFormat="0" applyBorder="0" applyAlignment="0" applyProtection="0"/>
    <xf numFmtId="0" fontId="55" fillId="62" borderId="0" applyNumberFormat="0" applyBorder="0" applyAlignment="0" applyProtection="0"/>
    <xf numFmtId="0" fontId="56" fillId="53" borderId="0" applyNumberFormat="0" applyBorder="0" applyAlignment="0" applyProtection="0"/>
    <xf numFmtId="0" fontId="55" fillId="54" borderId="0" applyNumberFormat="0" applyBorder="0" applyAlignment="0" applyProtection="0"/>
    <xf numFmtId="0" fontId="56" fillId="58" borderId="0" applyNumberFormat="0" applyBorder="0" applyAlignment="0" applyProtection="0"/>
    <xf numFmtId="0" fontId="55" fillId="67" borderId="0" applyNumberFormat="0" applyBorder="0" applyAlignment="0" applyProtection="0"/>
    <xf numFmtId="0" fontId="60" fillId="69" borderId="0" applyNumberFormat="0" applyBorder="0" applyAlignment="0" applyProtection="0"/>
    <xf numFmtId="0" fontId="60" fillId="70" borderId="0" applyNumberFormat="0" applyBorder="0" applyAlignment="0" applyProtection="0"/>
    <xf numFmtId="0" fontId="4" fillId="66" borderId="51" applyNumberFormat="0" applyFont="0" applyAlignment="0" applyProtection="0"/>
    <xf numFmtId="0" fontId="4" fillId="42" borderId="55" applyNumberFormat="0">
      <protection locked="0"/>
    </xf>
    <xf numFmtId="0" fontId="6" fillId="42" borderId="68" applyNumberFormat="0">
      <protection locked="0"/>
    </xf>
    <xf numFmtId="4" fontId="53" fillId="41" borderId="53" applyNumberFormat="0" applyProtection="0">
      <alignment vertical="center"/>
    </xf>
    <xf numFmtId="4" fontId="72" fillId="41" borderId="53" applyNumberFormat="0" applyProtection="0">
      <alignment vertical="center"/>
    </xf>
    <xf numFmtId="4" fontId="53" fillId="41" borderId="53" applyNumberFormat="0" applyProtection="0">
      <alignment horizontal="left" vertical="center" indent="1"/>
    </xf>
    <xf numFmtId="0" fontId="53" fillId="41" borderId="53" applyNumberFormat="0" applyProtection="0">
      <alignment horizontal="left" vertical="top" indent="1"/>
    </xf>
    <xf numFmtId="4" fontId="6" fillId="0" borderId="67" applyNumberFormat="0" applyProtection="0">
      <alignment horizontal="right" vertical="center"/>
    </xf>
    <xf numFmtId="4" fontId="6" fillId="0" borderId="67" applyNumberFormat="0" applyProtection="0">
      <alignment horizontal="right" vertical="center"/>
    </xf>
    <xf numFmtId="4" fontId="6" fillId="0" borderId="67" applyNumberFormat="0" applyProtection="0">
      <alignment horizontal="right" vertical="center"/>
    </xf>
    <xf numFmtId="4" fontId="72" fillId="78" borderId="53" applyNumberFormat="0" applyProtection="0">
      <alignment horizontal="right" vertical="center"/>
    </xf>
    <xf numFmtId="4" fontId="6" fillId="86" borderId="67" applyNumberFormat="0" applyProtection="0">
      <alignment horizontal="left" vertical="center" indent="1"/>
    </xf>
    <xf numFmtId="4" fontId="6" fillId="86" borderId="67" applyNumberFormat="0" applyProtection="0">
      <alignment horizontal="left" vertical="center" indent="1"/>
    </xf>
    <xf numFmtId="4" fontId="6" fillId="86" borderId="67" applyNumberFormat="0" applyProtection="0">
      <alignment horizontal="left" vertical="center" indent="1"/>
    </xf>
    <xf numFmtId="0" fontId="53" fillId="39" borderId="53" applyNumberFormat="0" applyProtection="0">
      <alignment horizontal="left" vertical="top" indent="1"/>
    </xf>
    <xf numFmtId="4" fontId="73" fillId="79" borderId="0" applyNumberFormat="0" applyProtection="0">
      <alignment horizontal="left" vertical="center" indent="1"/>
    </xf>
    <xf numFmtId="0" fontId="6" fillId="104" borderId="55"/>
    <xf numFmtId="0" fontId="6" fillId="104" borderId="55"/>
    <xf numFmtId="0" fontId="6" fillId="104" borderId="55"/>
    <xf numFmtId="4" fontId="74" fillId="78" borderId="53" applyNumberFormat="0" applyProtection="0">
      <alignment horizontal="right" vertical="center"/>
    </xf>
    <xf numFmtId="0" fontId="84" fillId="87" borderId="0" applyNumberFormat="0" applyBorder="0" applyAlignment="0" applyProtection="0"/>
    <xf numFmtId="0" fontId="55" fillId="52" borderId="0" applyNumberFormat="0" applyBorder="0" applyAlignment="0" applyProtection="0"/>
    <xf numFmtId="0" fontId="84" fillId="87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84" fillId="87" borderId="0" applyNumberFormat="0" applyBorder="0" applyAlignment="0" applyProtection="0"/>
    <xf numFmtId="0" fontId="84" fillId="74" borderId="0" applyNumberFormat="0" applyBorder="0" applyAlignment="0" applyProtection="0"/>
    <xf numFmtId="0" fontId="55" fillId="56" borderId="0" applyNumberFormat="0" applyBorder="0" applyAlignment="0" applyProtection="0"/>
    <xf numFmtId="0" fontId="84" fillId="74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84" fillId="74" borderId="0" applyNumberFormat="0" applyBorder="0" applyAlignment="0" applyProtection="0"/>
    <xf numFmtId="0" fontId="84" fillId="47" borderId="0" applyNumberFormat="0" applyBorder="0" applyAlignment="0" applyProtection="0"/>
    <xf numFmtId="0" fontId="55" fillId="105" borderId="0" applyNumberFormat="0" applyBorder="0" applyAlignment="0" applyProtection="0"/>
    <xf numFmtId="0" fontId="84" fillId="47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84" fillId="47" borderId="0" applyNumberFormat="0" applyBorder="0" applyAlignment="0" applyProtection="0"/>
    <xf numFmtId="0" fontId="84" fillId="85" borderId="0" applyNumberFormat="0" applyBorder="0" applyAlignment="0" applyProtection="0"/>
    <xf numFmtId="0" fontId="55" fillId="106" borderId="0" applyNumberFormat="0" applyBorder="0" applyAlignment="0" applyProtection="0"/>
    <xf numFmtId="0" fontId="84" fillId="85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55" fillId="93" borderId="0" applyNumberFormat="0" applyBorder="0" applyAlignment="0" applyProtection="0"/>
    <xf numFmtId="0" fontId="84" fillId="86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84" fillId="86" borderId="0" applyNumberFormat="0" applyBorder="0" applyAlignment="0" applyProtection="0"/>
    <xf numFmtId="0" fontId="84" fillId="75" borderId="0" applyNumberFormat="0" applyBorder="0" applyAlignment="0" applyProtection="0"/>
    <xf numFmtId="0" fontId="55" fillId="107" borderId="0" applyNumberFormat="0" applyBorder="0" applyAlignment="0" applyProtection="0"/>
    <xf numFmtId="0" fontId="84" fillId="7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84" fillId="75" borderId="0" applyNumberFormat="0" applyBorder="0" applyAlignment="0" applyProtection="0"/>
    <xf numFmtId="0" fontId="78" fillId="41" borderId="51" applyNumberFormat="0" applyFont="0" applyAlignment="0" applyProtection="0"/>
    <xf numFmtId="0" fontId="78" fillId="41" borderId="51" applyNumberFormat="0" applyFont="0" applyAlignment="0" applyProtection="0"/>
    <xf numFmtId="0" fontId="6" fillId="66" borderId="67" applyNumberFormat="0" applyFont="0" applyAlignment="0" applyProtection="0"/>
    <xf numFmtId="0" fontId="78" fillId="41" borderId="51" applyNumberFormat="0" applyFont="0" applyAlignment="0" applyProtection="0"/>
    <xf numFmtId="0" fontId="6" fillId="66" borderId="67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85" fillId="48" borderId="45" applyNumberFormat="0" applyAlignment="0" applyProtection="0"/>
    <xf numFmtId="0" fontId="115" fillId="108" borderId="67" applyNumberFormat="0" applyAlignment="0" applyProtection="0"/>
    <xf numFmtId="0" fontId="85" fillId="48" borderId="45" applyNumberFormat="0" applyAlignment="0" applyProtection="0"/>
    <xf numFmtId="0" fontId="45" fillId="12" borderId="39" applyNumberFormat="0" applyAlignment="0" applyProtection="0"/>
    <xf numFmtId="0" fontId="45" fillId="12" borderId="39" applyNumberFormat="0" applyAlignment="0" applyProtection="0"/>
    <xf numFmtId="0" fontId="85" fillId="48" borderId="45" applyNumberFormat="0" applyAlignment="0" applyProtection="0"/>
    <xf numFmtId="0" fontId="86" fillId="81" borderId="0" applyNumberFormat="0" applyBorder="0" applyAlignment="0" applyProtection="0"/>
    <xf numFmtId="0" fontId="56" fillId="96" borderId="0" applyNumberFormat="0" applyBorder="0" applyAlignment="0" applyProtection="0"/>
    <xf numFmtId="0" fontId="86" fillId="81" borderId="0" applyNumberFormat="0" applyBorder="0" applyAlignment="0" applyProtection="0"/>
    <xf numFmtId="0" fontId="40" fillId="8" borderId="0" applyNumberFormat="0" applyBorder="0" applyAlignment="0" applyProtection="0"/>
    <xf numFmtId="0" fontId="40" fillId="8" borderId="0" applyNumberFormat="0" applyBorder="0" applyAlignment="0" applyProtection="0"/>
    <xf numFmtId="0" fontId="86" fillId="81" borderId="0" applyNumberFormat="0" applyBorder="0" applyAlignment="0" applyProtection="0"/>
    <xf numFmtId="0" fontId="87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57" applyNumberFormat="0" applyFill="0" applyAlignment="0" applyProtection="0"/>
    <xf numFmtId="0" fontId="63" fillId="0" borderId="47" applyNumberFormat="0" applyFill="0" applyAlignment="0" applyProtection="0"/>
    <xf numFmtId="0" fontId="6" fillId="91" borderId="0"/>
    <xf numFmtId="0" fontId="90" fillId="0" borderId="57" applyNumberFormat="0" applyFill="0" applyAlignment="0" applyProtection="0"/>
    <xf numFmtId="0" fontId="37" fillId="0" borderId="36" applyNumberFormat="0" applyFill="0" applyAlignment="0" applyProtection="0"/>
    <xf numFmtId="0" fontId="37" fillId="0" borderId="36" applyNumberFormat="0" applyFill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64" fillId="0" borderId="70" applyNumberFormat="0" applyFill="0" applyAlignment="0" applyProtection="0"/>
    <xf numFmtId="0" fontId="91" fillId="0" borderId="48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65" fillId="0" borderId="71" applyNumberFormat="0" applyFill="0" applyAlignment="0" applyProtection="0"/>
    <xf numFmtId="0" fontId="92" fillId="0" borderId="58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3" fillId="73" borderId="0" applyNumberFormat="0" applyBorder="0" applyAlignment="0" applyProtection="0"/>
    <xf numFmtId="0" fontId="62" fillId="67" borderId="0" applyNumberFormat="0" applyBorder="0" applyAlignment="0" applyProtection="0"/>
    <xf numFmtId="0" fontId="93" fillId="73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93" fillId="73" borderId="0" applyNumberFormat="0" applyBorder="0" applyAlignment="0" applyProtection="0"/>
    <xf numFmtId="0" fontId="94" fillId="0" borderId="60" applyNumberFormat="0" applyFill="0" applyAlignment="0" applyProtection="0"/>
    <xf numFmtId="0" fontId="60" fillId="0" borderId="56" applyNumberFormat="0" applyFill="0" applyAlignment="0" applyProtection="0"/>
    <xf numFmtId="0" fontId="94" fillId="0" borderId="60" applyNumberFormat="0" applyFill="0" applyAlignment="0" applyProtection="0"/>
    <xf numFmtId="0" fontId="50" fillId="0" borderId="44" applyNumberFormat="0" applyFill="0" applyAlignment="0" applyProtection="0"/>
    <xf numFmtId="0" fontId="50" fillId="0" borderId="44" applyNumberFormat="0" applyFill="0" applyAlignment="0" applyProtection="0"/>
    <xf numFmtId="0" fontId="94" fillId="0" borderId="60" applyNumberFormat="0" applyFill="0" applyAlignment="0" applyProtection="0"/>
    <xf numFmtId="0" fontId="95" fillId="48" borderId="52" applyNumberFormat="0" applyAlignment="0" applyProtection="0"/>
    <xf numFmtId="0" fontId="69" fillId="108" borderId="52" applyNumberFormat="0" applyAlignment="0" applyProtection="0"/>
    <xf numFmtId="0" fontId="95" fillId="48" borderId="52" applyNumberFormat="0" applyAlignment="0" applyProtection="0"/>
    <xf numFmtId="0" fontId="44" fillId="12" borderId="40" applyNumberFormat="0" applyAlignment="0" applyProtection="0"/>
    <xf numFmtId="0" fontId="44" fillId="12" borderId="40" applyNumberFormat="0" applyAlignment="0" applyProtection="0"/>
    <xf numFmtId="0" fontId="95" fillId="48" borderId="52" applyNumberFormat="0" applyAlignment="0" applyProtection="0"/>
    <xf numFmtId="0" fontId="96" fillId="45" borderId="45" applyNumberFormat="0" applyAlignment="0" applyProtection="0"/>
    <xf numFmtId="0" fontId="66" fillId="67" borderId="67" applyNumberFormat="0" applyAlignment="0" applyProtection="0"/>
    <xf numFmtId="0" fontId="96" fillId="45" borderId="45" applyNumberFormat="0" applyAlignment="0" applyProtection="0"/>
    <xf numFmtId="0" fontId="43" fillId="11" borderId="39" applyNumberFormat="0" applyAlignment="0" applyProtection="0"/>
    <xf numFmtId="0" fontId="43" fillId="11" borderId="39" applyNumberFormat="0" applyAlignment="0" applyProtection="0"/>
    <xf numFmtId="0" fontId="96" fillId="45" borderId="45" applyNumberFormat="0" applyAlignment="0" applyProtection="0"/>
    <xf numFmtId="0" fontId="97" fillId="44" borderId="0" applyNumberFormat="0" applyBorder="0" applyAlignment="0" applyProtection="0"/>
    <xf numFmtId="0" fontId="114" fillId="66" borderId="0" applyNumberFormat="0" applyBorder="0" applyAlignment="0" applyProtection="0"/>
    <xf numFmtId="0" fontId="97" fillId="44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97" fillId="44" borderId="0" applyNumberFormat="0" applyBorder="0" applyAlignment="0" applyProtection="0"/>
    <xf numFmtId="0" fontId="98" fillId="88" borderId="46" applyNumberFormat="0" applyAlignment="0" applyProtection="0"/>
    <xf numFmtId="0" fontId="59" fillId="106" borderId="46" applyNumberFormat="0" applyAlignment="0" applyProtection="0"/>
    <xf numFmtId="0" fontId="98" fillId="88" borderId="46" applyNumberFormat="0" applyAlignment="0" applyProtection="0"/>
    <xf numFmtId="0" fontId="47" fillId="13" borderId="42" applyNumberFormat="0" applyAlignment="0" applyProtection="0"/>
    <xf numFmtId="0" fontId="47" fillId="13" borderId="42" applyNumberFormat="0" applyAlignment="0" applyProtection="0"/>
    <xf numFmtId="0" fontId="98" fillId="88" borderId="46" applyNumberFormat="0" applyAlignment="0" applyProtection="0"/>
    <xf numFmtId="0" fontId="6" fillId="91" borderId="0"/>
    <xf numFmtId="0" fontId="6" fillId="91" borderId="0"/>
    <xf numFmtId="0" fontId="99" fillId="0" borderId="59" applyNumberFormat="0" applyFill="0" applyAlignment="0" applyProtection="0"/>
    <xf numFmtId="0" fontId="62" fillId="0" borderId="72" applyNumberFormat="0" applyFill="0" applyAlignment="0" applyProtection="0"/>
    <xf numFmtId="0" fontId="99" fillId="0" borderId="59" applyNumberFormat="0" applyFill="0" applyAlignment="0" applyProtection="0"/>
    <xf numFmtId="0" fontId="46" fillId="0" borderId="41" applyNumberFormat="0" applyFill="0" applyAlignment="0" applyProtection="0"/>
    <xf numFmtId="0" fontId="46" fillId="0" borderId="41" applyNumberFormat="0" applyFill="0" applyAlignment="0" applyProtection="0"/>
    <xf numFmtId="0" fontId="99" fillId="0" borderId="59" applyNumberFormat="0" applyFill="0" applyAlignment="0" applyProtection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1" fillId="14" borderId="43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91" borderId="0"/>
    <xf numFmtId="0" fontId="77" fillId="0" borderId="0"/>
    <xf numFmtId="0" fontId="4" fillId="0" borderId="0"/>
    <xf numFmtId="43" fontId="1" fillId="0" borderId="0" applyFont="0" applyFill="0" applyBorder="0" applyAlignment="0" applyProtection="0"/>
    <xf numFmtId="0" fontId="4" fillId="41" borderId="51" applyNumberFormat="0" applyFont="0" applyAlignment="0" applyProtection="0"/>
    <xf numFmtId="172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6" fillId="91" borderId="0"/>
    <xf numFmtId="43" fontId="4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4" fillId="41" borderId="51" applyNumberFormat="0" applyFont="0" applyAlignment="0" applyProtection="0"/>
    <xf numFmtId="0" fontId="4" fillId="0" borderId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1" fillId="14" borderId="43" applyNumberFormat="0" applyFont="0" applyAlignment="0" applyProtection="0"/>
    <xf numFmtId="0" fontId="1" fillId="0" borderId="0"/>
    <xf numFmtId="0" fontId="4" fillId="41" borderId="51" applyNumberFormat="0" applyFont="0" applyAlignment="0" applyProtection="0"/>
    <xf numFmtId="0" fontId="4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43" fontId="4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43" fontId="4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41" borderId="51" applyNumberFormat="0" applyFont="0" applyAlignment="0" applyProtection="0"/>
    <xf numFmtId="0" fontId="6" fillId="91" borderId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6" fillId="91" borderId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0" borderId="0"/>
    <xf numFmtId="0" fontId="6" fillId="91" borderId="0"/>
    <xf numFmtId="0" fontId="6" fillId="91" borderId="0"/>
    <xf numFmtId="43" fontId="77" fillId="0" borderId="0" applyFont="0" applyFill="0" applyBorder="0" applyAlignment="0" applyProtection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172" fontId="1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43" fontId="78" fillId="0" borderId="0" applyFont="0" applyFill="0" applyBorder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4" fillId="0" borderId="0"/>
    <xf numFmtId="0" fontId="4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6" fillId="91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6" fillId="91" borderId="0"/>
    <xf numFmtId="0" fontId="4" fillId="0" borderId="0"/>
    <xf numFmtId="0" fontId="6" fillId="91" borderId="0"/>
    <xf numFmtId="43" fontId="4" fillId="0" borderId="0" applyFont="0" applyFill="0" applyBorder="0" applyAlignment="0" applyProtection="0"/>
    <xf numFmtId="0" fontId="4" fillId="0" borderId="0"/>
    <xf numFmtId="172" fontId="78" fillId="0" borderId="0" applyFont="0" applyFill="0" applyBorder="0" applyAlignment="0" applyProtection="0"/>
    <xf numFmtId="0" fontId="6" fillId="91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6" fillId="91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6" fillId="91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43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43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43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172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43" applyNumberFormat="0" applyFont="0" applyAlignment="0" applyProtection="0"/>
    <xf numFmtId="0" fontId="1" fillId="36" borderId="0" applyNumberFormat="0" applyBorder="0" applyAlignment="0" applyProtection="0"/>
    <xf numFmtId="172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43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43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43" applyNumberFormat="0" applyFont="0" applyAlignment="0" applyProtection="0"/>
    <xf numFmtId="0" fontId="1" fillId="36" borderId="0" applyNumberFormat="0" applyBorder="0" applyAlignment="0" applyProtection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43" applyNumberFormat="0" applyFont="0" applyAlignment="0" applyProtection="0"/>
    <xf numFmtId="0" fontId="1" fillId="36" borderId="0" applyNumberFormat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172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0" fontId="1" fillId="17" borderId="0" applyNumberFormat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6" fillId="91" borderId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91" borderId="0"/>
    <xf numFmtId="0" fontId="4" fillId="0" borderId="0"/>
    <xf numFmtId="0" fontId="4" fillId="0" borderId="0"/>
    <xf numFmtId="0" fontId="4" fillId="0" borderId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41" borderId="51" applyNumberFormat="0" applyFont="0" applyAlignment="0" applyProtection="0"/>
    <xf numFmtId="0" fontId="6" fillId="91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4" fillId="0" borderId="0"/>
    <xf numFmtId="0" fontId="6" fillId="91" borderId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6" fillId="91" borderId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4" fillId="0" borderId="0"/>
    <xf numFmtId="0" fontId="4" fillId="41" borderId="51" applyNumberFormat="0" applyFont="0" applyAlignment="0" applyProtection="0"/>
    <xf numFmtId="0" fontId="6" fillId="91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5" fillId="48" borderId="45" applyNumberFormat="0" applyAlignment="0" applyProtection="0"/>
    <xf numFmtId="172" fontId="1" fillId="0" borderId="0" applyFont="0" applyFill="0" applyBorder="0" applyAlignment="0" applyProtection="0"/>
    <xf numFmtId="0" fontId="96" fillId="45" borderId="4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48" borderId="52" applyNumberFormat="0" applyAlignment="0" applyProtection="0"/>
    <xf numFmtId="0" fontId="94" fillId="0" borderId="60" applyNumberFormat="0" applyFill="0" applyAlignment="0" applyProtection="0"/>
    <xf numFmtId="0" fontId="78" fillId="41" borderId="51" applyNumberFormat="0" applyFont="0" applyAlignment="0" applyProtection="0"/>
    <xf numFmtId="0" fontId="55" fillId="52" borderId="0" applyNumberFormat="0" applyBorder="0" applyAlignment="0" applyProtection="0"/>
    <xf numFmtId="0" fontId="55" fillId="56" borderId="0" applyNumberFormat="0" applyBorder="0" applyAlignment="0" applyProtection="0"/>
    <xf numFmtId="0" fontId="55" fillId="105" borderId="0" applyNumberFormat="0" applyBorder="0" applyAlignment="0" applyProtection="0"/>
    <xf numFmtId="0" fontId="55" fillId="106" borderId="0" applyNumberFormat="0" applyBorder="0" applyAlignment="0" applyProtection="0"/>
    <xf numFmtId="0" fontId="55" fillId="93" borderId="0" applyNumberFormat="0" applyBorder="0" applyAlignment="0" applyProtection="0"/>
    <xf numFmtId="0" fontId="55" fillId="107" borderId="0" applyNumberFormat="0" applyBorder="0" applyAlignment="0" applyProtection="0"/>
    <xf numFmtId="0" fontId="114" fillId="66" borderId="0" applyNumberFormat="0" applyBorder="0" applyAlignment="0" applyProtection="0"/>
    <xf numFmtId="0" fontId="59" fillId="106" borderId="46" applyNumberFormat="0" applyAlignment="0" applyProtection="0"/>
    <xf numFmtId="0" fontId="56" fillId="96" borderId="0" applyNumberFormat="0" applyBorder="0" applyAlignment="0" applyProtection="0"/>
    <xf numFmtId="0" fontId="63" fillId="0" borderId="47" applyNumberFormat="0" applyFill="0" applyAlignment="0" applyProtection="0"/>
    <xf numFmtId="0" fontId="64" fillId="0" borderId="70" applyNumberFormat="0" applyFill="0" applyAlignment="0" applyProtection="0"/>
    <xf numFmtId="0" fontId="65" fillId="0" borderId="71" applyNumberFormat="0" applyFill="0" applyAlignment="0" applyProtection="0"/>
    <xf numFmtId="0" fontId="65" fillId="0" borderId="0" applyNumberFormat="0" applyFill="0" applyBorder="0" applyAlignment="0" applyProtection="0"/>
    <xf numFmtId="0" fontId="62" fillId="0" borderId="72" applyNumberFormat="0" applyFill="0" applyAlignment="0" applyProtection="0"/>
    <xf numFmtId="0" fontId="62" fillId="67" borderId="0" applyNumberFormat="0" applyBorder="0" applyAlignment="0" applyProtection="0"/>
    <xf numFmtId="0" fontId="116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43" applyNumberFormat="0" applyFont="0" applyAlignment="0" applyProtection="0"/>
    <xf numFmtId="172" fontId="4" fillId="0" borderId="0" applyFont="0" applyFill="0" applyBorder="0" applyAlignment="0" applyProtection="0"/>
    <xf numFmtId="0" fontId="6" fillId="46" borderId="53" applyNumberFormat="0" applyProtection="0">
      <alignment horizontal="left" vertical="top" indent="1"/>
    </xf>
    <xf numFmtId="0" fontId="6" fillId="39" borderId="53" applyNumberFormat="0" applyProtection="0">
      <alignment horizontal="left" vertical="top" indent="1"/>
    </xf>
    <xf numFmtId="0" fontId="6" fillId="43" borderId="53" applyNumberFormat="0" applyProtection="0">
      <alignment horizontal="left" vertical="top" indent="1"/>
    </xf>
    <xf numFmtId="0" fontId="6" fillId="78" borderId="53" applyNumberFormat="0" applyProtection="0">
      <alignment horizontal="left" vertical="top" indent="1"/>
    </xf>
    <xf numFmtId="0" fontId="6" fillId="42" borderId="68" applyNumberFormat="0">
      <protection locked="0"/>
    </xf>
    <xf numFmtId="0" fontId="4" fillId="0" borderId="0"/>
    <xf numFmtId="0" fontId="4" fillId="0" borderId="0"/>
    <xf numFmtId="0" fontId="4" fillId="0" borderId="0"/>
    <xf numFmtId="0" fontId="6" fillId="91" borderId="0"/>
    <xf numFmtId="0" fontId="4" fillId="0" borderId="0"/>
    <xf numFmtId="0" fontId="4" fillId="0" borderId="0"/>
    <xf numFmtId="172" fontId="1" fillId="0" borderId="0" applyFont="0" applyFill="0" applyBorder="0" applyAlignment="0" applyProtection="0"/>
    <xf numFmtId="0" fontId="84" fillId="84" borderId="0" applyNumberFormat="0" applyBorder="0" applyAlignment="0" applyProtection="0"/>
    <xf numFmtId="0" fontId="84" fillId="40" borderId="0" applyNumberFormat="0" applyBorder="0" applyAlignment="0" applyProtection="0"/>
    <xf numFmtId="0" fontId="84" fillId="49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51" borderId="0" applyNumberFormat="0" applyBorder="0" applyAlignment="0" applyProtection="0"/>
    <xf numFmtId="0" fontId="84" fillId="87" borderId="0" applyNumberFormat="0" applyBorder="0" applyAlignment="0" applyProtection="0"/>
    <xf numFmtId="0" fontId="84" fillId="74" borderId="0" applyNumberFormat="0" applyBorder="0" applyAlignment="0" applyProtection="0"/>
    <xf numFmtId="0" fontId="84" fillId="47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75" borderId="0" applyNumberFormat="0" applyBorder="0" applyAlignment="0" applyProtection="0"/>
    <xf numFmtId="0" fontId="85" fillId="48" borderId="45" applyNumberFormat="0" applyAlignment="0" applyProtection="0"/>
    <xf numFmtId="0" fontId="86" fillId="81" borderId="0" applyNumberFormat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93" fillId="73" borderId="0" applyNumberFormat="0" applyBorder="0" applyAlignment="0" applyProtection="0"/>
    <xf numFmtId="0" fontId="94" fillId="0" borderId="60" applyNumberFormat="0" applyFill="0" applyAlignment="0" applyProtection="0"/>
    <xf numFmtId="0" fontId="95" fillId="48" borderId="52" applyNumberFormat="0" applyAlignment="0" applyProtection="0"/>
    <xf numFmtId="0" fontId="96" fillId="45" borderId="45" applyNumberFormat="0" applyAlignment="0" applyProtection="0"/>
    <xf numFmtId="0" fontId="97" fillId="44" borderId="0" applyNumberFormat="0" applyBorder="0" applyAlignment="0" applyProtection="0"/>
    <xf numFmtId="0" fontId="98" fillId="88" borderId="46" applyNumberFormat="0" applyAlignment="0" applyProtection="0"/>
    <xf numFmtId="0" fontId="99" fillId="0" borderId="59" applyNumberFormat="0" applyFill="0" applyAlignment="0" applyProtection="0"/>
    <xf numFmtId="172" fontId="4" fillId="0" borderId="0" applyFont="0" applyFill="0" applyBorder="0" applyAlignment="0" applyProtection="0"/>
    <xf numFmtId="0" fontId="84" fillId="87" borderId="0" applyNumberFormat="0" applyBorder="0" applyAlignment="0" applyProtection="0"/>
    <xf numFmtId="0" fontId="84" fillId="74" borderId="0" applyNumberFormat="0" applyBorder="0" applyAlignment="0" applyProtection="0"/>
    <xf numFmtId="0" fontId="84" fillId="47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75" borderId="0" applyNumberFormat="0" applyBorder="0" applyAlignment="0" applyProtection="0"/>
    <xf numFmtId="0" fontId="86" fillId="81" borderId="0" applyNumberFormat="0" applyBorder="0" applyAlignment="0" applyProtection="0"/>
    <xf numFmtId="0" fontId="87" fillId="0" borderId="0" applyNumberFormat="0" applyFill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93" fillId="73" borderId="0" applyNumberFormat="0" applyBorder="0" applyAlignment="0" applyProtection="0"/>
    <xf numFmtId="0" fontId="97" fillId="44" borderId="0" applyNumberFormat="0" applyBorder="0" applyAlignment="0" applyProtection="0"/>
    <xf numFmtId="0" fontId="98" fillId="88" borderId="46" applyNumberFormat="0" applyAlignment="0" applyProtection="0"/>
    <xf numFmtId="0" fontId="99" fillId="0" borderId="59" applyNumberFormat="0" applyFill="0" applyAlignment="0" applyProtection="0"/>
    <xf numFmtId="0" fontId="6" fillId="91" borderId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91" borderId="0"/>
    <xf numFmtId="0" fontId="6" fillId="91" borderId="0"/>
    <xf numFmtId="0" fontId="4" fillId="0" borderId="0"/>
    <xf numFmtId="0" fontId="6" fillId="91" borderId="0"/>
    <xf numFmtId="0" fontId="4" fillId="0" borderId="0"/>
    <xf numFmtId="0" fontId="6" fillId="91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4" fillId="0" borderId="0"/>
    <xf numFmtId="0" fontId="55" fillId="52" borderId="0" applyNumberFormat="0" applyBorder="0" applyAlignment="0" applyProtection="0"/>
    <xf numFmtId="0" fontId="55" fillId="56" borderId="0" applyNumberFormat="0" applyBorder="0" applyAlignment="0" applyProtection="0"/>
    <xf numFmtId="0" fontId="55" fillId="105" borderId="0" applyNumberFormat="0" applyBorder="0" applyAlignment="0" applyProtection="0"/>
    <xf numFmtId="0" fontId="55" fillId="106" borderId="0" applyNumberFormat="0" applyBorder="0" applyAlignment="0" applyProtection="0"/>
    <xf numFmtId="0" fontId="55" fillId="93" borderId="0" applyNumberFormat="0" applyBorder="0" applyAlignment="0" applyProtection="0"/>
    <xf numFmtId="0" fontId="55" fillId="107" borderId="0" applyNumberFormat="0" applyBorder="0" applyAlignment="0" applyProtection="0"/>
    <xf numFmtId="0" fontId="114" fillId="66" borderId="0" applyNumberFormat="0" applyBorder="0" applyAlignment="0" applyProtection="0"/>
    <xf numFmtId="0" fontId="115" fillId="108" borderId="67" applyNumberFormat="0" applyAlignment="0" applyProtection="0"/>
    <xf numFmtId="0" fontId="59" fillId="106" borderId="46" applyNumberFormat="0" applyAlignment="0" applyProtection="0"/>
    <xf numFmtId="0" fontId="56" fillId="96" borderId="0" applyNumberFormat="0" applyBorder="0" applyAlignment="0" applyProtection="0"/>
    <xf numFmtId="0" fontId="63" fillId="0" borderId="47" applyNumberFormat="0" applyFill="0" applyAlignment="0" applyProtection="0"/>
    <xf numFmtId="0" fontId="64" fillId="0" borderId="70" applyNumberFormat="0" applyFill="0" applyAlignment="0" applyProtection="0"/>
    <xf numFmtId="0" fontId="65" fillId="0" borderId="71" applyNumberFormat="0" applyFill="0" applyAlignment="0" applyProtection="0"/>
    <xf numFmtId="0" fontId="65" fillId="0" borderId="0" applyNumberFormat="0" applyFill="0" applyBorder="0" applyAlignment="0" applyProtection="0"/>
    <xf numFmtId="0" fontId="66" fillId="67" borderId="67" applyNumberFormat="0" applyAlignment="0" applyProtection="0"/>
    <xf numFmtId="0" fontId="62" fillId="0" borderId="72" applyNumberFormat="0" applyFill="0" applyAlignment="0" applyProtection="0"/>
    <xf numFmtId="0" fontId="62" fillId="67" borderId="0" applyNumberFormat="0" applyBorder="0" applyAlignment="0" applyProtection="0"/>
    <xf numFmtId="0" fontId="69" fillId="108" borderId="52" applyNumberFormat="0" applyAlignment="0" applyProtection="0"/>
    <xf numFmtId="0" fontId="60" fillId="0" borderId="56" applyNumberFormat="0" applyFill="0" applyAlignment="0" applyProtection="0"/>
    <xf numFmtId="0" fontId="116" fillId="0" borderId="0" applyNumberFormat="0" applyFill="0" applyBorder="0" applyAlignment="0" applyProtection="0"/>
    <xf numFmtId="0" fontId="6" fillId="91" borderId="0"/>
    <xf numFmtId="0" fontId="1" fillId="37" borderId="0" applyNumberFormat="0" applyBorder="0" applyAlignment="0" applyProtection="0"/>
    <xf numFmtId="0" fontId="59" fillId="106" borderId="46" applyNumberFormat="0" applyAlignment="0" applyProtection="0"/>
    <xf numFmtId="0" fontId="55" fillId="93" borderId="0" applyNumberFormat="0" applyBorder="0" applyAlignment="0" applyProtection="0"/>
    <xf numFmtId="9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" fillId="91" borderId="0"/>
    <xf numFmtId="0" fontId="38" fillId="0" borderId="37" applyNumberFormat="0" applyFill="0" applyAlignment="0" applyProtection="0"/>
    <xf numFmtId="0" fontId="1" fillId="0" borderId="0"/>
    <xf numFmtId="0" fontId="4" fillId="0" borderId="0"/>
    <xf numFmtId="0" fontId="51" fillId="15" borderId="0" applyNumberFormat="0" applyBorder="0" applyAlignment="0" applyProtection="0"/>
    <xf numFmtId="0" fontId="4" fillId="78" borderId="53" applyNumberFormat="0" applyProtection="0">
      <alignment horizontal="left" vertical="top" indent="1"/>
    </xf>
    <xf numFmtId="0" fontId="48" fillId="0" borderId="0" applyNumberFormat="0" applyFill="0" applyBorder="0" applyAlignment="0" applyProtection="0"/>
    <xf numFmtId="0" fontId="41" fillId="9" borderId="0" applyNumberFormat="0" applyBorder="0" applyAlignment="0" applyProtection="0"/>
    <xf numFmtId="0" fontId="1" fillId="0" borderId="0"/>
    <xf numFmtId="0" fontId="55" fillId="56" borderId="0" applyNumberFormat="0" applyBorder="0" applyAlignment="0" applyProtection="0"/>
    <xf numFmtId="0" fontId="115" fillId="108" borderId="67" applyNumberFormat="0" applyAlignment="0" applyProtection="0"/>
    <xf numFmtId="0" fontId="1" fillId="14" borderId="43" applyNumberFormat="0" applyFont="0" applyAlignment="0" applyProtection="0"/>
    <xf numFmtId="0" fontId="64" fillId="0" borderId="70" applyNumberFormat="0" applyFill="0" applyAlignment="0" applyProtection="0"/>
    <xf numFmtId="0" fontId="6" fillId="91" borderId="0"/>
    <xf numFmtId="0" fontId="4" fillId="0" borderId="0"/>
    <xf numFmtId="0" fontId="1" fillId="0" borderId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55" fillId="105" borderId="0" applyNumberFormat="0" applyBorder="0" applyAlignment="0" applyProtection="0"/>
    <xf numFmtId="0" fontId="6" fillId="46" borderId="53" applyNumberFormat="0" applyProtection="0">
      <alignment horizontal="left" vertical="top" indent="1"/>
    </xf>
    <xf numFmtId="0" fontId="4" fillId="0" borderId="0"/>
    <xf numFmtId="0" fontId="1" fillId="17" borderId="0" applyNumberFormat="0" applyBorder="0" applyAlignment="0" applyProtection="0"/>
    <xf numFmtId="0" fontId="66" fillId="67" borderId="67" applyNumberFormat="0" applyAlignment="0" applyProtection="0"/>
    <xf numFmtId="0" fontId="43" fillId="11" borderId="39" applyNumberFormat="0" applyAlignment="0" applyProtection="0"/>
    <xf numFmtId="0" fontId="6" fillId="91" borderId="0"/>
    <xf numFmtId="0" fontId="41" fillId="9" borderId="0" applyNumberFormat="0" applyBorder="0" applyAlignment="0" applyProtection="0"/>
    <xf numFmtId="0" fontId="116" fillId="0" borderId="0" applyNumberFormat="0" applyFill="0" applyBorder="0" applyAlignment="0" applyProtection="0"/>
    <xf numFmtId="0" fontId="1" fillId="0" borderId="0"/>
    <xf numFmtId="0" fontId="4" fillId="0" borderId="0"/>
    <xf numFmtId="0" fontId="51" fillId="38" borderId="0" applyNumberFormat="0" applyBorder="0" applyAlignment="0" applyProtection="0"/>
    <xf numFmtId="0" fontId="6" fillId="78" borderId="53" applyNumberFormat="0" applyProtection="0">
      <alignment horizontal="left" vertical="top" indent="1"/>
    </xf>
    <xf numFmtId="0" fontId="39" fillId="0" borderId="38" applyNumberFormat="0" applyFill="0" applyAlignment="0" applyProtection="0"/>
    <xf numFmtId="0" fontId="42" fillId="10" borderId="0" applyNumberFormat="0" applyBorder="0" applyAlignment="0" applyProtection="0"/>
    <xf numFmtId="0" fontId="59" fillId="106" borderId="46" applyNumberFormat="0" applyAlignment="0" applyProtection="0"/>
    <xf numFmtId="0" fontId="4" fillId="0" borderId="0"/>
    <xf numFmtId="0" fontId="4" fillId="46" borderId="53" applyNumberFormat="0" applyProtection="0">
      <alignment horizontal="left" vertical="top" indent="1"/>
    </xf>
    <xf numFmtId="0" fontId="4" fillId="43" borderId="53" applyNumberFormat="0" applyProtection="0">
      <alignment horizontal="left" vertical="top" indent="1"/>
    </xf>
    <xf numFmtId="0" fontId="1" fillId="0" borderId="0"/>
    <xf numFmtId="0" fontId="6" fillId="42" borderId="68" applyNumberFormat="0">
      <protection locked="0"/>
    </xf>
    <xf numFmtId="0" fontId="6" fillId="91" borderId="0"/>
    <xf numFmtId="0" fontId="6" fillId="91" borderId="0"/>
    <xf numFmtId="0" fontId="63" fillId="0" borderId="47" applyNumberFormat="0" applyFill="0" applyAlignment="0" applyProtection="0"/>
    <xf numFmtId="0" fontId="114" fillId="66" borderId="0" applyNumberFormat="0" applyBorder="0" applyAlignment="0" applyProtection="0"/>
    <xf numFmtId="0" fontId="64" fillId="0" borderId="70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6" fillId="91" borderId="0"/>
    <xf numFmtId="0" fontId="4" fillId="0" borderId="0"/>
    <xf numFmtId="0" fontId="1" fillId="0" borderId="0"/>
    <xf numFmtId="0" fontId="51" fillId="18" borderId="0" applyNumberFormat="0" applyBorder="0" applyAlignment="0" applyProtection="0"/>
    <xf numFmtId="0" fontId="4" fillId="42" borderId="55" applyNumberFormat="0">
      <protection locked="0"/>
    </xf>
    <xf numFmtId="0" fontId="1" fillId="33" borderId="0" applyNumberFormat="0" applyBorder="0" applyAlignment="0" applyProtection="0"/>
    <xf numFmtId="0" fontId="51" fillId="26" borderId="0" applyNumberFormat="0" applyBorder="0" applyAlignment="0" applyProtection="0"/>
    <xf numFmtId="0" fontId="62" fillId="0" borderId="72" applyNumberFormat="0" applyFill="0" applyAlignment="0" applyProtection="0"/>
    <xf numFmtId="0" fontId="4" fillId="0" borderId="0"/>
    <xf numFmtId="0" fontId="78" fillId="43" borderId="0" applyNumberFormat="0" applyBorder="0" applyAlignment="0" applyProtection="0"/>
    <xf numFmtId="0" fontId="6" fillId="91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91" borderId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51" fillId="34" borderId="0" applyNumberFormat="0" applyBorder="0" applyAlignment="0" applyProtection="0"/>
    <xf numFmtId="0" fontId="51" fillId="38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78" fillId="0" borderId="0"/>
    <xf numFmtId="0" fontId="78" fillId="0" borderId="0"/>
    <xf numFmtId="0" fontId="4" fillId="0" borderId="0"/>
    <xf numFmtId="0" fontId="6" fillId="91" borderId="0"/>
    <xf numFmtId="0" fontId="4" fillId="0" borderId="0"/>
    <xf numFmtId="0" fontId="4" fillId="0" borderId="0"/>
    <xf numFmtId="0" fontId="1" fillId="0" borderId="0"/>
    <xf numFmtId="43" fontId="78" fillId="0" borderId="0" applyFont="0" applyFill="0" applyBorder="0" applyAlignment="0" applyProtection="0"/>
    <xf numFmtId="0" fontId="6" fillId="91" borderId="0"/>
    <xf numFmtId="43" fontId="78" fillId="0" borderId="0" applyFont="0" applyFill="0" applyBorder="0" applyAlignment="0" applyProtection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1" fillId="0" borderId="0"/>
    <xf numFmtId="0" fontId="6" fillId="91" borderId="0"/>
    <xf numFmtId="0" fontId="1" fillId="0" borderId="0"/>
    <xf numFmtId="0" fontId="1" fillId="0" borderId="0"/>
    <xf numFmtId="0" fontId="1" fillId="0" borderId="0"/>
    <xf numFmtId="0" fontId="6" fillId="91" borderId="0"/>
    <xf numFmtId="0" fontId="78" fillId="43" borderId="0" applyNumberFormat="0" applyBorder="0" applyAlignment="0" applyProtection="0"/>
    <xf numFmtId="0" fontId="78" fillId="40" borderId="0" applyNumberFormat="0" applyBorder="0" applyAlignment="0" applyProtection="0"/>
    <xf numFmtId="0" fontId="96" fillId="45" borderId="45" applyNumberFormat="0" applyAlignment="0" applyProtection="0"/>
    <xf numFmtId="0" fontId="78" fillId="45" borderId="0" applyNumberFormat="0" applyBorder="0" applyAlignment="0" applyProtection="0"/>
    <xf numFmtId="0" fontId="78" fillId="83" borderId="0" applyNumberFormat="0" applyBorder="0" applyAlignment="0" applyProtection="0"/>
    <xf numFmtId="0" fontId="78" fillId="44" borderId="0" applyNumberFormat="0" applyBorder="0" applyAlignment="0" applyProtection="0"/>
    <xf numFmtId="0" fontId="78" fillId="80" borderId="0" applyNumberFormat="0" applyBorder="0" applyAlignment="0" applyProtection="0"/>
    <xf numFmtId="0" fontId="78" fillId="0" borderId="0"/>
    <xf numFmtId="0" fontId="113" fillId="0" borderId="0"/>
    <xf numFmtId="0" fontId="6" fillId="91" borderId="0"/>
    <xf numFmtId="0" fontId="4" fillId="0" borderId="0"/>
    <xf numFmtId="0" fontId="80" fillId="0" borderId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4" fillId="86" borderId="0" applyNumberFormat="0" applyBorder="0" applyAlignment="0" applyProtection="0"/>
    <xf numFmtId="0" fontId="84" fillId="49" borderId="0" applyNumberFormat="0" applyBorder="0" applyAlignment="0" applyProtection="0"/>
    <xf numFmtId="0" fontId="84" fillId="40" borderId="0" applyNumberFormat="0" applyBorder="0" applyAlignment="0" applyProtection="0"/>
    <xf numFmtId="0" fontId="78" fillId="82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5" fillId="52" borderId="0" applyNumberFormat="0" applyBorder="0" applyAlignment="0" applyProtection="0"/>
    <xf numFmtId="0" fontId="78" fillId="0" borderId="0"/>
    <xf numFmtId="0" fontId="45" fillId="12" borderId="39" applyNumberFormat="0" applyAlignment="0" applyProtection="0"/>
    <xf numFmtId="0" fontId="40" fillId="8" borderId="0" applyNumberFormat="0" applyBorder="0" applyAlignment="0" applyProtection="0"/>
    <xf numFmtId="0" fontId="95" fillId="48" borderId="52" applyNumberFormat="0" applyAlignment="0" applyProtection="0"/>
    <xf numFmtId="0" fontId="40" fillId="8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36" applyNumberFormat="0" applyFill="0" applyAlignment="0" applyProtection="0"/>
    <xf numFmtId="0" fontId="84" fillId="74" borderId="0" applyNumberFormat="0" applyBorder="0" applyAlignment="0" applyProtection="0"/>
    <xf numFmtId="0" fontId="37" fillId="0" borderId="36" applyNumberFormat="0" applyFill="0" applyAlignment="0" applyProtection="0"/>
    <xf numFmtId="0" fontId="38" fillId="0" borderId="37" applyNumberFormat="0" applyFill="0" applyAlignment="0" applyProtection="0"/>
    <xf numFmtId="0" fontId="38" fillId="0" borderId="37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50" fillId="0" borderId="44" applyNumberFormat="0" applyFill="0" applyAlignment="0" applyProtection="0"/>
    <xf numFmtId="0" fontId="4" fillId="0" borderId="0"/>
    <xf numFmtId="0" fontId="44" fillId="12" borderId="40" applyNumberFormat="0" applyAlignment="0" applyProtection="0"/>
    <xf numFmtId="0" fontId="43" fillId="11" borderId="39" applyNumberFormat="0" applyAlignment="0" applyProtection="0"/>
    <xf numFmtId="0" fontId="78" fillId="0" borderId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7" fillId="13" borderId="42" applyNumberFormat="0" applyAlignment="0" applyProtection="0"/>
    <xf numFmtId="0" fontId="47" fillId="13" borderId="42" applyNumberFormat="0" applyAlignment="0" applyProtection="0"/>
    <xf numFmtId="0" fontId="46" fillId="0" borderId="41" applyNumberFormat="0" applyFill="0" applyAlignment="0" applyProtection="0"/>
    <xf numFmtId="0" fontId="46" fillId="0" borderId="41" applyNumberFormat="0" applyFill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91" borderId="0"/>
    <xf numFmtId="0" fontId="117" fillId="0" borderId="0"/>
    <xf numFmtId="0" fontId="117" fillId="0" borderId="0"/>
    <xf numFmtId="0" fontId="1" fillId="0" borderId="0"/>
    <xf numFmtId="43" fontId="117" fillId="0" borderId="0" applyFont="0" applyFill="0" applyBorder="0" applyAlignment="0" applyProtection="0"/>
    <xf numFmtId="0" fontId="6" fillId="91" borderId="0"/>
    <xf numFmtId="0" fontId="58" fillId="68" borderId="45" applyNumberFormat="0" applyAlignment="0" applyProtection="0"/>
    <xf numFmtId="0" fontId="66" fillId="67" borderId="45" applyNumberFormat="0" applyAlignment="0" applyProtection="0"/>
    <xf numFmtId="0" fontId="69" fillId="68" borderId="52" applyNumberFormat="0" applyAlignment="0" applyProtection="0"/>
    <xf numFmtId="0" fontId="60" fillId="0" borderId="56" applyNumberFormat="0" applyFill="0" applyAlignment="0" applyProtection="0"/>
    <xf numFmtId="9" fontId="4" fillId="0" borderId="0" applyFont="0" applyFill="0" applyBorder="0" applyAlignment="0" applyProtection="0"/>
    <xf numFmtId="0" fontId="84" fillId="87" borderId="0" applyNumberFormat="0" applyBorder="0" applyAlignment="0" applyProtection="0"/>
    <xf numFmtId="0" fontId="84" fillId="74" borderId="0" applyNumberFormat="0" applyBorder="0" applyAlignment="0" applyProtection="0"/>
    <xf numFmtId="0" fontId="55" fillId="56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6" fillId="91" borderId="0"/>
    <xf numFmtId="0" fontId="1" fillId="0" borderId="0"/>
    <xf numFmtId="0" fontId="6" fillId="91" borderId="0"/>
    <xf numFmtId="0" fontId="94" fillId="0" borderId="60" applyNumberFormat="0" applyFill="0" applyAlignment="0" applyProtection="0"/>
    <xf numFmtId="0" fontId="84" fillId="87" borderId="0" applyNumberFormat="0" applyBorder="0" applyAlignment="0" applyProtection="0"/>
    <xf numFmtId="0" fontId="85" fillId="48" borderId="45" applyNumberFormat="0" applyAlignment="0" applyProtection="0"/>
    <xf numFmtId="0" fontId="84" fillId="84" borderId="0" applyNumberFormat="0" applyBorder="0" applyAlignment="0" applyProtection="0"/>
    <xf numFmtId="0" fontId="84" fillId="5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84" fillId="85" borderId="0" applyNumberFormat="0" applyBorder="0" applyAlignment="0" applyProtection="0"/>
    <xf numFmtId="0" fontId="6" fillId="91" borderId="0"/>
    <xf numFmtId="0" fontId="84" fillId="47" borderId="0" applyNumberFormat="0" applyBorder="0" applyAlignment="0" applyProtection="0"/>
    <xf numFmtId="0" fontId="84" fillId="47" borderId="0" applyNumberFormat="0" applyBorder="0" applyAlignment="0" applyProtection="0"/>
    <xf numFmtId="0" fontId="55" fillId="105" borderId="0" applyNumberFormat="0" applyBorder="0" applyAlignment="0" applyProtection="0"/>
    <xf numFmtId="0" fontId="84" fillId="85" borderId="0" applyNumberFormat="0" applyBorder="0" applyAlignment="0" applyProtection="0"/>
    <xf numFmtId="0" fontId="84" fillId="85" borderId="0" applyNumberFormat="0" applyBorder="0" applyAlignment="0" applyProtection="0"/>
    <xf numFmtId="0" fontId="55" fillId="106" borderId="0" applyNumberFormat="0" applyBorder="0" applyAlignment="0" applyProtection="0"/>
    <xf numFmtId="0" fontId="84" fillId="86" borderId="0" applyNumberFormat="0" applyBorder="0" applyAlignment="0" applyProtection="0"/>
    <xf numFmtId="0" fontId="84" fillId="86" borderId="0" applyNumberFormat="0" applyBorder="0" applyAlignment="0" applyProtection="0"/>
    <xf numFmtId="0" fontId="55" fillId="93" borderId="0" applyNumberFormat="0" applyBorder="0" applyAlignment="0" applyProtection="0"/>
    <xf numFmtId="0" fontId="84" fillId="75" borderId="0" applyNumberFormat="0" applyBorder="0" applyAlignment="0" applyProtection="0"/>
    <xf numFmtId="0" fontId="84" fillId="75" borderId="0" applyNumberFormat="0" applyBorder="0" applyAlignment="0" applyProtection="0"/>
    <xf numFmtId="0" fontId="55" fillId="107" borderId="0" applyNumberFormat="0" applyBorder="0" applyAlignment="0" applyProtection="0"/>
    <xf numFmtId="0" fontId="4" fillId="14" borderId="43" applyNumberFormat="0" applyFont="0" applyAlignment="0" applyProtection="0"/>
    <xf numFmtId="0" fontId="78" fillId="41" borderId="51" applyNumberFormat="0" applyFont="0" applyAlignment="0" applyProtection="0"/>
    <xf numFmtId="0" fontId="85" fillId="48" borderId="45" applyNumberFormat="0" applyAlignment="0" applyProtection="0"/>
    <xf numFmtId="0" fontId="86" fillId="81" borderId="0" applyNumberFormat="0" applyBorder="0" applyAlignment="0" applyProtection="0"/>
    <xf numFmtId="0" fontId="86" fillId="81" borderId="0" applyNumberFormat="0" applyBorder="0" applyAlignment="0" applyProtection="0"/>
    <xf numFmtId="0" fontId="56" fillId="96" borderId="0" applyNumberFormat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57" applyNumberFormat="0" applyFill="0" applyAlignment="0" applyProtection="0"/>
    <xf numFmtId="0" fontId="90" fillId="0" borderId="57" applyNumberFormat="0" applyFill="0" applyAlignment="0" applyProtection="0"/>
    <xf numFmtId="0" fontId="63" fillId="0" borderId="47" applyNumberFormat="0" applyFill="0" applyAlignment="0" applyProtection="0"/>
    <xf numFmtId="0" fontId="91" fillId="0" borderId="48" applyNumberFormat="0" applyFill="0" applyAlignment="0" applyProtection="0"/>
    <xf numFmtId="0" fontId="91" fillId="0" borderId="48" applyNumberFormat="0" applyFill="0" applyAlignment="0" applyProtection="0"/>
    <xf numFmtId="0" fontId="64" fillId="0" borderId="70" applyNumberFormat="0" applyFill="0" applyAlignment="0" applyProtection="0"/>
    <xf numFmtId="0" fontId="92" fillId="0" borderId="58" applyNumberFormat="0" applyFill="0" applyAlignment="0" applyProtection="0"/>
    <xf numFmtId="0" fontId="92" fillId="0" borderId="58" applyNumberFormat="0" applyFill="0" applyAlignment="0" applyProtection="0"/>
    <xf numFmtId="0" fontId="65" fillId="0" borderId="71" applyNumberFormat="0" applyFill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3" fillId="73" borderId="0" applyNumberFormat="0" applyBorder="0" applyAlignment="0" applyProtection="0"/>
    <xf numFmtId="0" fontId="93" fillId="73" borderId="0" applyNumberFormat="0" applyBorder="0" applyAlignment="0" applyProtection="0"/>
    <xf numFmtId="0" fontId="62" fillId="67" borderId="0" applyNumberFormat="0" applyBorder="0" applyAlignment="0" applyProtection="0"/>
    <xf numFmtId="0" fontId="94" fillId="0" borderId="60" applyNumberFormat="0" applyFill="0" applyAlignment="0" applyProtection="0"/>
    <xf numFmtId="0" fontId="95" fillId="48" borderId="52" applyNumberFormat="0" applyAlignment="0" applyProtection="0"/>
    <xf numFmtId="0" fontId="96" fillId="45" borderId="45" applyNumberFormat="0" applyAlignment="0" applyProtection="0"/>
    <xf numFmtId="0" fontId="97" fillId="44" borderId="0" applyNumberFormat="0" applyBorder="0" applyAlignment="0" applyProtection="0"/>
    <xf numFmtId="0" fontId="97" fillId="44" borderId="0" applyNumberFormat="0" applyBorder="0" applyAlignment="0" applyProtection="0"/>
    <xf numFmtId="0" fontId="114" fillId="66" borderId="0" applyNumberFormat="0" applyBorder="0" applyAlignment="0" applyProtection="0"/>
    <xf numFmtId="0" fontId="98" fillId="88" borderId="46" applyNumberFormat="0" applyAlignment="0" applyProtection="0"/>
    <xf numFmtId="0" fontId="98" fillId="88" borderId="46" applyNumberFormat="0" applyAlignment="0" applyProtection="0"/>
    <xf numFmtId="0" fontId="59" fillId="106" borderId="46" applyNumberFormat="0" applyAlignment="0" applyProtection="0"/>
    <xf numFmtId="0" fontId="99" fillId="0" borderId="59" applyNumberFormat="0" applyFill="0" applyAlignment="0" applyProtection="0"/>
    <xf numFmtId="0" fontId="99" fillId="0" borderId="59" applyNumberFormat="0" applyFill="0" applyAlignment="0" applyProtection="0"/>
    <xf numFmtId="0" fontId="62" fillId="0" borderId="72" applyNumberFormat="0" applyFill="0" applyAlignment="0" applyProtection="0"/>
    <xf numFmtId="0" fontId="78" fillId="0" borderId="0" applyAlignment="0">
      <alignment horizontal="right" indent="2"/>
    </xf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4" fillId="0" borderId="0"/>
    <xf numFmtId="0" fontId="6" fillId="91" borderId="0"/>
    <xf numFmtId="0" fontId="7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8" fillId="50" borderId="0" applyNumberFormat="0" applyBorder="0" applyAlignment="0" applyProtection="0"/>
    <xf numFmtId="0" fontId="78" fillId="49" borderId="0" applyNumberFormat="0" applyBorder="0" applyAlignment="0" applyProtection="0"/>
    <xf numFmtId="0" fontId="78" fillId="82" borderId="0" applyNumberFormat="0" applyBorder="0" applyAlignment="0" applyProtection="0"/>
    <xf numFmtId="9" fontId="4" fillId="0" borderId="0" applyFont="0" applyFill="0" applyBorder="0" applyAlignment="0" applyProtection="0"/>
    <xf numFmtId="0" fontId="78" fillId="0" borderId="0"/>
    <xf numFmtId="0" fontId="78" fillId="0" borderId="0"/>
    <xf numFmtId="179" fontId="4" fillId="0" borderId="0" applyFont="0" applyFill="0" applyBorder="0" applyAlignment="0" applyProtection="0"/>
    <xf numFmtId="0" fontId="78" fillId="81" borderId="0" applyNumberFormat="0" applyBorder="0" applyAlignment="0" applyProtection="0"/>
    <xf numFmtId="0" fontId="6" fillId="91" borderId="0"/>
    <xf numFmtId="0" fontId="46" fillId="0" borderId="41" applyNumberFormat="0" applyFill="0" applyAlignment="0" applyProtection="0"/>
    <xf numFmtId="0" fontId="37" fillId="0" borderId="36" applyNumberFormat="0" applyFill="0" applyAlignment="0" applyProtection="0"/>
    <xf numFmtId="0" fontId="40" fillId="8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39" borderId="53" applyNumberFormat="0" applyProtection="0">
      <alignment horizontal="left" vertical="top" indent="1"/>
    </xf>
    <xf numFmtId="0" fontId="63" fillId="0" borderId="47" applyNumberFormat="0" applyFill="0" applyAlignment="0" applyProtection="0"/>
    <xf numFmtId="0" fontId="51" fillId="30" borderId="0" applyNumberFormat="0" applyBorder="0" applyAlignment="0" applyProtection="0"/>
    <xf numFmtId="0" fontId="4" fillId="0" borderId="0"/>
    <xf numFmtId="0" fontId="1" fillId="36" borderId="0" applyNumberFormat="0" applyBorder="0" applyAlignment="0" applyProtection="0"/>
    <xf numFmtId="0" fontId="51" fillId="35" borderId="0" applyNumberFormat="0" applyBorder="0" applyAlignment="0" applyProtection="0"/>
    <xf numFmtId="0" fontId="55" fillId="107" borderId="0" applyNumberFormat="0" applyBorder="0" applyAlignment="0" applyProtection="0"/>
    <xf numFmtId="0" fontId="4" fillId="0" borderId="0"/>
    <xf numFmtId="0" fontId="78" fillId="41" borderId="51" applyNumberFormat="0" applyFont="0" applyAlignment="0" applyProtection="0"/>
    <xf numFmtId="0" fontId="45" fillId="12" borderId="39" applyNumberFormat="0" applyAlignment="0" applyProtection="0"/>
    <xf numFmtId="0" fontId="51" fillId="22" borderId="0" applyNumberFormat="0" applyBorder="0" applyAlignment="0" applyProtection="0"/>
    <xf numFmtId="0" fontId="1" fillId="0" borderId="0"/>
    <xf numFmtId="0" fontId="38" fillId="0" borderId="37" applyNumberFormat="0" applyFill="0" applyAlignment="0" applyProtection="0"/>
    <xf numFmtId="0" fontId="1" fillId="24" borderId="0" applyNumberFormat="0" applyBorder="0" applyAlignment="0" applyProtection="0"/>
    <xf numFmtId="0" fontId="4" fillId="0" borderId="0"/>
    <xf numFmtId="0" fontId="51" fillId="27" borderId="0" applyNumberFormat="0" applyBorder="0" applyAlignment="0" applyProtection="0"/>
    <xf numFmtId="43" fontId="78" fillId="0" borderId="0" applyFont="0" applyFill="0" applyBorder="0" applyAlignment="0" applyProtection="0"/>
    <xf numFmtId="0" fontId="40" fillId="8" borderId="0" applyNumberFormat="0" applyBorder="0" applyAlignment="0" applyProtection="0"/>
    <xf numFmtId="0" fontId="39" fillId="0" borderId="0" applyNumberFormat="0" applyFill="0" applyBorder="0" applyAlignment="0" applyProtection="0"/>
    <xf numFmtId="0" fontId="51" fillId="3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62" fillId="67" borderId="0" applyNumberFormat="0" applyBorder="0" applyAlignment="0" applyProtection="0"/>
    <xf numFmtId="0" fontId="6" fillId="91" borderId="0"/>
    <xf numFmtId="0" fontId="50" fillId="0" borderId="44" applyNumberFormat="0" applyFill="0" applyAlignment="0" applyProtection="0"/>
    <xf numFmtId="0" fontId="1" fillId="20" borderId="0" applyNumberFormat="0" applyBorder="0" applyAlignment="0" applyProtection="0"/>
    <xf numFmtId="0" fontId="46" fillId="0" borderId="41" applyNumberFormat="0" applyFill="0" applyAlignment="0" applyProtection="0"/>
    <xf numFmtId="0" fontId="51" fillId="15" borderId="0" applyNumberFormat="0" applyBorder="0" applyAlignment="0" applyProtection="0"/>
    <xf numFmtId="0" fontId="4" fillId="0" borderId="0"/>
    <xf numFmtId="0" fontId="51" fillId="31" borderId="0" applyNumberFormat="0" applyBorder="0" applyAlignment="0" applyProtection="0"/>
    <xf numFmtId="0" fontId="51" fillId="27" borderId="0" applyNumberFormat="0" applyBorder="0" applyAlignment="0" applyProtection="0"/>
    <xf numFmtId="0" fontId="4" fillId="0" borderId="0"/>
    <xf numFmtId="0" fontId="51" fillId="35" borderId="0" applyNumberFormat="0" applyBorder="0" applyAlignment="0" applyProtection="0"/>
    <xf numFmtId="0" fontId="6" fillId="43" borderId="53" applyNumberFormat="0" applyProtection="0">
      <alignment horizontal="left" vertical="top" indent="1"/>
    </xf>
    <xf numFmtId="0" fontId="62" fillId="0" borderId="72" applyNumberFormat="0" applyFill="0" applyAlignment="0" applyProtection="0"/>
    <xf numFmtId="0" fontId="65" fillId="0" borderId="71" applyNumberFormat="0" applyFill="0" applyAlignment="0" applyProtection="0"/>
    <xf numFmtId="0" fontId="42" fillId="10" borderId="0" applyNumberFormat="0" applyBorder="0" applyAlignment="0" applyProtection="0"/>
    <xf numFmtId="0" fontId="47" fillId="13" borderId="42" applyNumberFormat="0" applyAlignment="0" applyProtection="0"/>
    <xf numFmtId="0" fontId="39" fillId="0" borderId="38" applyNumberFormat="0" applyFill="0" applyAlignment="0" applyProtection="0"/>
    <xf numFmtId="0" fontId="6" fillId="91" borderId="0"/>
    <xf numFmtId="0" fontId="51" fillId="34" borderId="0" applyNumberFormat="0" applyBorder="0" applyAlignment="0" applyProtection="0"/>
    <xf numFmtId="0" fontId="55" fillId="107" borderId="0" applyNumberFormat="0" applyBorder="0" applyAlignment="0" applyProtection="0"/>
    <xf numFmtId="0" fontId="1" fillId="0" borderId="0"/>
    <xf numFmtId="0" fontId="4" fillId="0" borderId="0"/>
    <xf numFmtId="0" fontId="6" fillId="91" borderId="0"/>
    <xf numFmtId="0" fontId="1" fillId="0" borderId="0"/>
    <xf numFmtId="0" fontId="6" fillId="91" borderId="0"/>
    <xf numFmtId="0" fontId="51" fillId="23" borderId="0" applyNumberFormat="0" applyBorder="0" applyAlignment="0" applyProtection="0"/>
    <xf numFmtId="0" fontId="60" fillId="0" borderId="56" applyNumberFormat="0" applyFill="0" applyAlignment="0" applyProtection="0"/>
    <xf numFmtId="0" fontId="37" fillId="0" borderId="36" applyNumberFormat="0" applyFill="0" applyAlignment="0" applyProtection="0"/>
    <xf numFmtId="0" fontId="1" fillId="21" borderId="0" applyNumberFormat="0" applyBorder="0" applyAlignment="0" applyProtection="0"/>
    <xf numFmtId="0" fontId="62" fillId="67" borderId="0" applyNumberFormat="0" applyBorder="0" applyAlignment="0" applyProtection="0"/>
    <xf numFmtId="0" fontId="51" fillId="23" borderId="0" applyNumberFormat="0" applyBorder="0" applyAlignment="0" applyProtection="0"/>
    <xf numFmtId="0" fontId="6" fillId="39" borderId="53" applyNumberFormat="0" applyProtection="0">
      <alignment horizontal="left" vertical="top" indent="1"/>
    </xf>
    <xf numFmtId="0" fontId="51" fillId="19" borderId="0" applyNumberFormat="0" applyBorder="0" applyAlignment="0" applyProtection="0"/>
    <xf numFmtId="0" fontId="65" fillId="0" borderId="71" applyNumberFormat="0" applyFill="0" applyAlignment="0" applyProtection="0"/>
    <xf numFmtId="0" fontId="1" fillId="25" borderId="0" applyNumberFormat="0" applyBorder="0" applyAlignment="0" applyProtection="0"/>
    <xf numFmtId="0" fontId="80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80" fillId="0" borderId="0"/>
    <xf numFmtId="0" fontId="1" fillId="14" borderId="43" applyNumberFormat="0" applyFont="0" applyAlignment="0" applyProtection="0"/>
    <xf numFmtId="0" fontId="80" fillId="0" borderId="0"/>
    <xf numFmtId="0" fontId="1" fillId="14" borderId="43" applyNumberFormat="0" applyFont="0" applyAlignment="0" applyProtection="0"/>
    <xf numFmtId="0" fontId="80" fillId="0" borderId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80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80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80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80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4" fillId="0" borderId="0"/>
    <xf numFmtId="0" fontId="69" fillId="108" borderId="52" applyNumberFormat="0" applyAlignment="0" applyProtection="0"/>
    <xf numFmtId="0" fontId="1" fillId="0" borderId="0"/>
    <xf numFmtId="0" fontId="55" fillId="105" borderId="0" applyNumberFormat="0" applyBorder="0" applyAlignment="0" applyProtection="0"/>
    <xf numFmtId="0" fontId="55" fillId="52" borderId="0" applyNumberFormat="0" applyBorder="0" applyAlignment="0" applyProtection="0"/>
    <xf numFmtId="0" fontId="44" fillId="12" borderId="40" applyNumberFormat="0" applyAlignment="0" applyProtection="0"/>
    <xf numFmtId="0" fontId="6" fillId="91" borderId="0"/>
    <xf numFmtId="0" fontId="6" fillId="91" borderId="0"/>
    <xf numFmtId="0" fontId="65" fillId="0" borderId="0" applyNumberFormat="0" applyFill="0" applyBorder="0" applyAlignment="0" applyProtection="0"/>
    <xf numFmtId="0" fontId="55" fillId="93" borderId="0" applyNumberFormat="0" applyBorder="0" applyAlignment="0" applyProtection="0"/>
    <xf numFmtId="0" fontId="114" fillId="66" borderId="0" applyNumberFormat="0" applyBorder="0" applyAlignment="0" applyProtection="0"/>
    <xf numFmtId="0" fontId="6" fillId="66" borderId="67" applyNumberFormat="0" applyFont="0" applyAlignment="0" applyProtection="0"/>
    <xf numFmtId="0" fontId="48" fillId="0" borderId="0" applyNumberFormat="0" applyFill="0" applyBorder="0" applyAlignment="0" applyProtection="0"/>
    <xf numFmtId="0" fontId="1" fillId="0" borderId="0"/>
    <xf numFmtId="0" fontId="51" fillId="19" borderId="0" applyNumberFormat="0" applyBorder="0" applyAlignment="0" applyProtection="0"/>
    <xf numFmtId="0" fontId="44" fillId="12" borderId="40" applyNumberFormat="0" applyAlignment="0" applyProtection="0"/>
    <xf numFmtId="0" fontId="56" fillId="96" borderId="0" applyNumberFormat="0" applyBorder="0" applyAlignment="0" applyProtection="0"/>
    <xf numFmtId="0" fontId="116" fillId="0" borderId="0" applyNumberFormat="0" applyFill="0" applyBorder="0" applyAlignment="0" applyProtection="0"/>
    <xf numFmtId="0" fontId="55" fillId="56" borderId="0" applyNumberFormat="0" applyBorder="0" applyAlignment="0" applyProtection="0"/>
    <xf numFmtId="0" fontId="1" fillId="0" borderId="0"/>
    <xf numFmtId="0" fontId="55" fillId="52" borderId="0" applyNumberFormat="0" applyBorder="0" applyAlignment="0" applyProtection="0"/>
    <xf numFmtId="0" fontId="55" fillId="106" borderId="0" applyNumberFormat="0" applyBorder="0" applyAlignment="0" applyProtection="0"/>
    <xf numFmtId="0" fontId="55" fillId="106" borderId="0" applyNumberFormat="0" applyBorder="0" applyAlignment="0" applyProtection="0"/>
    <xf numFmtId="0" fontId="4" fillId="0" borderId="0"/>
    <xf numFmtId="0" fontId="56" fillId="96" borderId="0" applyNumberFormat="0" applyBorder="0" applyAlignment="0" applyProtection="0"/>
    <xf numFmtId="0" fontId="65" fillId="0" borderId="0" applyNumberFormat="0" applyFill="0" applyBorder="0" applyAlignment="0" applyProtection="0"/>
    <xf numFmtId="0" fontId="4" fillId="0" borderId="0"/>
    <xf numFmtId="172" fontId="1" fillId="0" borderId="0" applyFont="0" applyFill="0" applyBorder="0" applyAlignment="0" applyProtection="0"/>
    <xf numFmtId="0" fontId="6" fillId="66" borderId="67" applyNumberFormat="0" applyFont="0" applyAlignment="0" applyProtection="0"/>
    <xf numFmtId="0" fontId="43" fillId="11" borderId="39" applyNumberFormat="0" applyAlignment="0" applyProtection="0"/>
    <xf numFmtId="0" fontId="45" fillId="12" borderId="39" applyNumberFormat="0" applyAlignment="0" applyProtection="0"/>
    <xf numFmtId="0" fontId="49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47" fillId="13" borderId="42" applyNumberFormat="0" applyAlignment="0" applyProtection="0"/>
    <xf numFmtId="0" fontId="50" fillId="0" borderId="44" applyNumberFormat="0" applyFill="0" applyAlignment="0" applyProtection="0"/>
    <xf numFmtId="0" fontId="1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1" fillId="0" borderId="0"/>
    <xf numFmtId="0" fontId="93" fillId="73" borderId="0" applyNumberFormat="0" applyBorder="0" applyAlignment="0" applyProtection="0"/>
    <xf numFmtId="0" fontId="94" fillId="0" borderId="60" applyNumberFormat="0" applyFill="0" applyAlignment="0" applyProtection="0"/>
    <xf numFmtId="0" fontId="4" fillId="0" borderId="0"/>
    <xf numFmtId="0" fontId="92" fillId="0" borderId="58" applyNumberFormat="0" applyFill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86" fillId="81" borderId="0" applyNumberFormat="0" applyBorder="0" applyAlignment="0" applyProtection="0"/>
    <xf numFmtId="0" fontId="84" fillId="51" borderId="0" applyNumberFormat="0" applyBorder="0" applyAlignment="0" applyProtection="0"/>
    <xf numFmtId="0" fontId="1" fillId="0" borderId="0"/>
    <xf numFmtId="0" fontId="1" fillId="0" borderId="0"/>
    <xf numFmtId="0" fontId="84" fillId="40" borderId="0" applyNumberFormat="0" applyBorder="0" applyAlignment="0" applyProtection="0"/>
    <xf numFmtId="0" fontId="1" fillId="0" borderId="0"/>
    <xf numFmtId="0" fontId="98" fillId="88" borderId="46" applyNumberFormat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84" borderId="0" applyNumberFormat="0" applyBorder="0" applyAlignment="0" applyProtection="0"/>
    <xf numFmtId="0" fontId="1" fillId="0" borderId="0"/>
    <xf numFmtId="0" fontId="85" fillId="48" borderId="45" applyNumberFormat="0" applyAlignment="0" applyProtection="0"/>
    <xf numFmtId="172" fontId="4" fillId="0" borderId="0" applyFont="0" applyFill="0" applyBorder="0" applyAlignment="0" applyProtection="0"/>
    <xf numFmtId="0" fontId="90" fillId="0" borderId="57" applyNumberFormat="0" applyFill="0" applyAlignment="0" applyProtection="0"/>
    <xf numFmtId="9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96" fillId="45" borderId="45" applyNumberFormat="0" applyAlignment="0" applyProtection="0"/>
    <xf numFmtId="0" fontId="84" fillId="74" borderId="0" applyNumberFormat="0" applyBorder="0" applyAlignment="0" applyProtection="0"/>
    <xf numFmtId="0" fontId="6" fillId="91" borderId="0"/>
    <xf numFmtId="0" fontId="4" fillId="0" borderId="0"/>
    <xf numFmtId="0" fontId="84" fillId="85" borderId="0" applyNumberFormat="0" applyBorder="0" applyAlignment="0" applyProtection="0"/>
    <xf numFmtId="0" fontId="1" fillId="14" borderId="43" applyNumberFormat="0" applyFont="0" applyAlignment="0" applyProtection="0"/>
    <xf numFmtId="0" fontId="84" fillId="87" borderId="0" applyNumberFormat="0" applyBorder="0" applyAlignment="0" applyProtection="0"/>
    <xf numFmtId="0" fontId="1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6" fillId="91" borderId="0"/>
    <xf numFmtId="172" fontId="4" fillId="0" borderId="0" applyFont="0" applyFill="0" applyBorder="0" applyAlignment="0" applyProtection="0"/>
    <xf numFmtId="0" fontId="95" fillId="48" borderId="52" applyNumberFormat="0" applyAlignment="0" applyProtection="0"/>
    <xf numFmtId="0" fontId="1" fillId="0" borderId="0"/>
    <xf numFmtId="0" fontId="1" fillId="0" borderId="0"/>
    <xf numFmtId="0" fontId="84" fillId="49" borderId="0" applyNumberFormat="0" applyBorder="0" applyAlignment="0" applyProtection="0"/>
    <xf numFmtId="0" fontId="84" fillId="75" borderId="0" applyNumberFormat="0" applyBorder="0" applyAlignment="0" applyProtection="0"/>
    <xf numFmtId="172" fontId="1" fillId="0" borderId="0" applyFont="0" applyFill="0" applyBorder="0" applyAlignment="0" applyProtection="0"/>
    <xf numFmtId="0" fontId="97" fillId="44" borderId="0" applyNumberFormat="0" applyBorder="0" applyAlignment="0" applyProtection="0"/>
    <xf numFmtId="0" fontId="91" fillId="0" borderId="48" applyNumberFormat="0" applyFill="0" applyAlignment="0" applyProtection="0"/>
    <xf numFmtId="0" fontId="84" fillId="86" borderId="0" applyNumberFormat="0" applyBorder="0" applyAlignment="0" applyProtection="0"/>
    <xf numFmtId="0" fontId="99" fillId="0" borderId="59" applyNumberFormat="0" applyFill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84" fillId="47" borderId="0" applyNumberFormat="0" applyBorder="0" applyAlignment="0" applyProtection="0"/>
    <xf numFmtId="0" fontId="8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6" fillId="91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19" fillId="109" borderId="0" applyNumberFormat="0" applyBorder="0" applyAlignment="0" applyProtection="0"/>
    <xf numFmtId="0" fontId="119" fillId="110" borderId="0" applyNumberFormat="0" applyBorder="0" applyAlignment="0" applyProtection="0"/>
    <xf numFmtId="0" fontId="119" fillId="110" borderId="0" applyNumberFormat="0" applyBorder="0" applyAlignment="0" applyProtection="0"/>
    <xf numFmtId="0" fontId="119" fillId="45" borderId="0" applyNumberFormat="0" applyBorder="0" applyAlignment="0" applyProtection="0"/>
    <xf numFmtId="0" fontId="119" fillId="109" borderId="0" applyNumberFormat="0" applyBorder="0" applyAlignment="0" applyProtection="0"/>
    <xf numFmtId="0" fontId="119" fillId="110" borderId="0" applyNumberFormat="0" applyBorder="0" applyAlignment="0" applyProtection="0"/>
    <xf numFmtId="0" fontId="119" fillId="109" borderId="0" applyNumberFormat="0" applyBorder="0" applyAlignment="0" applyProtection="0"/>
    <xf numFmtId="0" fontId="119" fillId="79" borderId="0" applyNumberFormat="0" applyBorder="0" applyAlignment="0" applyProtection="0"/>
    <xf numFmtId="0" fontId="119" fillId="79" borderId="0" applyNumberFormat="0" applyBorder="0" applyAlignment="0" applyProtection="0"/>
    <xf numFmtId="0" fontId="119" fillId="48" borderId="0" applyNumberFormat="0" applyBorder="0" applyAlignment="0" applyProtection="0"/>
    <xf numFmtId="0" fontId="119" fillId="109" borderId="0" applyNumberFormat="0" applyBorder="0" applyAlignment="0" applyProtection="0"/>
    <xf numFmtId="0" fontId="119" fillId="110" borderId="0" applyNumberFormat="0" applyBorder="0" applyAlignment="0" applyProtection="0"/>
    <xf numFmtId="0" fontId="120" fillId="109" borderId="0" applyNumberFormat="0" applyBorder="0" applyAlignment="0" applyProtection="0"/>
    <xf numFmtId="0" fontId="120" fillId="79" borderId="0" applyNumberFormat="0" applyBorder="0" applyAlignment="0" applyProtection="0"/>
    <xf numFmtId="0" fontId="120" fillId="79" borderId="0" applyNumberFormat="0" applyBorder="0" applyAlignment="0" applyProtection="0"/>
    <xf numFmtId="0" fontId="120" fillId="48" borderId="0" applyNumberFormat="0" applyBorder="0" applyAlignment="0" applyProtection="0"/>
    <xf numFmtId="0" fontId="120" fillId="109" borderId="0" applyNumberFormat="0" applyBorder="0" applyAlignment="0" applyProtection="0"/>
    <xf numFmtId="0" fontId="120" fillId="79" borderId="0" applyNumberFormat="0" applyBorder="0" applyAlignment="0" applyProtection="0"/>
    <xf numFmtId="0" fontId="120" fillId="111" borderId="0" applyNumberFormat="0" applyBorder="0" applyAlignment="0" applyProtection="0"/>
    <xf numFmtId="0" fontId="120" fillId="102" borderId="0" applyNumberFormat="0" applyBorder="0" applyAlignment="0" applyProtection="0"/>
    <xf numFmtId="0" fontId="120" fillId="112" borderId="0" applyNumberFormat="0" applyBorder="0" applyAlignment="0" applyProtection="0"/>
    <xf numFmtId="0" fontId="120" fillId="75" borderId="0" applyNumberFormat="0" applyBorder="0" applyAlignment="0" applyProtection="0"/>
    <xf numFmtId="0" fontId="120" fillId="111" borderId="0" applyNumberFormat="0" applyBorder="0" applyAlignment="0" applyProtection="0"/>
    <xf numFmtId="0" fontId="120" fillId="51" borderId="0" applyNumberFormat="0" applyBorder="0" applyAlignment="0" applyProtection="0"/>
    <xf numFmtId="0" fontId="121" fillId="44" borderId="0" applyNumberFormat="0" applyBorder="0" applyAlignment="0" applyProtection="0"/>
    <xf numFmtId="0" fontId="122" fillId="42" borderId="45" applyNumberFormat="0" applyAlignment="0" applyProtection="0"/>
    <xf numFmtId="0" fontId="123" fillId="113" borderId="73" applyNumberFormat="0" applyAlignment="0" applyProtection="0"/>
    <xf numFmtId="164" fontId="4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5" fillId="81" borderId="0" applyNumberFormat="0" applyBorder="0" applyAlignment="0" applyProtection="0"/>
    <xf numFmtId="0" fontId="118" fillId="0" borderId="74" applyNumberFormat="0" applyAlignment="0" applyProtection="0">
      <alignment horizontal="left" vertical="center"/>
    </xf>
    <xf numFmtId="0" fontId="118" fillId="0" borderId="65">
      <alignment horizontal="left" vertical="center"/>
    </xf>
    <xf numFmtId="0" fontId="126" fillId="0" borderId="47" applyNumberFormat="0" applyFill="0" applyAlignment="0" applyProtection="0"/>
    <xf numFmtId="0" fontId="127" fillId="0" borderId="75" applyNumberFormat="0" applyFill="0" applyAlignment="0" applyProtection="0"/>
    <xf numFmtId="0" fontId="128" fillId="0" borderId="76" applyNumberFormat="0" applyFill="0" applyAlignment="0" applyProtection="0"/>
    <xf numFmtId="0" fontId="128" fillId="0" borderId="0" applyNumberFormat="0" applyFill="0" applyBorder="0" applyAlignment="0" applyProtection="0"/>
    <xf numFmtId="0" fontId="129" fillId="79" borderId="45" applyNumberFormat="0" applyAlignment="0" applyProtection="0"/>
    <xf numFmtId="0" fontId="130" fillId="0" borderId="77" applyNumberFormat="0" applyFill="0" applyAlignment="0" applyProtection="0"/>
    <xf numFmtId="0" fontId="131" fillId="73" borderId="0" applyNumberFormat="0" applyBorder="0" applyAlignment="0" applyProtection="0"/>
    <xf numFmtId="0" fontId="132" fillId="0" borderId="0">
      <alignment horizontal="right" wrapText="1"/>
    </xf>
    <xf numFmtId="0" fontId="133" fillId="42" borderId="78" applyNumberFormat="0" applyAlignment="0" applyProtection="0"/>
    <xf numFmtId="0" fontId="134" fillId="0" borderId="0" applyNumberFormat="0" applyFill="0" applyBorder="0" applyAlignment="0" applyProtection="0"/>
    <xf numFmtId="0" fontId="135" fillId="0" borderId="56" applyNumberFormat="0" applyFill="0" applyAlignment="0" applyProtection="0"/>
    <xf numFmtId="0" fontId="136" fillId="0" borderId="0" applyNumberFormat="0" applyFill="0" applyBorder="0" applyAlignment="0" applyProtection="0"/>
    <xf numFmtId="173" fontId="4" fillId="0" borderId="0" applyFont="0" applyFill="0" applyBorder="0" applyAlignment="0" applyProtection="0"/>
    <xf numFmtId="180" fontId="137" fillId="0" borderId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0" fontId="4" fillId="41" borderId="51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4" fillId="14" borderId="43" applyNumberFormat="0" applyFont="0" applyAlignment="0" applyProtection="0"/>
    <xf numFmtId="0" fontId="6" fillId="91" borderId="0"/>
    <xf numFmtId="172" fontId="4" fillId="0" borderId="0" applyFont="0" applyFill="0" applyBorder="0" applyAlignment="0" applyProtection="0"/>
    <xf numFmtId="0" fontId="4" fillId="0" borderId="0"/>
    <xf numFmtId="0" fontId="6" fillId="66" borderId="67" applyNumberFormat="0" applyFont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80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80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91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80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" fillId="0" borderId="0"/>
    <xf numFmtId="0" fontId="84" fillId="84" borderId="0" applyNumberFormat="0" applyBorder="0" applyAlignment="0" applyProtection="0"/>
    <xf numFmtId="0" fontId="84" fillId="40" borderId="0" applyNumberFormat="0" applyBorder="0" applyAlignment="0" applyProtection="0"/>
    <xf numFmtId="0" fontId="84" fillId="49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51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91" borderId="0"/>
    <xf numFmtId="0" fontId="6" fillId="91" borderId="0"/>
    <xf numFmtId="0" fontId="6" fillId="91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4" fillId="87" borderId="0" applyNumberFormat="0" applyBorder="0" applyAlignment="0" applyProtection="0"/>
    <xf numFmtId="0" fontId="84" fillId="74" borderId="0" applyNumberFormat="0" applyBorder="0" applyAlignment="0" applyProtection="0"/>
    <xf numFmtId="0" fontId="84" fillId="47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75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85" fillId="48" borderId="45" applyNumberFormat="0" applyAlignment="0" applyProtection="0"/>
    <xf numFmtId="0" fontId="86" fillId="81" borderId="0" applyNumberFormat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3" fillId="73" borderId="0" applyNumberFormat="0" applyBorder="0" applyAlignment="0" applyProtection="0"/>
    <xf numFmtId="0" fontId="94" fillId="0" borderId="60" applyNumberFormat="0" applyFill="0" applyAlignment="0" applyProtection="0"/>
    <xf numFmtId="0" fontId="95" fillId="48" borderId="52" applyNumberFormat="0" applyAlignment="0" applyProtection="0"/>
    <xf numFmtId="0" fontId="96" fillId="45" borderId="45" applyNumberFormat="0" applyAlignment="0" applyProtection="0"/>
    <xf numFmtId="0" fontId="97" fillId="44" borderId="0" applyNumberFormat="0" applyBorder="0" applyAlignment="0" applyProtection="0"/>
    <xf numFmtId="0" fontId="98" fillId="88" borderId="46" applyNumberFormat="0" applyAlignment="0" applyProtection="0"/>
    <xf numFmtId="0" fontId="99" fillId="0" borderId="59" applyNumberFormat="0" applyFill="0" applyAlignment="0" applyProtection="0"/>
    <xf numFmtId="0" fontId="80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" fillId="0" borderId="0"/>
    <xf numFmtId="0" fontId="6" fillId="91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0" fontId="6" fillId="91" borderId="0"/>
    <xf numFmtId="0" fontId="6" fillId="91" borderId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91" borderId="0"/>
    <xf numFmtId="0" fontId="4" fillId="0" borderId="0"/>
    <xf numFmtId="0" fontId="4" fillId="0" borderId="0"/>
    <xf numFmtId="0" fontId="6" fillId="91" borderId="0"/>
    <xf numFmtId="0" fontId="6" fillId="91" borderId="0"/>
    <xf numFmtId="0" fontId="4" fillId="0" borderId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172" fontId="7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78" fillId="14" borderId="4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43" applyNumberFormat="0" applyFont="0" applyAlignment="0" applyProtection="0"/>
    <xf numFmtId="0" fontId="6" fillId="91" borderId="0"/>
    <xf numFmtId="0" fontId="4" fillId="0" borderId="0"/>
    <xf numFmtId="0" fontId="4" fillId="0" borderId="0"/>
    <xf numFmtId="0" fontId="1" fillId="36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91" borderId="0"/>
    <xf numFmtId="0" fontId="1" fillId="29" borderId="0" applyNumberFormat="0" applyBorder="0" applyAlignment="0" applyProtection="0"/>
    <xf numFmtId="0" fontId="1" fillId="14" borderId="43" applyNumberFormat="0" applyFont="0" applyAlignment="0" applyProtection="0"/>
    <xf numFmtId="0" fontId="1" fillId="33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1" fillId="37" borderId="0" applyNumberFormat="0" applyBorder="0" applyAlignment="0" applyProtection="0"/>
    <xf numFmtId="0" fontId="6" fillId="91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4" borderId="43" applyNumberFormat="0" applyFont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6" fillId="91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6" fillId="91" borderId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6" fillId="91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14" borderId="43" applyNumberFormat="0" applyFont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25" borderId="0" applyNumberFormat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6" fillId="91" borderId="0"/>
    <xf numFmtId="0" fontId="1" fillId="36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6" fillId="91" borderId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91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43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6" fillId="91" borderId="0"/>
    <xf numFmtId="0" fontId="1" fillId="32" borderId="0" applyNumberFormat="0" applyBorder="0" applyAlignment="0" applyProtection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0" fontId="6" fillId="91" borderId="0"/>
    <xf numFmtId="0" fontId="1" fillId="14" borderId="43" applyNumberFormat="0" applyFont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0" fontId="1" fillId="0" borderId="0"/>
    <xf numFmtId="0" fontId="4" fillId="0" borderId="0"/>
    <xf numFmtId="0" fontId="1" fillId="21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6" fillId="91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91" borderId="0"/>
    <xf numFmtId="0" fontId="6" fillId="91" borderId="0"/>
    <xf numFmtId="43" fontId="4" fillId="0" borderId="0" applyFont="0" applyFill="0" applyBorder="0" applyAlignment="0" applyProtection="0"/>
    <xf numFmtId="0" fontId="4" fillId="0" borderId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7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8" fillId="50" borderId="0" applyNumberFormat="0" applyBorder="0" applyAlignment="0" applyProtection="0"/>
    <xf numFmtId="0" fontId="78" fillId="43" borderId="0" applyNumberFormat="0" applyBorder="0" applyAlignment="0" applyProtection="0"/>
    <xf numFmtId="0" fontId="78" fillId="82" borderId="0" applyNumberFormat="0" applyBorder="0" applyAlignment="0" applyProtection="0"/>
    <xf numFmtId="0" fontId="78" fillId="49" borderId="0" applyNumberFormat="0" applyBorder="0" applyAlignment="0" applyProtection="0"/>
    <xf numFmtId="0" fontId="78" fillId="40" borderId="0" applyNumberFormat="0" applyBorder="0" applyAlignment="0" applyProtection="0"/>
    <xf numFmtId="0" fontId="78" fillId="4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78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77" fillId="0" borderId="0"/>
    <xf numFmtId="0" fontId="1" fillId="0" borderId="0"/>
    <xf numFmtId="0" fontId="77" fillId="0" borderId="0"/>
    <xf numFmtId="0" fontId="77" fillId="0" borderId="0"/>
    <xf numFmtId="0" fontId="4" fillId="0" borderId="0"/>
    <xf numFmtId="0" fontId="7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0" fillId="0" borderId="56" applyNumberFormat="0" applyFill="0" applyAlignment="0" applyProtection="0"/>
    <xf numFmtId="0" fontId="78" fillId="45" borderId="0" applyNumberFormat="0" applyBorder="0" applyAlignment="0" applyProtection="0"/>
    <xf numFmtId="0" fontId="78" fillId="83" borderId="0" applyNumberFormat="0" applyBorder="0" applyAlignment="0" applyProtection="0"/>
    <xf numFmtId="0" fontId="78" fillId="82" borderId="0" applyNumberFormat="0" applyBorder="0" applyAlignment="0" applyProtection="0"/>
    <xf numFmtId="0" fontId="78" fillId="81" borderId="0" applyNumberFormat="0" applyBorder="0" applyAlignment="0" applyProtection="0"/>
    <xf numFmtId="0" fontId="78" fillId="44" borderId="0" applyNumberFormat="0" applyBorder="0" applyAlignment="0" applyProtection="0"/>
    <xf numFmtId="0" fontId="78" fillId="80" borderId="0" applyNumberFormat="0" applyBorder="0" applyAlignment="0" applyProtection="0"/>
    <xf numFmtId="0" fontId="84" fillId="84" borderId="0" applyNumberFormat="0" applyBorder="0" applyAlignment="0" applyProtection="0"/>
    <xf numFmtId="0" fontId="84" fillId="40" borderId="0" applyNumberFormat="0" applyBorder="0" applyAlignment="0" applyProtection="0"/>
    <xf numFmtId="0" fontId="84" fillId="49" borderId="0" applyNumberFormat="0" applyBorder="0" applyAlignment="0" applyProtection="0"/>
    <xf numFmtId="0" fontId="84" fillId="85" borderId="0" applyNumberFormat="0" applyBorder="0" applyAlignment="0" applyProtection="0"/>
    <xf numFmtId="0" fontId="84" fillId="86" borderId="0" applyNumberFormat="0" applyBorder="0" applyAlignment="0" applyProtection="0"/>
    <xf numFmtId="0" fontId="84" fillId="51" borderId="0" applyNumberFormat="0" applyBorder="0" applyAlignment="0" applyProtection="0"/>
    <xf numFmtId="0" fontId="55" fillId="52" borderId="0" applyNumberFormat="0" applyBorder="0" applyAlignment="0" applyProtection="0"/>
    <xf numFmtId="0" fontId="55" fillId="56" borderId="0" applyNumberFormat="0" applyBorder="0" applyAlignment="0" applyProtection="0"/>
    <xf numFmtId="0" fontId="55" fillId="5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55" fillId="63" borderId="0" applyNumberFormat="0" applyBorder="0" applyAlignment="0" applyProtection="0"/>
    <xf numFmtId="0" fontId="55" fillId="64" borderId="0" applyNumberFormat="0" applyBorder="0" applyAlignment="0" applyProtection="0"/>
    <xf numFmtId="0" fontId="55" fillId="65" borderId="0" applyNumberFormat="0" applyBorder="0" applyAlignment="0" applyProtection="0"/>
    <xf numFmtId="0" fontId="97" fillId="44" borderId="0" applyNumberFormat="0" applyBorder="0" applyAlignment="0" applyProtection="0"/>
    <xf numFmtId="0" fontId="85" fillId="48" borderId="45" applyNumberFormat="0" applyAlignment="0" applyProtection="0"/>
    <xf numFmtId="0" fontId="98" fillId="88" borderId="46" applyNumberFormat="0" applyAlignment="0" applyProtection="0"/>
    <xf numFmtId="43" fontId="77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6" fillId="81" borderId="0" applyNumberFormat="0" applyBorder="0" applyAlignment="0" applyProtection="0"/>
    <xf numFmtId="0" fontId="90" fillId="0" borderId="57" applyNumberFormat="0" applyFill="0" applyAlignment="0" applyProtection="0"/>
    <xf numFmtId="0" fontId="91" fillId="0" borderId="48" applyNumberFormat="0" applyFill="0" applyAlignment="0" applyProtection="0"/>
    <xf numFmtId="0" fontId="92" fillId="0" borderId="58" applyNumberFormat="0" applyFill="0" applyAlignment="0" applyProtection="0"/>
    <xf numFmtId="0" fontId="92" fillId="0" borderId="0" applyNumberFormat="0" applyFill="0" applyBorder="0" applyAlignment="0" applyProtection="0"/>
    <xf numFmtId="0" fontId="96" fillId="45" borderId="45" applyNumberFormat="0" applyAlignment="0" applyProtection="0"/>
    <xf numFmtId="0" fontId="99" fillId="0" borderId="59" applyNumberFormat="0" applyFill="0" applyAlignment="0" applyProtection="0"/>
    <xf numFmtId="0" fontId="93" fillId="73" borderId="0" applyNumberFormat="0" applyBorder="0" applyAlignment="0" applyProtection="0"/>
    <xf numFmtId="0" fontId="1" fillId="0" borderId="0"/>
    <xf numFmtId="0" fontId="4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4" fillId="66" borderId="51" applyNumberFormat="0" applyFont="0" applyAlignment="0" applyProtection="0"/>
    <xf numFmtId="0" fontId="95" fillId="48" borderId="52" applyNumberFormat="0" applyAlignment="0" applyProtection="0"/>
    <xf numFmtId="9" fontId="1" fillId="0" borderId="0" applyFont="0" applyFill="0" applyBorder="0" applyAlignment="0" applyProtection="0"/>
    <xf numFmtId="9" fontId="78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72" fontId="78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4" fillId="0" borderId="60" applyNumberFormat="0" applyFill="0" applyAlignment="0" applyProtection="0"/>
    <xf numFmtId="0" fontId="87" fillId="0" borderId="0" applyNumberFormat="0" applyFill="0" applyBorder="0" applyAlignment="0" applyProtection="0"/>
    <xf numFmtId="0" fontId="78" fillId="4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171" fontId="4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78" fillId="5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84" fillId="8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84" fillId="40" borderId="0" applyNumberFormat="0" applyBorder="0" applyAlignment="0" applyProtection="0"/>
    <xf numFmtId="0" fontId="84" fillId="45" borderId="0" applyNumberFormat="0" applyBorder="0" applyAlignment="0" applyProtection="0"/>
    <xf numFmtId="0" fontId="84" fillId="46" borderId="0" applyNumberFormat="0" applyBorder="0" applyAlignment="0" applyProtection="0"/>
    <xf numFmtId="0" fontId="84" fillId="48" borderId="0" applyNumberFormat="0" applyBorder="0" applyAlignment="0" applyProtection="0"/>
    <xf numFmtId="0" fontId="84" fillId="49" borderId="0" applyNumberFormat="0" applyBorder="0" applyAlignment="0" applyProtection="0"/>
    <xf numFmtId="0" fontId="84" fillId="47" borderId="0" applyNumberFormat="0" applyBorder="0" applyAlignment="0" applyProtection="0"/>
    <xf numFmtId="0" fontId="84" fillId="46" borderId="0" applyNumberFormat="0" applyBorder="0" applyAlignment="0" applyProtection="0"/>
    <xf numFmtId="0" fontId="84" fillId="85" borderId="0" applyNumberFormat="0" applyBorder="0" applyAlignment="0" applyProtection="0"/>
    <xf numFmtId="0" fontId="85" fillId="48" borderId="45" applyNumberFormat="0" applyAlignment="0" applyProtection="0"/>
    <xf numFmtId="0" fontId="84" fillId="86" borderId="0" applyNumberFormat="0" applyBorder="0" applyAlignment="0" applyProtection="0"/>
    <xf numFmtId="0" fontId="84" fillId="51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6" fillId="45" borderId="4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" fillId="0" borderId="0"/>
    <xf numFmtId="0" fontId="35" fillId="0" borderId="0"/>
    <xf numFmtId="0" fontId="4" fillId="0" borderId="0"/>
    <xf numFmtId="0" fontId="1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48" borderId="52" applyNumberFormat="0" applyAlignment="0" applyProtection="0"/>
    <xf numFmtId="9" fontId="1" fillId="0" borderId="0" applyFont="0" applyFill="0" applyBorder="0" applyAlignment="0" applyProtection="0"/>
    <xf numFmtId="0" fontId="94" fillId="0" borderId="60" applyNumberFormat="0" applyFill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78" fillId="41" borderId="51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43" fontId="78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78" fillId="49" borderId="0" applyNumberFormat="0" applyBorder="0" applyAlignment="0" applyProtection="0"/>
    <xf numFmtId="0" fontId="78" fillId="82" borderId="0" applyNumberFormat="0" applyBorder="0" applyAlignment="0" applyProtection="0"/>
    <xf numFmtId="0" fontId="77" fillId="0" borderId="0"/>
    <xf numFmtId="0" fontId="4" fillId="0" borderId="0"/>
    <xf numFmtId="0" fontId="78" fillId="40" borderId="0" applyNumberFormat="0" applyBorder="0" applyAlignment="0" applyProtection="0"/>
    <xf numFmtId="0" fontId="106" fillId="0" borderId="0"/>
    <xf numFmtId="0" fontId="4" fillId="0" borderId="0"/>
    <xf numFmtId="0" fontId="78" fillId="0" borderId="0"/>
    <xf numFmtId="0" fontId="78" fillId="43" borderId="0" applyNumberFormat="0" applyBorder="0" applyAlignment="0" applyProtection="0"/>
    <xf numFmtId="9" fontId="4" fillId="0" borderId="0" applyFont="0" applyFill="0" applyBorder="0" applyAlignment="0" applyProtection="0"/>
    <xf numFmtId="0" fontId="78" fillId="45" borderId="0" applyNumberFormat="0" applyBorder="0" applyAlignment="0" applyProtection="0"/>
    <xf numFmtId="0" fontId="78" fillId="83" borderId="0" applyNumberFormat="0" applyBorder="0" applyAlignment="0" applyProtection="0"/>
    <xf numFmtId="0" fontId="78" fillId="82" borderId="0" applyNumberFormat="0" applyBorder="0" applyAlignment="0" applyProtection="0"/>
    <xf numFmtId="0" fontId="78" fillId="81" borderId="0" applyNumberFormat="0" applyBorder="0" applyAlignment="0" applyProtection="0"/>
    <xf numFmtId="0" fontId="84" fillId="86" borderId="0" applyNumberFormat="0" applyBorder="0" applyAlignment="0" applyProtection="0"/>
    <xf numFmtId="0" fontId="78" fillId="44" borderId="0" applyNumberFormat="0" applyBorder="0" applyAlignment="0" applyProtection="0"/>
    <xf numFmtId="0" fontId="84" fillId="89" borderId="0" applyNumberFormat="0" applyBorder="0" applyAlignment="0" applyProtection="0"/>
    <xf numFmtId="0" fontId="84" fillId="50" borderId="0" applyNumberFormat="0" applyBorder="0" applyAlignment="0" applyProtection="0"/>
    <xf numFmtId="0" fontId="4" fillId="41" borderId="51" applyNumberFormat="0" applyFont="0" applyAlignment="0" applyProtection="0"/>
    <xf numFmtId="0" fontId="78" fillId="80" borderId="0" applyNumberFormat="0" applyBorder="0" applyAlignment="0" applyProtection="0"/>
    <xf numFmtId="0" fontId="100" fillId="42" borderId="45" applyNumberFormat="0" applyAlignment="0" applyProtection="0"/>
    <xf numFmtId="0" fontId="86" fillId="76" borderId="0" applyNumberFormat="0" applyBorder="0" applyAlignment="0" applyProtection="0"/>
    <xf numFmtId="0" fontId="102" fillId="0" borderId="61" applyNumberFormat="0" applyFill="0" applyAlignment="0" applyProtection="0"/>
    <xf numFmtId="0" fontId="103" fillId="0" borderId="62" applyNumberFormat="0" applyFill="0" applyAlignment="0" applyProtection="0"/>
    <xf numFmtId="0" fontId="104" fillId="0" borderId="63" applyNumberFormat="0" applyFill="0" applyAlignment="0" applyProtection="0"/>
    <xf numFmtId="0" fontId="10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93" fillId="45" borderId="0" applyNumberFormat="0" applyBorder="0" applyAlignment="0" applyProtection="0"/>
    <xf numFmtId="0" fontId="94" fillId="0" borderId="64" applyNumberFormat="0" applyFill="0" applyAlignment="0" applyProtection="0"/>
    <xf numFmtId="0" fontId="95" fillId="42" borderId="52" applyNumberFormat="0" applyAlignment="0" applyProtection="0"/>
    <xf numFmtId="0" fontId="97" fillId="82" borderId="0" applyNumberFormat="0" applyBorder="0" applyAlignment="0" applyProtection="0"/>
    <xf numFmtId="0" fontId="105" fillId="0" borderId="50" applyNumberFormat="0" applyFill="0" applyAlignment="0" applyProtection="0"/>
    <xf numFmtId="0" fontId="1" fillId="0" borderId="0"/>
    <xf numFmtId="0" fontId="78" fillId="0" borderId="0"/>
    <xf numFmtId="4" fontId="53" fillId="78" borderId="0" applyNumberFormat="0" applyProtection="0">
      <alignment horizontal="left" vertical="center" indent="1"/>
    </xf>
    <xf numFmtId="4" fontId="53" fillId="39" borderId="0" applyNumberFormat="0" applyProtection="0">
      <alignment horizontal="left" vertical="center" indent="1"/>
    </xf>
    <xf numFmtId="0" fontId="4" fillId="46" borderId="53" applyNumberFormat="0" applyProtection="0">
      <alignment horizontal="left" vertical="center" indent="1"/>
    </xf>
    <xf numFmtId="0" fontId="4" fillId="46" borderId="53" applyNumberFormat="0" applyProtection="0">
      <alignment horizontal="left" vertical="top" indent="1"/>
    </xf>
    <xf numFmtId="0" fontId="4" fillId="39" borderId="53" applyNumberFormat="0" applyProtection="0">
      <alignment horizontal="left" vertical="center" indent="1"/>
    </xf>
    <xf numFmtId="0" fontId="4" fillId="39" borderId="53" applyNumberFormat="0" applyProtection="0">
      <alignment horizontal="left" vertical="top" indent="1"/>
    </xf>
    <xf numFmtId="0" fontId="4" fillId="43" borderId="53" applyNumberFormat="0" applyProtection="0">
      <alignment horizontal="left" vertical="center" indent="1"/>
    </xf>
    <xf numFmtId="0" fontId="4" fillId="43" borderId="53" applyNumberFormat="0" applyProtection="0">
      <alignment horizontal="left" vertical="top" indent="1"/>
    </xf>
    <xf numFmtId="0" fontId="4" fillId="78" borderId="53" applyNumberFormat="0" applyProtection="0">
      <alignment horizontal="left" vertical="center" indent="1"/>
    </xf>
    <xf numFmtId="0" fontId="4" fillId="78" borderId="53" applyNumberFormat="0" applyProtection="0">
      <alignment horizontal="left" vertical="top" indent="1"/>
    </xf>
    <xf numFmtId="0" fontId="4" fillId="42" borderId="55" applyNumberFormat="0">
      <protection locked="0"/>
    </xf>
    <xf numFmtId="0" fontId="78" fillId="41" borderId="51" applyNumberFormat="0" applyFont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3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0" fontId="1" fillId="14" borderId="4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37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right" readingOrder="2"/>
    </xf>
    <xf numFmtId="0" fontId="7" fillId="0" borderId="0" xfId="0" applyFont="1" applyAlignment="1">
      <alignment horizontal="center" readingOrder="2"/>
    </xf>
    <xf numFmtId="0" fontId="7" fillId="0" borderId="0" xfId="7" applyFont="1" applyAlignment="1">
      <alignment horizontal="right"/>
    </xf>
    <xf numFmtId="0" fontId="7" fillId="0" borderId="0" xfId="7" applyFont="1" applyAlignment="1">
      <alignment horizontal="center"/>
    </xf>
    <xf numFmtId="0" fontId="9" fillId="0" borderId="0" xfId="7" applyFont="1" applyAlignment="1">
      <alignment horizontal="center" vertical="center" wrapText="1"/>
    </xf>
    <xf numFmtId="0" fontId="11" fillId="0" borderId="0" xfId="7" applyFont="1" applyAlignment="1">
      <alignment horizontal="center" wrapText="1"/>
    </xf>
    <xf numFmtId="0" fontId="18" fillId="0" borderId="0" xfId="7" applyFont="1" applyAlignment="1">
      <alignment horizontal="justify" readingOrder="2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3" xfId="0" applyNumberFormat="1" applyFont="1" applyFill="1" applyBorder="1" applyAlignment="1">
      <alignment horizontal="center" wrapText="1"/>
    </xf>
    <xf numFmtId="49" fontId="17" fillId="2" borderId="1" xfId="7" applyNumberFormat="1" applyFont="1" applyFill="1" applyBorder="1" applyAlignment="1">
      <alignment horizontal="center" vertical="center" wrapText="1" readingOrder="2"/>
    </xf>
    <xf numFmtId="0" fontId="8" fillId="2" borderId="2" xfId="7" applyFont="1" applyFill="1" applyBorder="1" applyAlignment="1">
      <alignment horizontal="center" vertical="center" wrapText="1"/>
    </xf>
    <xf numFmtId="0" fontId="8" fillId="2" borderId="3" xfId="7" applyFont="1" applyFill="1" applyBorder="1" applyAlignment="1">
      <alignment horizontal="center" vertical="center" wrapText="1"/>
    </xf>
    <xf numFmtId="0" fontId="12" fillId="2" borderId="2" xfId="7" applyFont="1" applyFill="1" applyBorder="1" applyAlignment="1">
      <alignment horizontal="center" vertical="center" wrapText="1"/>
    </xf>
    <xf numFmtId="0" fontId="12" fillId="2" borderId="3" xfId="7" applyFont="1" applyFill="1" applyBorder="1" applyAlignment="1">
      <alignment horizontal="center" vertical="center" wrapText="1"/>
    </xf>
    <xf numFmtId="49" fontId="8" fillId="2" borderId="3" xfId="7" applyNumberFormat="1" applyFont="1" applyFill="1" applyBorder="1" applyAlignment="1">
      <alignment horizontal="center" wrapText="1"/>
    </xf>
    <xf numFmtId="0" fontId="17" fillId="2" borderId="1" xfId="7" applyNumberFormat="1" applyFont="1" applyFill="1" applyBorder="1" applyAlignment="1">
      <alignment horizontal="right" vertical="center" wrapText="1" indent="1"/>
    </xf>
    <xf numFmtId="49" fontId="17" fillId="2" borderId="1" xfId="7" applyNumberFormat="1" applyFont="1" applyFill="1" applyBorder="1" applyAlignment="1">
      <alignment horizontal="right" vertical="center" wrapText="1" indent="3" readingOrder="2"/>
    </xf>
    <xf numFmtId="3" fontId="8" fillId="2" borderId="2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12" fillId="2" borderId="2" xfId="0" applyNumberFormat="1" applyFont="1" applyFill="1" applyBorder="1" applyAlignment="1">
      <alignment horizontal="center" vertical="center" wrapText="1"/>
    </xf>
    <xf numFmtId="3" fontId="12" fillId="2" borderId="3" xfId="0" applyNumberFormat="1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wrapText="1"/>
    </xf>
    <xf numFmtId="0" fontId="8" fillId="2" borderId="4" xfId="7" applyFont="1" applyFill="1" applyBorder="1" applyAlignment="1">
      <alignment horizontal="center" vertical="center" wrapText="1"/>
    </xf>
    <xf numFmtId="49" fontId="17" fillId="2" borderId="5" xfId="7" applyNumberFormat="1" applyFont="1" applyFill="1" applyBorder="1" applyAlignment="1">
      <alignment horizontal="center" vertical="center" wrapText="1" readingOrder="2"/>
    </xf>
    <xf numFmtId="49" fontId="17" fillId="2" borderId="7" xfId="7" applyNumberFormat="1" applyFont="1" applyFill="1" applyBorder="1" applyAlignment="1">
      <alignment horizontal="center" vertical="center" wrapText="1" readingOrder="2"/>
    </xf>
    <xf numFmtId="0" fontId="8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vertical="center" wrapText="1"/>
    </xf>
    <xf numFmtId="49" fontId="20" fillId="2" borderId="2" xfId="0" applyNumberFormat="1" applyFont="1" applyFill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22" fillId="0" borderId="0" xfId="11" applyFont="1" applyFill="1" applyBorder="1" applyAlignment="1" applyProtection="1">
      <alignment horizontal="center" readingOrder="2"/>
    </xf>
    <xf numFmtId="49" fontId="8" fillId="2" borderId="6" xfId="0" applyNumberFormat="1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right" vertical="center" wrapText="1" indent="2" readingOrder="2"/>
    </xf>
    <xf numFmtId="0" fontId="25" fillId="3" borderId="0" xfId="0" applyFont="1" applyFill="1" applyAlignment="1">
      <alignment horizontal="right" indent="2" readingOrder="2"/>
    </xf>
    <xf numFmtId="3" fontId="8" fillId="4" borderId="2" xfId="0" applyNumberFormat="1" applyFont="1" applyFill="1" applyBorder="1" applyAlignment="1">
      <alignment horizontal="center" vertical="center" wrapText="1"/>
    </xf>
    <xf numFmtId="3" fontId="8" fillId="4" borderId="0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5" borderId="0" xfId="0" applyFont="1" applyFill="1"/>
    <xf numFmtId="0" fontId="24" fillId="6" borderId="0" xfId="0" applyFont="1" applyFill="1" applyAlignment="1">
      <alignment horizontal="center"/>
    </xf>
    <xf numFmtId="0" fontId="5" fillId="0" borderId="0" xfId="11" applyFill="1" applyBorder="1" applyAlignment="1" applyProtection="1">
      <alignment horizontal="center" readingOrder="2"/>
    </xf>
    <xf numFmtId="0" fontId="17" fillId="2" borderId="5" xfId="7" applyNumberFormat="1" applyFont="1" applyFill="1" applyBorder="1" applyAlignment="1">
      <alignment horizontal="right" vertical="center" wrapText="1" indent="1"/>
    </xf>
    <xf numFmtId="0" fontId="26" fillId="0" borderId="0" xfId="7" applyFont="1" applyAlignment="1">
      <alignment horizontal="right"/>
    </xf>
    <xf numFmtId="0" fontId="12" fillId="2" borderId="10" xfId="0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wrapText="1"/>
    </xf>
    <xf numFmtId="49" fontId="17" fillId="2" borderId="13" xfId="7" applyNumberFormat="1" applyFont="1" applyFill="1" applyBorder="1" applyAlignment="1">
      <alignment horizontal="center" vertical="center" wrapText="1" readingOrder="2"/>
    </xf>
    <xf numFmtId="3" fontId="8" fillId="2" borderId="14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3" fontId="8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5" xfId="7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49" fontId="17" fillId="2" borderId="5" xfId="7" applyNumberFormat="1" applyFont="1" applyFill="1" applyBorder="1" applyAlignment="1">
      <alignment horizontal="right" vertical="center" wrapText="1" readingOrder="2"/>
    </xf>
    <xf numFmtId="0" fontId="17" fillId="2" borderId="1" xfId="7" applyNumberFormat="1" applyFont="1" applyFill="1" applyBorder="1" applyAlignment="1">
      <alignment horizontal="right" vertical="center" wrapText="1" readingOrder="2"/>
    </xf>
    <xf numFmtId="0" fontId="17" fillId="2" borderId="5" xfId="7" applyNumberFormat="1" applyFont="1" applyFill="1" applyBorder="1" applyAlignment="1">
      <alignment horizontal="right" vertical="center" wrapText="1" indent="1" readingOrder="2"/>
    </xf>
    <xf numFmtId="0" fontId="12" fillId="2" borderId="28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3" fontId="8" fillId="7" borderId="3" xfId="0" applyNumberFormat="1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49" fontId="8" fillId="2" borderId="30" xfId="0" applyNumberFormat="1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vertical="center" wrapText="1"/>
    </xf>
    <xf numFmtId="3" fontId="8" fillId="7" borderId="14" xfId="0" applyNumberFormat="1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49" fontId="17" fillId="7" borderId="13" xfId="7" applyNumberFormat="1" applyFont="1" applyFill="1" applyBorder="1" applyAlignment="1">
      <alignment horizontal="center" vertical="center" wrapText="1" readingOrder="2"/>
    </xf>
    <xf numFmtId="0" fontId="26" fillId="0" borderId="0" xfId="7" applyFont="1" applyFill="1" applyBorder="1" applyAlignment="1">
      <alignment horizontal="right"/>
    </xf>
    <xf numFmtId="0" fontId="30" fillId="0" borderId="31" xfId="0" applyFont="1" applyFill="1" applyBorder="1" applyAlignment="1">
      <alignment horizontal="right"/>
    </xf>
    <xf numFmtId="0" fontId="30" fillId="0" borderId="31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0" fontId="30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2"/>
    </xf>
    <xf numFmtId="0" fontId="31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3"/>
    </xf>
    <xf numFmtId="0" fontId="31" fillId="0" borderId="0" xfId="0" applyFont="1" applyFill="1" applyBorder="1" applyAlignment="1">
      <alignment horizontal="right" indent="4"/>
    </xf>
    <xf numFmtId="0" fontId="31" fillId="0" borderId="0" xfId="0" applyFont="1" applyFill="1" applyBorder="1" applyAlignment="1">
      <alignment horizontal="right" indent="3"/>
    </xf>
    <xf numFmtId="4" fontId="30" fillId="0" borderId="31" xfId="0" applyNumberFormat="1" applyFont="1" applyFill="1" applyBorder="1" applyAlignment="1">
      <alignment horizontal="right"/>
    </xf>
    <xf numFmtId="10" fontId="30" fillId="0" borderId="31" xfId="0" applyNumberFormat="1" applyFont="1" applyFill="1" applyBorder="1" applyAlignment="1">
      <alignment horizontal="right"/>
    </xf>
    <xf numFmtId="2" fontId="30" fillId="0" borderId="31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2" fontId="31" fillId="0" borderId="0" xfId="0" applyNumberFormat="1" applyFont="1" applyFill="1" applyBorder="1" applyAlignment="1">
      <alignment horizontal="right"/>
    </xf>
    <xf numFmtId="49" fontId="31" fillId="0" borderId="0" xfId="0" applyNumberFormat="1" applyFont="1" applyFill="1" applyBorder="1" applyAlignment="1">
      <alignment horizontal="right"/>
    </xf>
    <xf numFmtId="166" fontId="31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166" fontId="30" fillId="0" borderId="31" xfId="0" applyNumberFormat="1" applyFont="1" applyFill="1" applyBorder="1" applyAlignment="1">
      <alignment horizontal="right"/>
    </xf>
    <xf numFmtId="166" fontId="30" fillId="0" borderId="0" xfId="0" applyNumberFormat="1" applyFont="1" applyFill="1" applyBorder="1" applyAlignment="1">
      <alignment horizontal="right"/>
    </xf>
    <xf numFmtId="0" fontId="30" fillId="0" borderId="32" xfId="0" applyFont="1" applyFill="1" applyBorder="1" applyAlignment="1">
      <alignment horizontal="right"/>
    </xf>
    <xf numFmtId="0" fontId="30" fillId="0" borderId="33" xfId="0" applyFont="1" applyFill="1" applyBorder="1" applyAlignment="1">
      <alignment horizontal="right" indent="1"/>
    </xf>
    <xf numFmtId="0" fontId="30" fillId="0" borderId="33" xfId="0" applyFont="1" applyFill="1" applyBorder="1" applyAlignment="1">
      <alignment horizontal="right" indent="2"/>
    </xf>
    <xf numFmtId="0" fontId="31" fillId="0" borderId="33" xfId="0" applyFont="1" applyFill="1" applyBorder="1" applyAlignment="1">
      <alignment horizontal="right" indent="3"/>
    </xf>
    <xf numFmtId="0" fontId="31" fillId="0" borderId="33" xfId="0" applyFont="1" applyFill="1" applyBorder="1" applyAlignment="1">
      <alignment horizontal="right" indent="2"/>
    </xf>
    <xf numFmtId="0" fontId="8" fillId="0" borderId="0" xfId="0" applyFont="1" applyAlignment="1">
      <alignment horizontal="right" readingOrder="2"/>
    </xf>
    <xf numFmtId="0" fontId="31" fillId="0" borderId="0" xfId="0" applyFont="1" applyFill="1" applyBorder="1" applyAlignment="1">
      <alignment horizontal="right" indent="1"/>
    </xf>
    <xf numFmtId="0" fontId="30" fillId="0" borderId="33" xfId="0" applyFont="1" applyFill="1" applyBorder="1" applyAlignment="1">
      <alignment horizontal="right"/>
    </xf>
    <xf numFmtId="0" fontId="31" fillId="0" borderId="34" xfId="0" applyFont="1" applyFill="1" applyBorder="1" applyAlignment="1">
      <alignment horizontal="right" indent="2"/>
    </xf>
    <xf numFmtId="0" fontId="31" fillId="0" borderId="27" xfId="0" applyNumberFormat="1" applyFont="1" applyFill="1" applyBorder="1" applyAlignment="1">
      <alignment horizontal="right"/>
    </xf>
    <xf numFmtId="4" fontId="31" fillId="0" borderId="27" xfId="0" applyNumberFormat="1" applyFont="1" applyFill="1" applyBorder="1" applyAlignment="1">
      <alignment horizontal="right"/>
    </xf>
    <xf numFmtId="2" fontId="31" fillId="0" borderId="27" xfId="0" applyNumberFormat="1" applyFont="1" applyFill="1" applyBorder="1" applyAlignment="1">
      <alignment horizontal="right"/>
    </xf>
    <xf numFmtId="10" fontId="31" fillId="0" borderId="27" xfId="0" applyNumberFormat="1" applyFont="1" applyFill="1" applyBorder="1" applyAlignment="1">
      <alignment horizontal="right"/>
    </xf>
    <xf numFmtId="14" fontId="31" fillId="0" borderId="0" xfId="0" applyNumberFormat="1" applyFont="1" applyFill="1" applyBorder="1" applyAlignment="1">
      <alignment horizontal="right"/>
    </xf>
    <xf numFmtId="167" fontId="31" fillId="0" borderId="0" xfId="0" applyNumberFormat="1" applyFont="1" applyFill="1" applyBorder="1" applyAlignment="1">
      <alignment horizontal="right"/>
    </xf>
    <xf numFmtId="43" fontId="8" fillId="0" borderId="16" xfId="12" applyFont="1" applyBorder="1" applyAlignment="1">
      <alignment horizontal="right"/>
    </xf>
    <xf numFmtId="10" fontId="8" fillId="0" borderId="16" xfId="13" applyNumberFormat="1" applyFont="1" applyBorder="1" applyAlignment="1">
      <alignment horizontal="center"/>
    </xf>
    <xf numFmtId="2" fontId="8" fillId="0" borderId="16" xfId="7" applyNumberFormat="1" applyFont="1" applyBorder="1" applyAlignment="1">
      <alignment horizontal="right"/>
    </xf>
    <xf numFmtId="168" fontId="8" fillId="0" borderId="16" xfId="7" applyNumberFormat="1" applyFont="1" applyBorder="1" applyAlignment="1">
      <alignment horizontal="center"/>
    </xf>
    <xf numFmtId="169" fontId="30" fillId="0" borderId="31" xfId="0" applyNumberFormat="1" applyFont="1" applyFill="1" applyBorder="1" applyAlignment="1">
      <alignment horizontal="right"/>
    </xf>
    <xf numFmtId="169" fontId="30" fillId="0" borderId="0" xfId="0" applyNumberFormat="1" applyFont="1" applyFill="1" applyBorder="1" applyAlignment="1">
      <alignment horizontal="right"/>
    </xf>
    <xf numFmtId="169" fontId="31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2"/>
    </xf>
    <xf numFmtId="0" fontId="32" fillId="0" borderId="0" xfId="0" applyNumberFormat="1" applyFont="1" applyFill="1" applyBorder="1" applyAlignment="1">
      <alignment horizontal="right"/>
    </xf>
    <xf numFmtId="4" fontId="32" fillId="0" borderId="0" xfId="0" applyNumberFormat="1" applyFont="1" applyFill="1" applyBorder="1" applyAlignment="1">
      <alignment horizontal="right"/>
    </xf>
    <xf numFmtId="10" fontId="32" fillId="0" borderId="0" xfId="0" applyNumberFormat="1" applyFont="1" applyFill="1" applyBorder="1" applyAlignment="1">
      <alignment horizontal="right"/>
    </xf>
    <xf numFmtId="2" fontId="32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32" fillId="0" borderId="0" xfId="0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1"/>
    </xf>
    <xf numFmtId="0" fontId="32" fillId="0" borderId="33" xfId="0" applyFont="1" applyFill="1" applyBorder="1" applyAlignment="1">
      <alignment horizontal="right" indent="1"/>
    </xf>
    <xf numFmtId="0" fontId="7" fillId="0" borderId="0" xfId="0" applyFont="1" applyFill="1" applyAlignment="1">
      <alignment horizontal="center"/>
    </xf>
    <xf numFmtId="10" fontId="33" fillId="0" borderId="0" xfId="0" applyNumberFormat="1" applyFont="1" applyFill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32" fillId="0" borderId="0" xfId="0" applyFont="1" applyFill="1" applyBorder="1" applyAlignment="1">
      <alignment horizontal="right" indent="3"/>
    </xf>
    <xf numFmtId="0" fontId="8" fillId="2" borderId="35" xfId="0" applyFont="1" applyFill="1" applyBorder="1" applyAlignment="1">
      <alignment horizontal="right"/>
    </xf>
    <xf numFmtId="43" fontId="8" fillId="2" borderId="6" xfId="20" applyFont="1" applyFill="1" applyBorder="1" applyAlignment="1">
      <alignment horizontal="center" wrapText="1"/>
    </xf>
    <xf numFmtId="49" fontId="8" fillId="2" borderId="10" xfId="0" applyNumberFormat="1" applyFont="1" applyFill="1" applyBorder="1" applyAlignment="1">
      <alignment horizontal="center" wrapText="1"/>
    </xf>
    <xf numFmtId="0" fontId="24" fillId="7" borderId="24" xfId="0" applyFont="1" applyFill="1" applyBorder="1" applyAlignment="1">
      <alignment horizontal="right"/>
    </xf>
    <xf numFmtId="43" fontId="4" fillId="0" borderId="24" xfId="20" applyFont="1" applyFill="1" applyBorder="1" applyAlignment="1">
      <alignment horizontal="right"/>
    </xf>
    <xf numFmtId="170" fontId="0" fillId="0" borderId="24" xfId="0" applyNumberFormat="1" applyFill="1" applyBorder="1" applyAlignment="1">
      <alignment horizontal="center"/>
    </xf>
    <xf numFmtId="0" fontId="0" fillId="7" borderId="24" xfId="0" applyFill="1" applyBorder="1" applyAlignment="1">
      <alignment horizontal="right"/>
    </xf>
    <xf numFmtId="43" fontId="34" fillId="0" borderId="24" xfId="20" applyFont="1" applyFill="1" applyBorder="1"/>
    <xf numFmtId="43" fontId="24" fillId="0" borderId="24" xfId="20" applyFont="1" applyFill="1" applyBorder="1" applyAlignment="1">
      <alignment horizontal="right" indent="1"/>
    </xf>
    <xf numFmtId="43" fontId="24" fillId="0" borderId="24" xfId="20" applyFont="1" applyFill="1" applyBorder="1" applyAlignment="1">
      <alignment horizontal="right"/>
    </xf>
    <xf numFmtId="166" fontId="32" fillId="0" borderId="0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wrapText="1"/>
    </xf>
    <xf numFmtId="168" fontId="8" fillId="0" borderId="16" xfId="7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33" fillId="0" borderId="0" xfId="0" applyFont="1" applyFill="1" applyAlignment="1">
      <alignment horizontal="center"/>
    </xf>
    <xf numFmtId="43" fontId="8" fillId="0" borderId="16" xfId="12" applyFont="1" applyFill="1" applyBorder="1" applyAlignment="1">
      <alignment horizontal="right"/>
    </xf>
    <xf numFmtId="2" fontId="8" fillId="0" borderId="16" xfId="7" applyNumberFormat="1" applyFont="1" applyFill="1" applyBorder="1" applyAlignment="1">
      <alignment horizontal="right"/>
    </xf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right" readingOrder="2"/>
    </xf>
    <xf numFmtId="0" fontId="9" fillId="0" borderId="0" xfId="0" applyFont="1" applyFill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10" fontId="4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2" fontId="33" fillId="0" borderId="0" xfId="0" applyNumberFormat="1" applyFont="1" applyFill="1" applyAlignment="1">
      <alignment horizontal="right"/>
    </xf>
    <xf numFmtId="4" fontId="33" fillId="0" borderId="0" xfId="0" applyNumberFormat="1" applyFont="1" applyFill="1" applyAlignment="1">
      <alignment horizontal="right"/>
    </xf>
    <xf numFmtId="43" fontId="7" fillId="0" borderId="0" xfId="12" applyFont="1" applyFill="1" applyAlignment="1">
      <alignment horizontal="center"/>
    </xf>
    <xf numFmtId="14" fontId="4" fillId="0" borderId="0" xfId="0" applyNumberFormat="1" applyFont="1" applyFill="1" applyAlignment="1">
      <alignment horizontal="right"/>
    </xf>
    <xf numFmtId="0" fontId="31" fillId="0" borderId="0" xfId="14" applyFont="1" applyFill="1" applyBorder="1" applyAlignment="1">
      <alignment horizontal="right" indent="3"/>
    </xf>
    <xf numFmtId="0" fontId="31" fillId="0" borderId="0" xfId="14" applyNumberFormat="1" applyFont="1" applyFill="1" applyBorder="1" applyAlignment="1">
      <alignment horizontal="right"/>
    </xf>
    <xf numFmtId="49" fontId="31" fillId="0" borderId="0" xfId="14" applyNumberFormat="1" applyFont="1" applyFill="1" applyBorder="1" applyAlignment="1">
      <alignment horizontal="right"/>
    </xf>
    <xf numFmtId="14" fontId="31" fillId="0" borderId="0" xfId="14" applyNumberFormat="1" applyFont="1" applyFill="1" applyBorder="1" applyAlignment="1">
      <alignment horizontal="right"/>
    </xf>
    <xf numFmtId="4" fontId="31" fillId="0" borderId="0" xfId="14" applyNumberFormat="1" applyFont="1" applyFill="1" applyBorder="1" applyAlignment="1">
      <alignment horizontal="right"/>
    </xf>
    <xf numFmtId="2" fontId="31" fillId="0" borderId="0" xfId="14" applyNumberFormat="1" applyFont="1" applyFill="1" applyBorder="1" applyAlignment="1">
      <alignment horizontal="right"/>
    </xf>
    <xf numFmtId="10" fontId="31" fillId="0" borderId="0" xfId="14" applyNumberFormat="1" applyFont="1" applyFill="1" applyBorder="1" applyAlignment="1">
      <alignment horizontal="right"/>
    </xf>
    <xf numFmtId="0" fontId="7" fillId="0" borderId="0" xfId="0" applyFont="1" applyFill="1" applyAlignment="1">
      <alignment horizontal="center" readingOrder="2"/>
    </xf>
    <xf numFmtId="0" fontId="0" fillId="0" borderId="0" xfId="0" applyFill="1" applyAlignment="1">
      <alignment horizontal="right" indent="3"/>
    </xf>
    <xf numFmtId="10" fontId="31" fillId="0" borderId="0" xfId="21" applyNumberFormat="1" applyFont="1" applyFill="1" applyBorder="1" applyAlignment="1">
      <alignment horizontal="right"/>
    </xf>
    <xf numFmtId="0" fontId="25" fillId="0" borderId="0" xfId="0" applyFont="1" applyFill="1" applyAlignment="1">
      <alignment horizontal="center" wrapText="1"/>
    </xf>
    <xf numFmtId="10" fontId="30" fillId="0" borderId="0" xfId="13" applyNumberFormat="1" applyFont="1" applyFill="1" applyBorder="1" applyAlignment="1">
      <alignment horizontal="right"/>
    </xf>
    <xf numFmtId="10" fontId="31" fillId="0" borderId="0" xfId="13" applyNumberFormat="1" applyFont="1" applyFill="1" applyBorder="1" applyAlignment="1">
      <alignment horizontal="right"/>
    </xf>
    <xf numFmtId="10" fontId="4" fillId="0" borderId="0" xfId="0" applyNumberFormat="1" applyFont="1" applyFill="1" applyAlignment="1">
      <alignment horizontal="right"/>
    </xf>
    <xf numFmtId="0" fontId="4" fillId="0" borderId="0" xfId="17"/>
    <xf numFmtId="0" fontId="26" fillId="0" borderId="0" xfId="7" applyFont="1" applyFill="1" applyBorder="1" applyAlignment="1">
      <alignment horizontal="right"/>
    </xf>
    <xf numFmtId="0" fontId="26" fillId="0" borderId="0" xfId="7" applyFont="1" applyAlignment="1">
      <alignment horizontal="right"/>
    </xf>
    <xf numFmtId="0" fontId="7" fillId="0" borderId="0" xfId="17" applyFont="1" applyAlignment="1">
      <alignment horizontal="center"/>
    </xf>
    <xf numFmtId="0" fontId="7" fillId="0" borderId="0" xfId="17" applyFont="1" applyAlignment="1">
      <alignment horizontal="right"/>
    </xf>
    <xf numFmtId="0" fontId="9" fillId="0" borderId="0" xfId="17" applyFont="1" applyAlignment="1">
      <alignment horizontal="center" vertical="center" wrapText="1"/>
    </xf>
    <xf numFmtId="0" fontId="14" fillId="2" borderId="1" xfId="17" applyFont="1" applyFill="1" applyBorder="1" applyAlignment="1">
      <alignment horizontal="center" vertical="center" wrapText="1"/>
    </xf>
    <xf numFmtId="0" fontId="8" fillId="2" borderId="2" xfId="17" applyFont="1" applyFill="1" applyBorder="1" applyAlignment="1">
      <alignment horizontal="center" vertical="center" wrapText="1"/>
    </xf>
    <xf numFmtId="0" fontId="12" fillId="2" borderId="1" xfId="17" applyFont="1" applyFill="1" applyBorder="1" applyAlignment="1">
      <alignment horizontal="center" vertical="center" wrapText="1"/>
    </xf>
    <xf numFmtId="0" fontId="12" fillId="2" borderId="2" xfId="17" applyFont="1" applyFill="1" applyBorder="1" applyAlignment="1">
      <alignment horizontal="center" vertical="center" wrapText="1"/>
    </xf>
    <xf numFmtId="0" fontId="11" fillId="0" borderId="0" xfId="17" applyFont="1" applyAlignment="1">
      <alignment horizontal="center" wrapText="1"/>
    </xf>
    <xf numFmtId="49" fontId="8" fillId="2" borderId="1" xfId="17" applyNumberFormat="1" applyFont="1" applyFill="1" applyBorder="1" applyAlignment="1">
      <alignment horizontal="center" wrapText="1"/>
    </xf>
    <xf numFmtId="49" fontId="8" fillId="2" borderId="2" xfId="17" applyNumberFormat="1" applyFont="1" applyFill="1" applyBorder="1" applyAlignment="1">
      <alignment horizontal="center" wrapText="1"/>
    </xf>
    <xf numFmtId="0" fontId="30" fillId="0" borderId="31" xfId="17" applyFont="1" applyFill="1" applyBorder="1" applyAlignment="1">
      <alignment horizontal="right"/>
    </xf>
    <xf numFmtId="0" fontId="30" fillId="0" borderId="31" xfId="17" applyNumberFormat="1" applyFont="1" applyFill="1" applyBorder="1" applyAlignment="1">
      <alignment horizontal="right"/>
    </xf>
    <xf numFmtId="4" fontId="30" fillId="0" borderId="31" xfId="17" applyNumberFormat="1" applyFont="1" applyFill="1" applyBorder="1" applyAlignment="1">
      <alignment horizontal="right"/>
    </xf>
    <xf numFmtId="10" fontId="30" fillId="0" borderId="31" xfId="17" applyNumberFormat="1" applyFont="1" applyFill="1" applyBorder="1" applyAlignment="1">
      <alignment horizontal="right"/>
    </xf>
    <xf numFmtId="0" fontId="30" fillId="0" borderId="0" xfId="17" applyFont="1" applyFill="1" applyBorder="1" applyAlignment="1">
      <alignment horizontal="right" indent="1"/>
    </xf>
    <xf numFmtId="0" fontId="30" fillId="0" borderId="0" xfId="17" applyNumberFormat="1" applyFont="1" applyFill="1" applyBorder="1" applyAlignment="1">
      <alignment horizontal="right"/>
    </xf>
    <xf numFmtId="4" fontId="30" fillId="0" borderId="0" xfId="17" applyNumberFormat="1" applyFont="1" applyFill="1" applyBorder="1" applyAlignment="1">
      <alignment horizontal="right"/>
    </xf>
    <xf numFmtId="10" fontId="30" fillId="0" borderId="0" xfId="17" applyNumberFormat="1" applyFont="1" applyFill="1" applyBorder="1" applyAlignment="1">
      <alignment horizontal="right"/>
    </xf>
    <xf numFmtId="0" fontId="30" fillId="0" borderId="0" xfId="17" applyFont="1" applyFill="1" applyBorder="1" applyAlignment="1">
      <alignment horizontal="right" indent="2"/>
    </xf>
    <xf numFmtId="0" fontId="7" fillId="0" borderId="0" xfId="17" applyFont="1" applyFill="1" applyAlignment="1">
      <alignment horizontal="center"/>
    </xf>
    <xf numFmtId="0" fontId="31" fillId="0" borderId="0" xfId="17" applyFont="1" applyFill="1" applyBorder="1" applyAlignment="1">
      <alignment horizontal="right" indent="3"/>
    </xf>
    <xf numFmtId="0" fontId="31" fillId="0" borderId="0" xfId="17" applyNumberFormat="1" applyFont="1" applyFill="1" applyBorder="1" applyAlignment="1">
      <alignment horizontal="right"/>
    </xf>
    <xf numFmtId="49" fontId="31" fillId="0" borderId="0" xfId="17" applyNumberFormat="1" applyFont="1" applyFill="1" applyBorder="1" applyAlignment="1">
      <alignment horizontal="right"/>
    </xf>
    <xf numFmtId="166" fontId="31" fillId="0" borderId="0" xfId="17" applyNumberFormat="1" applyFont="1" applyFill="1" applyBorder="1" applyAlignment="1">
      <alignment horizontal="right"/>
    </xf>
    <xf numFmtId="4" fontId="31" fillId="0" borderId="0" xfId="17" applyNumberFormat="1" applyFont="1" applyFill="1" applyBorder="1" applyAlignment="1">
      <alignment horizontal="right"/>
    </xf>
    <xf numFmtId="10" fontId="31" fillId="0" borderId="0" xfId="17" applyNumberFormat="1" applyFont="1" applyFill="1" applyBorder="1" applyAlignment="1">
      <alignment horizontal="right"/>
    </xf>
    <xf numFmtId="10" fontId="7" fillId="0" borderId="0" xfId="21" applyNumberFormat="1" applyFont="1" applyFill="1" applyAlignment="1">
      <alignment horizontal="center"/>
    </xf>
    <xf numFmtId="0" fontId="31" fillId="0" borderId="0" xfId="17" applyFont="1" applyFill="1" applyBorder="1" applyAlignment="1">
      <alignment horizontal="right" indent="2"/>
    </xf>
    <xf numFmtId="0" fontId="7" fillId="0" borderId="0" xfId="17" applyFont="1" applyFill="1" applyAlignment="1">
      <alignment horizontal="right"/>
    </xf>
    <xf numFmtId="0" fontId="8" fillId="0" borderId="0" xfId="17" applyFont="1" applyFill="1" applyAlignment="1">
      <alignment horizontal="right" readingOrder="2"/>
    </xf>
    <xf numFmtId="43" fontId="7" fillId="0" borderId="0" xfId="7" applyNumberFormat="1" applyFont="1" applyAlignment="1">
      <alignment horizontal="right"/>
    </xf>
    <xf numFmtId="0" fontId="10" fillId="2" borderId="19" xfId="7" applyFont="1" applyFill="1" applyBorder="1" applyAlignment="1">
      <alignment horizontal="center" vertical="center" wrapText="1"/>
    </xf>
    <xf numFmtId="0" fontId="10" fillId="2" borderId="20" xfId="7" applyFont="1" applyFill="1" applyBorder="1" applyAlignment="1">
      <alignment horizontal="center" vertical="center" wrapText="1"/>
    </xf>
    <xf numFmtId="0" fontId="10" fillId="2" borderId="4" xfId="7" applyFont="1" applyFill="1" applyBorder="1" applyAlignment="1">
      <alignment horizontal="center" vertical="center" wrapText="1"/>
    </xf>
    <xf numFmtId="0" fontId="10" fillId="2" borderId="26" xfId="17" applyFont="1" applyFill="1" applyBorder="1" applyAlignment="1">
      <alignment horizontal="center" vertical="center" wrapText="1" readingOrder="2"/>
    </xf>
    <xf numFmtId="0" fontId="10" fillId="2" borderId="27" xfId="17" applyFont="1" applyFill="1" applyBorder="1" applyAlignment="1">
      <alignment horizontal="center" vertical="center" wrapText="1" readingOrder="2"/>
    </xf>
    <xf numFmtId="0" fontId="23" fillId="2" borderId="21" xfId="0" applyFont="1" applyFill="1" applyBorder="1" applyAlignment="1">
      <alignment horizontal="center" vertical="center" wrapText="1" readingOrder="2"/>
    </xf>
    <xf numFmtId="0" fontId="19" fillId="0" borderId="22" xfId="0" applyFont="1" applyBorder="1" applyAlignment="1">
      <alignment horizontal="center" readingOrder="2"/>
    </xf>
    <xf numFmtId="0" fontId="19" fillId="0" borderId="18" xfId="0" applyFont="1" applyBorder="1" applyAlignment="1">
      <alignment horizontal="center" readingOrder="2"/>
    </xf>
    <xf numFmtId="0" fontId="23" fillId="2" borderId="23" xfId="0" applyFont="1" applyFill="1" applyBorder="1" applyAlignment="1">
      <alignment horizontal="center" vertical="center" wrapText="1" readingOrder="2"/>
    </xf>
    <xf numFmtId="0" fontId="19" fillId="0" borderId="24" xfId="0" applyFont="1" applyBorder="1" applyAlignment="1">
      <alignment horizontal="center" readingOrder="2"/>
    </xf>
    <xf numFmtId="0" fontId="19" fillId="0" borderId="25" xfId="0" applyFont="1" applyBorder="1" applyAlignment="1">
      <alignment horizontal="center" readingOrder="2"/>
    </xf>
    <xf numFmtId="0" fontId="23" fillId="2" borderId="24" xfId="0" applyFont="1" applyFill="1" applyBorder="1" applyAlignment="1">
      <alignment horizontal="center" vertical="center" wrapText="1" readingOrder="2"/>
    </xf>
    <xf numFmtId="0" fontId="23" fillId="2" borderId="25" xfId="0" applyFont="1" applyFill="1" applyBorder="1" applyAlignment="1">
      <alignment horizontal="center" vertical="center" wrapText="1" readingOrder="2"/>
    </xf>
    <xf numFmtId="0" fontId="10" fillId="2" borderId="23" xfId="0" applyFont="1" applyFill="1" applyBorder="1" applyAlignment="1">
      <alignment horizontal="center" vertical="center" wrapText="1" readingOrder="2"/>
    </xf>
    <xf numFmtId="0" fontId="10" fillId="2" borderId="24" xfId="0" applyFont="1" applyFill="1" applyBorder="1" applyAlignment="1">
      <alignment horizontal="center" vertical="center" wrapText="1" readingOrder="2"/>
    </xf>
    <xf numFmtId="0" fontId="10" fillId="2" borderId="25" xfId="0" applyFont="1" applyFill="1" applyBorder="1" applyAlignment="1">
      <alignment horizontal="center" vertical="center" wrapText="1" readingOrder="2"/>
    </xf>
    <xf numFmtId="43" fontId="8" fillId="0" borderId="16" xfId="3699" applyFont="1" applyBorder="1" applyAlignment="1">
      <alignment horizontal="right"/>
    </xf>
  </cellXfs>
  <cellStyles count="31298">
    <cellStyle name="20% - Accent1" xfId="67"/>
    <cellStyle name="20% - Accent1 2" xfId="286"/>
    <cellStyle name="20% - Accent1 2 2" xfId="983"/>
    <cellStyle name="20% - Accent1 3" xfId="287"/>
    <cellStyle name="20% - Accent1 3 2" xfId="26777"/>
    <cellStyle name="20% - Accent1 3 3" xfId="25932"/>
    <cellStyle name="20% - Accent1 4" xfId="10178"/>
    <cellStyle name="20% - Accent2" xfId="68"/>
    <cellStyle name="20% - Accent2 2" xfId="284"/>
    <cellStyle name="20% - Accent2 2 2" xfId="980"/>
    <cellStyle name="20% - Accent2 3" xfId="285"/>
    <cellStyle name="20% - Accent2 3 2" xfId="26776"/>
    <cellStyle name="20% - Accent2 3 3" xfId="25933"/>
    <cellStyle name="20% - Accent2 4" xfId="10179"/>
    <cellStyle name="20% - Accent3" xfId="69"/>
    <cellStyle name="20% - Accent3 2" xfId="282"/>
    <cellStyle name="20% - Accent3 2 2" xfId="977"/>
    <cellStyle name="20% - Accent3 3" xfId="283"/>
    <cellStyle name="20% - Accent3 3 2" xfId="26775"/>
    <cellStyle name="20% - Accent3 3 3" xfId="25934"/>
    <cellStyle name="20% - Accent3 4" xfId="10180"/>
    <cellStyle name="20% - Accent4" xfId="70"/>
    <cellStyle name="20% - Accent4 2" xfId="280"/>
    <cellStyle name="20% - Accent4 2 2" xfId="973"/>
    <cellStyle name="20% - Accent4 3" xfId="281"/>
    <cellStyle name="20% - Accent4 3 2" xfId="26774"/>
    <cellStyle name="20% - Accent4 3 3" xfId="25935"/>
    <cellStyle name="20% - Accent4 4" xfId="10181"/>
    <cellStyle name="20% - Accent5" xfId="71"/>
    <cellStyle name="20% - Accent5 2" xfId="278"/>
    <cellStyle name="20% - Accent5 2 2" xfId="970"/>
    <cellStyle name="20% - Accent5 3" xfId="279"/>
    <cellStyle name="20% - Accent5 3 2" xfId="26773"/>
    <cellStyle name="20% - Accent5 3 3" xfId="25936"/>
    <cellStyle name="20% - Accent5 4" xfId="10182"/>
    <cellStyle name="20% - Accent6" xfId="72"/>
    <cellStyle name="20% - Accent6 2" xfId="276"/>
    <cellStyle name="20% - Accent6 2 2" xfId="968"/>
    <cellStyle name="20% - Accent6 3" xfId="277"/>
    <cellStyle name="20% - Accent6 3 2" xfId="26772"/>
    <cellStyle name="20% - Accent6 3 3" xfId="25937"/>
    <cellStyle name="20% - Accent6 4" xfId="10183"/>
    <cellStyle name="20% - הדגשה1" xfId="39" builtinId="30" customBuiltin="1"/>
    <cellStyle name="20% - הדגשה1 10" xfId="2648"/>
    <cellStyle name="20% - הדגשה1 10 2" xfId="9046"/>
    <cellStyle name="20% - הדגשה1 10 2 2" xfId="23364"/>
    <cellStyle name="20% - הדגשה1 10 2 3" xfId="16696"/>
    <cellStyle name="20% - הדגשה1 10 3" xfId="20032"/>
    <cellStyle name="20% - הדגשה1 10 4" xfId="13039"/>
    <cellStyle name="20% - הדגשה1 10 5" xfId="30239"/>
    <cellStyle name="20% - הדגשה1 10 6" xfId="5848"/>
    <cellStyle name="20% - הדגשה1 11" xfId="6907"/>
    <cellStyle name="20% - הדגשה1 11 2" xfId="21699"/>
    <cellStyle name="20% - הדגשה1 11 3" xfId="14904"/>
    <cellStyle name="20% - הדגשה1 12" xfId="18580"/>
    <cellStyle name="20% - הדגשה1 12 2" xfId="26478"/>
    <cellStyle name="20% - הדגשה1 13" xfId="25622"/>
    <cellStyle name="20% - הדגשה1 13 2" xfId="26443"/>
    <cellStyle name="20% - הדגשה1 14" xfId="25635"/>
    <cellStyle name="20% - הדגשה1 14 2" xfId="26518"/>
    <cellStyle name="20% - הדגשה1 15" xfId="25647"/>
    <cellStyle name="20% - הדגשה1 15 2" xfId="26530"/>
    <cellStyle name="20% - הדגשה1 16" xfId="25659"/>
    <cellStyle name="20% - הדגשה1 16 2" xfId="26542"/>
    <cellStyle name="20% - הדגשה1 17" xfId="25671"/>
    <cellStyle name="20% - הדגשה1 17 2" xfId="26555"/>
    <cellStyle name="20% - הדגשה1 18" xfId="25684"/>
    <cellStyle name="20% - הדגשה1 18 2" xfId="26568"/>
    <cellStyle name="20% - הדגשה1 19" xfId="25698"/>
    <cellStyle name="20% - הדגשה1 19 2" xfId="26581"/>
    <cellStyle name="20% - הדגשה1 2" xfId="190"/>
    <cellStyle name="20% - הדגשה1 2 10" xfId="6937"/>
    <cellStyle name="20% - הדגשה1 2 11" xfId="10184"/>
    <cellStyle name="20% - הדגשה1 2 12" xfId="28130"/>
    <cellStyle name="20% - הדגשה1 2 13" xfId="3739"/>
    <cellStyle name="20% - הדגשה1 2 2" xfId="492"/>
    <cellStyle name="20% - הדגשה1 2 2 10" xfId="10438"/>
    <cellStyle name="20% - הדגשה1 2 2 11" xfId="28299"/>
    <cellStyle name="20% - הדגשה1 2 2 12" xfId="3908"/>
    <cellStyle name="20% - הדגשה1 2 2 2" xfId="491"/>
    <cellStyle name="20% - הדגשה1 2 2 2 10" xfId="28298"/>
    <cellStyle name="20% - הדגשה1 2 2 2 11" xfId="3907"/>
    <cellStyle name="20% - הדגשה1 2 2 2 2" xfId="490"/>
    <cellStyle name="20% - הדגשה1 2 2 2 2 10" xfId="3906"/>
    <cellStyle name="20% - הדגשה1 2 2 2 2 2" xfId="1232"/>
    <cellStyle name="20% - הדגשה1 2 2 2 2 2 2" xfId="2304"/>
    <cellStyle name="20% - הדגשה1 2 2 2 2 2 2 2" xfId="8702"/>
    <cellStyle name="20% - הדגשה1 2 2 2 2 2 2 2 2" xfId="14715"/>
    <cellStyle name="20% - הדגשה1 2 2 2 2 2 2 2 2 2" xfId="18307"/>
    <cellStyle name="20% - הדגשה1 2 2 2 2 2 2 2 2 2 2" xfId="24975"/>
    <cellStyle name="20% - הדגשה1 2 2 2 2 2 2 2 2 3" xfId="21643"/>
    <cellStyle name="20% - הדגשה1 2 2 2 2 2 2 2 3" xfId="16515"/>
    <cellStyle name="20% - הדגשה1 2 2 2 2 2 2 2 3 2" xfId="23310"/>
    <cellStyle name="20% - הדגשה1 2 2 2 2 2 2 2 4" xfId="19977"/>
    <cellStyle name="20% - הדגשה1 2 2 2 2 2 2 2 5" xfId="12857"/>
    <cellStyle name="20% - הדגשה1 2 2 2 2 2 2 3" xfId="13881"/>
    <cellStyle name="20% - הדגשה1 2 2 2 2 2 2 3 2" xfId="17474"/>
    <cellStyle name="20% - הדגשה1 2 2 2 2 2 2 3 2 2" xfId="24142"/>
    <cellStyle name="20% - הדגשה1 2 2 2 2 2 2 3 3" xfId="20810"/>
    <cellStyle name="20% - הדגשה1 2 2 2 2 2 2 4" xfId="15682"/>
    <cellStyle name="20% - הדגשה1 2 2 2 2 2 2 4 2" xfId="22477"/>
    <cellStyle name="20% - הדגשה1 2 2 2 2 2 2 5" xfId="19144"/>
    <cellStyle name="20% - הדגשה1 2 2 2 2 2 2 6" xfId="12017"/>
    <cellStyle name="20% - הדגשה1 2 2 2 2 2 2 7" xfId="29895"/>
    <cellStyle name="20% - הדגשה1 2 2 2 2 2 2 8" xfId="5504"/>
    <cellStyle name="20% - הדגשה1 2 2 2 2 2 3" xfId="3363"/>
    <cellStyle name="20% - הדגשה1 2 2 2 2 2 3 2" xfId="9761"/>
    <cellStyle name="20% - הדגשה1 2 2 2 2 2 3 2 2" xfId="17891"/>
    <cellStyle name="20% - הדגשה1 2 2 2 2 2 3 2 2 2" xfId="24559"/>
    <cellStyle name="20% - הדגשה1 2 2 2 2 2 3 2 3" xfId="21227"/>
    <cellStyle name="20% - הדגשה1 2 2 2 2 2 3 2 4" xfId="14299"/>
    <cellStyle name="20% - הדגשה1 2 2 2 2 2 3 3" xfId="16099"/>
    <cellStyle name="20% - הדגשה1 2 2 2 2 2 3 3 2" xfId="22894"/>
    <cellStyle name="20% - הדגשה1 2 2 2 2 2 3 4" xfId="19561"/>
    <cellStyle name="20% - הדגשה1 2 2 2 2 2 3 5" xfId="12441"/>
    <cellStyle name="20% - הדגשה1 2 2 2 2 2 3 6" xfId="30954"/>
    <cellStyle name="20% - הדגשה1 2 2 2 2 2 3 7" xfId="6563"/>
    <cellStyle name="20% - הדגשה1 2 2 2 2 2 4" xfId="7634"/>
    <cellStyle name="20% - הדגשה1 2 2 2 2 2 4 2" xfId="17058"/>
    <cellStyle name="20% - הדגשה1 2 2 2 2 2 4 2 2" xfId="23726"/>
    <cellStyle name="20% - הדגשה1 2 2 2 2 2 4 3" xfId="20394"/>
    <cellStyle name="20% - הדגשה1 2 2 2 2 2 4 4" xfId="13401"/>
    <cellStyle name="20% - הדגשה1 2 2 2 2 2 5" xfId="15266"/>
    <cellStyle name="20% - הדגשה1 2 2 2 2 2 5 2" xfId="22061"/>
    <cellStyle name="20% - הדגשה1 2 2 2 2 2 6" xfId="18728"/>
    <cellStyle name="20% - הדגשה1 2 2 2 2 2 7" xfId="11527"/>
    <cellStyle name="20% - הדגשה1 2 2 2 2 2 8" xfId="28827"/>
    <cellStyle name="20% - הדגשה1 2 2 2 2 2 9" xfId="4436"/>
    <cellStyle name="20% - הדגשה1 2 2 2 2 3" xfId="1774"/>
    <cellStyle name="20% - הדגשה1 2 2 2 2 3 2" xfId="8172"/>
    <cellStyle name="20% - הדגשה1 2 2 2 2 3 2 2" xfId="14507"/>
    <cellStyle name="20% - הדגשה1 2 2 2 2 3 2 2 2" xfId="18099"/>
    <cellStyle name="20% - הדגשה1 2 2 2 2 3 2 2 2 2" xfId="24767"/>
    <cellStyle name="20% - הדגשה1 2 2 2 2 3 2 2 3" xfId="21435"/>
    <cellStyle name="20% - הדגשה1 2 2 2 2 3 2 3" xfId="16307"/>
    <cellStyle name="20% - הדגשה1 2 2 2 2 3 2 3 2" xfId="23102"/>
    <cellStyle name="20% - הדגשה1 2 2 2 2 3 2 4" xfId="19769"/>
    <cellStyle name="20% - הדגשה1 2 2 2 2 3 2 5" xfId="12649"/>
    <cellStyle name="20% - הדגשה1 2 2 2 2 3 3" xfId="13673"/>
    <cellStyle name="20% - הדגשה1 2 2 2 2 3 3 2" xfId="17266"/>
    <cellStyle name="20% - הדגשה1 2 2 2 2 3 3 2 2" xfId="23934"/>
    <cellStyle name="20% - הדגשה1 2 2 2 2 3 3 3" xfId="20602"/>
    <cellStyle name="20% - הדגשה1 2 2 2 2 3 4" xfId="15474"/>
    <cellStyle name="20% - הדגשה1 2 2 2 2 3 4 2" xfId="22269"/>
    <cellStyle name="20% - הדגשה1 2 2 2 2 3 5" xfId="18936"/>
    <cellStyle name="20% - הדגשה1 2 2 2 2 3 6" xfId="11804"/>
    <cellStyle name="20% - הדגשה1 2 2 2 2 3 7" xfId="29365"/>
    <cellStyle name="20% - הדגשה1 2 2 2 2 3 8" xfId="4974"/>
    <cellStyle name="20% - הדגשה1 2 2 2 2 4" xfId="2833"/>
    <cellStyle name="20% - הדגשה1 2 2 2 2 4 2" xfId="9231"/>
    <cellStyle name="20% - הדגשה1 2 2 2 2 4 2 2" xfId="17682"/>
    <cellStyle name="20% - הדגשה1 2 2 2 2 4 2 2 2" xfId="24350"/>
    <cellStyle name="20% - הדגשה1 2 2 2 2 4 2 3" xfId="21018"/>
    <cellStyle name="20% - הדגשה1 2 2 2 2 4 2 4" xfId="14090"/>
    <cellStyle name="20% - הדגשה1 2 2 2 2 4 3" xfId="15890"/>
    <cellStyle name="20% - הדגשה1 2 2 2 2 4 3 2" xfId="22685"/>
    <cellStyle name="20% - הדגשה1 2 2 2 2 4 4" xfId="19352"/>
    <cellStyle name="20% - הדגשה1 2 2 2 2 4 5" xfId="12232"/>
    <cellStyle name="20% - הדגשה1 2 2 2 2 4 6" xfId="30424"/>
    <cellStyle name="20% - הדגשה1 2 2 2 2 4 7" xfId="6033"/>
    <cellStyle name="20% - הדגשה1 2 2 2 2 5" xfId="7104"/>
    <cellStyle name="20% - הדגשה1 2 2 2 2 5 2" xfId="16849"/>
    <cellStyle name="20% - הדגשה1 2 2 2 2 5 2 2" xfId="23517"/>
    <cellStyle name="20% - הדגשה1 2 2 2 2 5 3" xfId="20185"/>
    <cellStyle name="20% - הדגשה1 2 2 2 2 5 4" xfId="13192"/>
    <cellStyle name="20% - הדגשה1 2 2 2 2 6" xfId="15057"/>
    <cellStyle name="20% - הדגשה1 2 2 2 2 6 2" xfId="21852"/>
    <cellStyle name="20% - הדגשה1 2 2 2 2 7" xfId="18501"/>
    <cellStyle name="20% - הדגשה1 2 2 2 2 8" xfId="11214"/>
    <cellStyle name="20% - הדגשה1 2 2 2 2 9" xfId="28297"/>
    <cellStyle name="20% - הדגשה1 2 2 2 3" xfId="1233"/>
    <cellStyle name="20% - הדגשה1 2 2 2 3 2" xfId="2305"/>
    <cellStyle name="20% - הדגשה1 2 2 2 3 2 2" xfId="8703"/>
    <cellStyle name="20% - הדגשה1 2 2 2 3 2 2 2" xfId="14586"/>
    <cellStyle name="20% - הדגשה1 2 2 2 3 2 2 2 2" xfId="18178"/>
    <cellStyle name="20% - הדגשה1 2 2 2 3 2 2 2 2 2" xfId="24846"/>
    <cellStyle name="20% - הדגשה1 2 2 2 3 2 2 2 3" xfId="21514"/>
    <cellStyle name="20% - הדגשה1 2 2 2 3 2 2 3" xfId="16386"/>
    <cellStyle name="20% - הדגשה1 2 2 2 3 2 2 3 2" xfId="23181"/>
    <cellStyle name="20% - הדגשה1 2 2 2 3 2 2 4" xfId="19848"/>
    <cellStyle name="20% - הדגשה1 2 2 2 3 2 2 5" xfId="12728"/>
    <cellStyle name="20% - הדגשה1 2 2 2 3 2 3" xfId="13752"/>
    <cellStyle name="20% - הדגשה1 2 2 2 3 2 3 2" xfId="17345"/>
    <cellStyle name="20% - הדגשה1 2 2 2 3 2 3 2 2" xfId="24013"/>
    <cellStyle name="20% - הדגשה1 2 2 2 3 2 3 3" xfId="20681"/>
    <cellStyle name="20% - הדגשה1 2 2 2 3 2 4" xfId="15553"/>
    <cellStyle name="20% - הדגשה1 2 2 2 3 2 4 2" xfId="22348"/>
    <cellStyle name="20% - הדגשה1 2 2 2 3 2 5" xfId="19015"/>
    <cellStyle name="20% - הדגשה1 2 2 2 3 2 6" xfId="11888"/>
    <cellStyle name="20% - הדגשה1 2 2 2 3 2 7" xfId="29896"/>
    <cellStyle name="20% - הדגשה1 2 2 2 3 2 8" xfId="5505"/>
    <cellStyle name="20% - הדגשה1 2 2 2 3 3" xfId="3364"/>
    <cellStyle name="20% - הדגשה1 2 2 2 3 3 2" xfId="9762"/>
    <cellStyle name="20% - הדגשה1 2 2 2 3 3 2 2" xfId="17762"/>
    <cellStyle name="20% - הדגשה1 2 2 2 3 3 2 2 2" xfId="24430"/>
    <cellStyle name="20% - הדגשה1 2 2 2 3 3 2 3" xfId="21098"/>
    <cellStyle name="20% - הדגשה1 2 2 2 3 3 2 4" xfId="14170"/>
    <cellStyle name="20% - הדגשה1 2 2 2 3 3 3" xfId="15970"/>
    <cellStyle name="20% - הדגשה1 2 2 2 3 3 3 2" xfId="22765"/>
    <cellStyle name="20% - הדגשה1 2 2 2 3 3 4" xfId="19432"/>
    <cellStyle name="20% - הדגשה1 2 2 2 3 3 5" xfId="12312"/>
    <cellStyle name="20% - הדגשה1 2 2 2 3 3 6" xfId="30955"/>
    <cellStyle name="20% - הדגשה1 2 2 2 3 3 7" xfId="6564"/>
    <cellStyle name="20% - הדגשה1 2 2 2 3 4" xfId="7635"/>
    <cellStyle name="20% - הדגשה1 2 2 2 3 4 2" xfId="16929"/>
    <cellStyle name="20% - הדגשה1 2 2 2 3 4 2 2" xfId="23597"/>
    <cellStyle name="20% - הדגשה1 2 2 2 3 4 3" xfId="20265"/>
    <cellStyle name="20% - הדגשה1 2 2 2 3 4 4" xfId="13272"/>
    <cellStyle name="20% - הדגשה1 2 2 2 3 5" xfId="15137"/>
    <cellStyle name="20% - הדגשה1 2 2 2 3 5 2" xfId="21932"/>
    <cellStyle name="20% - הדגשה1 2 2 2 3 6" xfId="18599"/>
    <cellStyle name="20% - הדגשה1 2 2 2 3 7" xfId="11398"/>
    <cellStyle name="20% - הדגשה1 2 2 2 3 8" xfId="28828"/>
    <cellStyle name="20% - הדגשה1 2 2 2 3 9" xfId="4437"/>
    <cellStyle name="20% - הדגשה1 2 2 2 4" xfId="1775"/>
    <cellStyle name="20% - הדגשה1 2 2 2 4 2" xfId="8173"/>
    <cellStyle name="20% - הדגשה1 2 2 2 4 2 2" xfId="14377"/>
    <cellStyle name="20% - הדגשה1 2 2 2 4 2 2 2" xfId="17969"/>
    <cellStyle name="20% - הדגשה1 2 2 2 4 2 2 2 2" xfId="24637"/>
    <cellStyle name="20% - הדגשה1 2 2 2 4 2 2 3" xfId="21305"/>
    <cellStyle name="20% - הדגשה1 2 2 2 4 2 3" xfId="16177"/>
    <cellStyle name="20% - הדגשה1 2 2 2 4 2 3 2" xfId="22972"/>
    <cellStyle name="20% - הדגשה1 2 2 2 4 2 4" xfId="19639"/>
    <cellStyle name="20% - הדגשה1 2 2 2 4 2 5" xfId="12519"/>
    <cellStyle name="20% - הדגשה1 2 2 2 4 3" xfId="13543"/>
    <cellStyle name="20% - הדגשה1 2 2 2 4 3 2" xfId="17136"/>
    <cellStyle name="20% - הדגשה1 2 2 2 4 3 2 2" xfId="23804"/>
    <cellStyle name="20% - הדגשה1 2 2 2 4 3 3" xfId="20472"/>
    <cellStyle name="20% - הדגשה1 2 2 2 4 4" xfId="15344"/>
    <cellStyle name="20% - הדגשה1 2 2 2 4 4 2" xfId="22139"/>
    <cellStyle name="20% - הדגשה1 2 2 2 4 5" xfId="18806"/>
    <cellStyle name="20% - הדגשה1 2 2 2 4 6" xfId="11674"/>
    <cellStyle name="20% - הדגשה1 2 2 2 4 7" xfId="29366"/>
    <cellStyle name="20% - הדגשה1 2 2 2 4 8" xfId="4975"/>
    <cellStyle name="20% - הדגשה1 2 2 2 5" xfId="2834"/>
    <cellStyle name="20% - הדגשה1 2 2 2 5 2" xfId="9232"/>
    <cellStyle name="20% - הדגשה1 2 2 2 5 2 2" xfId="17552"/>
    <cellStyle name="20% - הדגשה1 2 2 2 5 2 2 2" xfId="24220"/>
    <cellStyle name="20% - הדגשה1 2 2 2 5 2 3" xfId="20888"/>
    <cellStyle name="20% - הדגשה1 2 2 2 5 2 4" xfId="13960"/>
    <cellStyle name="20% - הדגשה1 2 2 2 5 3" xfId="15760"/>
    <cellStyle name="20% - הדגשה1 2 2 2 5 3 2" xfId="22555"/>
    <cellStyle name="20% - הדגשה1 2 2 2 5 4" xfId="19222"/>
    <cellStyle name="20% - הדגשה1 2 2 2 5 5" xfId="12102"/>
    <cellStyle name="20% - הדגשה1 2 2 2 5 6" xfId="30425"/>
    <cellStyle name="20% - הדגשה1 2 2 2 5 7" xfId="6034"/>
    <cellStyle name="20% - הדגשה1 2 2 2 6" xfId="7105"/>
    <cellStyle name="20% - הדגשה1 2 2 2 6 2" xfId="16719"/>
    <cellStyle name="20% - הדגשה1 2 2 2 6 2 2" xfId="23387"/>
    <cellStyle name="20% - הדגשה1 2 2 2 6 3" xfId="20055"/>
    <cellStyle name="20% - הדגשה1 2 2 2 6 4" xfId="13062"/>
    <cellStyle name="20% - הדגשה1 2 2 2 7" xfId="14927"/>
    <cellStyle name="20% - הדגשה1 2 2 2 7 2" xfId="21722"/>
    <cellStyle name="20% - הדגשה1 2 2 2 8" xfId="18412"/>
    <cellStyle name="20% - הדגשה1 2 2 2 9" xfId="10640"/>
    <cellStyle name="20% - הדגשה1 2 2 3" xfId="489"/>
    <cellStyle name="20% - הדגשה1 2 2 3 10" xfId="3905"/>
    <cellStyle name="20% - הדגשה1 2 2 3 2" xfId="1231"/>
    <cellStyle name="20% - הדגשה1 2 2 3 2 2" xfId="2303"/>
    <cellStyle name="20% - הדגשה1 2 2 3 2 2 2" xfId="8701"/>
    <cellStyle name="20% - הדגשה1 2 2 3 2 2 2 2" xfId="14665"/>
    <cellStyle name="20% - הדגשה1 2 2 3 2 2 2 2 2" xfId="18257"/>
    <cellStyle name="20% - הדגשה1 2 2 3 2 2 2 2 2 2" xfId="24925"/>
    <cellStyle name="20% - הדגשה1 2 2 3 2 2 2 2 3" xfId="21593"/>
    <cellStyle name="20% - הדגשה1 2 2 3 2 2 2 3" xfId="16465"/>
    <cellStyle name="20% - הדגשה1 2 2 3 2 2 2 3 2" xfId="23260"/>
    <cellStyle name="20% - הדגשה1 2 2 3 2 2 2 4" xfId="19927"/>
    <cellStyle name="20% - הדגשה1 2 2 3 2 2 2 5" xfId="12807"/>
    <cellStyle name="20% - הדגשה1 2 2 3 2 2 3" xfId="13831"/>
    <cellStyle name="20% - הדגשה1 2 2 3 2 2 3 2" xfId="17424"/>
    <cellStyle name="20% - הדגשה1 2 2 3 2 2 3 2 2" xfId="24092"/>
    <cellStyle name="20% - הדגשה1 2 2 3 2 2 3 3" xfId="20760"/>
    <cellStyle name="20% - הדגשה1 2 2 3 2 2 4" xfId="15632"/>
    <cellStyle name="20% - הדגשה1 2 2 3 2 2 4 2" xfId="22427"/>
    <cellStyle name="20% - הדגשה1 2 2 3 2 2 5" xfId="19094"/>
    <cellStyle name="20% - הדגשה1 2 2 3 2 2 6" xfId="11967"/>
    <cellStyle name="20% - הדגשה1 2 2 3 2 2 7" xfId="29894"/>
    <cellStyle name="20% - הדגשה1 2 2 3 2 2 8" xfId="5503"/>
    <cellStyle name="20% - הדגשה1 2 2 3 2 3" xfId="3362"/>
    <cellStyle name="20% - הדגשה1 2 2 3 2 3 2" xfId="9760"/>
    <cellStyle name="20% - הדגשה1 2 2 3 2 3 2 2" xfId="17841"/>
    <cellStyle name="20% - הדגשה1 2 2 3 2 3 2 2 2" xfId="24509"/>
    <cellStyle name="20% - הדגשה1 2 2 3 2 3 2 3" xfId="21177"/>
    <cellStyle name="20% - הדגשה1 2 2 3 2 3 2 4" xfId="14249"/>
    <cellStyle name="20% - הדגשה1 2 2 3 2 3 3" xfId="16049"/>
    <cellStyle name="20% - הדגשה1 2 2 3 2 3 3 2" xfId="22844"/>
    <cellStyle name="20% - הדגשה1 2 2 3 2 3 4" xfId="19511"/>
    <cellStyle name="20% - הדגשה1 2 2 3 2 3 5" xfId="12391"/>
    <cellStyle name="20% - הדגשה1 2 2 3 2 3 6" xfId="30953"/>
    <cellStyle name="20% - הדגשה1 2 2 3 2 3 7" xfId="6562"/>
    <cellStyle name="20% - הדגשה1 2 2 3 2 4" xfId="7633"/>
    <cellStyle name="20% - הדגשה1 2 2 3 2 4 2" xfId="17008"/>
    <cellStyle name="20% - הדגשה1 2 2 3 2 4 2 2" xfId="23676"/>
    <cellStyle name="20% - הדגשה1 2 2 3 2 4 3" xfId="20344"/>
    <cellStyle name="20% - הדגשה1 2 2 3 2 4 4" xfId="13351"/>
    <cellStyle name="20% - הדגשה1 2 2 3 2 5" xfId="15216"/>
    <cellStyle name="20% - הדגשה1 2 2 3 2 5 2" xfId="22011"/>
    <cellStyle name="20% - הדגשה1 2 2 3 2 6" xfId="18678"/>
    <cellStyle name="20% - הדגשה1 2 2 3 2 7" xfId="11477"/>
    <cellStyle name="20% - הדגשה1 2 2 3 2 8" xfId="28826"/>
    <cellStyle name="20% - הדגשה1 2 2 3 2 9" xfId="4435"/>
    <cellStyle name="20% - הדגשה1 2 2 3 3" xfId="1773"/>
    <cellStyle name="20% - הדגשה1 2 2 3 3 2" xfId="8171"/>
    <cellStyle name="20% - הדגשה1 2 2 3 3 2 2" xfId="14456"/>
    <cellStyle name="20% - הדגשה1 2 2 3 3 2 2 2" xfId="18048"/>
    <cellStyle name="20% - הדגשה1 2 2 3 3 2 2 2 2" xfId="24716"/>
    <cellStyle name="20% - הדגשה1 2 2 3 3 2 2 3" xfId="21384"/>
    <cellStyle name="20% - הדגשה1 2 2 3 3 2 3" xfId="16256"/>
    <cellStyle name="20% - הדגשה1 2 2 3 3 2 3 2" xfId="23051"/>
    <cellStyle name="20% - הדגשה1 2 2 3 3 2 4" xfId="19718"/>
    <cellStyle name="20% - הדגשה1 2 2 3 3 2 5" xfId="12598"/>
    <cellStyle name="20% - הדגשה1 2 2 3 3 3" xfId="13622"/>
    <cellStyle name="20% - הדגשה1 2 2 3 3 3 2" xfId="17215"/>
    <cellStyle name="20% - הדגשה1 2 2 3 3 3 2 2" xfId="23883"/>
    <cellStyle name="20% - הדגשה1 2 2 3 3 3 3" xfId="20551"/>
    <cellStyle name="20% - הדגשה1 2 2 3 3 4" xfId="15423"/>
    <cellStyle name="20% - הדגשה1 2 2 3 3 4 2" xfId="22218"/>
    <cellStyle name="20% - הדגשה1 2 2 3 3 5" xfId="18885"/>
    <cellStyle name="20% - הדגשה1 2 2 3 3 6" xfId="11753"/>
    <cellStyle name="20% - הדגשה1 2 2 3 3 7" xfId="29364"/>
    <cellStyle name="20% - הדגשה1 2 2 3 3 8" xfId="4973"/>
    <cellStyle name="20% - הדגשה1 2 2 3 4" xfId="2832"/>
    <cellStyle name="20% - הדגשה1 2 2 3 4 2" xfId="9230"/>
    <cellStyle name="20% - הדגשה1 2 2 3 4 2 2" xfId="17631"/>
    <cellStyle name="20% - הדגשה1 2 2 3 4 2 2 2" xfId="24299"/>
    <cellStyle name="20% - הדגשה1 2 2 3 4 2 3" xfId="20967"/>
    <cellStyle name="20% - הדגשה1 2 2 3 4 2 4" xfId="14039"/>
    <cellStyle name="20% - הדגשה1 2 2 3 4 3" xfId="15839"/>
    <cellStyle name="20% - הדגשה1 2 2 3 4 3 2" xfId="22634"/>
    <cellStyle name="20% - הדגשה1 2 2 3 4 4" xfId="19301"/>
    <cellStyle name="20% - הדגשה1 2 2 3 4 5" xfId="12181"/>
    <cellStyle name="20% - הדגשה1 2 2 3 4 6" xfId="30423"/>
    <cellStyle name="20% - הדגשה1 2 2 3 4 7" xfId="6032"/>
    <cellStyle name="20% - הדגשה1 2 2 3 5" xfId="7103"/>
    <cellStyle name="20% - הדגשה1 2 2 3 5 2" xfId="16798"/>
    <cellStyle name="20% - הדגשה1 2 2 3 5 2 2" xfId="23466"/>
    <cellStyle name="20% - הדגשה1 2 2 3 5 3" xfId="20134"/>
    <cellStyle name="20% - הדגשה1 2 2 3 5 4" xfId="13141"/>
    <cellStyle name="20% - הדגשה1 2 2 3 6" xfId="15006"/>
    <cellStyle name="20% - הדגשה1 2 2 3 6 2" xfId="21801"/>
    <cellStyle name="20% - הדגשה1 2 2 3 7" xfId="18348"/>
    <cellStyle name="20% - הדגשה1 2 2 3 8" xfId="11136"/>
    <cellStyle name="20% - הדגשה1 2 2 3 9" xfId="28296"/>
    <cellStyle name="20% - הדגשה1 2 2 4" xfId="488"/>
    <cellStyle name="20% - הדגשה1 2 2 4 2" xfId="1230"/>
    <cellStyle name="20% - הדגשה1 2 2 4 2 2" xfId="2302"/>
    <cellStyle name="20% - הדגשה1 2 2 4 2 2 2" xfId="8700"/>
    <cellStyle name="20% - הדגשה1 2 2 4 2 2 2 2" xfId="18120"/>
    <cellStyle name="20% - הדגשה1 2 2 4 2 2 2 2 2" xfId="24788"/>
    <cellStyle name="20% - הדגשה1 2 2 4 2 2 2 3" xfId="21456"/>
    <cellStyle name="20% - הדגשה1 2 2 4 2 2 2 4" xfId="14528"/>
    <cellStyle name="20% - הדגשה1 2 2 4 2 2 3" xfId="16328"/>
    <cellStyle name="20% - הדגשה1 2 2 4 2 2 3 2" xfId="23123"/>
    <cellStyle name="20% - הדגשה1 2 2 4 2 2 4" xfId="19790"/>
    <cellStyle name="20% - הדגשה1 2 2 4 2 2 5" xfId="12670"/>
    <cellStyle name="20% - הדגשה1 2 2 4 2 2 6" xfId="29893"/>
    <cellStyle name="20% - הדגשה1 2 2 4 2 2 7" xfId="5502"/>
    <cellStyle name="20% - הדגשה1 2 2 4 2 3" xfId="3361"/>
    <cellStyle name="20% - הדגשה1 2 2 4 2 3 2" xfId="9759"/>
    <cellStyle name="20% - הדגשה1 2 2 4 2 3 2 2" xfId="23955"/>
    <cellStyle name="20% - הדגשה1 2 2 4 2 3 2 3" xfId="17287"/>
    <cellStyle name="20% - הדגשה1 2 2 4 2 3 3" xfId="20623"/>
    <cellStyle name="20% - הדגשה1 2 2 4 2 3 4" xfId="13694"/>
    <cellStyle name="20% - הדגשה1 2 2 4 2 3 5" xfId="30952"/>
    <cellStyle name="20% - הדגשה1 2 2 4 2 3 6" xfId="6561"/>
    <cellStyle name="20% - הדגשה1 2 2 4 2 4" xfId="7632"/>
    <cellStyle name="20% - הדגשה1 2 2 4 2 4 2" xfId="22290"/>
    <cellStyle name="20% - הדגשה1 2 2 4 2 4 3" xfId="15495"/>
    <cellStyle name="20% - הדגשה1 2 2 4 2 5" xfId="18957"/>
    <cellStyle name="20% - הדגשה1 2 2 4 2 6" xfId="11830"/>
    <cellStyle name="20% - הדגשה1 2 2 4 2 7" xfId="28825"/>
    <cellStyle name="20% - הדגשה1 2 2 4 2 8" xfId="4434"/>
    <cellStyle name="20% - הדגשה1 2 2 4 3" xfId="1772"/>
    <cellStyle name="20% - הדגשה1 2 2 4 3 2" xfId="8170"/>
    <cellStyle name="20% - הדגשה1 2 2 4 3 2 2" xfId="17704"/>
    <cellStyle name="20% - הדגשה1 2 2 4 3 2 2 2" xfId="24372"/>
    <cellStyle name="20% - הדגשה1 2 2 4 3 2 3" xfId="21040"/>
    <cellStyle name="20% - הדגשה1 2 2 4 3 2 4" xfId="14112"/>
    <cellStyle name="20% - הדגשה1 2 2 4 3 3" xfId="15912"/>
    <cellStyle name="20% - הדגשה1 2 2 4 3 3 2" xfId="22707"/>
    <cellStyle name="20% - הדגשה1 2 2 4 3 4" xfId="19374"/>
    <cellStyle name="20% - הדגשה1 2 2 4 3 5" xfId="12254"/>
    <cellStyle name="20% - הדגשה1 2 2 4 3 6" xfId="29363"/>
    <cellStyle name="20% - הדגשה1 2 2 4 3 7" xfId="4972"/>
    <cellStyle name="20% - הדגשה1 2 2 4 4" xfId="2831"/>
    <cellStyle name="20% - הדגשה1 2 2 4 4 2" xfId="9229"/>
    <cellStyle name="20% - הדגשה1 2 2 4 4 2 2" xfId="23539"/>
    <cellStyle name="20% - הדגשה1 2 2 4 4 2 3" xfId="16871"/>
    <cellStyle name="20% - הדגשה1 2 2 4 4 3" xfId="20207"/>
    <cellStyle name="20% - הדגשה1 2 2 4 4 4" xfId="13214"/>
    <cellStyle name="20% - הדגשה1 2 2 4 4 5" xfId="30422"/>
    <cellStyle name="20% - הדגשה1 2 2 4 4 6" xfId="6031"/>
    <cellStyle name="20% - הדגשה1 2 2 4 5" xfId="7102"/>
    <cellStyle name="20% - הדגשה1 2 2 4 5 2" xfId="21874"/>
    <cellStyle name="20% - הדגשה1 2 2 4 5 3" xfId="15079"/>
    <cellStyle name="20% - הדגשה1 2 2 4 6" xfId="18422"/>
    <cellStyle name="20% - הדגשה1 2 2 4 7" xfId="11340"/>
    <cellStyle name="20% - הדגשה1 2 2 4 8" xfId="28295"/>
    <cellStyle name="20% - הדגשה1 2 2 4 9" xfId="3904"/>
    <cellStyle name="20% - הדגשה1 2 2 5" xfId="1234"/>
    <cellStyle name="20% - הדגשה1 2 2 5 2" xfId="2306"/>
    <cellStyle name="20% - הדגשה1 2 2 5 2 2" xfId="8704"/>
    <cellStyle name="20% - הדגשה1 2 2 5 2 2 2" xfId="17911"/>
    <cellStyle name="20% - הדגשה1 2 2 5 2 2 2 2" xfId="24579"/>
    <cellStyle name="20% - הדגשה1 2 2 5 2 2 3" xfId="21247"/>
    <cellStyle name="20% - הדגשה1 2 2 5 2 2 4" xfId="14319"/>
    <cellStyle name="20% - הדגשה1 2 2 5 2 3" xfId="16119"/>
    <cellStyle name="20% - הדגשה1 2 2 5 2 3 2" xfId="22914"/>
    <cellStyle name="20% - הדגשה1 2 2 5 2 4" xfId="19581"/>
    <cellStyle name="20% - הדגשה1 2 2 5 2 5" xfId="12461"/>
    <cellStyle name="20% - הדגשה1 2 2 5 2 6" xfId="29897"/>
    <cellStyle name="20% - הדגשה1 2 2 5 2 7" xfId="5506"/>
    <cellStyle name="20% - הדגשה1 2 2 5 3" xfId="3365"/>
    <cellStyle name="20% - הדגשה1 2 2 5 3 2" xfId="9763"/>
    <cellStyle name="20% - הדגשה1 2 2 5 3 2 2" xfId="23746"/>
    <cellStyle name="20% - הדגשה1 2 2 5 3 2 3" xfId="17078"/>
    <cellStyle name="20% - הדגשה1 2 2 5 3 3" xfId="20414"/>
    <cellStyle name="20% - הדגשה1 2 2 5 3 4" xfId="13485"/>
    <cellStyle name="20% - הדגשה1 2 2 5 3 5" xfId="30956"/>
    <cellStyle name="20% - הדגשה1 2 2 5 3 6" xfId="6565"/>
    <cellStyle name="20% - הדגשה1 2 2 5 4" xfId="7636"/>
    <cellStyle name="20% - הדגשה1 2 2 5 4 2" xfId="22081"/>
    <cellStyle name="20% - הדגשה1 2 2 5 4 3" xfId="15286"/>
    <cellStyle name="20% - הדגשה1 2 2 5 5" xfId="18748"/>
    <cellStyle name="20% - הדגשה1 2 2 5 6" xfId="11616"/>
    <cellStyle name="20% - הדגשה1 2 2 5 7" xfId="28829"/>
    <cellStyle name="20% - הדגשה1 2 2 5 8" xfId="4438"/>
    <cellStyle name="20% - הדגשה1 2 2 6" xfId="1776"/>
    <cellStyle name="20% - הדגשה1 2 2 6 2" xfId="8174"/>
    <cellStyle name="20% - הדגשה1 2 2 6 2 2" xfId="17494"/>
    <cellStyle name="20% - הדגשה1 2 2 6 2 2 2" xfId="24162"/>
    <cellStyle name="20% - הדגשה1 2 2 6 2 3" xfId="20830"/>
    <cellStyle name="20% - הדגשה1 2 2 6 2 4" xfId="13902"/>
    <cellStyle name="20% - הדגשה1 2 2 6 3" xfId="15702"/>
    <cellStyle name="20% - הדגשה1 2 2 6 3 2" xfId="22497"/>
    <cellStyle name="20% - הדגשה1 2 2 6 4" xfId="19164"/>
    <cellStyle name="20% - הדגשה1 2 2 6 5" xfId="12044"/>
    <cellStyle name="20% - הדגשה1 2 2 6 6" xfId="29367"/>
    <cellStyle name="20% - הדגשה1 2 2 6 7" xfId="4976"/>
    <cellStyle name="20% - הדגשה1 2 2 7" xfId="2835"/>
    <cellStyle name="20% - הדגשה1 2 2 7 2" xfId="9233"/>
    <cellStyle name="20% - הדגשה1 2 2 7 2 2" xfId="23329"/>
    <cellStyle name="20% - הדגשה1 2 2 7 2 3" xfId="16661"/>
    <cellStyle name="20% - הדגשה1 2 2 7 3" xfId="19997"/>
    <cellStyle name="20% - הדגשה1 2 2 7 4" xfId="13004"/>
    <cellStyle name="20% - הדגשה1 2 2 7 5" xfId="30426"/>
    <cellStyle name="20% - הדגשה1 2 2 7 6" xfId="6035"/>
    <cellStyle name="20% - הדגשה1 2 2 8" xfId="7106"/>
    <cellStyle name="20% - הדגשה1 2 2 8 2" xfId="21664"/>
    <cellStyle name="20% - הדגשה1 2 2 8 3" xfId="14869"/>
    <cellStyle name="20% - הדגשה1 2 2 9" xfId="18485"/>
    <cellStyle name="20% - הדגשה1 2 3" xfId="487"/>
    <cellStyle name="20% - הדגשה1 2 3 2" xfId="486"/>
    <cellStyle name="20% - הדגשה1 2 3 2 2" xfId="1228"/>
    <cellStyle name="20% - הדגשה1 2 3 2 2 2" xfId="2300"/>
    <cellStyle name="20% - הדגשה1 2 3 2 2 2 2" xfId="8698"/>
    <cellStyle name="20% - הדגשה1 2 3 2 2 2 3" xfId="27467"/>
    <cellStyle name="20% - הדגשה1 2 3 2 2 2 4" xfId="29891"/>
    <cellStyle name="20% - הדגשה1 2 3 2 2 2 5" xfId="5500"/>
    <cellStyle name="20% - הדגשה1 2 3 2 2 3" xfId="3359"/>
    <cellStyle name="20% - הדגשה1 2 3 2 2 3 2" xfId="9757"/>
    <cellStyle name="20% - הדגשה1 2 3 2 2 3 3" xfId="27928"/>
    <cellStyle name="20% - הדגשה1 2 3 2 2 3 4" xfId="30950"/>
    <cellStyle name="20% - הדגשה1 2 3 2 2 3 5" xfId="6559"/>
    <cellStyle name="20% - הדגשה1 2 3 2 2 4" xfId="7630"/>
    <cellStyle name="20% - הדגשה1 2 3 2 2 5" xfId="27052"/>
    <cellStyle name="20% - הדגשה1 2 3 2 2 6" xfId="28823"/>
    <cellStyle name="20% - הדגשה1 2 3 2 2 7" xfId="4432"/>
    <cellStyle name="20% - הדגשה1 2 3 2 3" xfId="1770"/>
    <cellStyle name="20% - הדגשה1 2 3 2 3 2" xfId="8168"/>
    <cellStyle name="20% - הדגשה1 2 3 2 3 3" xfId="27245"/>
    <cellStyle name="20% - הדגשה1 2 3 2 3 4" xfId="29361"/>
    <cellStyle name="20% - הדגשה1 2 3 2 3 5" xfId="4970"/>
    <cellStyle name="20% - הדגשה1 2 3 2 4" xfId="2829"/>
    <cellStyle name="20% - הדגשה1 2 3 2 4 2" xfId="9227"/>
    <cellStyle name="20% - הדגשה1 2 3 2 4 3" xfId="27696"/>
    <cellStyle name="20% - הדגשה1 2 3 2 4 4" xfId="30420"/>
    <cellStyle name="20% - הדגשה1 2 3 2 4 5" xfId="6029"/>
    <cellStyle name="20% - הדגשה1 2 3 2 5" xfId="7100"/>
    <cellStyle name="20% - הדגשה1 2 3 2 6" xfId="26826"/>
    <cellStyle name="20% - הדגשה1 2 3 2 7" xfId="28293"/>
    <cellStyle name="20% - הדגשה1 2 3 2 8" xfId="3902"/>
    <cellStyle name="20% - הדגשה1 2 3 3" xfId="1229"/>
    <cellStyle name="20% - הדגשה1 2 3 3 2" xfId="2301"/>
    <cellStyle name="20% - הדגשה1 2 3 3 2 2" xfId="8699"/>
    <cellStyle name="20% - הדגשה1 2 3 3 2 3" xfId="27468"/>
    <cellStyle name="20% - הדגשה1 2 3 3 2 4" xfId="29892"/>
    <cellStyle name="20% - הדגשה1 2 3 3 2 5" xfId="5501"/>
    <cellStyle name="20% - הדגשה1 2 3 3 3" xfId="3360"/>
    <cellStyle name="20% - הדגשה1 2 3 3 3 2" xfId="9758"/>
    <cellStyle name="20% - הדגשה1 2 3 3 3 3" xfId="27929"/>
    <cellStyle name="20% - הדגשה1 2 3 3 3 4" xfId="30951"/>
    <cellStyle name="20% - הדגשה1 2 3 3 3 5" xfId="6560"/>
    <cellStyle name="20% - הדגשה1 2 3 3 4" xfId="7631"/>
    <cellStyle name="20% - הדגשה1 2 3 3 5" xfId="27053"/>
    <cellStyle name="20% - הדגשה1 2 3 3 6" xfId="28824"/>
    <cellStyle name="20% - הדגשה1 2 3 3 7" xfId="4433"/>
    <cellStyle name="20% - הדגשה1 2 3 4" xfId="1771"/>
    <cellStyle name="20% - הדגשה1 2 3 4 2" xfId="8169"/>
    <cellStyle name="20% - הדגשה1 2 3 4 3" xfId="27246"/>
    <cellStyle name="20% - הדגשה1 2 3 4 4" xfId="29362"/>
    <cellStyle name="20% - הדגשה1 2 3 4 5" xfId="4971"/>
    <cellStyle name="20% - הדגשה1 2 3 5" xfId="2830"/>
    <cellStyle name="20% - הדגשה1 2 3 5 2" xfId="9228"/>
    <cellStyle name="20% - הדגשה1 2 3 5 3" xfId="27697"/>
    <cellStyle name="20% - הדגשה1 2 3 5 4" xfId="30421"/>
    <cellStyle name="20% - הדגשה1 2 3 5 5" xfId="6030"/>
    <cellStyle name="20% - הדגשה1 2 3 6" xfId="7101"/>
    <cellStyle name="20% - הדגשה1 2 3 6 2" xfId="26827"/>
    <cellStyle name="20% - הדגשה1 2 3 7" xfId="10867"/>
    <cellStyle name="20% - הדגשה1 2 3 8" xfId="28294"/>
    <cellStyle name="20% - הדגשה1 2 3 9" xfId="3903"/>
    <cellStyle name="20% - הדגשה1 2 4" xfId="484"/>
    <cellStyle name="20% - הדגשה1 2 4 2" xfId="1226"/>
    <cellStyle name="20% - הדגשה1 2 4 2 2" xfId="2298"/>
    <cellStyle name="20% - הדגשה1 2 4 2 2 2" xfId="8696"/>
    <cellStyle name="20% - הדגשה1 2 4 2 2 3" xfId="27465"/>
    <cellStyle name="20% - הדגשה1 2 4 2 2 4" xfId="29889"/>
    <cellStyle name="20% - הדגשה1 2 4 2 2 5" xfId="5498"/>
    <cellStyle name="20% - הדגשה1 2 4 2 3" xfId="3357"/>
    <cellStyle name="20% - הדגשה1 2 4 2 3 2" xfId="9755"/>
    <cellStyle name="20% - הדגשה1 2 4 2 3 3" xfId="27926"/>
    <cellStyle name="20% - הדגשה1 2 4 2 3 4" xfId="30948"/>
    <cellStyle name="20% - הדגשה1 2 4 2 3 5" xfId="6557"/>
    <cellStyle name="20% - הדגשה1 2 4 2 4" xfId="7628"/>
    <cellStyle name="20% - הדגשה1 2 4 2 5" xfId="26440"/>
    <cellStyle name="20% - הדגשה1 2 4 2 6" xfId="28821"/>
    <cellStyle name="20% - הדגשה1 2 4 2 7" xfId="4430"/>
    <cellStyle name="20% - הדגשה1 2 4 3" xfId="1768"/>
    <cellStyle name="20% - הדגשה1 2 4 3 2" xfId="8166"/>
    <cellStyle name="20% - הדגשה1 2 4 3 3" xfId="27244"/>
    <cellStyle name="20% - הדגשה1 2 4 3 4" xfId="29359"/>
    <cellStyle name="20% - הדגשה1 2 4 3 5" xfId="4968"/>
    <cellStyle name="20% - הדגשה1 2 4 4" xfId="2827"/>
    <cellStyle name="20% - הדגשה1 2 4 4 2" xfId="9225"/>
    <cellStyle name="20% - הדגשה1 2 4 4 3" xfId="27694"/>
    <cellStyle name="20% - הדגשה1 2 4 4 4" xfId="30418"/>
    <cellStyle name="20% - הדגשה1 2 4 4 5" xfId="6027"/>
    <cellStyle name="20% - הדגשה1 2 4 5" xfId="7098"/>
    <cellStyle name="20% - הדגשה1 2 4 6" xfId="25564"/>
    <cellStyle name="20% - הדגשה1 2 4 7" xfId="28291"/>
    <cellStyle name="20% - הדגשה1 2 4 8" xfId="3900"/>
    <cellStyle name="20% - הדגשה1 2 5" xfId="483"/>
    <cellStyle name="20% - הדגשה1 2 5 2" xfId="1225"/>
    <cellStyle name="20% - הדגשה1 2 5 2 2" xfId="2297"/>
    <cellStyle name="20% - הדגשה1 2 5 2 2 2" xfId="8695"/>
    <cellStyle name="20% - הדגשה1 2 5 2 2 3" xfId="27464"/>
    <cellStyle name="20% - הדגשה1 2 5 2 2 4" xfId="29888"/>
    <cellStyle name="20% - הדגשה1 2 5 2 2 5" xfId="5497"/>
    <cellStyle name="20% - הדגשה1 2 5 2 3" xfId="3356"/>
    <cellStyle name="20% - הדגשה1 2 5 2 3 2" xfId="9754"/>
    <cellStyle name="20% - הדגשה1 2 5 2 3 3" xfId="27925"/>
    <cellStyle name="20% - הדגשה1 2 5 2 3 4" xfId="30947"/>
    <cellStyle name="20% - הדגשה1 2 5 2 3 5" xfId="6556"/>
    <cellStyle name="20% - הדגשה1 2 5 2 4" xfId="7627"/>
    <cellStyle name="20% - הדגשה1 2 5 2 5" xfId="27050"/>
    <cellStyle name="20% - הדגשה1 2 5 2 6" xfId="28820"/>
    <cellStyle name="20% - הדגשה1 2 5 2 7" xfId="4429"/>
    <cellStyle name="20% - הדגשה1 2 5 3" xfId="1767"/>
    <cellStyle name="20% - הדגשה1 2 5 3 2" xfId="8165"/>
    <cellStyle name="20% - הדגשה1 2 5 3 3" xfId="27243"/>
    <cellStyle name="20% - הדגשה1 2 5 3 4" xfId="29358"/>
    <cellStyle name="20% - הדגשה1 2 5 3 5" xfId="4967"/>
    <cellStyle name="20% - הדגשה1 2 5 4" xfId="2826"/>
    <cellStyle name="20% - הדגשה1 2 5 4 2" xfId="9224"/>
    <cellStyle name="20% - הדגשה1 2 5 4 3" xfId="27693"/>
    <cellStyle name="20% - הדגשה1 2 5 4 4" xfId="30417"/>
    <cellStyle name="20% - הדגשה1 2 5 4 5" xfId="6026"/>
    <cellStyle name="20% - הדגשה1 2 5 5" xfId="7097"/>
    <cellStyle name="20% - הדגשה1 2 5 6" xfId="26424"/>
    <cellStyle name="20% - הדגשה1 2 5 7" xfId="28290"/>
    <cellStyle name="20% - הדגשה1 2 5 8" xfId="3899"/>
    <cellStyle name="20% - הדגשה1 2 6" xfId="912"/>
    <cellStyle name="20% - הדגשה1 2 7" xfId="1065"/>
    <cellStyle name="20% - הדגשה1 2 7 2" xfId="2137"/>
    <cellStyle name="20% - הדגשה1 2 7 2 2" xfId="8535"/>
    <cellStyle name="20% - הדגשה1 2 7 2 3" xfId="27410"/>
    <cellStyle name="20% - הדגשה1 2 7 2 4" xfId="29728"/>
    <cellStyle name="20% - הדגשה1 2 7 2 5" xfId="5337"/>
    <cellStyle name="20% - הדגשה1 2 7 3" xfId="3196"/>
    <cellStyle name="20% - הדגשה1 2 7 3 2" xfId="9594"/>
    <cellStyle name="20% - הדגשה1 2 7 3 3" xfId="27870"/>
    <cellStyle name="20% - הדגשה1 2 7 3 4" xfId="30787"/>
    <cellStyle name="20% - הדגשה1 2 7 3 5" xfId="6396"/>
    <cellStyle name="20% - הדגשה1 2 7 4" xfId="7467"/>
    <cellStyle name="20% - הדגשה1 2 7 5" xfId="27005"/>
    <cellStyle name="20% - הדגשה1 2 7 6" xfId="28660"/>
    <cellStyle name="20% - הדגשה1 2 7 7" xfId="4269"/>
    <cellStyle name="20% - הדגשה1 2 8" xfId="1607"/>
    <cellStyle name="20% - הדגשה1 2 8 2" xfId="8005"/>
    <cellStyle name="20% - הדגשה1 2 8 3" xfId="27191"/>
    <cellStyle name="20% - הדגשה1 2 8 4" xfId="29198"/>
    <cellStyle name="20% - הדגשה1 2 8 5" xfId="4807"/>
    <cellStyle name="20% - הדגשה1 2 9" xfId="2666"/>
    <cellStyle name="20% - הדגשה1 2 9 2" xfId="9064"/>
    <cellStyle name="20% - הדגשה1 2 9 3" xfId="27638"/>
    <cellStyle name="20% - הדגשה1 2 9 4" xfId="30257"/>
    <cellStyle name="20% - הדגשה1 2 9 5" xfId="5866"/>
    <cellStyle name="20% - הדגשה1 20" xfId="25711"/>
    <cellStyle name="20% - הדגשה1 20 2" xfId="26594"/>
    <cellStyle name="20% - הדגשה1 21" xfId="25724"/>
    <cellStyle name="20% - הדגשה1 21 2" xfId="26607"/>
    <cellStyle name="20% - הדגשה1 22" xfId="25889"/>
    <cellStyle name="20% - הדגשה1 22 2" xfId="26644"/>
    <cellStyle name="20% - הדגשה1 23" xfId="25902"/>
    <cellStyle name="20% - הדגשה1 23 2" xfId="26657"/>
    <cellStyle name="20% - הדגשה1 24" xfId="26041"/>
    <cellStyle name="20% - הדגשה1 24 2" xfId="26670"/>
    <cellStyle name="20% - הדגשה1 25" xfId="26055"/>
    <cellStyle name="20% - הדגשה1 25 2" xfId="26683"/>
    <cellStyle name="20% - הדגשה1 26" xfId="26068"/>
    <cellStyle name="20% - הדגשה1 26 2" xfId="26696"/>
    <cellStyle name="20% - הדגשה1 27" xfId="26081"/>
    <cellStyle name="20% - הדגשה1 27 2" xfId="26709"/>
    <cellStyle name="20% - הדגשה1 28" xfId="26129"/>
    <cellStyle name="20% - הדגשה1 29" xfId="26142"/>
    <cellStyle name="20% - הדגשה1 3" xfId="273"/>
    <cellStyle name="20% - הדגשה1 3 10" xfId="6979"/>
    <cellStyle name="20% - הדגשה1 3 11" xfId="10439"/>
    <cellStyle name="20% - הדגשה1 3 12" xfId="28172"/>
    <cellStyle name="20% - הדגשה1 3 13" xfId="3781"/>
    <cellStyle name="20% - הדגשה1 3 2" xfId="481"/>
    <cellStyle name="20% - הדגשה1 3 2 10" xfId="28289"/>
    <cellStyle name="20% - הדגשה1 3 2 11" xfId="3898"/>
    <cellStyle name="20% - הדגשה1 3 2 2" xfId="480"/>
    <cellStyle name="20% - הדגשה1 3 2 2 10" xfId="3897"/>
    <cellStyle name="20% - הדגשה1 3 2 2 2" xfId="479"/>
    <cellStyle name="20% - הדגשה1 3 2 2 2 2" xfId="1222"/>
    <cellStyle name="20% - הדגשה1 3 2 2 2 2 2" xfId="2294"/>
    <cellStyle name="20% - הדגשה1 3 2 2 2 2 2 2" xfId="8692"/>
    <cellStyle name="20% - הדגשה1 3 2 2 2 2 2 2 2" xfId="18313"/>
    <cellStyle name="20% - הדגשה1 3 2 2 2 2 2 2 2 2" xfId="24981"/>
    <cellStyle name="20% - הדגשה1 3 2 2 2 2 2 2 3" xfId="21649"/>
    <cellStyle name="20% - הדגשה1 3 2 2 2 2 2 2 4" xfId="14721"/>
    <cellStyle name="20% - הדגשה1 3 2 2 2 2 2 3" xfId="16521"/>
    <cellStyle name="20% - הדגשה1 3 2 2 2 2 2 3 2" xfId="23316"/>
    <cellStyle name="20% - הדגשה1 3 2 2 2 2 2 4" xfId="19983"/>
    <cellStyle name="20% - הדגשה1 3 2 2 2 2 2 5" xfId="12863"/>
    <cellStyle name="20% - הדגשה1 3 2 2 2 2 2 6" xfId="29885"/>
    <cellStyle name="20% - הדגשה1 3 2 2 2 2 2 7" xfId="5494"/>
    <cellStyle name="20% - הדגשה1 3 2 2 2 2 3" xfId="3353"/>
    <cellStyle name="20% - הדגשה1 3 2 2 2 2 3 2" xfId="9751"/>
    <cellStyle name="20% - הדגשה1 3 2 2 2 2 3 2 2" xfId="24148"/>
    <cellStyle name="20% - הדגשה1 3 2 2 2 2 3 2 3" xfId="17480"/>
    <cellStyle name="20% - הדגשה1 3 2 2 2 2 3 3" xfId="20816"/>
    <cellStyle name="20% - הדגשה1 3 2 2 2 2 3 4" xfId="13887"/>
    <cellStyle name="20% - הדגשה1 3 2 2 2 2 3 5" xfId="30944"/>
    <cellStyle name="20% - הדגשה1 3 2 2 2 2 3 6" xfId="6553"/>
    <cellStyle name="20% - הדגשה1 3 2 2 2 2 4" xfId="7624"/>
    <cellStyle name="20% - הדגשה1 3 2 2 2 2 4 2" xfId="22483"/>
    <cellStyle name="20% - הדגשה1 3 2 2 2 2 4 3" xfId="15688"/>
    <cellStyle name="20% - הדגשה1 3 2 2 2 2 5" xfId="19150"/>
    <cellStyle name="20% - הדגשה1 3 2 2 2 2 6" xfId="12023"/>
    <cellStyle name="20% - הדגשה1 3 2 2 2 2 7" xfId="28817"/>
    <cellStyle name="20% - הדגשה1 3 2 2 2 2 8" xfId="4426"/>
    <cellStyle name="20% - הדגשה1 3 2 2 2 3" xfId="1764"/>
    <cellStyle name="20% - הדגשה1 3 2 2 2 3 2" xfId="8162"/>
    <cellStyle name="20% - הדגשה1 3 2 2 2 3 2 2" xfId="17897"/>
    <cellStyle name="20% - הדגשה1 3 2 2 2 3 2 2 2" xfId="24565"/>
    <cellStyle name="20% - הדגשה1 3 2 2 2 3 2 3" xfId="21233"/>
    <cellStyle name="20% - הדגשה1 3 2 2 2 3 2 4" xfId="14305"/>
    <cellStyle name="20% - הדגשה1 3 2 2 2 3 3" xfId="16105"/>
    <cellStyle name="20% - הדגשה1 3 2 2 2 3 3 2" xfId="22900"/>
    <cellStyle name="20% - הדגשה1 3 2 2 2 3 4" xfId="19567"/>
    <cellStyle name="20% - הדגשה1 3 2 2 2 3 5" xfId="12447"/>
    <cellStyle name="20% - הדגשה1 3 2 2 2 3 6" xfId="29355"/>
    <cellStyle name="20% - הדגשה1 3 2 2 2 3 7" xfId="4964"/>
    <cellStyle name="20% - הדגשה1 3 2 2 2 4" xfId="2823"/>
    <cellStyle name="20% - הדגשה1 3 2 2 2 4 2" xfId="9221"/>
    <cellStyle name="20% - הדגשה1 3 2 2 2 4 2 2" xfId="23732"/>
    <cellStyle name="20% - הדגשה1 3 2 2 2 4 2 3" xfId="17064"/>
    <cellStyle name="20% - הדגשה1 3 2 2 2 4 3" xfId="20400"/>
    <cellStyle name="20% - הדגשה1 3 2 2 2 4 4" xfId="13407"/>
    <cellStyle name="20% - הדגשה1 3 2 2 2 4 5" xfId="30414"/>
    <cellStyle name="20% - הדגשה1 3 2 2 2 4 6" xfId="6023"/>
    <cellStyle name="20% - הדגשה1 3 2 2 2 5" xfId="7094"/>
    <cellStyle name="20% - הדגשה1 3 2 2 2 5 2" xfId="22067"/>
    <cellStyle name="20% - הדגשה1 3 2 2 2 5 3" xfId="15272"/>
    <cellStyle name="20% - הדגשה1 3 2 2 2 6" xfId="18734"/>
    <cellStyle name="20% - הדגשה1 3 2 2 2 7" xfId="11533"/>
    <cellStyle name="20% - הדגשה1 3 2 2 2 8" xfId="28287"/>
    <cellStyle name="20% - הדגשה1 3 2 2 2 9" xfId="3896"/>
    <cellStyle name="20% - הדגשה1 3 2 2 3" xfId="1223"/>
    <cellStyle name="20% - הדגשה1 3 2 2 3 2" xfId="2295"/>
    <cellStyle name="20% - הדגשה1 3 2 2 3 2 2" xfId="8693"/>
    <cellStyle name="20% - הדגשה1 3 2 2 3 2 2 2" xfId="18105"/>
    <cellStyle name="20% - הדגשה1 3 2 2 3 2 2 2 2" xfId="24773"/>
    <cellStyle name="20% - הדגשה1 3 2 2 3 2 2 3" xfId="21441"/>
    <cellStyle name="20% - הדגשה1 3 2 2 3 2 2 4" xfId="14513"/>
    <cellStyle name="20% - הדגשה1 3 2 2 3 2 3" xfId="16313"/>
    <cellStyle name="20% - הדגשה1 3 2 2 3 2 3 2" xfId="23108"/>
    <cellStyle name="20% - הדגשה1 3 2 2 3 2 4" xfId="19775"/>
    <cellStyle name="20% - הדגשה1 3 2 2 3 2 5" xfId="12655"/>
    <cellStyle name="20% - הדגשה1 3 2 2 3 2 6" xfId="29886"/>
    <cellStyle name="20% - הדגשה1 3 2 2 3 2 7" xfId="5495"/>
    <cellStyle name="20% - הדגשה1 3 2 2 3 3" xfId="3354"/>
    <cellStyle name="20% - הדגשה1 3 2 2 3 3 2" xfId="9752"/>
    <cellStyle name="20% - הדגשה1 3 2 2 3 3 2 2" xfId="23940"/>
    <cellStyle name="20% - הדגשה1 3 2 2 3 3 2 3" xfId="17272"/>
    <cellStyle name="20% - הדגשה1 3 2 2 3 3 3" xfId="20608"/>
    <cellStyle name="20% - הדגשה1 3 2 2 3 3 4" xfId="13679"/>
    <cellStyle name="20% - הדגשה1 3 2 2 3 3 5" xfId="30945"/>
    <cellStyle name="20% - הדגשה1 3 2 2 3 3 6" xfId="6554"/>
    <cellStyle name="20% - הדגשה1 3 2 2 3 4" xfId="7625"/>
    <cellStyle name="20% - הדגשה1 3 2 2 3 4 2" xfId="22275"/>
    <cellStyle name="20% - הדגשה1 3 2 2 3 4 3" xfId="15480"/>
    <cellStyle name="20% - הדגשה1 3 2 2 3 5" xfId="18942"/>
    <cellStyle name="20% - הדגשה1 3 2 2 3 6" xfId="11810"/>
    <cellStyle name="20% - הדגשה1 3 2 2 3 7" xfId="28818"/>
    <cellStyle name="20% - הדגשה1 3 2 2 3 8" xfId="4427"/>
    <cellStyle name="20% - הדגשה1 3 2 2 4" xfId="1765"/>
    <cellStyle name="20% - הדגשה1 3 2 2 4 2" xfId="8163"/>
    <cellStyle name="20% - הדגשה1 3 2 2 4 2 2" xfId="17688"/>
    <cellStyle name="20% - הדגשה1 3 2 2 4 2 2 2" xfId="24356"/>
    <cellStyle name="20% - הדגשה1 3 2 2 4 2 3" xfId="21024"/>
    <cellStyle name="20% - הדגשה1 3 2 2 4 2 4" xfId="14096"/>
    <cellStyle name="20% - הדגשה1 3 2 2 4 3" xfId="15896"/>
    <cellStyle name="20% - הדגשה1 3 2 2 4 3 2" xfId="22691"/>
    <cellStyle name="20% - הדגשה1 3 2 2 4 4" xfId="19358"/>
    <cellStyle name="20% - הדגשה1 3 2 2 4 5" xfId="12238"/>
    <cellStyle name="20% - הדגשה1 3 2 2 4 6" xfId="29356"/>
    <cellStyle name="20% - הדגשה1 3 2 2 4 7" xfId="4965"/>
    <cellStyle name="20% - הדגשה1 3 2 2 5" xfId="2824"/>
    <cellStyle name="20% - הדגשה1 3 2 2 5 2" xfId="9222"/>
    <cellStyle name="20% - הדגשה1 3 2 2 5 2 2" xfId="23523"/>
    <cellStyle name="20% - הדגשה1 3 2 2 5 2 3" xfId="16855"/>
    <cellStyle name="20% - הדגשה1 3 2 2 5 3" xfId="20191"/>
    <cellStyle name="20% - הדגשה1 3 2 2 5 4" xfId="13198"/>
    <cellStyle name="20% - הדגשה1 3 2 2 5 5" xfId="30415"/>
    <cellStyle name="20% - הדגשה1 3 2 2 5 6" xfId="6024"/>
    <cellStyle name="20% - הדגשה1 3 2 2 6" xfId="7095"/>
    <cellStyle name="20% - הדגשה1 3 2 2 6 2" xfId="21858"/>
    <cellStyle name="20% - הדגשה1 3 2 2 6 3" xfId="15063"/>
    <cellStyle name="20% - הדגשה1 3 2 2 7" xfId="18426"/>
    <cellStyle name="20% - הדגשה1 3 2 2 8" xfId="11220"/>
    <cellStyle name="20% - הדגשה1 3 2 2 9" xfId="28288"/>
    <cellStyle name="20% - הדגשה1 3 2 3" xfId="478"/>
    <cellStyle name="20% - הדגשה1 3 2 3 2" xfId="1221"/>
    <cellStyle name="20% - הדגשה1 3 2 3 2 2" xfId="2293"/>
    <cellStyle name="20% - הדגשה1 3 2 3 2 2 2" xfId="8691"/>
    <cellStyle name="20% - הדגשה1 3 2 3 2 2 2 2" xfId="18195"/>
    <cellStyle name="20% - הדגשה1 3 2 3 2 2 2 2 2" xfId="24863"/>
    <cellStyle name="20% - הדגשה1 3 2 3 2 2 2 3" xfId="21531"/>
    <cellStyle name="20% - הדגשה1 3 2 3 2 2 2 4" xfId="14603"/>
    <cellStyle name="20% - הדגשה1 3 2 3 2 2 3" xfId="16403"/>
    <cellStyle name="20% - הדגשה1 3 2 3 2 2 3 2" xfId="23198"/>
    <cellStyle name="20% - הדגשה1 3 2 3 2 2 4" xfId="19865"/>
    <cellStyle name="20% - הדגשה1 3 2 3 2 2 5" xfId="12745"/>
    <cellStyle name="20% - הדגשה1 3 2 3 2 2 6" xfId="29884"/>
    <cellStyle name="20% - הדגשה1 3 2 3 2 2 7" xfId="5493"/>
    <cellStyle name="20% - הדגשה1 3 2 3 2 3" xfId="3352"/>
    <cellStyle name="20% - הדגשה1 3 2 3 2 3 2" xfId="9750"/>
    <cellStyle name="20% - הדגשה1 3 2 3 2 3 2 2" xfId="24030"/>
    <cellStyle name="20% - הדגשה1 3 2 3 2 3 2 3" xfId="17362"/>
    <cellStyle name="20% - הדגשה1 3 2 3 2 3 3" xfId="20698"/>
    <cellStyle name="20% - הדגשה1 3 2 3 2 3 4" xfId="13769"/>
    <cellStyle name="20% - הדגשה1 3 2 3 2 3 5" xfId="30943"/>
    <cellStyle name="20% - הדגשה1 3 2 3 2 3 6" xfId="6552"/>
    <cellStyle name="20% - הדגשה1 3 2 3 2 4" xfId="7623"/>
    <cellStyle name="20% - הדגשה1 3 2 3 2 4 2" xfId="22365"/>
    <cellStyle name="20% - הדגשה1 3 2 3 2 4 3" xfId="15570"/>
    <cellStyle name="20% - הדגשה1 3 2 3 2 5" xfId="19032"/>
    <cellStyle name="20% - הדגשה1 3 2 3 2 6" xfId="11905"/>
    <cellStyle name="20% - הדגשה1 3 2 3 2 7" xfId="28816"/>
    <cellStyle name="20% - הדגשה1 3 2 3 2 8" xfId="4425"/>
    <cellStyle name="20% - הדגשה1 3 2 3 3" xfId="1763"/>
    <cellStyle name="20% - הדגשה1 3 2 3 3 2" xfId="8161"/>
    <cellStyle name="20% - הדגשה1 3 2 3 3 2 2" xfId="17779"/>
    <cellStyle name="20% - הדגשה1 3 2 3 3 2 2 2" xfId="24447"/>
    <cellStyle name="20% - הדגשה1 3 2 3 3 2 3" xfId="21115"/>
    <cellStyle name="20% - הדגשה1 3 2 3 3 2 4" xfId="14187"/>
    <cellStyle name="20% - הדגשה1 3 2 3 3 3" xfId="15987"/>
    <cellStyle name="20% - הדגשה1 3 2 3 3 3 2" xfId="22782"/>
    <cellStyle name="20% - הדגשה1 3 2 3 3 4" xfId="19449"/>
    <cellStyle name="20% - הדגשה1 3 2 3 3 5" xfId="12329"/>
    <cellStyle name="20% - הדגשה1 3 2 3 3 6" xfId="29354"/>
    <cellStyle name="20% - הדגשה1 3 2 3 3 7" xfId="4963"/>
    <cellStyle name="20% - הדגשה1 3 2 3 4" xfId="2822"/>
    <cellStyle name="20% - הדגשה1 3 2 3 4 2" xfId="9220"/>
    <cellStyle name="20% - הדגשה1 3 2 3 4 2 2" xfId="23614"/>
    <cellStyle name="20% - הדגשה1 3 2 3 4 2 3" xfId="16946"/>
    <cellStyle name="20% - הדגשה1 3 2 3 4 3" xfId="20282"/>
    <cellStyle name="20% - הדגשה1 3 2 3 4 4" xfId="13289"/>
    <cellStyle name="20% - הדגשה1 3 2 3 4 5" xfId="30413"/>
    <cellStyle name="20% - הדגשה1 3 2 3 4 6" xfId="6022"/>
    <cellStyle name="20% - הדגשה1 3 2 3 5" xfId="7093"/>
    <cellStyle name="20% - הדגשה1 3 2 3 5 2" xfId="21949"/>
    <cellStyle name="20% - הדגשה1 3 2 3 5 3" xfId="15154"/>
    <cellStyle name="20% - הדגשה1 3 2 3 6" xfId="18616"/>
    <cellStyle name="20% - הדגשה1 3 2 3 7" xfId="11415"/>
    <cellStyle name="20% - הדגשה1 3 2 3 8" xfId="28286"/>
    <cellStyle name="20% - הדגשה1 3 2 3 9" xfId="3895"/>
    <cellStyle name="20% - הדגשה1 3 2 4" xfId="477"/>
    <cellStyle name="20% - הדגשה1 3 2 4 2" xfId="1220"/>
    <cellStyle name="20% - הדגשה1 3 2 4 2 2" xfId="2292"/>
    <cellStyle name="20% - הדגשה1 3 2 4 2 2 2" xfId="8690"/>
    <cellStyle name="20% - הדגשה1 3 2 4 2 2 2 2" xfId="24654"/>
    <cellStyle name="20% - הדגשה1 3 2 4 2 2 2 3" xfId="17986"/>
    <cellStyle name="20% - הדגשה1 3 2 4 2 2 3" xfId="21322"/>
    <cellStyle name="20% - הדגשה1 3 2 4 2 2 4" xfId="14394"/>
    <cellStyle name="20% - הדגשה1 3 2 4 2 2 5" xfId="29883"/>
    <cellStyle name="20% - הדגשה1 3 2 4 2 2 6" xfId="5492"/>
    <cellStyle name="20% - הדגשה1 3 2 4 2 3" xfId="3351"/>
    <cellStyle name="20% - הדגשה1 3 2 4 2 3 2" xfId="9749"/>
    <cellStyle name="20% - הדגשה1 3 2 4 2 3 2 2" xfId="22989"/>
    <cellStyle name="20% - הדגשה1 3 2 4 2 3 3" xfId="16194"/>
    <cellStyle name="20% - הדגשה1 3 2 4 2 3 4" xfId="30942"/>
    <cellStyle name="20% - הדגשה1 3 2 4 2 3 5" xfId="6551"/>
    <cellStyle name="20% - הדגשה1 3 2 4 2 4" xfId="7622"/>
    <cellStyle name="20% - הדגשה1 3 2 4 2 4 2" xfId="19656"/>
    <cellStyle name="20% - הדגשה1 3 2 4 2 5" xfId="12536"/>
    <cellStyle name="20% - הדגשה1 3 2 4 2 6" xfId="28815"/>
    <cellStyle name="20% - הדגשה1 3 2 4 2 7" xfId="4424"/>
    <cellStyle name="20% - הדגשה1 3 2 4 3" xfId="1762"/>
    <cellStyle name="20% - הדגשה1 3 2 4 3 2" xfId="8160"/>
    <cellStyle name="20% - הדגשה1 3 2 4 3 2 2" xfId="23821"/>
    <cellStyle name="20% - הדגשה1 3 2 4 3 2 3" xfId="17153"/>
    <cellStyle name="20% - הדגשה1 3 2 4 3 3" xfId="20489"/>
    <cellStyle name="20% - הדגשה1 3 2 4 3 4" xfId="13560"/>
    <cellStyle name="20% - הדגשה1 3 2 4 3 5" xfId="29353"/>
    <cellStyle name="20% - הדגשה1 3 2 4 3 6" xfId="4962"/>
    <cellStyle name="20% - הדגשה1 3 2 4 4" xfId="2821"/>
    <cellStyle name="20% - הדגשה1 3 2 4 4 2" xfId="9219"/>
    <cellStyle name="20% - הדגשה1 3 2 4 4 2 2" xfId="22156"/>
    <cellStyle name="20% - הדגשה1 3 2 4 4 3" xfId="15361"/>
    <cellStyle name="20% - הדגשה1 3 2 4 4 4" xfId="30412"/>
    <cellStyle name="20% - הדגשה1 3 2 4 4 5" xfId="6021"/>
    <cellStyle name="20% - הדגשה1 3 2 4 5" xfId="7092"/>
    <cellStyle name="20% - הדגשה1 3 2 4 5 2" xfId="18823"/>
    <cellStyle name="20% - הדגשה1 3 2 4 6" xfId="11691"/>
    <cellStyle name="20% - הדגשה1 3 2 4 7" xfId="28285"/>
    <cellStyle name="20% - הדגשה1 3 2 4 8" xfId="3894"/>
    <cellStyle name="20% - הדגשה1 3 2 5" xfId="1224"/>
    <cellStyle name="20% - הדגשה1 3 2 5 2" xfId="2296"/>
    <cellStyle name="20% - הדגשה1 3 2 5 2 2" xfId="8694"/>
    <cellStyle name="20% - הדגשה1 3 2 5 2 2 2" xfId="24237"/>
    <cellStyle name="20% - הדגשה1 3 2 5 2 2 3" xfId="17569"/>
    <cellStyle name="20% - הדגשה1 3 2 5 2 3" xfId="20905"/>
    <cellStyle name="20% - הדגשה1 3 2 5 2 4" xfId="13977"/>
    <cellStyle name="20% - הדגשה1 3 2 5 2 5" xfId="29887"/>
    <cellStyle name="20% - הדגשה1 3 2 5 2 6" xfId="5496"/>
    <cellStyle name="20% - הדגשה1 3 2 5 3" xfId="3355"/>
    <cellStyle name="20% - הדגשה1 3 2 5 3 2" xfId="9753"/>
    <cellStyle name="20% - הדגשה1 3 2 5 3 2 2" xfId="22572"/>
    <cellStyle name="20% - הדגשה1 3 2 5 3 3" xfId="15777"/>
    <cellStyle name="20% - הדגשה1 3 2 5 3 4" xfId="30946"/>
    <cellStyle name="20% - הדגשה1 3 2 5 3 5" xfId="6555"/>
    <cellStyle name="20% - הדגשה1 3 2 5 4" xfId="7626"/>
    <cellStyle name="20% - הדגשה1 3 2 5 4 2" xfId="19239"/>
    <cellStyle name="20% - הדגשה1 3 2 5 5" xfId="12119"/>
    <cellStyle name="20% - הדגשה1 3 2 5 6" xfId="28819"/>
    <cellStyle name="20% - הדגשה1 3 2 5 7" xfId="4428"/>
    <cellStyle name="20% - הדגשה1 3 2 6" xfId="1766"/>
    <cellStyle name="20% - הדגשה1 3 2 6 2" xfId="8164"/>
    <cellStyle name="20% - הדגשה1 3 2 6 2 2" xfId="23404"/>
    <cellStyle name="20% - הדגשה1 3 2 6 2 3" xfId="16736"/>
    <cellStyle name="20% - הדגשה1 3 2 6 3" xfId="20072"/>
    <cellStyle name="20% - הדגשה1 3 2 6 4" xfId="13079"/>
    <cellStyle name="20% - הדגשה1 3 2 6 5" xfId="29357"/>
    <cellStyle name="20% - הדגשה1 3 2 6 6" xfId="4966"/>
    <cellStyle name="20% - הדגשה1 3 2 7" xfId="2825"/>
    <cellStyle name="20% - הדגשה1 3 2 7 2" xfId="9223"/>
    <cellStyle name="20% - הדגשה1 3 2 7 2 2" xfId="21739"/>
    <cellStyle name="20% - הדגשה1 3 2 7 3" xfId="14944"/>
    <cellStyle name="20% - הדגשה1 3 2 7 4" xfId="30416"/>
    <cellStyle name="20% - הדגשה1 3 2 7 5" xfId="6025"/>
    <cellStyle name="20% - הדגשה1 3 2 8" xfId="7096"/>
    <cellStyle name="20% - הדגשה1 3 2 8 2" xfId="18498"/>
    <cellStyle name="20% - הדגשה1 3 2 9" xfId="10663"/>
    <cellStyle name="20% - הדגשה1 3 3" xfId="476"/>
    <cellStyle name="20% - הדגשה1 3 3 10" xfId="28284"/>
    <cellStyle name="20% - הדגשה1 3 3 11" xfId="3893"/>
    <cellStyle name="20% - הדגשה1 3 3 2" xfId="475"/>
    <cellStyle name="20% - הדגשה1 3 3 2 2" xfId="1218"/>
    <cellStyle name="20% - הדגשה1 3 3 2 2 2" xfId="2290"/>
    <cellStyle name="20% - הדגשה1 3 3 2 2 2 2" xfId="8688"/>
    <cellStyle name="20% - הדגשה1 3 3 2 2 2 2 2" xfId="18281"/>
    <cellStyle name="20% - הדגשה1 3 3 2 2 2 2 2 2" xfId="24949"/>
    <cellStyle name="20% - הדגשה1 3 3 2 2 2 2 3" xfId="21617"/>
    <cellStyle name="20% - הדגשה1 3 3 2 2 2 2 4" xfId="14689"/>
    <cellStyle name="20% - הדגשה1 3 3 2 2 2 3" xfId="16489"/>
    <cellStyle name="20% - הדגשה1 3 3 2 2 2 3 2" xfId="23284"/>
    <cellStyle name="20% - הדגשה1 3 3 2 2 2 4" xfId="19951"/>
    <cellStyle name="20% - הדגשה1 3 3 2 2 2 5" xfId="12831"/>
    <cellStyle name="20% - הדגשה1 3 3 2 2 2 6" xfId="29881"/>
    <cellStyle name="20% - הדגשה1 3 3 2 2 2 7" xfId="5490"/>
    <cellStyle name="20% - הדגשה1 3 3 2 2 3" xfId="3349"/>
    <cellStyle name="20% - הדגשה1 3 3 2 2 3 2" xfId="9747"/>
    <cellStyle name="20% - הדגשה1 3 3 2 2 3 2 2" xfId="24116"/>
    <cellStyle name="20% - הדגשה1 3 3 2 2 3 2 3" xfId="17448"/>
    <cellStyle name="20% - הדגשה1 3 3 2 2 3 3" xfId="20784"/>
    <cellStyle name="20% - הדגשה1 3 3 2 2 3 4" xfId="13855"/>
    <cellStyle name="20% - הדגשה1 3 3 2 2 3 5" xfId="30940"/>
    <cellStyle name="20% - הדגשה1 3 3 2 2 3 6" xfId="6549"/>
    <cellStyle name="20% - הדגשה1 3 3 2 2 4" xfId="7620"/>
    <cellStyle name="20% - הדגשה1 3 3 2 2 4 2" xfId="22451"/>
    <cellStyle name="20% - הדגשה1 3 3 2 2 4 3" xfId="15656"/>
    <cellStyle name="20% - הדגשה1 3 3 2 2 5" xfId="19118"/>
    <cellStyle name="20% - הדגשה1 3 3 2 2 6" xfId="11991"/>
    <cellStyle name="20% - הדגשה1 3 3 2 2 7" xfId="28813"/>
    <cellStyle name="20% - הדגשה1 3 3 2 2 8" xfId="4422"/>
    <cellStyle name="20% - הדגשה1 3 3 2 3" xfId="1760"/>
    <cellStyle name="20% - הדגשה1 3 3 2 3 2" xfId="8158"/>
    <cellStyle name="20% - הדגשה1 3 3 2 3 2 2" xfId="17865"/>
    <cellStyle name="20% - הדגשה1 3 3 2 3 2 2 2" xfId="24533"/>
    <cellStyle name="20% - הדגשה1 3 3 2 3 2 3" xfId="21201"/>
    <cellStyle name="20% - הדגשה1 3 3 2 3 2 4" xfId="14273"/>
    <cellStyle name="20% - הדגשה1 3 3 2 3 3" xfId="16073"/>
    <cellStyle name="20% - הדגשה1 3 3 2 3 3 2" xfId="22868"/>
    <cellStyle name="20% - הדגשה1 3 3 2 3 4" xfId="19535"/>
    <cellStyle name="20% - הדגשה1 3 3 2 3 5" xfId="12415"/>
    <cellStyle name="20% - הדגשה1 3 3 2 3 6" xfId="29351"/>
    <cellStyle name="20% - הדגשה1 3 3 2 3 7" xfId="4960"/>
    <cellStyle name="20% - הדגשה1 3 3 2 4" xfId="2819"/>
    <cellStyle name="20% - הדגשה1 3 3 2 4 2" xfId="9217"/>
    <cellStyle name="20% - הדגשה1 3 3 2 4 2 2" xfId="23700"/>
    <cellStyle name="20% - הדגשה1 3 3 2 4 2 3" xfId="17032"/>
    <cellStyle name="20% - הדגשה1 3 3 2 4 3" xfId="20368"/>
    <cellStyle name="20% - הדגשה1 3 3 2 4 4" xfId="13375"/>
    <cellStyle name="20% - הדגשה1 3 3 2 4 5" xfId="30410"/>
    <cellStyle name="20% - הדגשה1 3 3 2 4 6" xfId="6019"/>
    <cellStyle name="20% - הדגשה1 3 3 2 5" xfId="7090"/>
    <cellStyle name="20% - הדגשה1 3 3 2 5 2" xfId="22035"/>
    <cellStyle name="20% - הדגשה1 3 3 2 5 3" xfId="15240"/>
    <cellStyle name="20% - הדגשה1 3 3 2 6" xfId="18702"/>
    <cellStyle name="20% - הדגשה1 3 3 2 7" xfId="11501"/>
    <cellStyle name="20% - הדגשה1 3 3 2 8" xfId="28283"/>
    <cellStyle name="20% - הדגשה1 3 3 2 9" xfId="3892"/>
    <cellStyle name="20% - הדגשה1 3 3 3" xfId="1219"/>
    <cellStyle name="20% - הדגשה1 3 3 3 2" xfId="2291"/>
    <cellStyle name="20% - הדגשה1 3 3 3 2 2" xfId="8689"/>
    <cellStyle name="20% - הדגשה1 3 3 3 2 2 2" xfId="18073"/>
    <cellStyle name="20% - הדגשה1 3 3 3 2 2 2 2" xfId="24741"/>
    <cellStyle name="20% - הדגשה1 3 3 3 2 2 3" xfId="21409"/>
    <cellStyle name="20% - הדגשה1 3 3 3 2 2 4" xfId="14481"/>
    <cellStyle name="20% - הדגשה1 3 3 3 2 3" xfId="16281"/>
    <cellStyle name="20% - הדגשה1 3 3 3 2 3 2" xfId="23076"/>
    <cellStyle name="20% - הדגשה1 3 3 3 2 4" xfId="19743"/>
    <cellStyle name="20% - הדגשה1 3 3 3 2 5" xfId="12623"/>
    <cellStyle name="20% - הדגשה1 3 3 3 2 6" xfId="29882"/>
    <cellStyle name="20% - הדגשה1 3 3 3 2 7" xfId="5491"/>
    <cellStyle name="20% - הדגשה1 3 3 3 3" xfId="3350"/>
    <cellStyle name="20% - הדגשה1 3 3 3 3 2" xfId="9748"/>
    <cellStyle name="20% - הדגשה1 3 3 3 3 2 2" xfId="23908"/>
    <cellStyle name="20% - הדגשה1 3 3 3 3 2 3" xfId="17240"/>
    <cellStyle name="20% - הדגשה1 3 3 3 3 3" xfId="20576"/>
    <cellStyle name="20% - הדגשה1 3 3 3 3 4" xfId="13647"/>
    <cellStyle name="20% - הדגשה1 3 3 3 3 5" xfId="30941"/>
    <cellStyle name="20% - הדגשה1 3 3 3 3 6" xfId="6550"/>
    <cellStyle name="20% - הדגשה1 3 3 3 4" xfId="7621"/>
    <cellStyle name="20% - הדגשה1 3 3 3 4 2" xfId="22243"/>
    <cellStyle name="20% - הדגשה1 3 3 3 4 3" xfId="15448"/>
    <cellStyle name="20% - הדגשה1 3 3 3 5" xfId="18910"/>
    <cellStyle name="20% - הדגשה1 3 3 3 6" xfId="11778"/>
    <cellStyle name="20% - הדגשה1 3 3 3 7" xfId="28814"/>
    <cellStyle name="20% - הדגשה1 3 3 3 8" xfId="4423"/>
    <cellStyle name="20% - הדגשה1 3 3 4" xfId="1761"/>
    <cellStyle name="20% - הדגשה1 3 3 4 2" xfId="8159"/>
    <cellStyle name="20% - הדגשה1 3 3 4 2 2" xfId="17656"/>
    <cellStyle name="20% - הדגשה1 3 3 4 2 2 2" xfId="24324"/>
    <cellStyle name="20% - הדגשה1 3 3 4 2 3" xfId="20992"/>
    <cellStyle name="20% - הדגשה1 3 3 4 2 4" xfId="14064"/>
    <cellStyle name="20% - הדגשה1 3 3 4 3" xfId="15864"/>
    <cellStyle name="20% - הדגשה1 3 3 4 3 2" xfId="22659"/>
    <cellStyle name="20% - הדגשה1 3 3 4 4" xfId="19326"/>
    <cellStyle name="20% - הדגשה1 3 3 4 5" xfId="12206"/>
    <cellStyle name="20% - הדגשה1 3 3 4 6" xfId="29352"/>
    <cellStyle name="20% - הדגשה1 3 3 4 7" xfId="4961"/>
    <cellStyle name="20% - הדגשה1 3 3 5" xfId="2820"/>
    <cellStyle name="20% - הדגשה1 3 3 5 2" xfId="9218"/>
    <cellStyle name="20% - הדגשה1 3 3 5 2 2" xfId="23491"/>
    <cellStyle name="20% - הדגשה1 3 3 5 2 3" xfId="16823"/>
    <cellStyle name="20% - הדגשה1 3 3 5 3" xfId="20159"/>
    <cellStyle name="20% - הדגשה1 3 3 5 4" xfId="13166"/>
    <cellStyle name="20% - הדגשה1 3 3 5 5" xfId="30411"/>
    <cellStyle name="20% - הדגשה1 3 3 5 6" xfId="6020"/>
    <cellStyle name="20% - הדגשה1 3 3 6" xfId="7091"/>
    <cellStyle name="20% - הדגשה1 3 3 6 2" xfId="21826"/>
    <cellStyle name="20% - הדגשה1 3 3 6 3" xfId="15031"/>
    <cellStyle name="20% - הדגשה1 3 3 7" xfId="18428"/>
    <cellStyle name="20% - הדגשה1 3 3 8" xfId="25377"/>
    <cellStyle name="20% - הדגשה1 3 3 9" xfId="11172"/>
    <cellStyle name="20% - הדגשה1 3 4" xfId="474"/>
    <cellStyle name="20% - הדגשה1 3 4 2" xfId="1217"/>
    <cellStyle name="20% - הדגשה1 3 4 2 2" xfId="2289"/>
    <cellStyle name="20% - הדגשה1 3 4 2 2 2" xfId="8687"/>
    <cellStyle name="20% - הדגשה1 3 4 2 2 2 2" xfId="18121"/>
    <cellStyle name="20% - הדגשה1 3 4 2 2 2 2 2" xfId="24789"/>
    <cellStyle name="20% - הדגשה1 3 4 2 2 2 3" xfId="21457"/>
    <cellStyle name="20% - הדגשה1 3 4 2 2 2 4" xfId="14529"/>
    <cellStyle name="20% - הדגשה1 3 4 2 2 3" xfId="16329"/>
    <cellStyle name="20% - הדגשה1 3 4 2 2 3 2" xfId="23124"/>
    <cellStyle name="20% - הדגשה1 3 4 2 2 4" xfId="19791"/>
    <cellStyle name="20% - הדגשה1 3 4 2 2 5" xfId="12671"/>
    <cellStyle name="20% - הדגשה1 3 4 2 2 6" xfId="29880"/>
    <cellStyle name="20% - הדגשה1 3 4 2 2 7" xfId="5489"/>
    <cellStyle name="20% - הדגשה1 3 4 2 3" xfId="3348"/>
    <cellStyle name="20% - הדגשה1 3 4 2 3 2" xfId="9746"/>
    <cellStyle name="20% - הדגשה1 3 4 2 3 2 2" xfId="23956"/>
    <cellStyle name="20% - הדגשה1 3 4 2 3 2 3" xfId="17288"/>
    <cellStyle name="20% - הדגשה1 3 4 2 3 3" xfId="20624"/>
    <cellStyle name="20% - הדגשה1 3 4 2 3 4" xfId="13695"/>
    <cellStyle name="20% - הדגשה1 3 4 2 3 5" xfId="30939"/>
    <cellStyle name="20% - הדגשה1 3 4 2 3 6" xfId="6548"/>
    <cellStyle name="20% - הדגשה1 3 4 2 4" xfId="7619"/>
    <cellStyle name="20% - הדגשה1 3 4 2 4 2" xfId="22291"/>
    <cellStyle name="20% - הדגשה1 3 4 2 4 3" xfId="15496"/>
    <cellStyle name="20% - הדגשה1 3 4 2 5" xfId="18958"/>
    <cellStyle name="20% - הדגשה1 3 4 2 6" xfId="11831"/>
    <cellStyle name="20% - הדגשה1 3 4 2 7" xfId="28812"/>
    <cellStyle name="20% - הדגשה1 3 4 2 8" xfId="4421"/>
    <cellStyle name="20% - הדגשה1 3 4 3" xfId="1759"/>
    <cellStyle name="20% - הדגשה1 3 4 3 2" xfId="8157"/>
    <cellStyle name="20% - הדגשה1 3 4 3 2 2" xfId="17705"/>
    <cellStyle name="20% - הדגשה1 3 4 3 2 2 2" xfId="24373"/>
    <cellStyle name="20% - הדגשה1 3 4 3 2 3" xfId="21041"/>
    <cellStyle name="20% - הדגשה1 3 4 3 2 4" xfId="14113"/>
    <cellStyle name="20% - הדגשה1 3 4 3 3" xfId="15913"/>
    <cellStyle name="20% - הדגשה1 3 4 3 3 2" xfId="22708"/>
    <cellStyle name="20% - הדגשה1 3 4 3 4" xfId="19375"/>
    <cellStyle name="20% - הדגשה1 3 4 3 5" xfId="12255"/>
    <cellStyle name="20% - הדגשה1 3 4 3 6" xfId="29350"/>
    <cellStyle name="20% - הדגשה1 3 4 3 7" xfId="4959"/>
    <cellStyle name="20% - הדגשה1 3 4 4" xfId="2818"/>
    <cellStyle name="20% - הדגשה1 3 4 4 2" xfId="9216"/>
    <cellStyle name="20% - הדגשה1 3 4 4 2 2" xfId="23540"/>
    <cellStyle name="20% - הדגשה1 3 4 4 2 3" xfId="16872"/>
    <cellStyle name="20% - הדגשה1 3 4 4 3" xfId="20208"/>
    <cellStyle name="20% - הדגשה1 3 4 4 4" xfId="13215"/>
    <cellStyle name="20% - הדגשה1 3 4 4 5" xfId="30409"/>
    <cellStyle name="20% - הדגשה1 3 4 4 6" xfId="6018"/>
    <cellStyle name="20% - הדגשה1 3 4 5" xfId="7089"/>
    <cellStyle name="20% - הדגשה1 3 4 5 2" xfId="21875"/>
    <cellStyle name="20% - הדגשה1 3 4 5 3" xfId="15080"/>
    <cellStyle name="20% - הדגשה1 3 4 6" xfId="18512"/>
    <cellStyle name="20% - הדגשה1 3 4 7" xfId="11341"/>
    <cellStyle name="20% - הדגשה1 3 4 8" xfId="28282"/>
    <cellStyle name="20% - הדגשה1 3 4 9" xfId="3891"/>
    <cellStyle name="20% - הדגשה1 3 5" xfId="473"/>
    <cellStyle name="20% - הדגשה1 3 5 2" xfId="1216"/>
    <cellStyle name="20% - הדגשה1 3 5 2 2" xfId="2288"/>
    <cellStyle name="20% - הדגשה1 3 5 2 2 2" xfId="8686"/>
    <cellStyle name="20% - הדגשה1 3 5 2 2 2 2" xfId="24580"/>
    <cellStyle name="20% - הדגשה1 3 5 2 2 2 3" xfId="17912"/>
    <cellStyle name="20% - הדגשה1 3 5 2 2 3" xfId="21248"/>
    <cellStyle name="20% - הדגשה1 3 5 2 2 4" xfId="14320"/>
    <cellStyle name="20% - הדגשה1 3 5 2 2 5" xfId="29879"/>
    <cellStyle name="20% - הדגשה1 3 5 2 2 6" xfId="5488"/>
    <cellStyle name="20% - הדגשה1 3 5 2 3" xfId="3347"/>
    <cellStyle name="20% - הדגשה1 3 5 2 3 2" xfId="9745"/>
    <cellStyle name="20% - הדגשה1 3 5 2 3 2 2" xfId="22915"/>
    <cellStyle name="20% - הדגשה1 3 5 2 3 3" xfId="16120"/>
    <cellStyle name="20% - הדגשה1 3 5 2 3 4" xfId="30938"/>
    <cellStyle name="20% - הדגשה1 3 5 2 3 5" xfId="6547"/>
    <cellStyle name="20% - הדגשה1 3 5 2 4" xfId="7618"/>
    <cellStyle name="20% - הדגשה1 3 5 2 4 2" xfId="19582"/>
    <cellStyle name="20% - הדגשה1 3 5 2 5" xfId="12462"/>
    <cellStyle name="20% - הדגשה1 3 5 2 6" xfId="28811"/>
    <cellStyle name="20% - הדגשה1 3 5 2 7" xfId="4420"/>
    <cellStyle name="20% - הדגשה1 3 5 3" xfId="1758"/>
    <cellStyle name="20% - הדגשה1 3 5 3 2" xfId="8156"/>
    <cellStyle name="20% - הדגשה1 3 5 3 2 2" xfId="23747"/>
    <cellStyle name="20% - הדגשה1 3 5 3 2 3" xfId="17079"/>
    <cellStyle name="20% - הדגשה1 3 5 3 3" xfId="20415"/>
    <cellStyle name="20% - הדגשה1 3 5 3 4" xfId="13486"/>
    <cellStyle name="20% - הדגשה1 3 5 3 5" xfId="29349"/>
    <cellStyle name="20% - הדגשה1 3 5 3 6" xfId="4958"/>
    <cellStyle name="20% - הדגשה1 3 5 4" xfId="2817"/>
    <cellStyle name="20% - הדגשה1 3 5 4 2" xfId="9215"/>
    <cellStyle name="20% - הדגשה1 3 5 4 2 2" xfId="22082"/>
    <cellStyle name="20% - הדגשה1 3 5 4 3" xfId="15287"/>
    <cellStyle name="20% - הדגשה1 3 5 4 4" xfId="30408"/>
    <cellStyle name="20% - הדגשה1 3 5 4 5" xfId="6017"/>
    <cellStyle name="20% - הדגשה1 3 5 5" xfId="7088"/>
    <cellStyle name="20% - הדגשה1 3 5 5 2" xfId="18749"/>
    <cellStyle name="20% - הדגשה1 3 5 6" xfId="11617"/>
    <cellStyle name="20% - הדגשה1 3 5 7" xfId="28281"/>
    <cellStyle name="20% - הדגשה1 3 5 8" xfId="3890"/>
    <cellStyle name="20% - הדגשה1 3 6" xfId="964"/>
    <cellStyle name="20% - הדגשה1 3 6 2" xfId="13903"/>
    <cellStyle name="20% - הדגשה1 3 6 2 2" xfId="17495"/>
    <cellStyle name="20% - הדגשה1 3 6 2 2 2" xfId="24163"/>
    <cellStyle name="20% - הדגשה1 3 6 2 3" xfId="20831"/>
    <cellStyle name="20% - הדגשה1 3 6 3" xfId="15703"/>
    <cellStyle name="20% - הדגשה1 3 6 3 2" xfId="22498"/>
    <cellStyle name="20% - הדגשה1 3 6 4" xfId="19165"/>
    <cellStyle name="20% - הדגשה1 3 6 5" xfId="26957"/>
    <cellStyle name="20% - הדגשה1 3 6 6" xfId="12045"/>
    <cellStyle name="20% - הדגשה1 3 7" xfId="1107"/>
    <cellStyle name="20% - הדגשה1 3 7 2" xfId="2179"/>
    <cellStyle name="20% - הדגשה1 3 7 2 2" xfId="8577"/>
    <cellStyle name="20% - הדגשה1 3 7 2 2 2" xfId="23330"/>
    <cellStyle name="20% - הדגשה1 3 7 2 3" xfId="16662"/>
    <cellStyle name="20% - הדגשה1 3 7 2 4" xfId="29770"/>
    <cellStyle name="20% - הדגשה1 3 7 2 5" xfId="5379"/>
    <cellStyle name="20% - הדגשה1 3 7 3" xfId="3238"/>
    <cellStyle name="20% - הדגשה1 3 7 3 2" xfId="9636"/>
    <cellStyle name="20% - הדגשה1 3 7 3 3" xfId="19998"/>
    <cellStyle name="20% - הדגשה1 3 7 3 4" xfId="30829"/>
    <cellStyle name="20% - הדגשה1 3 7 3 5" xfId="6438"/>
    <cellStyle name="20% - הדגשה1 3 7 4" xfId="7509"/>
    <cellStyle name="20% - הדגשה1 3 7 5" xfId="13005"/>
    <cellStyle name="20% - הדגשה1 3 7 6" xfId="28702"/>
    <cellStyle name="20% - הדגשה1 3 7 7" xfId="4311"/>
    <cellStyle name="20% - הדגשה1 3 8" xfId="1649"/>
    <cellStyle name="20% - הדגשה1 3 8 2" xfId="8047"/>
    <cellStyle name="20% - הדגשה1 3 8 2 2" xfId="21665"/>
    <cellStyle name="20% - הדגשה1 3 8 3" xfId="14870"/>
    <cellStyle name="20% - הדגשה1 3 8 4" xfId="29240"/>
    <cellStyle name="20% - הדגשה1 3 8 5" xfId="4849"/>
    <cellStyle name="20% - הדגשה1 3 9" xfId="2708"/>
    <cellStyle name="20% - הדגשה1 3 9 2" xfId="9106"/>
    <cellStyle name="20% - הדגשה1 3 9 3" xfId="18546"/>
    <cellStyle name="20% - הדגשה1 3 9 4" xfId="30299"/>
    <cellStyle name="20% - הדגשה1 3 9 5" xfId="5908"/>
    <cellStyle name="20% - הדגשה1 30" xfId="26236"/>
    <cellStyle name="20% - הדגשה1 31" xfId="10100"/>
    <cellStyle name="20% - הדגשה1 32" xfId="28100"/>
    <cellStyle name="20% - הדגשה1 33" xfId="3713"/>
    <cellStyle name="20% - הדגשה1 4" xfId="472"/>
    <cellStyle name="20% - הדגשה1 4 10" xfId="28280"/>
    <cellStyle name="20% - הדגשה1 4 11" xfId="3889"/>
    <cellStyle name="20% - הדגשה1 4 2" xfId="466"/>
    <cellStyle name="20% - הדגשה1 4 2 2" xfId="465"/>
    <cellStyle name="20% - הדגשה1 4 2 2 2" xfId="1213"/>
    <cellStyle name="20% - הדגשה1 4 2 2 2 2" xfId="2285"/>
    <cellStyle name="20% - הדגשה1 4 2 2 2 2 2" xfId="8683"/>
    <cellStyle name="20% - הדגשה1 4 2 2 2 2 2 2" xfId="24890"/>
    <cellStyle name="20% - הדגשה1 4 2 2 2 2 2 3" xfId="18222"/>
    <cellStyle name="20% - הדגשה1 4 2 2 2 2 3" xfId="21558"/>
    <cellStyle name="20% - הדגשה1 4 2 2 2 2 4" xfId="14630"/>
    <cellStyle name="20% - הדגשה1 4 2 2 2 2 5" xfId="29876"/>
    <cellStyle name="20% - הדגשה1 4 2 2 2 2 6" xfId="5485"/>
    <cellStyle name="20% - הדגשה1 4 2 2 2 3" xfId="3344"/>
    <cellStyle name="20% - הדגשה1 4 2 2 2 3 2" xfId="9742"/>
    <cellStyle name="20% - הדגשה1 4 2 2 2 3 2 2" xfId="23225"/>
    <cellStyle name="20% - הדגשה1 4 2 2 2 3 3" xfId="16430"/>
    <cellStyle name="20% - הדגשה1 4 2 2 2 3 4" xfId="30935"/>
    <cellStyle name="20% - הדגשה1 4 2 2 2 3 5" xfId="6544"/>
    <cellStyle name="20% - הדגשה1 4 2 2 2 4" xfId="7615"/>
    <cellStyle name="20% - הדגשה1 4 2 2 2 4 2" xfId="19892"/>
    <cellStyle name="20% - הדגשה1 4 2 2 2 5" xfId="12772"/>
    <cellStyle name="20% - הדגשה1 4 2 2 2 6" xfId="28808"/>
    <cellStyle name="20% - הדגשה1 4 2 2 2 7" xfId="4417"/>
    <cellStyle name="20% - הדגשה1 4 2 2 3" xfId="1755"/>
    <cellStyle name="20% - הדגשה1 4 2 2 3 2" xfId="8153"/>
    <cellStyle name="20% - הדגשה1 4 2 2 3 2 2" xfId="24057"/>
    <cellStyle name="20% - הדגשה1 4 2 2 3 2 3" xfId="17389"/>
    <cellStyle name="20% - הדגשה1 4 2 2 3 3" xfId="20725"/>
    <cellStyle name="20% - הדגשה1 4 2 2 3 4" xfId="13796"/>
    <cellStyle name="20% - הדגשה1 4 2 2 3 5" xfId="29346"/>
    <cellStyle name="20% - הדגשה1 4 2 2 3 6" xfId="4955"/>
    <cellStyle name="20% - הדגשה1 4 2 2 4" xfId="2814"/>
    <cellStyle name="20% - הדגשה1 4 2 2 4 2" xfId="9212"/>
    <cellStyle name="20% - הדגשה1 4 2 2 4 2 2" xfId="22392"/>
    <cellStyle name="20% - הדגשה1 4 2 2 4 3" xfId="15597"/>
    <cellStyle name="20% - הדגשה1 4 2 2 4 4" xfId="30405"/>
    <cellStyle name="20% - הדגשה1 4 2 2 4 5" xfId="6014"/>
    <cellStyle name="20% - הדגשה1 4 2 2 5" xfId="7085"/>
    <cellStyle name="20% - הדגשה1 4 2 2 5 2" xfId="19059"/>
    <cellStyle name="20% - הדגשה1 4 2 2 6" xfId="11932"/>
    <cellStyle name="20% - הדגשה1 4 2 2 7" xfId="28278"/>
    <cellStyle name="20% - הדגשה1 4 2 2 8" xfId="3887"/>
    <cellStyle name="20% - הדגשה1 4 2 3" xfId="1214"/>
    <cellStyle name="20% - הדגשה1 4 2 3 2" xfId="2286"/>
    <cellStyle name="20% - הדגשה1 4 2 3 2 2" xfId="8684"/>
    <cellStyle name="20% - הדגשה1 4 2 3 2 2 2" xfId="24474"/>
    <cellStyle name="20% - הדגשה1 4 2 3 2 2 3" xfId="17806"/>
    <cellStyle name="20% - הדגשה1 4 2 3 2 3" xfId="21142"/>
    <cellStyle name="20% - הדגשה1 4 2 3 2 4" xfId="14214"/>
    <cellStyle name="20% - הדגשה1 4 2 3 2 5" xfId="29877"/>
    <cellStyle name="20% - הדגשה1 4 2 3 2 6" xfId="5486"/>
    <cellStyle name="20% - הדגשה1 4 2 3 3" xfId="3345"/>
    <cellStyle name="20% - הדגשה1 4 2 3 3 2" xfId="9743"/>
    <cellStyle name="20% - הדגשה1 4 2 3 3 2 2" xfId="22809"/>
    <cellStyle name="20% - הדגשה1 4 2 3 3 3" xfId="16014"/>
    <cellStyle name="20% - הדגשה1 4 2 3 3 4" xfId="30936"/>
    <cellStyle name="20% - הדגשה1 4 2 3 3 5" xfId="6545"/>
    <cellStyle name="20% - הדגשה1 4 2 3 4" xfId="7616"/>
    <cellStyle name="20% - הדגשה1 4 2 3 4 2" xfId="19476"/>
    <cellStyle name="20% - הדגשה1 4 2 3 5" xfId="12356"/>
    <cellStyle name="20% - הדגשה1 4 2 3 6" xfId="28809"/>
    <cellStyle name="20% - הדגשה1 4 2 3 7" xfId="4418"/>
    <cellStyle name="20% - הדגשה1 4 2 4" xfId="1756"/>
    <cellStyle name="20% - הדגשה1 4 2 4 2" xfId="8154"/>
    <cellStyle name="20% - הדגשה1 4 2 4 2 2" xfId="23641"/>
    <cellStyle name="20% - הדגשה1 4 2 4 2 3" xfId="16973"/>
    <cellStyle name="20% - הדגשה1 4 2 4 3" xfId="20309"/>
    <cellStyle name="20% - הדגשה1 4 2 4 4" xfId="13316"/>
    <cellStyle name="20% - הדגשה1 4 2 4 5" xfId="29347"/>
    <cellStyle name="20% - הדגשה1 4 2 4 6" xfId="4956"/>
    <cellStyle name="20% - הדגשה1 4 2 5" xfId="2815"/>
    <cellStyle name="20% - הדגשה1 4 2 5 2" xfId="9213"/>
    <cellStyle name="20% - הדגשה1 4 2 5 2 2" xfId="21976"/>
    <cellStyle name="20% - הדגשה1 4 2 5 3" xfId="15181"/>
    <cellStyle name="20% - הדגשה1 4 2 5 4" xfId="30406"/>
    <cellStyle name="20% - הדגשה1 4 2 5 5" xfId="6015"/>
    <cellStyle name="20% - הדגשה1 4 2 6" xfId="7086"/>
    <cellStyle name="20% - הדגשה1 4 2 6 2" xfId="18643"/>
    <cellStyle name="20% - הדגשה1 4 2 7" xfId="11442"/>
    <cellStyle name="20% - הדגשה1 4 2 8" xfId="28279"/>
    <cellStyle name="20% - הדגשה1 4 2 9" xfId="3888"/>
    <cellStyle name="20% - הדגשה1 4 3" xfId="464"/>
    <cellStyle name="20% - הדגשה1 4 3 2" xfId="1212"/>
    <cellStyle name="20% - הדגשה1 4 3 2 2" xfId="2284"/>
    <cellStyle name="20% - הדגשה1 4 3 2 2 2" xfId="8682"/>
    <cellStyle name="20% - הדגשה1 4 3 2 2 2 2" xfId="24681"/>
    <cellStyle name="20% - הדגשה1 4 3 2 2 2 3" xfId="18013"/>
    <cellStyle name="20% - הדגשה1 4 3 2 2 3" xfId="21349"/>
    <cellStyle name="20% - הדגשה1 4 3 2 2 4" xfId="14421"/>
    <cellStyle name="20% - הדגשה1 4 3 2 2 5" xfId="29875"/>
    <cellStyle name="20% - הדגשה1 4 3 2 2 6" xfId="5484"/>
    <cellStyle name="20% - הדגשה1 4 3 2 3" xfId="3343"/>
    <cellStyle name="20% - הדגשה1 4 3 2 3 2" xfId="9741"/>
    <cellStyle name="20% - הדגשה1 4 3 2 3 2 2" xfId="23016"/>
    <cellStyle name="20% - הדגשה1 4 3 2 3 3" xfId="16221"/>
    <cellStyle name="20% - הדגשה1 4 3 2 3 4" xfId="30934"/>
    <cellStyle name="20% - הדגשה1 4 3 2 3 5" xfId="6543"/>
    <cellStyle name="20% - הדגשה1 4 3 2 4" xfId="7614"/>
    <cellStyle name="20% - הדגשה1 4 3 2 4 2" xfId="19683"/>
    <cellStyle name="20% - הדגשה1 4 3 2 5" xfId="12563"/>
    <cellStyle name="20% - הדגשה1 4 3 2 6" xfId="28807"/>
    <cellStyle name="20% - הדגשה1 4 3 2 7" xfId="4416"/>
    <cellStyle name="20% - הדגשה1 4 3 3" xfId="1754"/>
    <cellStyle name="20% - הדגשה1 4 3 3 2" xfId="8152"/>
    <cellStyle name="20% - הדגשה1 4 3 3 2 2" xfId="23848"/>
    <cellStyle name="20% - הדגשה1 4 3 3 2 3" xfId="17180"/>
    <cellStyle name="20% - הדגשה1 4 3 3 3" xfId="20516"/>
    <cellStyle name="20% - הדגשה1 4 3 3 4" xfId="13587"/>
    <cellStyle name="20% - הדגשה1 4 3 3 5" xfId="29345"/>
    <cellStyle name="20% - הדגשה1 4 3 3 6" xfId="4954"/>
    <cellStyle name="20% - הדגשה1 4 3 4" xfId="2813"/>
    <cellStyle name="20% - הדגשה1 4 3 4 2" xfId="9211"/>
    <cellStyle name="20% - הדגשה1 4 3 4 2 2" xfId="22183"/>
    <cellStyle name="20% - הדגשה1 4 3 4 3" xfId="15388"/>
    <cellStyle name="20% - הדגשה1 4 3 4 4" xfId="30404"/>
    <cellStyle name="20% - הדגשה1 4 3 4 5" xfId="6013"/>
    <cellStyle name="20% - הדגשה1 4 3 5" xfId="7084"/>
    <cellStyle name="20% - הדגשה1 4 3 5 2" xfId="18850"/>
    <cellStyle name="20% - הדגשה1 4 3 6" xfId="11718"/>
    <cellStyle name="20% - הדגשה1 4 3 7" xfId="28277"/>
    <cellStyle name="20% - הדגשה1 4 3 8" xfId="3886"/>
    <cellStyle name="20% - הדגשה1 4 4" xfId="463"/>
    <cellStyle name="20% - הדגשה1 4 4 2" xfId="1211"/>
    <cellStyle name="20% - הדגשה1 4 4 2 2" xfId="2283"/>
    <cellStyle name="20% - הדגשה1 4 4 2 2 2" xfId="8681"/>
    <cellStyle name="20% - הדגשה1 4 4 2 2 2 2" xfId="24264"/>
    <cellStyle name="20% - הדגשה1 4 4 2 2 3" xfId="17596"/>
    <cellStyle name="20% - הדגשה1 4 4 2 2 4" xfId="29874"/>
    <cellStyle name="20% - הדגשה1 4 4 2 2 5" xfId="5483"/>
    <cellStyle name="20% - הדגשה1 4 4 2 3" xfId="3342"/>
    <cellStyle name="20% - הדגשה1 4 4 2 3 2" xfId="9740"/>
    <cellStyle name="20% - הדגשה1 4 4 2 3 3" xfId="20932"/>
    <cellStyle name="20% - הדגשה1 4 4 2 3 4" xfId="30933"/>
    <cellStyle name="20% - הדגשה1 4 4 2 3 5" xfId="6542"/>
    <cellStyle name="20% - הדגשה1 4 4 2 4" xfId="7613"/>
    <cellStyle name="20% - הדגשה1 4 4 2 5" xfId="14004"/>
    <cellStyle name="20% - הדגשה1 4 4 2 6" xfId="28806"/>
    <cellStyle name="20% - הדגשה1 4 4 2 7" xfId="4415"/>
    <cellStyle name="20% - הדגשה1 4 4 3" xfId="1753"/>
    <cellStyle name="20% - הדגשה1 4 4 3 2" xfId="8151"/>
    <cellStyle name="20% - הדגשה1 4 4 3 2 2" xfId="22599"/>
    <cellStyle name="20% - הדגשה1 4 4 3 3" xfId="15804"/>
    <cellStyle name="20% - הדגשה1 4 4 3 4" xfId="29344"/>
    <cellStyle name="20% - הדגשה1 4 4 3 5" xfId="4953"/>
    <cellStyle name="20% - הדגשה1 4 4 4" xfId="2812"/>
    <cellStyle name="20% - הדגשה1 4 4 4 2" xfId="9210"/>
    <cellStyle name="20% - הדגשה1 4 4 4 3" xfId="19266"/>
    <cellStyle name="20% - הדגשה1 4 4 4 4" xfId="30403"/>
    <cellStyle name="20% - הדגשה1 4 4 4 5" xfId="6012"/>
    <cellStyle name="20% - הדגשה1 4 4 5" xfId="7083"/>
    <cellStyle name="20% - הדגשה1 4 4 6" xfId="12146"/>
    <cellStyle name="20% - הדגשה1 4 4 7" xfId="28276"/>
    <cellStyle name="20% - הדגשה1 4 4 8" xfId="3885"/>
    <cellStyle name="20% - הדגשה1 4 5" xfId="1215"/>
    <cellStyle name="20% - הדגשה1 4 5 2" xfId="2287"/>
    <cellStyle name="20% - הדגשה1 4 5 2 2" xfId="8685"/>
    <cellStyle name="20% - הדגשה1 4 5 2 2 2" xfId="23431"/>
    <cellStyle name="20% - הדגשה1 4 5 2 3" xfId="16763"/>
    <cellStyle name="20% - הדגשה1 4 5 2 4" xfId="29878"/>
    <cellStyle name="20% - הדגשה1 4 5 2 5" xfId="5487"/>
    <cellStyle name="20% - הדגשה1 4 5 3" xfId="3346"/>
    <cellStyle name="20% - הדגשה1 4 5 3 2" xfId="9744"/>
    <cellStyle name="20% - הדגשה1 4 5 3 3" xfId="20099"/>
    <cellStyle name="20% - הדגשה1 4 5 3 4" xfId="30937"/>
    <cellStyle name="20% - הדגשה1 4 5 3 5" xfId="6546"/>
    <cellStyle name="20% - הדגשה1 4 5 4" xfId="7617"/>
    <cellStyle name="20% - הדגשה1 4 5 5" xfId="13106"/>
    <cellStyle name="20% - הדגשה1 4 5 6" xfId="28810"/>
    <cellStyle name="20% - הדגשה1 4 5 7" xfId="4419"/>
    <cellStyle name="20% - הדגשה1 4 6" xfId="1757"/>
    <cellStyle name="20% - הדגשה1 4 6 2" xfId="8155"/>
    <cellStyle name="20% - הדגשה1 4 6 2 2" xfId="21766"/>
    <cellStyle name="20% - הדגשה1 4 6 3" xfId="14971"/>
    <cellStyle name="20% - הדגשה1 4 6 4" xfId="29348"/>
    <cellStyle name="20% - הדגשה1 4 6 5" xfId="4957"/>
    <cellStyle name="20% - הדגשה1 4 7" xfId="2816"/>
    <cellStyle name="20% - הדגשה1 4 7 2" xfId="9214"/>
    <cellStyle name="20% - הדגשה1 4 7 3" xfId="18355"/>
    <cellStyle name="20% - הדגשה1 4 7 4" xfId="30407"/>
    <cellStyle name="20% - הדגשה1 4 7 5" xfId="6016"/>
    <cellStyle name="20% - הדגשה1 4 8" xfId="7087"/>
    <cellStyle name="20% - הדגשה1 4 9" xfId="10860"/>
    <cellStyle name="20% - הדגשה1 5" xfId="462"/>
    <cellStyle name="20% - הדגשה1 5 2" xfId="461"/>
    <cellStyle name="20% - הדגשה1 5 2 2" xfId="1209"/>
    <cellStyle name="20% - הדגשה1 5 2 2 2" xfId="2281"/>
    <cellStyle name="20% - הדגשה1 5 2 2 2 2" xfId="8679"/>
    <cellStyle name="20% - הדגשה1 5 2 2 2 3" xfId="27462"/>
    <cellStyle name="20% - הדגשה1 5 2 2 2 4" xfId="29872"/>
    <cellStyle name="20% - הדגשה1 5 2 2 2 5" xfId="5481"/>
    <cellStyle name="20% - הדגשה1 5 2 2 3" xfId="3340"/>
    <cellStyle name="20% - הדגשה1 5 2 2 3 2" xfId="9738"/>
    <cellStyle name="20% - הדגשה1 5 2 2 3 3" xfId="27923"/>
    <cellStyle name="20% - הדגשה1 5 2 2 3 4" xfId="30931"/>
    <cellStyle name="20% - הדגשה1 5 2 2 3 5" xfId="6540"/>
    <cellStyle name="20% - הדגשה1 5 2 2 4" xfId="7611"/>
    <cellStyle name="20% - הדגשה1 5 2 2 5" xfId="27049"/>
    <cellStyle name="20% - הדגשה1 5 2 2 6" xfId="28804"/>
    <cellStyle name="20% - הדגשה1 5 2 2 7" xfId="4413"/>
    <cellStyle name="20% - הדגשה1 5 2 3" xfId="1751"/>
    <cellStyle name="20% - הדגשה1 5 2 3 2" xfId="8149"/>
    <cellStyle name="20% - הדגשה1 5 2 3 3" xfId="27241"/>
    <cellStyle name="20% - הדגשה1 5 2 3 4" xfId="29342"/>
    <cellStyle name="20% - הדגשה1 5 2 3 5" xfId="4951"/>
    <cellStyle name="20% - הדגשה1 5 2 4" xfId="2810"/>
    <cellStyle name="20% - הדגשה1 5 2 4 2" xfId="9208"/>
    <cellStyle name="20% - הדגשה1 5 2 4 3" xfId="27691"/>
    <cellStyle name="20% - הדגשה1 5 2 4 4" xfId="30401"/>
    <cellStyle name="20% - הדגשה1 5 2 4 5" xfId="6010"/>
    <cellStyle name="20% - הדגשה1 5 2 5" xfId="7081"/>
    <cellStyle name="20% - הדגשה1 5 2 6" xfId="26390"/>
    <cellStyle name="20% - הדגשה1 5 2 7" xfId="28274"/>
    <cellStyle name="20% - הדגשה1 5 2 8" xfId="3883"/>
    <cellStyle name="20% - הדגשה1 5 3" xfId="1210"/>
    <cellStyle name="20% - הדגשה1 5 3 2" xfId="2282"/>
    <cellStyle name="20% - הדגשה1 5 3 2 2" xfId="8680"/>
    <cellStyle name="20% - הדגשה1 5 3 2 3" xfId="27463"/>
    <cellStyle name="20% - הדגשה1 5 3 2 4" xfId="29873"/>
    <cellStyle name="20% - הדגשה1 5 3 2 5" xfId="5482"/>
    <cellStyle name="20% - הדגשה1 5 3 3" xfId="3341"/>
    <cellStyle name="20% - הדגשה1 5 3 3 2" xfId="9739"/>
    <cellStyle name="20% - הדגשה1 5 3 3 3" xfId="27924"/>
    <cellStyle name="20% - הדגשה1 5 3 3 4" xfId="30932"/>
    <cellStyle name="20% - הדגשה1 5 3 3 5" xfId="6541"/>
    <cellStyle name="20% - הדגשה1 5 3 4" xfId="7612"/>
    <cellStyle name="20% - הדגשה1 5 3 5" xfId="25602"/>
    <cellStyle name="20% - הדגשה1 5 3 6" xfId="28805"/>
    <cellStyle name="20% - הדגשה1 5 3 7" xfId="4414"/>
    <cellStyle name="20% - הדגשה1 5 4" xfId="1752"/>
    <cellStyle name="20% - הדגשה1 5 4 2" xfId="8150"/>
    <cellStyle name="20% - הדגשה1 5 4 3" xfId="27242"/>
    <cellStyle name="20% - הדגשה1 5 4 4" xfId="29343"/>
    <cellStyle name="20% - הדגשה1 5 4 5" xfId="4952"/>
    <cellStyle name="20% - הדגשה1 5 5" xfId="2811"/>
    <cellStyle name="20% - הדגשה1 5 5 2" xfId="9209"/>
    <cellStyle name="20% - הדגשה1 5 5 3" xfId="27692"/>
    <cellStyle name="20% - הדגשה1 5 5 4" xfId="30402"/>
    <cellStyle name="20% - הדגשה1 5 5 5" xfId="6011"/>
    <cellStyle name="20% - הדגשה1 5 6" xfId="7082"/>
    <cellStyle name="20% - הדגשה1 5 7" xfId="10859"/>
    <cellStyle name="20% - הדגשה1 5 8" xfId="28275"/>
    <cellStyle name="20% - הדגשה1 5 9" xfId="3884"/>
    <cellStyle name="20% - הדגשה1 6" xfId="460"/>
    <cellStyle name="20% - הדגשה1 6 10" xfId="3882"/>
    <cellStyle name="20% - הדגשה1 6 2" xfId="1208"/>
    <cellStyle name="20% - הדגשה1 6 2 2" xfId="2280"/>
    <cellStyle name="20% - הדגשה1 6 2 2 2" xfId="8678"/>
    <cellStyle name="20% - הדגשה1 6 2 2 2 2" xfId="14708"/>
    <cellStyle name="20% - הדגשה1 6 2 2 2 2 2" xfId="18300"/>
    <cellStyle name="20% - הדגשה1 6 2 2 2 2 2 2" xfId="24968"/>
    <cellStyle name="20% - הדגשה1 6 2 2 2 2 3" xfId="21636"/>
    <cellStyle name="20% - הדגשה1 6 2 2 2 3" xfId="16508"/>
    <cellStyle name="20% - הדגשה1 6 2 2 2 3 2" xfId="23303"/>
    <cellStyle name="20% - הדגשה1 6 2 2 2 4" xfId="19970"/>
    <cellStyle name="20% - הדגשה1 6 2 2 2 5" xfId="12850"/>
    <cellStyle name="20% - הדגשה1 6 2 2 3" xfId="13874"/>
    <cellStyle name="20% - הדגשה1 6 2 2 3 2" xfId="17467"/>
    <cellStyle name="20% - הדגשה1 6 2 2 3 2 2" xfId="24135"/>
    <cellStyle name="20% - הדגשה1 6 2 2 3 3" xfId="20803"/>
    <cellStyle name="20% - הדגשה1 6 2 2 4" xfId="15675"/>
    <cellStyle name="20% - הדגשה1 6 2 2 4 2" xfId="22470"/>
    <cellStyle name="20% - הדגשה1 6 2 2 5" xfId="19137"/>
    <cellStyle name="20% - הדגשה1 6 2 2 6" xfId="12010"/>
    <cellStyle name="20% - הדגשה1 6 2 2 7" xfId="29871"/>
    <cellStyle name="20% - הדגשה1 6 2 2 8" xfId="5480"/>
    <cellStyle name="20% - הדגשה1 6 2 3" xfId="3339"/>
    <cellStyle name="20% - הדגשה1 6 2 3 2" xfId="9737"/>
    <cellStyle name="20% - הדגשה1 6 2 3 2 2" xfId="17884"/>
    <cellStyle name="20% - הדגשה1 6 2 3 2 2 2" xfId="24552"/>
    <cellStyle name="20% - הדגשה1 6 2 3 2 3" xfId="21220"/>
    <cellStyle name="20% - הדגשה1 6 2 3 2 4" xfId="14292"/>
    <cellStyle name="20% - הדגשה1 6 2 3 3" xfId="16092"/>
    <cellStyle name="20% - הדגשה1 6 2 3 3 2" xfId="22887"/>
    <cellStyle name="20% - הדגשה1 6 2 3 4" xfId="19554"/>
    <cellStyle name="20% - הדגשה1 6 2 3 5" xfId="12434"/>
    <cellStyle name="20% - הדגשה1 6 2 3 6" xfId="30930"/>
    <cellStyle name="20% - הדגשה1 6 2 3 7" xfId="6539"/>
    <cellStyle name="20% - הדגשה1 6 2 4" xfId="7610"/>
    <cellStyle name="20% - הדגשה1 6 2 4 2" xfId="17051"/>
    <cellStyle name="20% - הדגשה1 6 2 4 2 2" xfId="23719"/>
    <cellStyle name="20% - הדגשה1 6 2 4 3" xfId="20387"/>
    <cellStyle name="20% - הדגשה1 6 2 4 4" xfId="13394"/>
    <cellStyle name="20% - הדגשה1 6 2 5" xfId="15259"/>
    <cellStyle name="20% - הדגשה1 6 2 5 2" xfId="22054"/>
    <cellStyle name="20% - הדגשה1 6 2 6" xfId="18721"/>
    <cellStyle name="20% - הדגשה1 6 2 7" xfId="11520"/>
    <cellStyle name="20% - הדגשה1 6 2 8" xfId="28803"/>
    <cellStyle name="20% - הדגשה1 6 2 9" xfId="4412"/>
    <cellStyle name="20% - הדגשה1 6 3" xfId="1750"/>
    <cellStyle name="20% - הדגשה1 6 3 2" xfId="8148"/>
    <cellStyle name="20% - הדגשה1 6 3 2 2" xfId="14500"/>
    <cellStyle name="20% - הדגשה1 6 3 2 2 2" xfId="18092"/>
    <cellStyle name="20% - הדגשה1 6 3 2 2 2 2" xfId="24760"/>
    <cellStyle name="20% - הדגשה1 6 3 2 2 3" xfId="21428"/>
    <cellStyle name="20% - הדגשה1 6 3 2 3" xfId="16300"/>
    <cellStyle name="20% - הדגשה1 6 3 2 3 2" xfId="23095"/>
    <cellStyle name="20% - הדגשה1 6 3 2 4" xfId="19762"/>
    <cellStyle name="20% - הדגשה1 6 3 2 5" xfId="12642"/>
    <cellStyle name="20% - הדגשה1 6 3 3" xfId="13666"/>
    <cellStyle name="20% - הדגשה1 6 3 3 2" xfId="17259"/>
    <cellStyle name="20% - הדגשה1 6 3 3 2 2" xfId="23927"/>
    <cellStyle name="20% - הדגשה1 6 3 3 3" xfId="20595"/>
    <cellStyle name="20% - הדגשה1 6 3 4" xfId="15467"/>
    <cellStyle name="20% - הדגשה1 6 3 4 2" xfId="22262"/>
    <cellStyle name="20% - הדגשה1 6 3 5" xfId="18929"/>
    <cellStyle name="20% - הדגשה1 6 3 6" xfId="11797"/>
    <cellStyle name="20% - הדגשה1 6 3 7" xfId="29341"/>
    <cellStyle name="20% - הדגשה1 6 3 8" xfId="4950"/>
    <cellStyle name="20% - הדגשה1 6 4" xfId="2809"/>
    <cellStyle name="20% - הדגשה1 6 4 2" xfId="9207"/>
    <cellStyle name="20% - הדגשה1 6 4 2 2" xfId="17675"/>
    <cellStyle name="20% - הדגשה1 6 4 2 2 2" xfId="24343"/>
    <cellStyle name="20% - הדגשה1 6 4 2 3" xfId="21011"/>
    <cellStyle name="20% - הדגשה1 6 4 2 4" xfId="14083"/>
    <cellStyle name="20% - הדגשה1 6 4 3" xfId="15883"/>
    <cellStyle name="20% - הדגשה1 6 4 3 2" xfId="22678"/>
    <cellStyle name="20% - הדגשה1 6 4 4" xfId="19345"/>
    <cellStyle name="20% - הדגשה1 6 4 5" xfId="12225"/>
    <cellStyle name="20% - הדגשה1 6 4 6" xfId="30400"/>
    <cellStyle name="20% - הדגשה1 6 4 7" xfId="6009"/>
    <cellStyle name="20% - הדגשה1 6 5" xfId="7080"/>
    <cellStyle name="20% - הדגשה1 6 5 2" xfId="16842"/>
    <cellStyle name="20% - הדגשה1 6 5 2 2" xfId="23510"/>
    <cellStyle name="20% - הדגשה1 6 5 3" xfId="20178"/>
    <cellStyle name="20% - הדגשה1 6 5 4" xfId="13185"/>
    <cellStyle name="20% - הדגשה1 6 6" xfId="15050"/>
    <cellStyle name="20% - הדגשה1 6 6 2" xfId="21845"/>
    <cellStyle name="20% - הדגשה1 6 7" xfId="18569"/>
    <cellStyle name="20% - הדגשה1 6 8" xfId="11205"/>
    <cellStyle name="20% - הדגשה1 6 9" xfId="28273"/>
    <cellStyle name="20% - הדגשה1 7" xfId="459"/>
    <cellStyle name="20% - הדגשה1 7 2" xfId="1207"/>
    <cellStyle name="20% - הדגשה1 7 2 2" xfId="2279"/>
    <cellStyle name="20% - הדגשה1 7 2 2 2" xfId="8677"/>
    <cellStyle name="20% - הדגשה1 7 2 2 2 2" xfId="18155"/>
    <cellStyle name="20% - הדגשה1 7 2 2 2 2 2" xfId="24823"/>
    <cellStyle name="20% - הדגשה1 7 2 2 2 3" xfId="21491"/>
    <cellStyle name="20% - הדגשה1 7 2 2 2 4" xfId="14563"/>
    <cellStyle name="20% - הדגשה1 7 2 2 3" xfId="16363"/>
    <cellStyle name="20% - הדגשה1 7 2 2 3 2" xfId="23158"/>
    <cellStyle name="20% - הדגשה1 7 2 2 4" xfId="19825"/>
    <cellStyle name="20% - הדגשה1 7 2 2 5" xfId="12705"/>
    <cellStyle name="20% - הדגשה1 7 2 2 6" xfId="29870"/>
    <cellStyle name="20% - הדגשה1 7 2 2 7" xfId="5479"/>
    <cellStyle name="20% - הדגשה1 7 2 3" xfId="3338"/>
    <cellStyle name="20% - הדגשה1 7 2 3 2" xfId="9736"/>
    <cellStyle name="20% - הדגשה1 7 2 3 2 2" xfId="23990"/>
    <cellStyle name="20% - הדגשה1 7 2 3 2 3" xfId="17322"/>
    <cellStyle name="20% - הדגשה1 7 2 3 3" xfId="20658"/>
    <cellStyle name="20% - הדגשה1 7 2 3 4" xfId="13729"/>
    <cellStyle name="20% - הדגשה1 7 2 3 5" xfId="30929"/>
    <cellStyle name="20% - הדגשה1 7 2 3 6" xfId="6538"/>
    <cellStyle name="20% - הדגשה1 7 2 4" xfId="7609"/>
    <cellStyle name="20% - הדגשה1 7 2 4 2" xfId="22325"/>
    <cellStyle name="20% - הדגשה1 7 2 4 3" xfId="15530"/>
    <cellStyle name="20% - הדגשה1 7 2 5" xfId="18992"/>
    <cellStyle name="20% - הדגשה1 7 2 6" xfId="11865"/>
    <cellStyle name="20% - הדגשה1 7 2 7" xfId="28802"/>
    <cellStyle name="20% - הדגשה1 7 2 8" xfId="4411"/>
    <cellStyle name="20% - הדגשה1 7 3" xfId="1749"/>
    <cellStyle name="20% - הדגשה1 7 3 2" xfId="8147"/>
    <cellStyle name="20% - הדגשה1 7 3 2 2" xfId="17739"/>
    <cellStyle name="20% - הדגשה1 7 3 2 2 2" xfId="24407"/>
    <cellStyle name="20% - הדגשה1 7 3 2 3" xfId="21075"/>
    <cellStyle name="20% - הדגשה1 7 3 2 4" xfId="14147"/>
    <cellStyle name="20% - הדגשה1 7 3 3" xfId="15947"/>
    <cellStyle name="20% - הדגשה1 7 3 3 2" xfId="22742"/>
    <cellStyle name="20% - הדגשה1 7 3 4" xfId="19409"/>
    <cellStyle name="20% - הדגשה1 7 3 5" xfId="12289"/>
    <cellStyle name="20% - הדגשה1 7 3 6" xfId="29340"/>
    <cellStyle name="20% - הדגשה1 7 3 7" xfId="4949"/>
    <cellStyle name="20% - הדגשה1 7 4" xfId="2808"/>
    <cellStyle name="20% - הדגשה1 7 4 2" xfId="9206"/>
    <cellStyle name="20% - הדגשה1 7 4 2 2" xfId="23574"/>
    <cellStyle name="20% - הדגשה1 7 4 2 3" xfId="16906"/>
    <cellStyle name="20% - הדגשה1 7 4 3" xfId="20242"/>
    <cellStyle name="20% - הדגשה1 7 4 4" xfId="13249"/>
    <cellStyle name="20% - הדגשה1 7 4 5" xfId="30399"/>
    <cellStyle name="20% - הדגשה1 7 4 6" xfId="6008"/>
    <cellStyle name="20% - הדגשה1 7 5" xfId="7079"/>
    <cellStyle name="20% - הדגשה1 7 5 2" xfId="21909"/>
    <cellStyle name="20% - הדגשה1 7 5 3" xfId="15114"/>
    <cellStyle name="20% - הדגשה1 7 6" xfId="18328"/>
    <cellStyle name="20% - הדגשה1 7 7" xfId="11375"/>
    <cellStyle name="20% - הדגשה1 7 8" xfId="28272"/>
    <cellStyle name="20% - הדגשה1 7 9" xfId="3881"/>
    <cellStyle name="20% - הדגשה1 8" xfId="1047"/>
    <cellStyle name="20% - הדגשה1 8 2" xfId="2119"/>
    <cellStyle name="20% - הדגשה1 8 2 2" xfId="8517"/>
    <cellStyle name="20% - הדגשה1 8 2 2 2" xfId="17946"/>
    <cellStyle name="20% - הדגשה1 8 2 2 2 2" xfId="24614"/>
    <cellStyle name="20% - הדגשה1 8 2 2 3" xfId="21282"/>
    <cellStyle name="20% - הדגשה1 8 2 2 4" xfId="14354"/>
    <cellStyle name="20% - הדגשה1 8 2 3" xfId="16154"/>
    <cellStyle name="20% - הדגשה1 8 2 3 2" xfId="22949"/>
    <cellStyle name="20% - הדגשה1 8 2 4" xfId="19616"/>
    <cellStyle name="20% - הדגשה1 8 2 5" xfId="12496"/>
    <cellStyle name="20% - הדגשה1 8 2 6" xfId="29710"/>
    <cellStyle name="20% - הדגשה1 8 2 7" xfId="5319"/>
    <cellStyle name="20% - הדגשה1 8 3" xfId="3178"/>
    <cellStyle name="20% - הדגשה1 8 3 2" xfId="9576"/>
    <cellStyle name="20% - הדגשה1 8 3 2 2" xfId="23781"/>
    <cellStyle name="20% - הדגשה1 8 3 2 3" xfId="17113"/>
    <cellStyle name="20% - הדגשה1 8 3 3" xfId="20449"/>
    <cellStyle name="20% - הדגשה1 8 3 4" xfId="13520"/>
    <cellStyle name="20% - הדגשה1 8 3 5" xfId="30769"/>
    <cellStyle name="20% - הדגשה1 8 3 6" xfId="6378"/>
    <cellStyle name="20% - הדגשה1 8 4" xfId="7449"/>
    <cellStyle name="20% - הדגשה1 8 4 2" xfId="22116"/>
    <cellStyle name="20% - הדגשה1 8 4 3" xfId="15321"/>
    <cellStyle name="20% - הדגשה1 8 5" xfId="18783"/>
    <cellStyle name="20% - הדגשה1 8 6" xfId="11651"/>
    <cellStyle name="20% - הדגשה1 8 7" xfId="28642"/>
    <cellStyle name="20% - הדגשה1 8 8" xfId="4251"/>
    <cellStyle name="20% - הדגשה1 9" xfId="1577"/>
    <cellStyle name="20% - הדגשה1 9 2" xfId="7975"/>
    <cellStyle name="20% - הדגשה1 9 2 2" xfId="17529"/>
    <cellStyle name="20% - הדגשה1 9 2 2 2" xfId="24197"/>
    <cellStyle name="20% - הדגשה1 9 2 3" xfId="20865"/>
    <cellStyle name="20% - הדגשה1 9 2 4" xfId="13937"/>
    <cellStyle name="20% - הדגשה1 9 3" xfId="15737"/>
    <cellStyle name="20% - הדגשה1 9 3 2" xfId="22532"/>
    <cellStyle name="20% - הדגשה1 9 4" xfId="19199"/>
    <cellStyle name="20% - הדגשה1 9 5" xfId="12079"/>
    <cellStyle name="20% - הדגשה1 9 6" xfId="29168"/>
    <cellStyle name="20% - הדגשה1 9 7" xfId="4777"/>
    <cellStyle name="20% - הדגשה2" xfId="43" builtinId="34" customBuiltin="1"/>
    <cellStyle name="20% - הדגשה2 10" xfId="2650"/>
    <cellStyle name="20% - הדגשה2 10 2" xfId="9048"/>
    <cellStyle name="20% - הדגשה2 10 2 2" xfId="23366"/>
    <cellStyle name="20% - הדגשה2 10 2 3" xfId="16698"/>
    <cellStyle name="20% - הדגשה2 10 3" xfId="20034"/>
    <cellStyle name="20% - הדגשה2 10 4" xfId="13041"/>
    <cellStyle name="20% - הדגשה2 10 5" xfId="30241"/>
    <cellStyle name="20% - הדגשה2 10 6" xfId="5850"/>
    <cellStyle name="20% - הדגשה2 11" xfId="6909"/>
    <cellStyle name="20% - הדגשה2 11 2" xfId="21701"/>
    <cellStyle name="20% - הדגשה2 11 3" xfId="14906"/>
    <cellStyle name="20% - הדגשה2 12" xfId="18398"/>
    <cellStyle name="20% - הדגשה2 12 2" xfId="26464"/>
    <cellStyle name="20% - הדגשה2 13" xfId="25624"/>
    <cellStyle name="20% - הדגשה2 13 2" xfId="26439"/>
    <cellStyle name="20% - הדגשה2 14" xfId="25637"/>
    <cellStyle name="20% - הדגשה2 14 2" xfId="26520"/>
    <cellStyle name="20% - הדגשה2 15" xfId="25649"/>
    <cellStyle name="20% - הדגשה2 15 2" xfId="26532"/>
    <cellStyle name="20% - הדגשה2 16" xfId="25661"/>
    <cellStyle name="20% - הדגשה2 16 2" xfId="26544"/>
    <cellStyle name="20% - הדגשה2 17" xfId="25673"/>
    <cellStyle name="20% - הדגשה2 17 2" xfId="26557"/>
    <cellStyle name="20% - הדגשה2 18" xfId="25686"/>
    <cellStyle name="20% - הדגשה2 18 2" xfId="26570"/>
    <cellStyle name="20% - הדגשה2 19" xfId="25700"/>
    <cellStyle name="20% - הדגשה2 19 2" xfId="26583"/>
    <cellStyle name="20% - הדגשה2 2" xfId="192"/>
    <cellStyle name="20% - הדגשה2 2 10" xfId="6938"/>
    <cellStyle name="20% - הדגשה2 2 11" xfId="10185"/>
    <cellStyle name="20% - הדגשה2 2 12" xfId="28131"/>
    <cellStyle name="20% - הדגשה2 2 13" xfId="3740"/>
    <cellStyle name="20% - הדגשה2 2 2" xfId="456"/>
    <cellStyle name="20% - הדגשה2 2 2 10" xfId="10440"/>
    <cellStyle name="20% - הדגשה2 2 2 11" xfId="28271"/>
    <cellStyle name="20% - הדגשה2 2 2 12" xfId="3880"/>
    <cellStyle name="20% - הדגשה2 2 2 2" xfId="455"/>
    <cellStyle name="20% - הדגשה2 2 2 2 10" xfId="28270"/>
    <cellStyle name="20% - הדגשה2 2 2 2 11" xfId="3879"/>
    <cellStyle name="20% - הדגשה2 2 2 2 2" xfId="454"/>
    <cellStyle name="20% - הדגשה2 2 2 2 2 10" xfId="3878"/>
    <cellStyle name="20% - הדגשה2 2 2 2 2 2" xfId="1204"/>
    <cellStyle name="20% - הדגשה2 2 2 2 2 2 2" xfId="2276"/>
    <cellStyle name="20% - הדגשה2 2 2 2 2 2 2 2" xfId="8674"/>
    <cellStyle name="20% - הדגשה2 2 2 2 2 2 2 2 2" xfId="14720"/>
    <cellStyle name="20% - הדגשה2 2 2 2 2 2 2 2 2 2" xfId="18312"/>
    <cellStyle name="20% - הדגשה2 2 2 2 2 2 2 2 2 2 2" xfId="24980"/>
    <cellStyle name="20% - הדגשה2 2 2 2 2 2 2 2 2 3" xfId="21648"/>
    <cellStyle name="20% - הדגשה2 2 2 2 2 2 2 2 3" xfId="16520"/>
    <cellStyle name="20% - הדגשה2 2 2 2 2 2 2 2 3 2" xfId="23315"/>
    <cellStyle name="20% - הדגשה2 2 2 2 2 2 2 2 4" xfId="19982"/>
    <cellStyle name="20% - הדגשה2 2 2 2 2 2 2 2 5" xfId="12862"/>
    <cellStyle name="20% - הדגשה2 2 2 2 2 2 2 3" xfId="13886"/>
    <cellStyle name="20% - הדגשה2 2 2 2 2 2 2 3 2" xfId="17479"/>
    <cellStyle name="20% - הדגשה2 2 2 2 2 2 2 3 2 2" xfId="24147"/>
    <cellStyle name="20% - הדגשה2 2 2 2 2 2 2 3 3" xfId="20815"/>
    <cellStyle name="20% - הדגשה2 2 2 2 2 2 2 4" xfId="15687"/>
    <cellStyle name="20% - הדגשה2 2 2 2 2 2 2 4 2" xfId="22482"/>
    <cellStyle name="20% - הדגשה2 2 2 2 2 2 2 5" xfId="19149"/>
    <cellStyle name="20% - הדגשה2 2 2 2 2 2 2 6" xfId="12022"/>
    <cellStyle name="20% - הדגשה2 2 2 2 2 2 2 7" xfId="29867"/>
    <cellStyle name="20% - הדגשה2 2 2 2 2 2 2 8" xfId="5476"/>
    <cellStyle name="20% - הדגשה2 2 2 2 2 2 3" xfId="3335"/>
    <cellStyle name="20% - הדגשה2 2 2 2 2 2 3 2" xfId="9733"/>
    <cellStyle name="20% - הדגשה2 2 2 2 2 2 3 2 2" xfId="17896"/>
    <cellStyle name="20% - הדגשה2 2 2 2 2 2 3 2 2 2" xfId="24564"/>
    <cellStyle name="20% - הדגשה2 2 2 2 2 2 3 2 3" xfId="21232"/>
    <cellStyle name="20% - הדגשה2 2 2 2 2 2 3 2 4" xfId="14304"/>
    <cellStyle name="20% - הדגשה2 2 2 2 2 2 3 3" xfId="16104"/>
    <cellStyle name="20% - הדגשה2 2 2 2 2 2 3 3 2" xfId="22899"/>
    <cellStyle name="20% - הדגשה2 2 2 2 2 2 3 4" xfId="19566"/>
    <cellStyle name="20% - הדגשה2 2 2 2 2 2 3 5" xfId="12446"/>
    <cellStyle name="20% - הדגשה2 2 2 2 2 2 3 6" xfId="30926"/>
    <cellStyle name="20% - הדגשה2 2 2 2 2 2 3 7" xfId="6535"/>
    <cellStyle name="20% - הדגשה2 2 2 2 2 2 4" xfId="7606"/>
    <cellStyle name="20% - הדגשה2 2 2 2 2 2 4 2" xfId="17063"/>
    <cellStyle name="20% - הדגשה2 2 2 2 2 2 4 2 2" xfId="23731"/>
    <cellStyle name="20% - הדגשה2 2 2 2 2 2 4 3" xfId="20399"/>
    <cellStyle name="20% - הדגשה2 2 2 2 2 2 4 4" xfId="13406"/>
    <cellStyle name="20% - הדגשה2 2 2 2 2 2 5" xfId="15271"/>
    <cellStyle name="20% - הדגשה2 2 2 2 2 2 5 2" xfId="22066"/>
    <cellStyle name="20% - הדגשה2 2 2 2 2 2 6" xfId="18733"/>
    <cellStyle name="20% - הדגשה2 2 2 2 2 2 7" xfId="11532"/>
    <cellStyle name="20% - הדגשה2 2 2 2 2 2 8" xfId="28799"/>
    <cellStyle name="20% - הדגשה2 2 2 2 2 2 9" xfId="4408"/>
    <cellStyle name="20% - הדגשה2 2 2 2 2 3" xfId="1746"/>
    <cellStyle name="20% - הדגשה2 2 2 2 2 3 2" xfId="8144"/>
    <cellStyle name="20% - הדגשה2 2 2 2 2 3 2 2" xfId="14512"/>
    <cellStyle name="20% - הדגשה2 2 2 2 2 3 2 2 2" xfId="18104"/>
    <cellStyle name="20% - הדגשה2 2 2 2 2 3 2 2 2 2" xfId="24772"/>
    <cellStyle name="20% - הדגשה2 2 2 2 2 3 2 2 3" xfId="21440"/>
    <cellStyle name="20% - הדגשה2 2 2 2 2 3 2 3" xfId="16312"/>
    <cellStyle name="20% - הדגשה2 2 2 2 2 3 2 3 2" xfId="23107"/>
    <cellStyle name="20% - הדגשה2 2 2 2 2 3 2 4" xfId="19774"/>
    <cellStyle name="20% - הדגשה2 2 2 2 2 3 2 5" xfId="12654"/>
    <cellStyle name="20% - הדגשה2 2 2 2 2 3 3" xfId="13678"/>
    <cellStyle name="20% - הדגשה2 2 2 2 2 3 3 2" xfId="17271"/>
    <cellStyle name="20% - הדגשה2 2 2 2 2 3 3 2 2" xfId="23939"/>
    <cellStyle name="20% - הדגשה2 2 2 2 2 3 3 3" xfId="20607"/>
    <cellStyle name="20% - הדגשה2 2 2 2 2 3 4" xfId="15479"/>
    <cellStyle name="20% - הדגשה2 2 2 2 2 3 4 2" xfId="22274"/>
    <cellStyle name="20% - הדגשה2 2 2 2 2 3 5" xfId="18941"/>
    <cellStyle name="20% - הדגשה2 2 2 2 2 3 6" xfId="11809"/>
    <cellStyle name="20% - הדגשה2 2 2 2 2 3 7" xfId="29337"/>
    <cellStyle name="20% - הדגשה2 2 2 2 2 3 8" xfId="4946"/>
    <cellStyle name="20% - הדגשה2 2 2 2 2 4" xfId="2805"/>
    <cellStyle name="20% - הדגשה2 2 2 2 2 4 2" xfId="9203"/>
    <cellStyle name="20% - הדגשה2 2 2 2 2 4 2 2" xfId="17687"/>
    <cellStyle name="20% - הדגשה2 2 2 2 2 4 2 2 2" xfId="24355"/>
    <cellStyle name="20% - הדגשה2 2 2 2 2 4 2 3" xfId="21023"/>
    <cellStyle name="20% - הדגשה2 2 2 2 2 4 2 4" xfId="14095"/>
    <cellStyle name="20% - הדגשה2 2 2 2 2 4 3" xfId="15895"/>
    <cellStyle name="20% - הדגשה2 2 2 2 2 4 3 2" xfId="22690"/>
    <cellStyle name="20% - הדגשה2 2 2 2 2 4 4" xfId="19357"/>
    <cellStyle name="20% - הדגשה2 2 2 2 2 4 5" xfId="12237"/>
    <cellStyle name="20% - הדגשה2 2 2 2 2 4 6" xfId="30396"/>
    <cellStyle name="20% - הדגשה2 2 2 2 2 4 7" xfId="6005"/>
    <cellStyle name="20% - הדגשה2 2 2 2 2 5" xfId="7076"/>
    <cellStyle name="20% - הדגשה2 2 2 2 2 5 2" xfId="16854"/>
    <cellStyle name="20% - הדגשה2 2 2 2 2 5 2 2" xfId="23522"/>
    <cellStyle name="20% - הדגשה2 2 2 2 2 5 3" xfId="20190"/>
    <cellStyle name="20% - הדגשה2 2 2 2 2 5 4" xfId="13197"/>
    <cellStyle name="20% - הדגשה2 2 2 2 2 6" xfId="15062"/>
    <cellStyle name="20% - הדגשה2 2 2 2 2 6 2" xfId="21857"/>
    <cellStyle name="20% - הדגשה2 2 2 2 2 7" xfId="18547"/>
    <cellStyle name="20% - הדגשה2 2 2 2 2 8" xfId="11219"/>
    <cellStyle name="20% - הדגשה2 2 2 2 2 9" xfId="28269"/>
    <cellStyle name="20% - הדגשה2 2 2 2 3" xfId="1205"/>
    <cellStyle name="20% - הדגשה2 2 2 2 3 2" xfId="2277"/>
    <cellStyle name="20% - הדגשה2 2 2 2 3 2 2" xfId="8675"/>
    <cellStyle name="20% - הדגשה2 2 2 2 3 2 2 2" xfId="14602"/>
    <cellStyle name="20% - הדגשה2 2 2 2 3 2 2 2 2" xfId="18194"/>
    <cellStyle name="20% - הדגשה2 2 2 2 3 2 2 2 2 2" xfId="24862"/>
    <cellStyle name="20% - הדגשה2 2 2 2 3 2 2 2 3" xfId="21530"/>
    <cellStyle name="20% - הדגשה2 2 2 2 3 2 2 3" xfId="16402"/>
    <cellStyle name="20% - הדגשה2 2 2 2 3 2 2 3 2" xfId="23197"/>
    <cellStyle name="20% - הדגשה2 2 2 2 3 2 2 4" xfId="19864"/>
    <cellStyle name="20% - הדגשה2 2 2 2 3 2 2 5" xfId="12744"/>
    <cellStyle name="20% - הדגשה2 2 2 2 3 2 3" xfId="13768"/>
    <cellStyle name="20% - הדגשה2 2 2 2 3 2 3 2" xfId="17361"/>
    <cellStyle name="20% - הדגשה2 2 2 2 3 2 3 2 2" xfId="24029"/>
    <cellStyle name="20% - הדגשה2 2 2 2 3 2 3 3" xfId="20697"/>
    <cellStyle name="20% - הדגשה2 2 2 2 3 2 4" xfId="15569"/>
    <cellStyle name="20% - הדגשה2 2 2 2 3 2 4 2" xfId="22364"/>
    <cellStyle name="20% - הדגשה2 2 2 2 3 2 5" xfId="19031"/>
    <cellStyle name="20% - הדגשה2 2 2 2 3 2 6" xfId="11904"/>
    <cellStyle name="20% - הדגשה2 2 2 2 3 2 7" xfId="29868"/>
    <cellStyle name="20% - הדגשה2 2 2 2 3 2 8" xfId="5477"/>
    <cellStyle name="20% - הדגשה2 2 2 2 3 3" xfId="3336"/>
    <cellStyle name="20% - הדגשה2 2 2 2 3 3 2" xfId="9734"/>
    <cellStyle name="20% - הדגשה2 2 2 2 3 3 2 2" xfId="17778"/>
    <cellStyle name="20% - הדגשה2 2 2 2 3 3 2 2 2" xfId="24446"/>
    <cellStyle name="20% - הדגשה2 2 2 2 3 3 2 3" xfId="21114"/>
    <cellStyle name="20% - הדגשה2 2 2 2 3 3 2 4" xfId="14186"/>
    <cellStyle name="20% - הדגשה2 2 2 2 3 3 3" xfId="15986"/>
    <cellStyle name="20% - הדגשה2 2 2 2 3 3 3 2" xfId="22781"/>
    <cellStyle name="20% - הדגשה2 2 2 2 3 3 4" xfId="19448"/>
    <cellStyle name="20% - הדגשה2 2 2 2 3 3 5" xfId="12328"/>
    <cellStyle name="20% - הדגשה2 2 2 2 3 3 6" xfId="30927"/>
    <cellStyle name="20% - הדגשה2 2 2 2 3 3 7" xfId="6536"/>
    <cellStyle name="20% - הדגשה2 2 2 2 3 4" xfId="7607"/>
    <cellStyle name="20% - הדגשה2 2 2 2 3 4 2" xfId="16945"/>
    <cellStyle name="20% - הדגשה2 2 2 2 3 4 2 2" xfId="23613"/>
    <cellStyle name="20% - הדגשה2 2 2 2 3 4 3" xfId="20281"/>
    <cellStyle name="20% - הדגשה2 2 2 2 3 4 4" xfId="13288"/>
    <cellStyle name="20% - הדגשה2 2 2 2 3 5" xfId="15153"/>
    <cellStyle name="20% - הדגשה2 2 2 2 3 5 2" xfId="21948"/>
    <cellStyle name="20% - הדגשה2 2 2 2 3 6" xfId="18615"/>
    <cellStyle name="20% - הדגשה2 2 2 2 3 7" xfId="11414"/>
    <cellStyle name="20% - הדגשה2 2 2 2 3 8" xfId="28800"/>
    <cellStyle name="20% - הדגשה2 2 2 2 3 9" xfId="4409"/>
    <cellStyle name="20% - הדגשה2 2 2 2 4" xfId="1747"/>
    <cellStyle name="20% - הדגשה2 2 2 2 4 2" xfId="8145"/>
    <cellStyle name="20% - הדגשה2 2 2 2 4 2 2" xfId="14393"/>
    <cellStyle name="20% - הדגשה2 2 2 2 4 2 2 2" xfId="17985"/>
    <cellStyle name="20% - הדגשה2 2 2 2 4 2 2 2 2" xfId="24653"/>
    <cellStyle name="20% - הדגשה2 2 2 2 4 2 2 3" xfId="21321"/>
    <cellStyle name="20% - הדגשה2 2 2 2 4 2 3" xfId="16193"/>
    <cellStyle name="20% - הדגשה2 2 2 2 4 2 3 2" xfId="22988"/>
    <cellStyle name="20% - הדגשה2 2 2 2 4 2 4" xfId="19655"/>
    <cellStyle name="20% - הדגשה2 2 2 2 4 2 5" xfId="12535"/>
    <cellStyle name="20% - הדגשה2 2 2 2 4 3" xfId="13559"/>
    <cellStyle name="20% - הדגשה2 2 2 2 4 3 2" xfId="17152"/>
    <cellStyle name="20% - הדגשה2 2 2 2 4 3 2 2" xfId="23820"/>
    <cellStyle name="20% - הדגשה2 2 2 2 4 3 3" xfId="20488"/>
    <cellStyle name="20% - הדגשה2 2 2 2 4 4" xfId="15360"/>
    <cellStyle name="20% - הדגשה2 2 2 2 4 4 2" xfId="22155"/>
    <cellStyle name="20% - הדגשה2 2 2 2 4 5" xfId="18822"/>
    <cellStyle name="20% - הדגשה2 2 2 2 4 6" xfId="11690"/>
    <cellStyle name="20% - הדגשה2 2 2 2 4 7" xfId="29338"/>
    <cellStyle name="20% - הדגשה2 2 2 2 4 8" xfId="4947"/>
    <cellStyle name="20% - הדגשה2 2 2 2 5" xfId="2806"/>
    <cellStyle name="20% - הדגשה2 2 2 2 5 2" xfId="9204"/>
    <cellStyle name="20% - הדגשה2 2 2 2 5 2 2" xfId="17568"/>
    <cellStyle name="20% - הדגשה2 2 2 2 5 2 2 2" xfId="24236"/>
    <cellStyle name="20% - הדגשה2 2 2 2 5 2 3" xfId="20904"/>
    <cellStyle name="20% - הדגשה2 2 2 2 5 2 4" xfId="13976"/>
    <cellStyle name="20% - הדגשה2 2 2 2 5 3" xfId="15776"/>
    <cellStyle name="20% - הדגשה2 2 2 2 5 3 2" xfId="22571"/>
    <cellStyle name="20% - הדגשה2 2 2 2 5 4" xfId="19238"/>
    <cellStyle name="20% - הדגשה2 2 2 2 5 5" xfId="12118"/>
    <cellStyle name="20% - הדגשה2 2 2 2 5 6" xfId="30397"/>
    <cellStyle name="20% - הדגשה2 2 2 2 5 7" xfId="6006"/>
    <cellStyle name="20% - הדגשה2 2 2 2 6" xfId="7077"/>
    <cellStyle name="20% - הדגשה2 2 2 2 6 2" xfId="16735"/>
    <cellStyle name="20% - הדגשה2 2 2 2 6 2 2" xfId="23403"/>
    <cellStyle name="20% - הדגשה2 2 2 2 6 3" xfId="20071"/>
    <cellStyle name="20% - הדגשה2 2 2 2 6 4" xfId="13078"/>
    <cellStyle name="20% - הדגשה2 2 2 2 7" xfId="14943"/>
    <cellStyle name="20% - הדגשה2 2 2 2 7 2" xfId="21738"/>
    <cellStyle name="20% - הדגשה2 2 2 2 8" xfId="18408"/>
    <cellStyle name="20% - הדגשה2 2 2 2 9" xfId="10662"/>
    <cellStyle name="20% - הדגשה2 2 2 3" xfId="453"/>
    <cellStyle name="20% - הדגשה2 2 2 3 10" xfId="3877"/>
    <cellStyle name="20% - הדגשה2 2 2 3 2" xfId="1203"/>
    <cellStyle name="20% - הדגשה2 2 2 3 2 2" xfId="2275"/>
    <cellStyle name="20% - הדגשה2 2 2 3 2 2 2" xfId="8673"/>
    <cellStyle name="20% - הדגשה2 2 2 3 2 2 2 2" xfId="14664"/>
    <cellStyle name="20% - הדגשה2 2 2 3 2 2 2 2 2" xfId="18256"/>
    <cellStyle name="20% - הדגשה2 2 2 3 2 2 2 2 2 2" xfId="24924"/>
    <cellStyle name="20% - הדגשה2 2 2 3 2 2 2 2 3" xfId="21592"/>
    <cellStyle name="20% - הדגשה2 2 2 3 2 2 2 3" xfId="16464"/>
    <cellStyle name="20% - הדגשה2 2 2 3 2 2 2 3 2" xfId="23259"/>
    <cellStyle name="20% - הדגשה2 2 2 3 2 2 2 4" xfId="19926"/>
    <cellStyle name="20% - הדגשה2 2 2 3 2 2 2 5" xfId="12806"/>
    <cellStyle name="20% - הדגשה2 2 2 3 2 2 3" xfId="13830"/>
    <cellStyle name="20% - הדגשה2 2 2 3 2 2 3 2" xfId="17423"/>
    <cellStyle name="20% - הדגשה2 2 2 3 2 2 3 2 2" xfId="24091"/>
    <cellStyle name="20% - הדגשה2 2 2 3 2 2 3 3" xfId="20759"/>
    <cellStyle name="20% - הדגשה2 2 2 3 2 2 4" xfId="15631"/>
    <cellStyle name="20% - הדגשה2 2 2 3 2 2 4 2" xfId="22426"/>
    <cellStyle name="20% - הדגשה2 2 2 3 2 2 5" xfId="19093"/>
    <cellStyle name="20% - הדגשה2 2 2 3 2 2 6" xfId="11966"/>
    <cellStyle name="20% - הדגשה2 2 2 3 2 2 7" xfId="29866"/>
    <cellStyle name="20% - הדגשה2 2 2 3 2 2 8" xfId="5475"/>
    <cellStyle name="20% - הדגשה2 2 2 3 2 3" xfId="3334"/>
    <cellStyle name="20% - הדגשה2 2 2 3 2 3 2" xfId="9732"/>
    <cellStyle name="20% - הדגשה2 2 2 3 2 3 2 2" xfId="17840"/>
    <cellStyle name="20% - הדגשה2 2 2 3 2 3 2 2 2" xfId="24508"/>
    <cellStyle name="20% - הדגשה2 2 2 3 2 3 2 3" xfId="21176"/>
    <cellStyle name="20% - הדגשה2 2 2 3 2 3 2 4" xfId="14248"/>
    <cellStyle name="20% - הדגשה2 2 2 3 2 3 3" xfId="16048"/>
    <cellStyle name="20% - הדגשה2 2 2 3 2 3 3 2" xfId="22843"/>
    <cellStyle name="20% - הדגשה2 2 2 3 2 3 4" xfId="19510"/>
    <cellStyle name="20% - הדגשה2 2 2 3 2 3 5" xfId="12390"/>
    <cellStyle name="20% - הדגשה2 2 2 3 2 3 6" xfId="30925"/>
    <cellStyle name="20% - הדגשה2 2 2 3 2 3 7" xfId="6534"/>
    <cellStyle name="20% - הדגשה2 2 2 3 2 4" xfId="7605"/>
    <cellStyle name="20% - הדגשה2 2 2 3 2 4 2" xfId="17007"/>
    <cellStyle name="20% - הדגשה2 2 2 3 2 4 2 2" xfId="23675"/>
    <cellStyle name="20% - הדגשה2 2 2 3 2 4 3" xfId="20343"/>
    <cellStyle name="20% - הדגשה2 2 2 3 2 4 4" xfId="13350"/>
    <cellStyle name="20% - הדגשה2 2 2 3 2 5" xfId="15215"/>
    <cellStyle name="20% - הדגשה2 2 2 3 2 5 2" xfId="22010"/>
    <cellStyle name="20% - הדגשה2 2 2 3 2 6" xfId="18677"/>
    <cellStyle name="20% - הדגשה2 2 2 3 2 7" xfId="11476"/>
    <cellStyle name="20% - הדגשה2 2 2 3 2 8" xfId="28798"/>
    <cellStyle name="20% - הדגשה2 2 2 3 2 9" xfId="4407"/>
    <cellStyle name="20% - הדגשה2 2 2 3 3" xfId="1745"/>
    <cellStyle name="20% - הדגשה2 2 2 3 3 2" xfId="8143"/>
    <cellStyle name="20% - הדגשה2 2 2 3 3 2 2" xfId="14455"/>
    <cellStyle name="20% - הדגשה2 2 2 3 3 2 2 2" xfId="18047"/>
    <cellStyle name="20% - הדגשה2 2 2 3 3 2 2 2 2" xfId="24715"/>
    <cellStyle name="20% - הדגשה2 2 2 3 3 2 2 3" xfId="21383"/>
    <cellStyle name="20% - הדגשה2 2 2 3 3 2 3" xfId="16255"/>
    <cellStyle name="20% - הדגשה2 2 2 3 3 2 3 2" xfId="23050"/>
    <cellStyle name="20% - הדגשה2 2 2 3 3 2 4" xfId="19717"/>
    <cellStyle name="20% - הדגשה2 2 2 3 3 2 5" xfId="12597"/>
    <cellStyle name="20% - הדגשה2 2 2 3 3 3" xfId="13621"/>
    <cellStyle name="20% - הדגשה2 2 2 3 3 3 2" xfId="17214"/>
    <cellStyle name="20% - הדגשה2 2 2 3 3 3 2 2" xfId="23882"/>
    <cellStyle name="20% - הדגשה2 2 2 3 3 3 3" xfId="20550"/>
    <cellStyle name="20% - הדגשה2 2 2 3 3 4" xfId="15422"/>
    <cellStyle name="20% - הדגשה2 2 2 3 3 4 2" xfId="22217"/>
    <cellStyle name="20% - הדגשה2 2 2 3 3 5" xfId="18884"/>
    <cellStyle name="20% - הדגשה2 2 2 3 3 6" xfId="11752"/>
    <cellStyle name="20% - הדגשה2 2 2 3 3 7" xfId="29336"/>
    <cellStyle name="20% - הדגשה2 2 2 3 3 8" xfId="4945"/>
    <cellStyle name="20% - הדגשה2 2 2 3 4" xfId="2804"/>
    <cellStyle name="20% - הדגשה2 2 2 3 4 2" xfId="9202"/>
    <cellStyle name="20% - הדגשה2 2 2 3 4 2 2" xfId="17630"/>
    <cellStyle name="20% - הדגשה2 2 2 3 4 2 2 2" xfId="24298"/>
    <cellStyle name="20% - הדגשה2 2 2 3 4 2 3" xfId="20966"/>
    <cellStyle name="20% - הדגשה2 2 2 3 4 2 4" xfId="14038"/>
    <cellStyle name="20% - הדגשה2 2 2 3 4 3" xfId="15838"/>
    <cellStyle name="20% - הדגשה2 2 2 3 4 3 2" xfId="22633"/>
    <cellStyle name="20% - הדגשה2 2 2 3 4 4" xfId="19300"/>
    <cellStyle name="20% - הדגשה2 2 2 3 4 5" xfId="12180"/>
    <cellStyle name="20% - הדגשה2 2 2 3 4 6" xfId="30395"/>
    <cellStyle name="20% - הדגשה2 2 2 3 4 7" xfId="6004"/>
    <cellStyle name="20% - הדגשה2 2 2 3 5" xfId="7075"/>
    <cellStyle name="20% - הדגשה2 2 2 3 5 2" xfId="16797"/>
    <cellStyle name="20% - הדגשה2 2 2 3 5 2 2" xfId="23465"/>
    <cellStyle name="20% - הדגשה2 2 2 3 5 3" xfId="20133"/>
    <cellStyle name="20% - הדגשה2 2 2 3 5 4" xfId="13140"/>
    <cellStyle name="20% - הדגשה2 2 2 3 6" xfId="15005"/>
    <cellStyle name="20% - הדגשה2 2 2 3 6 2" xfId="21800"/>
    <cellStyle name="20% - הדגשה2 2 2 3 7" xfId="18363"/>
    <cellStyle name="20% - הדגשה2 2 2 3 8" xfId="11135"/>
    <cellStyle name="20% - הדגשה2 2 2 3 9" xfId="28268"/>
    <cellStyle name="20% - הדגשה2 2 2 4" xfId="452"/>
    <cellStyle name="20% - הדגשה2 2 2 4 2" xfId="1202"/>
    <cellStyle name="20% - הדגשה2 2 2 4 2 2" xfId="2274"/>
    <cellStyle name="20% - הדגשה2 2 2 4 2 2 2" xfId="8672"/>
    <cellStyle name="20% - הדגשה2 2 2 4 2 2 2 2" xfId="18122"/>
    <cellStyle name="20% - הדגשה2 2 2 4 2 2 2 2 2" xfId="24790"/>
    <cellStyle name="20% - הדגשה2 2 2 4 2 2 2 3" xfId="21458"/>
    <cellStyle name="20% - הדגשה2 2 2 4 2 2 2 4" xfId="14530"/>
    <cellStyle name="20% - הדגשה2 2 2 4 2 2 3" xfId="16330"/>
    <cellStyle name="20% - הדגשה2 2 2 4 2 2 3 2" xfId="23125"/>
    <cellStyle name="20% - הדגשה2 2 2 4 2 2 4" xfId="19792"/>
    <cellStyle name="20% - הדגשה2 2 2 4 2 2 5" xfId="12672"/>
    <cellStyle name="20% - הדגשה2 2 2 4 2 2 6" xfId="29865"/>
    <cellStyle name="20% - הדגשה2 2 2 4 2 2 7" xfId="5474"/>
    <cellStyle name="20% - הדגשה2 2 2 4 2 3" xfId="3333"/>
    <cellStyle name="20% - הדגשה2 2 2 4 2 3 2" xfId="9731"/>
    <cellStyle name="20% - הדגשה2 2 2 4 2 3 2 2" xfId="23957"/>
    <cellStyle name="20% - הדגשה2 2 2 4 2 3 2 3" xfId="17289"/>
    <cellStyle name="20% - הדגשה2 2 2 4 2 3 3" xfId="20625"/>
    <cellStyle name="20% - הדגשה2 2 2 4 2 3 4" xfId="13696"/>
    <cellStyle name="20% - הדגשה2 2 2 4 2 3 5" xfId="30924"/>
    <cellStyle name="20% - הדגשה2 2 2 4 2 3 6" xfId="6533"/>
    <cellStyle name="20% - הדגשה2 2 2 4 2 4" xfId="7604"/>
    <cellStyle name="20% - הדגשה2 2 2 4 2 4 2" xfId="22292"/>
    <cellStyle name="20% - הדגשה2 2 2 4 2 4 3" xfId="15497"/>
    <cellStyle name="20% - הדגשה2 2 2 4 2 5" xfId="18959"/>
    <cellStyle name="20% - הדגשה2 2 2 4 2 6" xfId="11832"/>
    <cellStyle name="20% - הדגשה2 2 2 4 2 7" xfId="28797"/>
    <cellStyle name="20% - הדגשה2 2 2 4 2 8" xfId="4406"/>
    <cellStyle name="20% - הדגשה2 2 2 4 3" xfId="1744"/>
    <cellStyle name="20% - הדגשה2 2 2 4 3 2" xfId="8142"/>
    <cellStyle name="20% - הדגשה2 2 2 4 3 2 2" xfId="17706"/>
    <cellStyle name="20% - הדגשה2 2 2 4 3 2 2 2" xfId="24374"/>
    <cellStyle name="20% - הדגשה2 2 2 4 3 2 3" xfId="21042"/>
    <cellStyle name="20% - הדגשה2 2 2 4 3 2 4" xfId="14114"/>
    <cellStyle name="20% - הדגשה2 2 2 4 3 3" xfId="15914"/>
    <cellStyle name="20% - הדגשה2 2 2 4 3 3 2" xfId="22709"/>
    <cellStyle name="20% - הדגשה2 2 2 4 3 4" xfId="19376"/>
    <cellStyle name="20% - הדגשה2 2 2 4 3 5" xfId="12256"/>
    <cellStyle name="20% - הדגשה2 2 2 4 3 6" xfId="29335"/>
    <cellStyle name="20% - הדגשה2 2 2 4 3 7" xfId="4944"/>
    <cellStyle name="20% - הדגשה2 2 2 4 4" xfId="2803"/>
    <cellStyle name="20% - הדגשה2 2 2 4 4 2" xfId="9201"/>
    <cellStyle name="20% - הדגשה2 2 2 4 4 2 2" xfId="23541"/>
    <cellStyle name="20% - הדגשה2 2 2 4 4 2 3" xfId="16873"/>
    <cellStyle name="20% - הדגשה2 2 2 4 4 3" xfId="20209"/>
    <cellStyle name="20% - הדגשה2 2 2 4 4 4" xfId="13216"/>
    <cellStyle name="20% - הדגשה2 2 2 4 4 5" xfId="30394"/>
    <cellStyle name="20% - הדגשה2 2 2 4 4 6" xfId="6003"/>
    <cellStyle name="20% - הדגשה2 2 2 4 5" xfId="7074"/>
    <cellStyle name="20% - הדגשה2 2 2 4 5 2" xfId="21876"/>
    <cellStyle name="20% - הדגשה2 2 2 4 5 3" xfId="15081"/>
    <cellStyle name="20% - הדגשה2 2 2 4 6" xfId="18573"/>
    <cellStyle name="20% - הדגשה2 2 2 4 7" xfId="11342"/>
    <cellStyle name="20% - הדגשה2 2 2 4 8" xfId="28267"/>
    <cellStyle name="20% - הדגשה2 2 2 4 9" xfId="3876"/>
    <cellStyle name="20% - הדגשה2 2 2 5" xfId="1206"/>
    <cellStyle name="20% - הדגשה2 2 2 5 2" xfId="2278"/>
    <cellStyle name="20% - הדגשה2 2 2 5 2 2" xfId="8676"/>
    <cellStyle name="20% - הדגשה2 2 2 5 2 2 2" xfId="17913"/>
    <cellStyle name="20% - הדגשה2 2 2 5 2 2 2 2" xfId="24581"/>
    <cellStyle name="20% - הדגשה2 2 2 5 2 2 3" xfId="21249"/>
    <cellStyle name="20% - הדגשה2 2 2 5 2 2 4" xfId="14321"/>
    <cellStyle name="20% - הדגשה2 2 2 5 2 3" xfId="16121"/>
    <cellStyle name="20% - הדגשה2 2 2 5 2 3 2" xfId="22916"/>
    <cellStyle name="20% - הדגשה2 2 2 5 2 4" xfId="19583"/>
    <cellStyle name="20% - הדגשה2 2 2 5 2 5" xfId="12463"/>
    <cellStyle name="20% - הדגשה2 2 2 5 2 6" xfId="29869"/>
    <cellStyle name="20% - הדגשה2 2 2 5 2 7" xfId="5478"/>
    <cellStyle name="20% - הדגשה2 2 2 5 3" xfId="3337"/>
    <cellStyle name="20% - הדגשה2 2 2 5 3 2" xfId="9735"/>
    <cellStyle name="20% - הדגשה2 2 2 5 3 2 2" xfId="23748"/>
    <cellStyle name="20% - הדגשה2 2 2 5 3 2 3" xfId="17080"/>
    <cellStyle name="20% - הדגשה2 2 2 5 3 3" xfId="20416"/>
    <cellStyle name="20% - הדגשה2 2 2 5 3 4" xfId="13487"/>
    <cellStyle name="20% - הדגשה2 2 2 5 3 5" xfId="30928"/>
    <cellStyle name="20% - הדגשה2 2 2 5 3 6" xfId="6537"/>
    <cellStyle name="20% - הדגשה2 2 2 5 4" xfId="7608"/>
    <cellStyle name="20% - הדגשה2 2 2 5 4 2" xfId="22083"/>
    <cellStyle name="20% - הדגשה2 2 2 5 4 3" xfId="15288"/>
    <cellStyle name="20% - הדגשה2 2 2 5 5" xfId="18750"/>
    <cellStyle name="20% - הדגשה2 2 2 5 6" xfId="11618"/>
    <cellStyle name="20% - הדגשה2 2 2 5 7" xfId="28801"/>
    <cellStyle name="20% - הדגשה2 2 2 5 8" xfId="4410"/>
    <cellStyle name="20% - הדגשה2 2 2 6" xfId="1748"/>
    <cellStyle name="20% - הדגשה2 2 2 6 2" xfId="8146"/>
    <cellStyle name="20% - הדגשה2 2 2 6 2 2" xfId="17496"/>
    <cellStyle name="20% - הדגשה2 2 2 6 2 2 2" xfId="24164"/>
    <cellStyle name="20% - הדגשה2 2 2 6 2 3" xfId="20832"/>
    <cellStyle name="20% - הדגשה2 2 2 6 2 4" xfId="13904"/>
    <cellStyle name="20% - הדגשה2 2 2 6 3" xfId="15704"/>
    <cellStyle name="20% - הדגשה2 2 2 6 3 2" xfId="22499"/>
    <cellStyle name="20% - הדגשה2 2 2 6 4" xfId="19166"/>
    <cellStyle name="20% - הדגשה2 2 2 6 5" xfId="12046"/>
    <cellStyle name="20% - הדגשה2 2 2 6 6" xfId="29339"/>
    <cellStyle name="20% - הדגשה2 2 2 6 7" xfId="4948"/>
    <cellStyle name="20% - הדגשה2 2 2 7" xfId="2807"/>
    <cellStyle name="20% - הדגשה2 2 2 7 2" xfId="9205"/>
    <cellStyle name="20% - הדגשה2 2 2 7 2 2" xfId="23331"/>
    <cellStyle name="20% - הדגשה2 2 2 7 2 3" xfId="16663"/>
    <cellStyle name="20% - הדגשה2 2 2 7 3" xfId="19999"/>
    <cellStyle name="20% - הדגשה2 2 2 7 4" xfId="13006"/>
    <cellStyle name="20% - הדגשה2 2 2 7 5" xfId="30398"/>
    <cellStyle name="20% - הדגשה2 2 2 7 6" xfId="6007"/>
    <cellStyle name="20% - הדגשה2 2 2 8" xfId="7078"/>
    <cellStyle name="20% - הדגשה2 2 2 8 2" xfId="21666"/>
    <cellStyle name="20% - הדגשה2 2 2 8 3" xfId="14871"/>
    <cellStyle name="20% - הדגשה2 2 2 9" xfId="18425"/>
    <cellStyle name="20% - הדגשה2 2 3" xfId="451"/>
    <cellStyle name="20% - הדגשה2 2 3 2" xfId="450"/>
    <cellStyle name="20% - הדגשה2 2 3 2 2" xfId="1200"/>
    <cellStyle name="20% - הדגשה2 2 3 2 2 2" xfId="2272"/>
    <cellStyle name="20% - הדגשה2 2 3 2 2 2 2" xfId="8670"/>
    <cellStyle name="20% - הדגשה2 2 3 2 2 2 3" xfId="27460"/>
    <cellStyle name="20% - הדגשה2 2 3 2 2 2 4" xfId="29863"/>
    <cellStyle name="20% - הדגשה2 2 3 2 2 2 5" xfId="5472"/>
    <cellStyle name="20% - הדגשה2 2 3 2 2 3" xfId="3331"/>
    <cellStyle name="20% - הדגשה2 2 3 2 2 3 2" xfId="9729"/>
    <cellStyle name="20% - הדגשה2 2 3 2 2 3 3" xfId="27921"/>
    <cellStyle name="20% - הדגשה2 2 3 2 2 3 4" xfId="30922"/>
    <cellStyle name="20% - הדגשה2 2 3 2 2 3 5" xfId="6531"/>
    <cellStyle name="20% - הדגשה2 2 3 2 2 4" xfId="7602"/>
    <cellStyle name="20% - הדגשה2 2 3 2 2 5" xfId="27047"/>
    <cellStyle name="20% - הדגשה2 2 3 2 2 6" xfId="28795"/>
    <cellStyle name="20% - הדגשה2 2 3 2 2 7" xfId="4404"/>
    <cellStyle name="20% - הדגשה2 2 3 2 3" xfId="1742"/>
    <cellStyle name="20% - הדגשה2 2 3 2 3 2" xfId="8140"/>
    <cellStyle name="20% - הדגשה2 2 3 2 3 3" xfId="27239"/>
    <cellStyle name="20% - הדגשה2 2 3 2 3 4" xfId="29333"/>
    <cellStyle name="20% - הדגשה2 2 3 2 3 5" xfId="4942"/>
    <cellStyle name="20% - הדגשה2 2 3 2 4" xfId="2801"/>
    <cellStyle name="20% - הדגשה2 2 3 2 4 2" xfId="9199"/>
    <cellStyle name="20% - הדגשה2 2 3 2 4 3" xfId="27689"/>
    <cellStyle name="20% - הדגשה2 2 3 2 4 4" xfId="30392"/>
    <cellStyle name="20% - הדגשה2 2 3 2 4 5" xfId="6001"/>
    <cellStyle name="20% - הדגשה2 2 3 2 5" xfId="7072"/>
    <cellStyle name="20% - הדגשה2 2 3 2 6" xfId="26818"/>
    <cellStyle name="20% - הדגשה2 2 3 2 7" xfId="28265"/>
    <cellStyle name="20% - הדגשה2 2 3 2 8" xfId="3874"/>
    <cellStyle name="20% - הדגשה2 2 3 3" xfId="1201"/>
    <cellStyle name="20% - הדגשה2 2 3 3 2" xfId="2273"/>
    <cellStyle name="20% - הדגשה2 2 3 3 2 2" xfId="8671"/>
    <cellStyle name="20% - הדגשה2 2 3 3 2 3" xfId="27461"/>
    <cellStyle name="20% - הדגשה2 2 3 3 2 4" xfId="29864"/>
    <cellStyle name="20% - הדגשה2 2 3 3 2 5" xfId="5473"/>
    <cellStyle name="20% - הדגשה2 2 3 3 3" xfId="3332"/>
    <cellStyle name="20% - הדגשה2 2 3 3 3 2" xfId="9730"/>
    <cellStyle name="20% - הדגשה2 2 3 3 3 3" xfId="27922"/>
    <cellStyle name="20% - הדגשה2 2 3 3 3 4" xfId="30923"/>
    <cellStyle name="20% - הדגשה2 2 3 3 3 5" xfId="6532"/>
    <cellStyle name="20% - הדגשה2 2 3 3 4" xfId="7603"/>
    <cellStyle name="20% - הדגשה2 2 3 3 5" xfId="27048"/>
    <cellStyle name="20% - הדגשה2 2 3 3 6" xfId="28796"/>
    <cellStyle name="20% - הדגשה2 2 3 3 7" xfId="4405"/>
    <cellStyle name="20% - הדגשה2 2 3 4" xfId="1743"/>
    <cellStyle name="20% - הדגשה2 2 3 4 2" xfId="8141"/>
    <cellStyle name="20% - הדגשה2 2 3 4 3" xfId="27240"/>
    <cellStyle name="20% - הדגשה2 2 3 4 4" xfId="29334"/>
    <cellStyle name="20% - הדגשה2 2 3 4 5" xfId="4943"/>
    <cellStyle name="20% - הדגשה2 2 3 5" xfId="2802"/>
    <cellStyle name="20% - הדגשה2 2 3 5 2" xfId="9200"/>
    <cellStyle name="20% - הדגשה2 2 3 5 3" xfId="27690"/>
    <cellStyle name="20% - הדגשה2 2 3 5 4" xfId="30393"/>
    <cellStyle name="20% - הדגשה2 2 3 5 5" xfId="6002"/>
    <cellStyle name="20% - הדגשה2 2 3 6" xfId="7073"/>
    <cellStyle name="20% - הדגשה2 2 3 6 2" xfId="26819"/>
    <cellStyle name="20% - הדגשה2 2 3 7" xfId="10858"/>
    <cellStyle name="20% - הדגשה2 2 3 8" xfId="28266"/>
    <cellStyle name="20% - הדגשה2 2 3 9" xfId="3875"/>
    <cellStyle name="20% - הדגשה2 2 4" xfId="449"/>
    <cellStyle name="20% - הדגשה2 2 4 2" xfId="1199"/>
    <cellStyle name="20% - הדגשה2 2 4 2 2" xfId="2271"/>
    <cellStyle name="20% - הדגשה2 2 4 2 2 2" xfId="8669"/>
    <cellStyle name="20% - הדגשה2 2 4 2 2 3" xfId="27459"/>
    <cellStyle name="20% - הדגשה2 2 4 2 2 4" xfId="29862"/>
    <cellStyle name="20% - הדגשה2 2 4 2 2 5" xfId="5471"/>
    <cellStyle name="20% - הדגשה2 2 4 2 3" xfId="3330"/>
    <cellStyle name="20% - הדגשה2 2 4 2 3 2" xfId="9728"/>
    <cellStyle name="20% - הדגשה2 2 4 2 3 3" xfId="27920"/>
    <cellStyle name="20% - הדגשה2 2 4 2 3 4" xfId="30921"/>
    <cellStyle name="20% - הדגשה2 2 4 2 3 5" xfId="6530"/>
    <cellStyle name="20% - הדגשה2 2 4 2 4" xfId="7601"/>
    <cellStyle name="20% - הדגשה2 2 4 2 5" xfId="26438"/>
    <cellStyle name="20% - הדגשה2 2 4 2 6" xfId="28794"/>
    <cellStyle name="20% - הדגשה2 2 4 2 7" xfId="4403"/>
    <cellStyle name="20% - הדגשה2 2 4 3" xfId="1741"/>
    <cellStyle name="20% - הדגשה2 2 4 3 2" xfId="8139"/>
    <cellStyle name="20% - הדגשה2 2 4 3 3" xfId="27238"/>
    <cellStyle name="20% - הדגשה2 2 4 3 4" xfId="29332"/>
    <cellStyle name="20% - הדגשה2 2 4 3 5" xfId="4941"/>
    <cellStyle name="20% - הדגשה2 2 4 4" xfId="2800"/>
    <cellStyle name="20% - הדגשה2 2 4 4 2" xfId="9198"/>
    <cellStyle name="20% - הדגשה2 2 4 4 3" xfId="27688"/>
    <cellStyle name="20% - הדגשה2 2 4 4 4" xfId="30391"/>
    <cellStyle name="20% - הדגשה2 2 4 4 5" xfId="6000"/>
    <cellStyle name="20% - הדגשה2 2 4 5" xfId="7071"/>
    <cellStyle name="20% - הדגשה2 2 4 6" xfId="25568"/>
    <cellStyle name="20% - הדגשה2 2 4 7" xfId="28264"/>
    <cellStyle name="20% - הדגשה2 2 4 8" xfId="3873"/>
    <cellStyle name="20% - הדגשה2 2 5" xfId="448"/>
    <cellStyle name="20% - הדגשה2 2 5 2" xfId="1198"/>
    <cellStyle name="20% - הדגשה2 2 5 2 2" xfId="2270"/>
    <cellStyle name="20% - הדגשה2 2 5 2 2 2" xfId="8668"/>
    <cellStyle name="20% - הדגשה2 2 5 2 2 3" xfId="27458"/>
    <cellStyle name="20% - הדגשה2 2 5 2 2 4" xfId="29861"/>
    <cellStyle name="20% - הדגשה2 2 5 2 2 5" xfId="5470"/>
    <cellStyle name="20% - הדגשה2 2 5 2 3" xfId="3329"/>
    <cellStyle name="20% - הדגשה2 2 5 2 3 2" xfId="9727"/>
    <cellStyle name="20% - הדגשה2 2 5 2 3 3" xfId="27919"/>
    <cellStyle name="20% - הדגשה2 2 5 2 3 4" xfId="30920"/>
    <cellStyle name="20% - הדגשה2 2 5 2 3 5" xfId="6529"/>
    <cellStyle name="20% - הדגשה2 2 5 2 4" xfId="7600"/>
    <cellStyle name="20% - הדגשה2 2 5 2 5" xfId="27046"/>
    <cellStyle name="20% - הדגשה2 2 5 2 6" xfId="28793"/>
    <cellStyle name="20% - הדגשה2 2 5 2 7" xfId="4402"/>
    <cellStyle name="20% - הדגשה2 2 5 3" xfId="1740"/>
    <cellStyle name="20% - הדגשה2 2 5 3 2" xfId="8138"/>
    <cellStyle name="20% - הדגשה2 2 5 3 3" xfId="27237"/>
    <cellStyle name="20% - הדגשה2 2 5 3 4" xfId="29331"/>
    <cellStyle name="20% - הדגשה2 2 5 3 5" xfId="4940"/>
    <cellStyle name="20% - הדגשה2 2 5 4" xfId="2799"/>
    <cellStyle name="20% - הדגשה2 2 5 4 2" xfId="9197"/>
    <cellStyle name="20% - הדגשה2 2 5 4 3" xfId="27687"/>
    <cellStyle name="20% - הדגשה2 2 5 4 4" xfId="30390"/>
    <cellStyle name="20% - הדגשה2 2 5 4 5" xfId="5999"/>
    <cellStyle name="20% - הדגשה2 2 5 5" xfId="7070"/>
    <cellStyle name="20% - הדגשה2 2 5 6" xfId="26389"/>
    <cellStyle name="20% - הדגשה2 2 5 7" xfId="28263"/>
    <cellStyle name="20% - הדגשה2 2 5 8" xfId="3872"/>
    <cellStyle name="20% - הדגשה2 2 6" xfId="907"/>
    <cellStyle name="20% - הדגשה2 2 7" xfId="1066"/>
    <cellStyle name="20% - הדגשה2 2 7 2" xfId="2138"/>
    <cellStyle name="20% - הדגשה2 2 7 2 2" xfId="8536"/>
    <cellStyle name="20% - הדגשה2 2 7 2 3" xfId="27411"/>
    <cellStyle name="20% - הדגשה2 2 7 2 4" xfId="29729"/>
    <cellStyle name="20% - הדגשה2 2 7 2 5" xfId="5338"/>
    <cellStyle name="20% - הדגשה2 2 7 3" xfId="3197"/>
    <cellStyle name="20% - הדגשה2 2 7 3 2" xfId="9595"/>
    <cellStyle name="20% - הדגשה2 2 7 3 3" xfId="27871"/>
    <cellStyle name="20% - הדגשה2 2 7 3 4" xfId="30788"/>
    <cellStyle name="20% - הדגשה2 2 7 3 5" xfId="6397"/>
    <cellStyle name="20% - הדגשה2 2 7 4" xfId="7468"/>
    <cellStyle name="20% - הדגשה2 2 7 5" xfId="27006"/>
    <cellStyle name="20% - הדגשה2 2 7 6" xfId="28661"/>
    <cellStyle name="20% - הדגשה2 2 7 7" xfId="4270"/>
    <cellStyle name="20% - הדגשה2 2 8" xfId="1608"/>
    <cellStyle name="20% - הדגשה2 2 8 2" xfId="8006"/>
    <cellStyle name="20% - הדגשה2 2 8 3" xfId="27192"/>
    <cellStyle name="20% - הדגשה2 2 8 4" xfId="29199"/>
    <cellStyle name="20% - הדגשה2 2 8 5" xfId="4808"/>
    <cellStyle name="20% - הדגשה2 2 9" xfId="2667"/>
    <cellStyle name="20% - הדגשה2 2 9 2" xfId="9065"/>
    <cellStyle name="20% - הדגשה2 2 9 3" xfId="27639"/>
    <cellStyle name="20% - הדגשה2 2 9 4" xfId="30258"/>
    <cellStyle name="20% - הדגשה2 2 9 5" xfId="5867"/>
    <cellStyle name="20% - הדגשה2 20" xfId="25713"/>
    <cellStyle name="20% - הדגשה2 20 2" xfId="26596"/>
    <cellStyle name="20% - הדגשה2 21" xfId="25726"/>
    <cellStyle name="20% - הדגשה2 21 2" xfId="26609"/>
    <cellStyle name="20% - הדגשה2 22" xfId="25891"/>
    <cellStyle name="20% - הדגשה2 22 2" xfId="26646"/>
    <cellStyle name="20% - הדגשה2 23" xfId="25904"/>
    <cellStyle name="20% - הדגשה2 23 2" xfId="26659"/>
    <cellStyle name="20% - הדגשה2 24" xfId="26043"/>
    <cellStyle name="20% - הדגשה2 24 2" xfId="26672"/>
    <cellStyle name="20% - הדגשה2 25" xfId="26057"/>
    <cellStyle name="20% - הדגשה2 25 2" xfId="26685"/>
    <cellStyle name="20% - הדגשה2 26" xfId="26070"/>
    <cellStyle name="20% - הדגשה2 26 2" xfId="26698"/>
    <cellStyle name="20% - הדגשה2 27" xfId="26083"/>
    <cellStyle name="20% - הדגשה2 27 2" xfId="26711"/>
    <cellStyle name="20% - הדגשה2 28" xfId="26131"/>
    <cellStyle name="20% - הדגשה2 29" xfId="26144"/>
    <cellStyle name="20% - הדגשה2 3" xfId="263"/>
    <cellStyle name="20% - הדגשה2 3 10" xfId="6973"/>
    <cellStyle name="20% - הדגשה2 3 11" xfId="10441"/>
    <cellStyle name="20% - הדגשה2 3 12" xfId="28166"/>
    <cellStyle name="20% - הדגשה2 3 13" xfId="3775"/>
    <cellStyle name="20% - הדגשה2 3 2" xfId="447"/>
    <cellStyle name="20% - הדגשה2 3 2 10" xfId="28262"/>
    <cellStyle name="20% - הדגשה2 3 2 11" xfId="3871"/>
    <cellStyle name="20% - הדגשה2 3 2 2" xfId="446"/>
    <cellStyle name="20% - הדגשה2 3 2 2 10" xfId="3870"/>
    <cellStyle name="20% - הדגשה2 3 2 2 2" xfId="445"/>
    <cellStyle name="20% - הדגשה2 3 2 2 2 2" xfId="1195"/>
    <cellStyle name="20% - הדגשה2 3 2 2 2 2 2" xfId="2267"/>
    <cellStyle name="20% - הדגשה2 3 2 2 2 2 2 2" xfId="8665"/>
    <cellStyle name="20% - הדגשה2 3 2 2 2 2 2 2 2" xfId="18306"/>
    <cellStyle name="20% - הדגשה2 3 2 2 2 2 2 2 2 2" xfId="24974"/>
    <cellStyle name="20% - הדגשה2 3 2 2 2 2 2 2 3" xfId="21642"/>
    <cellStyle name="20% - הדגשה2 3 2 2 2 2 2 2 4" xfId="14714"/>
    <cellStyle name="20% - הדגשה2 3 2 2 2 2 2 3" xfId="16514"/>
    <cellStyle name="20% - הדגשה2 3 2 2 2 2 2 3 2" xfId="23309"/>
    <cellStyle name="20% - הדגשה2 3 2 2 2 2 2 4" xfId="19976"/>
    <cellStyle name="20% - הדגשה2 3 2 2 2 2 2 5" xfId="12856"/>
    <cellStyle name="20% - הדגשה2 3 2 2 2 2 2 6" xfId="29858"/>
    <cellStyle name="20% - הדגשה2 3 2 2 2 2 2 7" xfId="5467"/>
    <cellStyle name="20% - הדגשה2 3 2 2 2 2 3" xfId="3326"/>
    <cellStyle name="20% - הדגשה2 3 2 2 2 2 3 2" xfId="9724"/>
    <cellStyle name="20% - הדגשה2 3 2 2 2 2 3 2 2" xfId="24141"/>
    <cellStyle name="20% - הדגשה2 3 2 2 2 2 3 2 3" xfId="17473"/>
    <cellStyle name="20% - הדגשה2 3 2 2 2 2 3 3" xfId="20809"/>
    <cellStyle name="20% - הדגשה2 3 2 2 2 2 3 4" xfId="13880"/>
    <cellStyle name="20% - הדגשה2 3 2 2 2 2 3 5" xfId="30917"/>
    <cellStyle name="20% - הדגשה2 3 2 2 2 2 3 6" xfId="6526"/>
    <cellStyle name="20% - הדגשה2 3 2 2 2 2 4" xfId="7597"/>
    <cellStyle name="20% - הדגשה2 3 2 2 2 2 4 2" xfId="22476"/>
    <cellStyle name="20% - הדגשה2 3 2 2 2 2 4 3" xfId="15681"/>
    <cellStyle name="20% - הדגשה2 3 2 2 2 2 5" xfId="19143"/>
    <cellStyle name="20% - הדגשה2 3 2 2 2 2 6" xfId="12016"/>
    <cellStyle name="20% - הדגשה2 3 2 2 2 2 7" xfId="28790"/>
    <cellStyle name="20% - הדגשה2 3 2 2 2 2 8" xfId="4399"/>
    <cellStyle name="20% - הדגשה2 3 2 2 2 3" xfId="1737"/>
    <cellStyle name="20% - הדגשה2 3 2 2 2 3 2" xfId="8135"/>
    <cellStyle name="20% - הדגשה2 3 2 2 2 3 2 2" xfId="17890"/>
    <cellStyle name="20% - הדגשה2 3 2 2 2 3 2 2 2" xfId="24558"/>
    <cellStyle name="20% - הדגשה2 3 2 2 2 3 2 3" xfId="21226"/>
    <cellStyle name="20% - הדגשה2 3 2 2 2 3 2 4" xfId="14298"/>
    <cellStyle name="20% - הדגשה2 3 2 2 2 3 3" xfId="16098"/>
    <cellStyle name="20% - הדגשה2 3 2 2 2 3 3 2" xfId="22893"/>
    <cellStyle name="20% - הדגשה2 3 2 2 2 3 4" xfId="19560"/>
    <cellStyle name="20% - הדגשה2 3 2 2 2 3 5" xfId="12440"/>
    <cellStyle name="20% - הדגשה2 3 2 2 2 3 6" xfId="29328"/>
    <cellStyle name="20% - הדגשה2 3 2 2 2 3 7" xfId="4937"/>
    <cellStyle name="20% - הדגשה2 3 2 2 2 4" xfId="2796"/>
    <cellStyle name="20% - הדגשה2 3 2 2 2 4 2" xfId="9194"/>
    <cellStyle name="20% - הדגשה2 3 2 2 2 4 2 2" xfId="23725"/>
    <cellStyle name="20% - הדגשה2 3 2 2 2 4 2 3" xfId="17057"/>
    <cellStyle name="20% - הדגשה2 3 2 2 2 4 3" xfId="20393"/>
    <cellStyle name="20% - הדגשה2 3 2 2 2 4 4" xfId="13400"/>
    <cellStyle name="20% - הדגשה2 3 2 2 2 4 5" xfId="30387"/>
    <cellStyle name="20% - הדגשה2 3 2 2 2 4 6" xfId="5996"/>
    <cellStyle name="20% - הדגשה2 3 2 2 2 5" xfId="7067"/>
    <cellStyle name="20% - הדגשה2 3 2 2 2 5 2" xfId="22060"/>
    <cellStyle name="20% - הדגשה2 3 2 2 2 5 3" xfId="15265"/>
    <cellStyle name="20% - הדגשה2 3 2 2 2 6" xfId="18727"/>
    <cellStyle name="20% - הדגשה2 3 2 2 2 7" xfId="11526"/>
    <cellStyle name="20% - הדגשה2 3 2 2 2 8" xfId="28260"/>
    <cellStyle name="20% - הדגשה2 3 2 2 2 9" xfId="3869"/>
    <cellStyle name="20% - הדגשה2 3 2 2 3" xfId="1196"/>
    <cellStyle name="20% - הדגשה2 3 2 2 3 2" xfId="2268"/>
    <cellStyle name="20% - הדגשה2 3 2 2 3 2 2" xfId="8666"/>
    <cellStyle name="20% - הדגשה2 3 2 2 3 2 2 2" xfId="18098"/>
    <cellStyle name="20% - הדגשה2 3 2 2 3 2 2 2 2" xfId="24766"/>
    <cellStyle name="20% - הדגשה2 3 2 2 3 2 2 3" xfId="21434"/>
    <cellStyle name="20% - הדגשה2 3 2 2 3 2 2 4" xfId="14506"/>
    <cellStyle name="20% - הדגשה2 3 2 2 3 2 3" xfId="16306"/>
    <cellStyle name="20% - הדגשה2 3 2 2 3 2 3 2" xfId="23101"/>
    <cellStyle name="20% - הדגשה2 3 2 2 3 2 4" xfId="19768"/>
    <cellStyle name="20% - הדגשה2 3 2 2 3 2 5" xfId="12648"/>
    <cellStyle name="20% - הדגשה2 3 2 2 3 2 6" xfId="29859"/>
    <cellStyle name="20% - הדגשה2 3 2 2 3 2 7" xfId="5468"/>
    <cellStyle name="20% - הדגשה2 3 2 2 3 3" xfId="3327"/>
    <cellStyle name="20% - הדגשה2 3 2 2 3 3 2" xfId="9725"/>
    <cellStyle name="20% - הדגשה2 3 2 2 3 3 2 2" xfId="23933"/>
    <cellStyle name="20% - הדגשה2 3 2 2 3 3 2 3" xfId="17265"/>
    <cellStyle name="20% - הדגשה2 3 2 2 3 3 3" xfId="20601"/>
    <cellStyle name="20% - הדגשה2 3 2 2 3 3 4" xfId="13672"/>
    <cellStyle name="20% - הדגשה2 3 2 2 3 3 5" xfId="30918"/>
    <cellStyle name="20% - הדגשה2 3 2 2 3 3 6" xfId="6527"/>
    <cellStyle name="20% - הדגשה2 3 2 2 3 4" xfId="7598"/>
    <cellStyle name="20% - הדגשה2 3 2 2 3 4 2" xfId="22268"/>
    <cellStyle name="20% - הדגשה2 3 2 2 3 4 3" xfId="15473"/>
    <cellStyle name="20% - הדגשה2 3 2 2 3 5" xfId="18935"/>
    <cellStyle name="20% - הדגשה2 3 2 2 3 6" xfId="11803"/>
    <cellStyle name="20% - הדגשה2 3 2 2 3 7" xfId="28791"/>
    <cellStyle name="20% - הדגשה2 3 2 2 3 8" xfId="4400"/>
    <cellStyle name="20% - הדגשה2 3 2 2 4" xfId="1738"/>
    <cellStyle name="20% - הדגשה2 3 2 2 4 2" xfId="8136"/>
    <cellStyle name="20% - הדגשה2 3 2 2 4 2 2" xfId="17681"/>
    <cellStyle name="20% - הדגשה2 3 2 2 4 2 2 2" xfId="24349"/>
    <cellStyle name="20% - הדגשה2 3 2 2 4 2 3" xfId="21017"/>
    <cellStyle name="20% - הדגשה2 3 2 2 4 2 4" xfId="14089"/>
    <cellStyle name="20% - הדגשה2 3 2 2 4 3" xfId="15889"/>
    <cellStyle name="20% - הדגשה2 3 2 2 4 3 2" xfId="22684"/>
    <cellStyle name="20% - הדגשה2 3 2 2 4 4" xfId="19351"/>
    <cellStyle name="20% - הדגשה2 3 2 2 4 5" xfId="12231"/>
    <cellStyle name="20% - הדגשה2 3 2 2 4 6" xfId="29329"/>
    <cellStyle name="20% - הדגשה2 3 2 2 4 7" xfId="4938"/>
    <cellStyle name="20% - הדגשה2 3 2 2 5" xfId="2797"/>
    <cellStyle name="20% - הדגשה2 3 2 2 5 2" xfId="9195"/>
    <cellStyle name="20% - הדגשה2 3 2 2 5 2 2" xfId="23516"/>
    <cellStyle name="20% - הדגשה2 3 2 2 5 2 3" xfId="16848"/>
    <cellStyle name="20% - הדגשה2 3 2 2 5 3" xfId="20184"/>
    <cellStyle name="20% - הדגשה2 3 2 2 5 4" xfId="13191"/>
    <cellStyle name="20% - הדגשה2 3 2 2 5 5" xfId="30388"/>
    <cellStyle name="20% - הדגשה2 3 2 2 5 6" xfId="5997"/>
    <cellStyle name="20% - הדגשה2 3 2 2 6" xfId="7068"/>
    <cellStyle name="20% - הדגשה2 3 2 2 6 2" xfId="21851"/>
    <cellStyle name="20% - הדגשה2 3 2 2 6 3" xfId="15056"/>
    <cellStyle name="20% - הדגשה2 3 2 2 7" xfId="18411"/>
    <cellStyle name="20% - הדגשה2 3 2 2 8" xfId="11213"/>
    <cellStyle name="20% - הדגשה2 3 2 2 9" xfId="28261"/>
    <cellStyle name="20% - הדגשה2 3 2 3" xfId="444"/>
    <cellStyle name="20% - הדגשה2 3 2 3 2" xfId="1194"/>
    <cellStyle name="20% - הדגשה2 3 2 3 2 2" xfId="2266"/>
    <cellStyle name="20% - הדגשה2 3 2 3 2 2 2" xfId="8664"/>
    <cellStyle name="20% - הדגשה2 3 2 3 2 2 2 2" xfId="18177"/>
    <cellStyle name="20% - הדגשה2 3 2 3 2 2 2 2 2" xfId="24845"/>
    <cellStyle name="20% - הדגשה2 3 2 3 2 2 2 3" xfId="21513"/>
    <cellStyle name="20% - הדגשה2 3 2 3 2 2 2 4" xfId="14585"/>
    <cellStyle name="20% - הדגשה2 3 2 3 2 2 3" xfId="16385"/>
    <cellStyle name="20% - הדגשה2 3 2 3 2 2 3 2" xfId="23180"/>
    <cellStyle name="20% - הדגשה2 3 2 3 2 2 4" xfId="19847"/>
    <cellStyle name="20% - הדגשה2 3 2 3 2 2 5" xfId="12727"/>
    <cellStyle name="20% - הדגשה2 3 2 3 2 2 6" xfId="29857"/>
    <cellStyle name="20% - הדגשה2 3 2 3 2 2 7" xfId="5466"/>
    <cellStyle name="20% - הדגשה2 3 2 3 2 3" xfId="3325"/>
    <cellStyle name="20% - הדגשה2 3 2 3 2 3 2" xfId="9723"/>
    <cellStyle name="20% - הדגשה2 3 2 3 2 3 2 2" xfId="24012"/>
    <cellStyle name="20% - הדגשה2 3 2 3 2 3 2 3" xfId="17344"/>
    <cellStyle name="20% - הדגשה2 3 2 3 2 3 3" xfId="20680"/>
    <cellStyle name="20% - הדגשה2 3 2 3 2 3 4" xfId="13751"/>
    <cellStyle name="20% - הדגשה2 3 2 3 2 3 5" xfId="30916"/>
    <cellStyle name="20% - הדגשה2 3 2 3 2 3 6" xfId="6525"/>
    <cellStyle name="20% - הדגשה2 3 2 3 2 4" xfId="7596"/>
    <cellStyle name="20% - הדגשה2 3 2 3 2 4 2" xfId="22347"/>
    <cellStyle name="20% - הדגשה2 3 2 3 2 4 3" xfId="15552"/>
    <cellStyle name="20% - הדגשה2 3 2 3 2 5" xfId="19014"/>
    <cellStyle name="20% - הדגשה2 3 2 3 2 6" xfId="11887"/>
    <cellStyle name="20% - הדגשה2 3 2 3 2 7" xfId="28789"/>
    <cellStyle name="20% - הדגשה2 3 2 3 2 8" xfId="4398"/>
    <cellStyle name="20% - הדגשה2 3 2 3 3" xfId="1736"/>
    <cellStyle name="20% - הדגשה2 3 2 3 3 2" xfId="8134"/>
    <cellStyle name="20% - הדגשה2 3 2 3 3 2 2" xfId="17761"/>
    <cellStyle name="20% - הדגשה2 3 2 3 3 2 2 2" xfId="24429"/>
    <cellStyle name="20% - הדגשה2 3 2 3 3 2 3" xfId="21097"/>
    <cellStyle name="20% - הדגשה2 3 2 3 3 2 4" xfId="14169"/>
    <cellStyle name="20% - הדגשה2 3 2 3 3 3" xfId="15969"/>
    <cellStyle name="20% - הדגשה2 3 2 3 3 3 2" xfId="22764"/>
    <cellStyle name="20% - הדגשה2 3 2 3 3 4" xfId="19431"/>
    <cellStyle name="20% - הדגשה2 3 2 3 3 5" xfId="12311"/>
    <cellStyle name="20% - הדגשה2 3 2 3 3 6" xfId="29327"/>
    <cellStyle name="20% - הדגשה2 3 2 3 3 7" xfId="4936"/>
    <cellStyle name="20% - הדגשה2 3 2 3 4" xfId="2795"/>
    <cellStyle name="20% - הדגשה2 3 2 3 4 2" xfId="9193"/>
    <cellStyle name="20% - הדגשה2 3 2 3 4 2 2" xfId="23596"/>
    <cellStyle name="20% - הדגשה2 3 2 3 4 2 3" xfId="16928"/>
    <cellStyle name="20% - הדגשה2 3 2 3 4 3" xfId="20264"/>
    <cellStyle name="20% - הדגשה2 3 2 3 4 4" xfId="13271"/>
    <cellStyle name="20% - הדגשה2 3 2 3 4 5" xfId="30386"/>
    <cellStyle name="20% - הדגשה2 3 2 3 4 6" xfId="5995"/>
    <cellStyle name="20% - הדגשה2 3 2 3 5" xfId="7066"/>
    <cellStyle name="20% - הדגשה2 3 2 3 5 2" xfId="21931"/>
    <cellStyle name="20% - הדגשה2 3 2 3 5 3" xfId="15136"/>
    <cellStyle name="20% - הדגשה2 3 2 3 6" xfId="18598"/>
    <cellStyle name="20% - הדגשה2 3 2 3 7" xfId="11397"/>
    <cellStyle name="20% - הדגשה2 3 2 3 8" xfId="28259"/>
    <cellStyle name="20% - הדגשה2 3 2 3 9" xfId="3868"/>
    <cellStyle name="20% - הדגשה2 3 2 4" xfId="443"/>
    <cellStyle name="20% - הדגשה2 3 2 4 2" xfId="1193"/>
    <cellStyle name="20% - הדגשה2 3 2 4 2 2" xfId="2265"/>
    <cellStyle name="20% - הדגשה2 3 2 4 2 2 2" xfId="8663"/>
    <cellStyle name="20% - הדגשה2 3 2 4 2 2 2 2" xfId="24636"/>
    <cellStyle name="20% - הדגשה2 3 2 4 2 2 2 3" xfId="17968"/>
    <cellStyle name="20% - הדגשה2 3 2 4 2 2 3" xfId="21304"/>
    <cellStyle name="20% - הדגשה2 3 2 4 2 2 4" xfId="14376"/>
    <cellStyle name="20% - הדגשה2 3 2 4 2 2 5" xfId="29856"/>
    <cellStyle name="20% - הדגשה2 3 2 4 2 2 6" xfId="5465"/>
    <cellStyle name="20% - הדגשה2 3 2 4 2 3" xfId="3324"/>
    <cellStyle name="20% - הדגשה2 3 2 4 2 3 2" xfId="9722"/>
    <cellStyle name="20% - הדגשה2 3 2 4 2 3 2 2" xfId="22971"/>
    <cellStyle name="20% - הדגשה2 3 2 4 2 3 3" xfId="16176"/>
    <cellStyle name="20% - הדגשה2 3 2 4 2 3 4" xfId="30915"/>
    <cellStyle name="20% - הדגשה2 3 2 4 2 3 5" xfId="6524"/>
    <cellStyle name="20% - הדגשה2 3 2 4 2 4" xfId="7595"/>
    <cellStyle name="20% - הדגשה2 3 2 4 2 4 2" xfId="19638"/>
    <cellStyle name="20% - הדגשה2 3 2 4 2 5" xfId="12518"/>
    <cellStyle name="20% - הדגשה2 3 2 4 2 6" xfId="28788"/>
    <cellStyle name="20% - הדגשה2 3 2 4 2 7" xfId="4397"/>
    <cellStyle name="20% - הדגשה2 3 2 4 3" xfId="1735"/>
    <cellStyle name="20% - הדגשה2 3 2 4 3 2" xfId="8133"/>
    <cellStyle name="20% - הדגשה2 3 2 4 3 2 2" xfId="23803"/>
    <cellStyle name="20% - הדגשה2 3 2 4 3 2 3" xfId="17135"/>
    <cellStyle name="20% - הדגשה2 3 2 4 3 3" xfId="20471"/>
    <cellStyle name="20% - הדגשה2 3 2 4 3 4" xfId="13542"/>
    <cellStyle name="20% - הדגשה2 3 2 4 3 5" xfId="29326"/>
    <cellStyle name="20% - הדגשה2 3 2 4 3 6" xfId="4935"/>
    <cellStyle name="20% - הדגשה2 3 2 4 4" xfId="2794"/>
    <cellStyle name="20% - הדגשה2 3 2 4 4 2" xfId="9192"/>
    <cellStyle name="20% - הדגשה2 3 2 4 4 2 2" xfId="22138"/>
    <cellStyle name="20% - הדגשה2 3 2 4 4 3" xfId="15343"/>
    <cellStyle name="20% - הדגשה2 3 2 4 4 4" xfId="30385"/>
    <cellStyle name="20% - הדגשה2 3 2 4 4 5" xfId="5994"/>
    <cellStyle name="20% - הדגשה2 3 2 4 5" xfId="7065"/>
    <cellStyle name="20% - הדגשה2 3 2 4 5 2" xfId="18805"/>
    <cellStyle name="20% - הדגשה2 3 2 4 6" xfId="11673"/>
    <cellStyle name="20% - הדגשה2 3 2 4 7" xfId="28258"/>
    <cellStyle name="20% - הדגשה2 3 2 4 8" xfId="3867"/>
    <cellStyle name="20% - הדגשה2 3 2 5" xfId="1197"/>
    <cellStyle name="20% - הדגשה2 3 2 5 2" xfId="2269"/>
    <cellStyle name="20% - הדגשה2 3 2 5 2 2" xfId="8667"/>
    <cellStyle name="20% - הדגשה2 3 2 5 2 2 2" xfId="24219"/>
    <cellStyle name="20% - הדגשה2 3 2 5 2 2 3" xfId="17551"/>
    <cellStyle name="20% - הדגשה2 3 2 5 2 3" xfId="20887"/>
    <cellStyle name="20% - הדגשה2 3 2 5 2 4" xfId="13959"/>
    <cellStyle name="20% - הדגשה2 3 2 5 2 5" xfId="29860"/>
    <cellStyle name="20% - הדגשה2 3 2 5 2 6" xfId="5469"/>
    <cellStyle name="20% - הדגשה2 3 2 5 3" xfId="3328"/>
    <cellStyle name="20% - הדגשה2 3 2 5 3 2" xfId="9726"/>
    <cellStyle name="20% - הדגשה2 3 2 5 3 2 2" xfId="22554"/>
    <cellStyle name="20% - הדגשה2 3 2 5 3 3" xfId="15759"/>
    <cellStyle name="20% - הדגשה2 3 2 5 3 4" xfId="30919"/>
    <cellStyle name="20% - הדגשה2 3 2 5 3 5" xfId="6528"/>
    <cellStyle name="20% - הדגשה2 3 2 5 4" xfId="7599"/>
    <cellStyle name="20% - הדגשה2 3 2 5 4 2" xfId="19221"/>
    <cellStyle name="20% - הדגשה2 3 2 5 5" xfId="12101"/>
    <cellStyle name="20% - הדגשה2 3 2 5 6" xfId="28792"/>
    <cellStyle name="20% - הדגשה2 3 2 5 7" xfId="4401"/>
    <cellStyle name="20% - הדגשה2 3 2 6" xfId="1739"/>
    <cellStyle name="20% - הדגשה2 3 2 6 2" xfId="8137"/>
    <cellStyle name="20% - הדגשה2 3 2 6 2 2" xfId="23386"/>
    <cellStyle name="20% - הדגשה2 3 2 6 2 3" xfId="16718"/>
    <cellStyle name="20% - הדגשה2 3 2 6 3" xfId="20054"/>
    <cellStyle name="20% - הדגשה2 3 2 6 4" xfId="13061"/>
    <cellStyle name="20% - הדגשה2 3 2 6 5" xfId="29330"/>
    <cellStyle name="20% - הדגשה2 3 2 6 6" xfId="4939"/>
    <cellStyle name="20% - הדגשה2 3 2 7" xfId="2798"/>
    <cellStyle name="20% - הדגשה2 3 2 7 2" xfId="9196"/>
    <cellStyle name="20% - הדגשה2 3 2 7 2 2" xfId="21721"/>
    <cellStyle name="20% - הדגשה2 3 2 7 3" xfId="14926"/>
    <cellStyle name="20% - הדגשה2 3 2 7 4" xfId="30389"/>
    <cellStyle name="20% - הדגשה2 3 2 7 5" xfId="5998"/>
    <cellStyle name="20% - הדגשה2 3 2 8" xfId="7069"/>
    <cellStyle name="20% - הדגשה2 3 2 8 2" xfId="18533"/>
    <cellStyle name="20% - הדגשה2 3 2 9" xfId="10639"/>
    <cellStyle name="20% - הדגשה2 3 3" xfId="442"/>
    <cellStyle name="20% - הדגשה2 3 3 10" xfId="28257"/>
    <cellStyle name="20% - הדגשה2 3 3 11" xfId="3866"/>
    <cellStyle name="20% - הדגשה2 3 3 2" xfId="441"/>
    <cellStyle name="20% - הדגשה2 3 3 2 2" xfId="1191"/>
    <cellStyle name="20% - הדגשה2 3 3 2 2 2" xfId="2263"/>
    <cellStyle name="20% - הדגשה2 3 3 2 2 2 2" xfId="8661"/>
    <cellStyle name="20% - הדגשה2 3 3 2 2 2 2 2" xfId="18280"/>
    <cellStyle name="20% - הדגשה2 3 3 2 2 2 2 2 2" xfId="24948"/>
    <cellStyle name="20% - הדגשה2 3 3 2 2 2 2 3" xfId="21616"/>
    <cellStyle name="20% - הדגשה2 3 3 2 2 2 2 4" xfId="14688"/>
    <cellStyle name="20% - הדגשה2 3 3 2 2 2 3" xfId="16488"/>
    <cellStyle name="20% - הדגשה2 3 3 2 2 2 3 2" xfId="23283"/>
    <cellStyle name="20% - הדגשה2 3 3 2 2 2 4" xfId="19950"/>
    <cellStyle name="20% - הדגשה2 3 3 2 2 2 5" xfId="12830"/>
    <cellStyle name="20% - הדגשה2 3 3 2 2 2 6" xfId="29854"/>
    <cellStyle name="20% - הדגשה2 3 3 2 2 2 7" xfId="5463"/>
    <cellStyle name="20% - הדגשה2 3 3 2 2 3" xfId="3322"/>
    <cellStyle name="20% - הדגשה2 3 3 2 2 3 2" xfId="9720"/>
    <cellStyle name="20% - הדגשה2 3 3 2 2 3 2 2" xfId="24115"/>
    <cellStyle name="20% - הדגשה2 3 3 2 2 3 2 3" xfId="17447"/>
    <cellStyle name="20% - הדגשה2 3 3 2 2 3 3" xfId="20783"/>
    <cellStyle name="20% - הדגשה2 3 3 2 2 3 4" xfId="13854"/>
    <cellStyle name="20% - הדגשה2 3 3 2 2 3 5" xfId="30913"/>
    <cellStyle name="20% - הדגשה2 3 3 2 2 3 6" xfId="6522"/>
    <cellStyle name="20% - הדגשה2 3 3 2 2 4" xfId="7593"/>
    <cellStyle name="20% - הדגשה2 3 3 2 2 4 2" xfId="22450"/>
    <cellStyle name="20% - הדגשה2 3 3 2 2 4 3" xfId="15655"/>
    <cellStyle name="20% - הדגשה2 3 3 2 2 5" xfId="19117"/>
    <cellStyle name="20% - הדגשה2 3 3 2 2 6" xfId="11990"/>
    <cellStyle name="20% - הדגשה2 3 3 2 2 7" xfId="28786"/>
    <cellStyle name="20% - הדגשה2 3 3 2 2 8" xfId="4395"/>
    <cellStyle name="20% - הדגשה2 3 3 2 3" xfId="1733"/>
    <cellStyle name="20% - הדגשה2 3 3 2 3 2" xfId="8131"/>
    <cellStyle name="20% - הדגשה2 3 3 2 3 2 2" xfId="17864"/>
    <cellStyle name="20% - הדגשה2 3 3 2 3 2 2 2" xfId="24532"/>
    <cellStyle name="20% - הדגשה2 3 3 2 3 2 3" xfId="21200"/>
    <cellStyle name="20% - הדגשה2 3 3 2 3 2 4" xfId="14272"/>
    <cellStyle name="20% - הדגשה2 3 3 2 3 3" xfId="16072"/>
    <cellStyle name="20% - הדגשה2 3 3 2 3 3 2" xfId="22867"/>
    <cellStyle name="20% - הדגשה2 3 3 2 3 4" xfId="19534"/>
    <cellStyle name="20% - הדגשה2 3 3 2 3 5" xfId="12414"/>
    <cellStyle name="20% - הדגשה2 3 3 2 3 6" xfId="29324"/>
    <cellStyle name="20% - הדגשה2 3 3 2 3 7" xfId="4933"/>
    <cellStyle name="20% - הדגשה2 3 3 2 4" xfId="2792"/>
    <cellStyle name="20% - הדגשה2 3 3 2 4 2" xfId="9190"/>
    <cellStyle name="20% - הדגשה2 3 3 2 4 2 2" xfId="23699"/>
    <cellStyle name="20% - הדגשה2 3 3 2 4 2 3" xfId="17031"/>
    <cellStyle name="20% - הדגשה2 3 3 2 4 3" xfId="20367"/>
    <cellStyle name="20% - הדגשה2 3 3 2 4 4" xfId="13374"/>
    <cellStyle name="20% - הדגשה2 3 3 2 4 5" xfId="30383"/>
    <cellStyle name="20% - הדגשה2 3 3 2 4 6" xfId="5992"/>
    <cellStyle name="20% - הדגשה2 3 3 2 5" xfId="7063"/>
    <cellStyle name="20% - הדגשה2 3 3 2 5 2" xfId="22034"/>
    <cellStyle name="20% - הדגשה2 3 3 2 5 3" xfId="15239"/>
    <cellStyle name="20% - הדגשה2 3 3 2 6" xfId="18701"/>
    <cellStyle name="20% - הדגשה2 3 3 2 7" xfId="11500"/>
    <cellStyle name="20% - הדגשה2 3 3 2 8" xfId="28256"/>
    <cellStyle name="20% - הדגשה2 3 3 2 9" xfId="3865"/>
    <cellStyle name="20% - הדגשה2 3 3 3" xfId="1192"/>
    <cellStyle name="20% - הדגשה2 3 3 3 2" xfId="2264"/>
    <cellStyle name="20% - הדגשה2 3 3 3 2 2" xfId="8662"/>
    <cellStyle name="20% - הדגשה2 3 3 3 2 2 2" xfId="18072"/>
    <cellStyle name="20% - הדגשה2 3 3 3 2 2 2 2" xfId="24740"/>
    <cellStyle name="20% - הדגשה2 3 3 3 2 2 3" xfId="21408"/>
    <cellStyle name="20% - הדגשה2 3 3 3 2 2 4" xfId="14480"/>
    <cellStyle name="20% - הדגשה2 3 3 3 2 3" xfId="16280"/>
    <cellStyle name="20% - הדגשה2 3 3 3 2 3 2" xfId="23075"/>
    <cellStyle name="20% - הדגשה2 3 3 3 2 4" xfId="19742"/>
    <cellStyle name="20% - הדגשה2 3 3 3 2 5" xfId="12622"/>
    <cellStyle name="20% - הדגשה2 3 3 3 2 6" xfId="29855"/>
    <cellStyle name="20% - הדגשה2 3 3 3 2 7" xfId="5464"/>
    <cellStyle name="20% - הדגשה2 3 3 3 3" xfId="3323"/>
    <cellStyle name="20% - הדגשה2 3 3 3 3 2" xfId="9721"/>
    <cellStyle name="20% - הדגשה2 3 3 3 3 2 2" xfId="23907"/>
    <cellStyle name="20% - הדגשה2 3 3 3 3 2 3" xfId="17239"/>
    <cellStyle name="20% - הדגשה2 3 3 3 3 3" xfId="20575"/>
    <cellStyle name="20% - הדגשה2 3 3 3 3 4" xfId="13646"/>
    <cellStyle name="20% - הדגשה2 3 3 3 3 5" xfId="30914"/>
    <cellStyle name="20% - הדגשה2 3 3 3 3 6" xfId="6523"/>
    <cellStyle name="20% - הדגשה2 3 3 3 4" xfId="7594"/>
    <cellStyle name="20% - הדגשה2 3 3 3 4 2" xfId="22242"/>
    <cellStyle name="20% - הדגשה2 3 3 3 4 3" xfId="15447"/>
    <cellStyle name="20% - הדגשה2 3 3 3 5" xfId="18909"/>
    <cellStyle name="20% - הדגשה2 3 3 3 6" xfId="11777"/>
    <cellStyle name="20% - הדגשה2 3 3 3 7" xfId="28787"/>
    <cellStyle name="20% - הדגשה2 3 3 3 8" xfId="4396"/>
    <cellStyle name="20% - הדגשה2 3 3 4" xfId="1734"/>
    <cellStyle name="20% - הדגשה2 3 3 4 2" xfId="8132"/>
    <cellStyle name="20% - הדגשה2 3 3 4 2 2" xfId="17655"/>
    <cellStyle name="20% - הדגשה2 3 3 4 2 2 2" xfId="24323"/>
    <cellStyle name="20% - הדגשה2 3 3 4 2 3" xfId="20991"/>
    <cellStyle name="20% - הדגשה2 3 3 4 2 4" xfId="14063"/>
    <cellStyle name="20% - הדגשה2 3 3 4 3" xfId="15863"/>
    <cellStyle name="20% - הדגשה2 3 3 4 3 2" xfId="22658"/>
    <cellStyle name="20% - הדגשה2 3 3 4 4" xfId="19325"/>
    <cellStyle name="20% - הדגשה2 3 3 4 5" xfId="12205"/>
    <cellStyle name="20% - הדגשה2 3 3 4 6" xfId="29325"/>
    <cellStyle name="20% - הדגשה2 3 3 4 7" xfId="4934"/>
    <cellStyle name="20% - הדגשה2 3 3 5" xfId="2793"/>
    <cellStyle name="20% - הדגשה2 3 3 5 2" xfId="9191"/>
    <cellStyle name="20% - הדגשה2 3 3 5 2 2" xfId="23490"/>
    <cellStyle name="20% - הדגשה2 3 3 5 2 3" xfId="16822"/>
    <cellStyle name="20% - הדגשה2 3 3 5 3" xfId="20158"/>
    <cellStyle name="20% - הדגשה2 3 3 5 4" xfId="13165"/>
    <cellStyle name="20% - הדגשה2 3 3 5 5" xfId="30384"/>
    <cellStyle name="20% - הדגשה2 3 3 5 6" xfId="5993"/>
    <cellStyle name="20% - הדגשה2 3 3 6" xfId="7064"/>
    <cellStyle name="20% - הדגשה2 3 3 6 2" xfId="21825"/>
    <cellStyle name="20% - הדגשה2 3 3 6 3" xfId="15030"/>
    <cellStyle name="20% - הדגשה2 3 3 7" xfId="18549"/>
    <cellStyle name="20% - הדגשה2 3 3 8" xfId="25376"/>
    <cellStyle name="20% - הדגשה2 3 3 9" xfId="11171"/>
    <cellStyle name="20% - הדגשה2 3 4" xfId="440"/>
    <cellStyle name="20% - הדגשה2 3 4 2" xfId="1190"/>
    <cellStyle name="20% - הדגשה2 3 4 2 2" xfId="2262"/>
    <cellStyle name="20% - הדגשה2 3 4 2 2 2" xfId="8660"/>
    <cellStyle name="20% - הדגשה2 3 4 2 2 2 2" xfId="18123"/>
    <cellStyle name="20% - הדגשה2 3 4 2 2 2 2 2" xfId="24791"/>
    <cellStyle name="20% - הדגשה2 3 4 2 2 2 3" xfId="21459"/>
    <cellStyle name="20% - הדגשה2 3 4 2 2 2 4" xfId="14531"/>
    <cellStyle name="20% - הדגשה2 3 4 2 2 3" xfId="16331"/>
    <cellStyle name="20% - הדגשה2 3 4 2 2 3 2" xfId="23126"/>
    <cellStyle name="20% - הדגשה2 3 4 2 2 4" xfId="19793"/>
    <cellStyle name="20% - הדגשה2 3 4 2 2 5" xfId="12673"/>
    <cellStyle name="20% - הדגשה2 3 4 2 2 6" xfId="29853"/>
    <cellStyle name="20% - הדגשה2 3 4 2 2 7" xfId="5462"/>
    <cellStyle name="20% - הדגשה2 3 4 2 3" xfId="3321"/>
    <cellStyle name="20% - הדגשה2 3 4 2 3 2" xfId="9719"/>
    <cellStyle name="20% - הדגשה2 3 4 2 3 2 2" xfId="23958"/>
    <cellStyle name="20% - הדגשה2 3 4 2 3 2 3" xfId="17290"/>
    <cellStyle name="20% - הדגשה2 3 4 2 3 3" xfId="20626"/>
    <cellStyle name="20% - הדגשה2 3 4 2 3 4" xfId="13697"/>
    <cellStyle name="20% - הדגשה2 3 4 2 3 5" xfId="30912"/>
    <cellStyle name="20% - הדגשה2 3 4 2 3 6" xfId="6521"/>
    <cellStyle name="20% - הדגשה2 3 4 2 4" xfId="7592"/>
    <cellStyle name="20% - הדגשה2 3 4 2 4 2" xfId="22293"/>
    <cellStyle name="20% - הדגשה2 3 4 2 4 3" xfId="15498"/>
    <cellStyle name="20% - הדגשה2 3 4 2 5" xfId="18960"/>
    <cellStyle name="20% - הדגשה2 3 4 2 6" xfId="11833"/>
    <cellStyle name="20% - הדגשה2 3 4 2 7" xfId="28785"/>
    <cellStyle name="20% - הדגשה2 3 4 2 8" xfId="4394"/>
    <cellStyle name="20% - הדגשה2 3 4 3" xfId="1732"/>
    <cellStyle name="20% - הדגשה2 3 4 3 2" xfId="8130"/>
    <cellStyle name="20% - הדגשה2 3 4 3 2 2" xfId="17707"/>
    <cellStyle name="20% - הדגשה2 3 4 3 2 2 2" xfId="24375"/>
    <cellStyle name="20% - הדגשה2 3 4 3 2 3" xfId="21043"/>
    <cellStyle name="20% - הדגשה2 3 4 3 2 4" xfId="14115"/>
    <cellStyle name="20% - הדגשה2 3 4 3 3" xfId="15915"/>
    <cellStyle name="20% - הדגשה2 3 4 3 3 2" xfId="22710"/>
    <cellStyle name="20% - הדגשה2 3 4 3 4" xfId="19377"/>
    <cellStyle name="20% - הדגשה2 3 4 3 5" xfId="12257"/>
    <cellStyle name="20% - הדגשה2 3 4 3 6" xfId="29323"/>
    <cellStyle name="20% - הדגשה2 3 4 3 7" xfId="4932"/>
    <cellStyle name="20% - הדגשה2 3 4 4" xfId="2791"/>
    <cellStyle name="20% - הדגשה2 3 4 4 2" xfId="9189"/>
    <cellStyle name="20% - הדגשה2 3 4 4 2 2" xfId="23542"/>
    <cellStyle name="20% - הדגשה2 3 4 4 2 3" xfId="16874"/>
    <cellStyle name="20% - הדגשה2 3 4 4 3" xfId="20210"/>
    <cellStyle name="20% - הדגשה2 3 4 4 4" xfId="13217"/>
    <cellStyle name="20% - הדגשה2 3 4 4 5" xfId="30382"/>
    <cellStyle name="20% - הדגשה2 3 4 4 6" xfId="5991"/>
    <cellStyle name="20% - הדגשה2 3 4 5" xfId="7062"/>
    <cellStyle name="20% - הדגשה2 3 4 5 2" xfId="21877"/>
    <cellStyle name="20% - הדגשה2 3 4 5 3" xfId="15082"/>
    <cellStyle name="20% - הדגשה2 3 4 6" xfId="18452"/>
    <cellStyle name="20% - הדגשה2 3 4 7" xfId="11343"/>
    <cellStyle name="20% - הדגשה2 3 4 8" xfId="28255"/>
    <cellStyle name="20% - הדגשה2 3 4 9" xfId="3864"/>
    <cellStyle name="20% - הדגשה2 3 5" xfId="439"/>
    <cellStyle name="20% - הדגשה2 3 5 2" xfId="1189"/>
    <cellStyle name="20% - הדגשה2 3 5 2 2" xfId="2261"/>
    <cellStyle name="20% - הדגשה2 3 5 2 2 2" xfId="8659"/>
    <cellStyle name="20% - הדגשה2 3 5 2 2 2 2" xfId="24582"/>
    <cellStyle name="20% - הדגשה2 3 5 2 2 2 3" xfId="17914"/>
    <cellStyle name="20% - הדגשה2 3 5 2 2 3" xfId="21250"/>
    <cellStyle name="20% - הדגשה2 3 5 2 2 4" xfId="14322"/>
    <cellStyle name="20% - הדגשה2 3 5 2 2 5" xfId="29852"/>
    <cellStyle name="20% - הדגשה2 3 5 2 2 6" xfId="5461"/>
    <cellStyle name="20% - הדגשה2 3 5 2 3" xfId="3320"/>
    <cellStyle name="20% - הדגשה2 3 5 2 3 2" xfId="9718"/>
    <cellStyle name="20% - הדגשה2 3 5 2 3 2 2" xfId="22917"/>
    <cellStyle name="20% - הדגשה2 3 5 2 3 3" xfId="16122"/>
    <cellStyle name="20% - הדגשה2 3 5 2 3 4" xfId="30911"/>
    <cellStyle name="20% - הדגשה2 3 5 2 3 5" xfId="6520"/>
    <cellStyle name="20% - הדגשה2 3 5 2 4" xfId="7591"/>
    <cellStyle name="20% - הדגשה2 3 5 2 4 2" xfId="19584"/>
    <cellStyle name="20% - הדגשה2 3 5 2 5" xfId="12464"/>
    <cellStyle name="20% - הדגשה2 3 5 2 6" xfId="28784"/>
    <cellStyle name="20% - הדגשה2 3 5 2 7" xfId="4393"/>
    <cellStyle name="20% - הדגשה2 3 5 3" xfId="1731"/>
    <cellStyle name="20% - הדגשה2 3 5 3 2" xfId="8129"/>
    <cellStyle name="20% - הדגשה2 3 5 3 2 2" xfId="23749"/>
    <cellStyle name="20% - הדגשה2 3 5 3 2 3" xfId="17081"/>
    <cellStyle name="20% - הדגשה2 3 5 3 3" xfId="20417"/>
    <cellStyle name="20% - הדגשה2 3 5 3 4" xfId="13488"/>
    <cellStyle name="20% - הדגשה2 3 5 3 5" xfId="29322"/>
    <cellStyle name="20% - הדגשה2 3 5 3 6" xfId="4931"/>
    <cellStyle name="20% - הדגשה2 3 5 4" xfId="2790"/>
    <cellStyle name="20% - הדגשה2 3 5 4 2" xfId="9188"/>
    <cellStyle name="20% - הדגשה2 3 5 4 2 2" xfId="22084"/>
    <cellStyle name="20% - הדגשה2 3 5 4 3" xfId="15289"/>
    <cellStyle name="20% - הדגשה2 3 5 4 4" xfId="30381"/>
    <cellStyle name="20% - הדגשה2 3 5 4 5" xfId="5990"/>
    <cellStyle name="20% - הדגשה2 3 5 5" xfId="7061"/>
    <cellStyle name="20% - הדגשה2 3 5 5 2" xfId="18751"/>
    <cellStyle name="20% - הדגשה2 3 5 6" xfId="11619"/>
    <cellStyle name="20% - הדגשה2 3 5 7" xfId="28254"/>
    <cellStyle name="20% - הדגשה2 3 5 8" xfId="3863"/>
    <cellStyle name="20% - הדגשה2 3 6" xfId="954"/>
    <cellStyle name="20% - הדגשה2 3 6 2" xfId="13905"/>
    <cellStyle name="20% - הדגשה2 3 6 2 2" xfId="17497"/>
    <cellStyle name="20% - הדגשה2 3 6 2 2 2" xfId="24165"/>
    <cellStyle name="20% - הדגשה2 3 6 2 3" xfId="20833"/>
    <cellStyle name="20% - הדגשה2 3 6 3" xfId="15705"/>
    <cellStyle name="20% - הדגשה2 3 6 3 2" xfId="22500"/>
    <cellStyle name="20% - הדגשה2 3 6 4" xfId="19167"/>
    <cellStyle name="20% - הדגשה2 3 6 5" xfId="26953"/>
    <cellStyle name="20% - הדגשה2 3 6 6" xfId="12047"/>
    <cellStyle name="20% - הדגשה2 3 7" xfId="1101"/>
    <cellStyle name="20% - הדגשה2 3 7 2" xfId="2173"/>
    <cellStyle name="20% - הדגשה2 3 7 2 2" xfId="8571"/>
    <cellStyle name="20% - הדגשה2 3 7 2 2 2" xfId="23332"/>
    <cellStyle name="20% - הדגשה2 3 7 2 3" xfId="16664"/>
    <cellStyle name="20% - הדגשה2 3 7 2 4" xfId="29764"/>
    <cellStyle name="20% - הדגשה2 3 7 2 5" xfId="5373"/>
    <cellStyle name="20% - הדגשה2 3 7 3" xfId="3232"/>
    <cellStyle name="20% - הדגשה2 3 7 3 2" xfId="9630"/>
    <cellStyle name="20% - הדגשה2 3 7 3 3" xfId="20000"/>
    <cellStyle name="20% - הדגשה2 3 7 3 4" xfId="30823"/>
    <cellStyle name="20% - הדגשה2 3 7 3 5" xfId="6432"/>
    <cellStyle name="20% - הדגשה2 3 7 4" xfId="7503"/>
    <cellStyle name="20% - הדגשה2 3 7 5" xfId="13007"/>
    <cellStyle name="20% - הדגשה2 3 7 6" xfId="28696"/>
    <cellStyle name="20% - הדגשה2 3 7 7" xfId="4305"/>
    <cellStyle name="20% - הדגשה2 3 8" xfId="1643"/>
    <cellStyle name="20% - הדגשה2 3 8 2" xfId="8041"/>
    <cellStyle name="20% - הדגשה2 3 8 2 2" xfId="21667"/>
    <cellStyle name="20% - הדגשה2 3 8 3" xfId="14872"/>
    <cellStyle name="20% - הדגשה2 3 8 4" xfId="29234"/>
    <cellStyle name="20% - הדגשה2 3 8 5" xfId="4843"/>
    <cellStyle name="20% - הדגשה2 3 9" xfId="2702"/>
    <cellStyle name="20% - הדגשה2 3 9 2" xfId="9100"/>
    <cellStyle name="20% - הדגשה2 3 9 3" xfId="18515"/>
    <cellStyle name="20% - הדגשה2 3 9 4" xfId="30293"/>
    <cellStyle name="20% - הדגשה2 3 9 5" xfId="5902"/>
    <cellStyle name="20% - הדגשה2 30" xfId="26238"/>
    <cellStyle name="20% - הדגשה2 31" xfId="10102"/>
    <cellStyle name="20% - הדגשה2 32" xfId="28102"/>
    <cellStyle name="20% - הדגשה2 33" xfId="3715"/>
    <cellStyle name="20% - הדגשה2 4" xfId="438"/>
    <cellStyle name="20% - הדגשה2 4 10" xfId="28253"/>
    <cellStyle name="20% - הדגשה2 4 11" xfId="3862"/>
    <cellStyle name="20% - הדגשה2 4 2" xfId="437"/>
    <cellStyle name="20% - הדגשה2 4 2 2" xfId="436"/>
    <cellStyle name="20% - הדגשה2 4 2 2 2" xfId="1186"/>
    <cellStyle name="20% - הדגשה2 4 2 2 2 2" xfId="2258"/>
    <cellStyle name="20% - הדגשה2 4 2 2 2 2 2" xfId="8656"/>
    <cellStyle name="20% - הדגשה2 4 2 2 2 2 2 2" xfId="24893"/>
    <cellStyle name="20% - הדגשה2 4 2 2 2 2 2 3" xfId="18225"/>
    <cellStyle name="20% - הדגשה2 4 2 2 2 2 3" xfId="21561"/>
    <cellStyle name="20% - הדגשה2 4 2 2 2 2 4" xfId="14633"/>
    <cellStyle name="20% - הדגשה2 4 2 2 2 2 5" xfId="29849"/>
    <cellStyle name="20% - הדגשה2 4 2 2 2 2 6" xfId="5458"/>
    <cellStyle name="20% - הדגשה2 4 2 2 2 3" xfId="3317"/>
    <cellStyle name="20% - הדגשה2 4 2 2 2 3 2" xfId="9715"/>
    <cellStyle name="20% - הדגשה2 4 2 2 2 3 2 2" xfId="23228"/>
    <cellStyle name="20% - הדגשה2 4 2 2 2 3 3" xfId="16433"/>
    <cellStyle name="20% - הדגשה2 4 2 2 2 3 4" xfId="30908"/>
    <cellStyle name="20% - הדגשה2 4 2 2 2 3 5" xfId="6517"/>
    <cellStyle name="20% - הדגשה2 4 2 2 2 4" xfId="7588"/>
    <cellStyle name="20% - הדגשה2 4 2 2 2 4 2" xfId="19895"/>
    <cellStyle name="20% - הדגשה2 4 2 2 2 5" xfId="12775"/>
    <cellStyle name="20% - הדגשה2 4 2 2 2 6" xfId="28781"/>
    <cellStyle name="20% - הדגשה2 4 2 2 2 7" xfId="4390"/>
    <cellStyle name="20% - הדגשה2 4 2 2 3" xfId="1728"/>
    <cellStyle name="20% - הדגשה2 4 2 2 3 2" xfId="8126"/>
    <cellStyle name="20% - הדגשה2 4 2 2 3 2 2" xfId="24060"/>
    <cellStyle name="20% - הדגשה2 4 2 2 3 2 3" xfId="17392"/>
    <cellStyle name="20% - הדגשה2 4 2 2 3 3" xfId="20728"/>
    <cellStyle name="20% - הדגשה2 4 2 2 3 4" xfId="13799"/>
    <cellStyle name="20% - הדגשה2 4 2 2 3 5" xfId="29319"/>
    <cellStyle name="20% - הדגשה2 4 2 2 3 6" xfId="4928"/>
    <cellStyle name="20% - הדגשה2 4 2 2 4" xfId="2787"/>
    <cellStyle name="20% - הדגשה2 4 2 2 4 2" xfId="9185"/>
    <cellStyle name="20% - הדגשה2 4 2 2 4 2 2" xfId="22395"/>
    <cellStyle name="20% - הדגשה2 4 2 2 4 3" xfId="15600"/>
    <cellStyle name="20% - הדגשה2 4 2 2 4 4" xfId="30378"/>
    <cellStyle name="20% - הדגשה2 4 2 2 4 5" xfId="5987"/>
    <cellStyle name="20% - הדגשה2 4 2 2 5" xfId="7058"/>
    <cellStyle name="20% - הדגשה2 4 2 2 5 2" xfId="19062"/>
    <cellStyle name="20% - הדגשה2 4 2 2 6" xfId="11935"/>
    <cellStyle name="20% - הדגשה2 4 2 2 7" xfId="28251"/>
    <cellStyle name="20% - הדגשה2 4 2 2 8" xfId="3860"/>
    <cellStyle name="20% - הדגשה2 4 2 3" xfId="1187"/>
    <cellStyle name="20% - הדגשה2 4 2 3 2" xfId="2259"/>
    <cellStyle name="20% - הדגשה2 4 2 3 2 2" xfId="8657"/>
    <cellStyle name="20% - הדגשה2 4 2 3 2 2 2" xfId="24477"/>
    <cellStyle name="20% - הדגשה2 4 2 3 2 2 3" xfId="17809"/>
    <cellStyle name="20% - הדגשה2 4 2 3 2 3" xfId="21145"/>
    <cellStyle name="20% - הדגשה2 4 2 3 2 4" xfId="14217"/>
    <cellStyle name="20% - הדגשה2 4 2 3 2 5" xfId="29850"/>
    <cellStyle name="20% - הדגשה2 4 2 3 2 6" xfId="5459"/>
    <cellStyle name="20% - הדגשה2 4 2 3 3" xfId="3318"/>
    <cellStyle name="20% - הדגשה2 4 2 3 3 2" xfId="9716"/>
    <cellStyle name="20% - הדגשה2 4 2 3 3 2 2" xfId="22812"/>
    <cellStyle name="20% - הדגשה2 4 2 3 3 3" xfId="16017"/>
    <cellStyle name="20% - הדגשה2 4 2 3 3 4" xfId="30909"/>
    <cellStyle name="20% - הדגשה2 4 2 3 3 5" xfId="6518"/>
    <cellStyle name="20% - הדגשה2 4 2 3 4" xfId="7589"/>
    <cellStyle name="20% - הדגשה2 4 2 3 4 2" xfId="19479"/>
    <cellStyle name="20% - הדגשה2 4 2 3 5" xfId="12359"/>
    <cellStyle name="20% - הדגשה2 4 2 3 6" xfId="28782"/>
    <cellStyle name="20% - הדגשה2 4 2 3 7" xfId="4391"/>
    <cellStyle name="20% - הדגשה2 4 2 4" xfId="1729"/>
    <cellStyle name="20% - הדגשה2 4 2 4 2" xfId="8127"/>
    <cellStyle name="20% - הדגשה2 4 2 4 2 2" xfId="23644"/>
    <cellStyle name="20% - הדגשה2 4 2 4 2 3" xfId="16976"/>
    <cellStyle name="20% - הדגשה2 4 2 4 3" xfId="20312"/>
    <cellStyle name="20% - הדגשה2 4 2 4 4" xfId="13319"/>
    <cellStyle name="20% - הדגשה2 4 2 4 5" xfId="29320"/>
    <cellStyle name="20% - הדגשה2 4 2 4 6" xfId="4929"/>
    <cellStyle name="20% - הדגשה2 4 2 5" xfId="2788"/>
    <cellStyle name="20% - הדגשה2 4 2 5 2" xfId="9186"/>
    <cellStyle name="20% - הדגשה2 4 2 5 2 2" xfId="21979"/>
    <cellStyle name="20% - הדגשה2 4 2 5 3" xfId="15184"/>
    <cellStyle name="20% - הדגשה2 4 2 5 4" xfId="30379"/>
    <cellStyle name="20% - הדגשה2 4 2 5 5" xfId="5988"/>
    <cellStyle name="20% - הדגשה2 4 2 6" xfId="7059"/>
    <cellStyle name="20% - הדגשה2 4 2 6 2" xfId="18646"/>
    <cellStyle name="20% - הדגשה2 4 2 7" xfId="11445"/>
    <cellStyle name="20% - הדגשה2 4 2 8" xfId="28252"/>
    <cellStyle name="20% - הדגשה2 4 2 9" xfId="3861"/>
    <cellStyle name="20% - הדגשה2 4 3" xfId="435"/>
    <cellStyle name="20% - הדגשה2 4 3 2" xfId="1185"/>
    <cellStyle name="20% - הדגשה2 4 3 2 2" xfId="2257"/>
    <cellStyle name="20% - הדגשה2 4 3 2 2 2" xfId="8655"/>
    <cellStyle name="20% - הדגשה2 4 3 2 2 2 2" xfId="24684"/>
    <cellStyle name="20% - הדגשה2 4 3 2 2 2 3" xfId="18016"/>
    <cellStyle name="20% - הדגשה2 4 3 2 2 3" xfId="21352"/>
    <cellStyle name="20% - הדגשה2 4 3 2 2 4" xfId="14424"/>
    <cellStyle name="20% - הדגשה2 4 3 2 2 5" xfId="29848"/>
    <cellStyle name="20% - הדגשה2 4 3 2 2 6" xfId="5457"/>
    <cellStyle name="20% - הדגשה2 4 3 2 3" xfId="3316"/>
    <cellStyle name="20% - הדגשה2 4 3 2 3 2" xfId="9714"/>
    <cellStyle name="20% - הדגשה2 4 3 2 3 2 2" xfId="23019"/>
    <cellStyle name="20% - הדגשה2 4 3 2 3 3" xfId="16224"/>
    <cellStyle name="20% - הדגשה2 4 3 2 3 4" xfId="30907"/>
    <cellStyle name="20% - הדגשה2 4 3 2 3 5" xfId="6516"/>
    <cellStyle name="20% - הדגשה2 4 3 2 4" xfId="7587"/>
    <cellStyle name="20% - הדגשה2 4 3 2 4 2" xfId="19686"/>
    <cellStyle name="20% - הדגשה2 4 3 2 5" xfId="12566"/>
    <cellStyle name="20% - הדגשה2 4 3 2 6" xfId="28780"/>
    <cellStyle name="20% - הדגשה2 4 3 2 7" xfId="4389"/>
    <cellStyle name="20% - הדגשה2 4 3 3" xfId="1727"/>
    <cellStyle name="20% - הדגשה2 4 3 3 2" xfId="8125"/>
    <cellStyle name="20% - הדגשה2 4 3 3 2 2" xfId="23851"/>
    <cellStyle name="20% - הדגשה2 4 3 3 2 3" xfId="17183"/>
    <cellStyle name="20% - הדגשה2 4 3 3 3" xfId="20519"/>
    <cellStyle name="20% - הדגשה2 4 3 3 4" xfId="13590"/>
    <cellStyle name="20% - הדגשה2 4 3 3 5" xfId="29318"/>
    <cellStyle name="20% - הדגשה2 4 3 3 6" xfId="4927"/>
    <cellStyle name="20% - הדגשה2 4 3 4" xfId="2786"/>
    <cellStyle name="20% - הדגשה2 4 3 4 2" xfId="9184"/>
    <cellStyle name="20% - הדגשה2 4 3 4 2 2" xfId="22186"/>
    <cellStyle name="20% - הדגשה2 4 3 4 3" xfId="15391"/>
    <cellStyle name="20% - הדגשה2 4 3 4 4" xfId="30377"/>
    <cellStyle name="20% - הדגשה2 4 3 4 5" xfId="5986"/>
    <cellStyle name="20% - הדגשה2 4 3 5" xfId="7057"/>
    <cellStyle name="20% - הדגשה2 4 3 5 2" xfId="18853"/>
    <cellStyle name="20% - הדגשה2 4 3 6" xfId="11721"/>
    <cellStyle name="20% - הדגשה2 4 3 7" xfId="28250"/>
    <cellStyle name="20% - הדגשה2 4 3 8" xfId="3859"/>
    <cellStyle name="20% - הדגשה2 4 4" xfId="434"/>
    <cellStyle name="20% - הדגשה2 4 4 2" xfId="1184"/>
    <cellStyle name="20% - הדגשה2 4 4 2 2" xfId="2256"/>
    <cellStyle name="20% - הדגשה2 4 4 2 2 2" xfId="8654"/>
    <cellStyle name="20% - הדגשה2 4 4 2 2 2 2" xfId="24267"/>
    <cellStyle name="20% - הדגשה2 4 4 2 2 3" xfId="17599"/>
    <cellStyle name="20% - הדגשה2 4 4 2 2 4" xfId="29847"/>
    <cellStyle name="20% - הדגשה2 4 4 2 2 5" xfId="5456"/>
    <cellStyle name="20% - הדגשה2 4 4 2 3" xfId="3315"/>
    <cellStyle name="20% - הדגשה2 4 4 2 3 2" xfId="9713"/>
    <cellStyle name="20% - הדגשה2 4 4 2 3 3" xfId="20935"/>
    <cellStyle name="20% - הדגשה2 4 4 2 3 4" xfId="30906"/>
    <cellStyle name="20% - הדגשה2 4 4 2 3 5" xfId="6515"/>
    <cellStyle name="20% - הדגשה2 4 4 2 4" xfId="7586"/>
    <cellStyle name="20% - הדגשה2 4 4 2 5" xfId="14007"/>
    <cellStyle name="20% - הדגשה2 4 4 2 6" xfId="28779"/>
    <cellStyle name="20% - הדגשה2 4 4 2 7" xfId="4388"/>
    <cellStyle name="20% - הדגשה2 4 4 3" xfId="1726"/>
    <cellStyle name="20% - הדגשה2 4 4 3 2" xfId="8124"/>
    <cellStyle name="20% - הדגשה2 4 4 3 2 2" xfId="22602"/>
    <cellStyle name="20% - הדגשה2 4 4 3 3" xfId="15807"/>
    <cellStyle name="20% - הדגשה2 4 4 3 4" xfId="29317"/>
    <cellStyle name="20% - הדגשה2 4 4 3 5" xfId="4926"/>
    <cellStyle name="20% - הדגשה2 4 4 4" xfId="2785"/>
    <cellStyle name="20% - הדגשה2 4 4 4 2" xfId="9183"/>
    <cellStyle name="20% - הדגשה2 4 4 4 3" xfId="19269"/>
    <cellStyle name="20% - הדגשה2 4 4 4 4" xfId="30376"/>
    <cellStyle name="20% - הדגשה2 4 4 4 5" xfId="5985"/>
    <cellStyle name="20% - הדגשה2 4 4 5" xfId="7056"/>
    <cellStyle name="20% - הדגשה2 4 4 6" xfId="12149"/>
    <cellStyle name="20% - הדגשה2 4 4 7" xfId="28249"/>
    <cellStyle name="20% - הדגשה2 4 4 8" xfId="3858"/>
    <cellStyle name="20% - הדגשה2 4 5" xfId="1188"/>
    <cellStyle name="20% - הדגשה2 4 5 2" xfId="2260"/>
    <cellStyle name="20% - הדגשה2 4 5 2 2" xfId="8658"/>
    <cellStyle name="20% - הדגשה2 4 5 2 2 2" xfId="23434"/>
    <cellStyle name="20% - הדגשה2 4 5 2 3" xfId="16766"/>
    <cellStyle name="20% - הדגשה2 4 5 2 4" xfId="29851"/>
    <cellStyle name="20% - הדגשה2 4 5 2 5" xfId="5460"/>
    <cellStyle name="20% - הדגשה2 4 5 3" xfId="3319"/>
    <cellStyle name="20% - הדגשה2 4 5 3 2" xfId="9717"/>
    <cellStyle name="20% - הדגשה2 4 5 3 3" xfId="20102"/>
    <cellStyle name="20% - הדגשה2 4 5 3 4" xfId="30910"/>
    <cellStyle name="20% - הדגשה2 4 5 3 5" xfId="6519"/>
    <cellStyle name="20% - הדגשה2 4 5 4" xfId="7590"/>
    <cellStyle name="20% - הדגשה2 4 5 5" xfId="13109"/>
    <cellStyle name="20% - הדגשה2 4 5 6" xfId="28783"/>
    <cellStyle name="20% - הדגשה2 4 5 7" xfId="4392"/>
    <cellStyle name="20% - הדגשה2 4 6" xfId="1730"/>
    <cellStyle name="20% - הדגשה2 4 6 2" xfId="8128"/>
    <cellStyle name="20% - הדגשה2 4 6 2 2" xfId="21769"/>
    <cellStyle name="20% - הדגשה2 4 6 3" xfId="14974"/>
    <cellStyle name="20% - הדגשה2 4 6 4" xfId="29321"/>
    <cellStyle name="20% - הדגשה2 4 6 5" xfId="4930"/>
    <cellStyle name="20% - הדגשה2 4 7" xfId="2789"/>
    <cellStyle name="20% - הדגשה2 4 7 2" xfId="9187"/>
    <cellStyle name="20% - הדגשה2 4 7 3" xfId="18333"/>
    <cellStyle name="20% - הדגשה2 4 7 4" xfId="30380"/>
    <cellStyle name="20% - הדגשה2 4 7 5" xfId="5989"/>
    <cellStyle name="20% - הדגשה2 4 8" xfId="7060"/>
    <cellStyle name="20% - הדגשה2 4 9" xfId="10865"/>
    <cellStyle name="20% - הדגשה2 5" xfId="433"/>
    <cellStyle name="20% - הדגשה2 5 2" xfId="432"/>
    <cellStyle name="20% - הדגשה2 5 2 2" xfId="1182"/>
    <cellStyle name="20% - הדגשה2 5 2 2 2" xfId="2254"/>
    <cellStyle name="20% - הדגשה2 5 2 2 2 2" xfId="8652"/>
    <cellStyle name="20% - הדגשה2 5 2 2 2 3" xfId="27456"/>
    <cellStyle name="20% - הדגשה2 5 2 2 2 4" xfId="29845"/>
    <cellStyle name="20% - הדגשה2 5 2 2 2 5" xfId="5454"/>
    <cellStyle name="20% - הדגשה2 5 2 2 3" xfId="3313"/>
    <cellStyle name="20% - הדגשה2 5 2 2 3 2" xfId="9711"/>
    <cellStyle name="20% - הדגשה2 5 2 2 3 3" xfId="27917"/>
    <cellStyle name="20% - הדגשה2 5 2 2 3 4" xfId="30904"/>
    <cellStyle name="20% - הדגשה2 5 2 2 3 5" xfId="6513"/>
    <cellStyle name="20% - הדגשה2 5 2 2 4" xfId="7584"/>
    <cellStyle name="20% - הדגשה2 5 2 2 5" xfId="27045"/>
    <cellStyle name="20% - הדגשה2 5 2 2 6" xfId="28777"/>
    <cellStyle name="20% - הדגשה2 5 2 2 7" xfId="4386"/>
    <cellStyle name="20% - הדגשה2 5 2 3" xfId="1724"/>
    <cellStyle name="20% - הדגשה2 5 2 3 2" xfId="8122"/>
    <cellStyle name="20% - הדגשה2 5 2 3 3" xfId="27235"/>
    <cellStyle name="20% - הדגשה2 5 2 3 4" xfId="29315"/>
    <cellStyle name="20% - הדגשה2 5 2 3 5" xfId="4924"/>
    <cellStyle name="20% - הדגשה2 5 2 4" xfId="2783"/>
    <cellStyle name="20% - הדגשה2 5 2 4 2" xfId="9181"/>
    <cellStyle name="20% - הדגשה2 5 2 4 3" xfId="27685"/>
    <cellStyle name="20% - הדגשה2 5 2 4 4" xfId="30374"/>
    <cellStyle name="20% - הדגשה2 5 2 4 5" xfId="5983"/>
    <cellStyle name="20% - הדגשה2 5 2 5" xfId="7054"/>
    <cellStyle name="20% - הדגשה2 5 2 6" xfId="26416"/>
    <cellStyle name="20% - הדגשה2 5 2 7" xfId="28247"/>
    <cellStyle name="20% - הדגשה2 5 2 8" xfId="3856"/>
    <cellStyle name="20% - הדגשה2 5 3" xfId="1183"/>
    <cellStyle name="20% - הדגשה2 5 3 2" xfId="2255"/>
    <cellStyle name="20% - הדגשה2 5 3 2 2" xfId="8653"/>
    <cellStyle name="20% - הדגשה2 5 3 2 3" xfId="27457"/>
    <cellStyle name="20% - הדגשה2 5 3 2 4" xfId="29846"/>
    <cellStyle name="20% - הדגשה2 5 3 2 5" xfId="5455"/>
    <cellStyle name="20% - הדגשה2 5 3 3" xfId="3314"/>
    <cellStyle name="20% - הדגשה2 5 3 3 2" xfId="9712"/>
    <cellStyle name="20% - הדגשה2 5 3 3 3" xfId="27918"/>
    <cellStyle name="20% - הדגשה2 5 3 3 4" xfId="30905"/>
    <cellStyle name="20% - הדגשה2 5 3 3 5" xfId="6514"/>
    <cellStyle name="20% - הדגשה2 5 3 4" xfId="7585"/>
    <cellStyle name="20% - הדגשה2 5 3 5" xfId="25604"/>
    <cellStyle name="20% - הדגשה2 5 3 6" xfId="28778"/>
    <cellStyle name="20% - הדגשה2 5 3 7" xfId="4387"/>
    <cellStyle name="20% - הדגשה2 5 4" xfId="1725"/>
    <cellStyle name="20% - הדגשה2 5 4 2" xfId="8123"/>
    <cellStyle name="20% - הדגשה2 5 4 3" xfId="27236"/>
    <cellStyle name="20% - הדגשה2 5 4 4" xfId="29316"/>
    <cellStyle name="20% - הדגשה2 5 4 5" xfId="4925"/>
    <cellStyle name="20% - הדגשה2 5 5" xfId="2784"/>
    <cellStyle name="20% - הדגשה2 5 5 2" xfId="9182"/>
    <cellStyle name="20% - הדגשה2 5 5 3" xfId="27686"/>
    <cellStyle name="20% - הדגשה2 5 5 4" xfId="30375"/>
    <cellStyle name="20% - הדגשה2 5 5 5" xfId="5984"/>
    <cellStyle name="20% - הדגשה2 5 6" xfId="7055"/>
    <cellStyle name="20% - הדגשה2 5 7" xfId="10857"/>
    <cellStyle name="20% - הדגשה2 5 8" xfId="28248"/>
    <cellStyle name="20% - הדגשה2 5 9" xfId="3857"/>
    <cellStyle name="20% - הדגשה2 6" xfId="431"/>
    <cellStyle name="20% - הדגשה2 6 10" xfId="3855"/>
    <cellStyle name="20% - הדגשה2 6 2" xfId="1181"/>
    <cellStyle name="20% - הדגשה2 6 2 2" xfId="2253"/>
    <cellStyle name="20% - הדגשה2 6 2 2 2" xfId="8651"/>
    <cellStyle name="20% - הדגשה2 6 2 2 2 2" xfId="14679"/>
    <cellStyle name="20% - הדגשה2 6 2 2 2 2 2" xfId="18271"/>
    <cellStyle name="20% - הדגשה2 6 2 2 2 2 2 2" xfId="24939"/>
    <cellStyle name="20% - הדגשה2 6 2 2 2 2 3" xfId="21607"/>
    <cellStyle name="20% - הדגשה2 6 2 2 2 3" xfId="16479"/>
    <cellStyle name="20% - הדגשה2 6 2 2 2 3 2" xfId="23274"/>
    <cellStyle name="20% - הדגשה2 6 2 2 2 4" xfId="19941"/>
    <cellStyle name="20% - הדגשה2 6 2 2 2 5" xfId="12821"/>
    <cellStyle name="20% - הדגשה2 6 2 2 3" xfId="13845"/>
    <cellStyle name="20% - הדגשה2 6 2 2 3 2" xfId="17438"/>
    <cellStyle name="20% - הדגשה2 6 2 2 3 2 2" xfId="24106"/>
    <cellStyle name="20% - הדגשה2 6 2 2 3 3" xfId="20774"/>
    <cellStyle name="20% - הדגשה2 6 2 2 4" xfId="15646"/>
    <cellStyle name="20% - הדגשה2 6 2 2 4 2" xfId="22441"/>
    <cellStyle name="20% - הדגשה2 6 2 2 5" xfId="19108"/>
    <cellStyle name="20% - הדגשה2 6 2 2 6" xfId="11981"/>
    <cellStyle name="20% - הדגשה2 6 2 2 7" xfId="29844"/>
    <cellStyle name="20% - הדגשה2 6 2 2 8" xfId="5453"/>
    <cellStyle name="20% - הדגשה2 6 2 3" xfId="3312"/>
    <cellStyle name="20% - הדגשה2 6 2 3 2" xfId="9710"/>
    <cellStyle name="20% - הדגשה2 6 2 3 2 2" xfId="17855"/>
    <cellStyle name="20% - הדגשה2 6 2 3 2 2 2" xfId="24523"/>
    <cellStyle name="20% - הדגשה2 6 2 3 2 3" xfId="21191"/>
    <cellStyle name="20% - הדגשה2 6 2 3 2 4" xfId="14263"/>
    <cellStyle name="20% - הדגשה2 6 2 3 3" xfId="16063"/>
    <cellStyle name="20% - הדגשה2 6 2 3 3 2" xfId="22858"/>
    <cellStyle name="20% - הדגשה2 6 2 3 4" xfId="19525"/>
    <cellStyle name="20% - הדגשה2 6 2 3 5" xfId="12405"/>
    <cellStyle name="20% - הדגשה2 6 2 3 6" xfId="30903"/>
    <cellStyle name="20% - הדגשה2 6 2 3 7" xfId="6512"/>
    <cellStyle name="20% - הדגשה2 6 2 4" xfId="7583"/>
    <cellStyle name="20% - הדגשה2 6 2 4 2" xfId="17022"/>
    <cellStyle name="20% - הדגשה2 6 2 4 2 2" xfId="23690"/>
    <cellStyle name="20% - הדגשה2 6 2 4 3" xfId="20358"/>
    <cellStyle name="20% - הדגשה2 6 2 4 4" xfId="13365"/>
    <cellStyle name="20% - הדגשה2 6 2 5" xfId="15230"/>
    <cellStyle name="20% - הדגשה2 6 2 5 2" xfId="22025"/>
    <cellStyle name="20% - הדגשה2 6 2 6" xfId="18692"/>
    <cellStyle name="20% - הדגשה2 6 2 7" xfId="11491"/>
    <cellStyle name="20% - הדגשה2 6 2 8" xfId="28776"/>
    <cellStyle name="20% - הדגשה2 6 2 9" xfId="4385"/>
    <cellStyle name="20% - הדגשה2 6 3" xfId="1723"/>
    <cellStyle name="20% - הדגשה2 6 3 2" xfId="8121"/>
    <cellStyle name="20% - הדגשה2 6 3 2 2" xfId="14471"/>
    <cellStyle name="20% - הדגשה2 6 3 2 2 2" xfId="18063"/>
    <cellStyle name="20% - הדגשה2 6 3 2 2 2 2" xfId="24731"/>
    <cellStyle name="20% - הדגשה2 6 3 2 2 3" xfId="21399"/>
    <cellStyle name="20% - הדגשה2 6 3 2 3" xfId="16271"/>
    <cellStyle name="20% - הדגשה2 6 3 2 3 2" xfId="23066"/>
    <cellStyle name="20% - הדגשה2 6 3 2 4" xfId="19733"/>
    <cellStyle name="20% - הדגשה2 6 3 2 5" xfId="12613"/>
    <cellStyle name="20% - הדגשה2 6 3 3" xfId="13637"/>
    <cellStyle name="20% - הדגשה2 6 3 3 2" xfId="17230"/>
    <cellStyle name="20% - הדגשה2 6 3 3 2 2" xfId="23898"/>
    <cellStyle name="20% - הדגשה2 6 3 3 3" xfId="20566"/>
    <cellStyle name="20% - הדגשה2 6 3 4" xfId="15438"/>
    <cellStyle name="20% - הדגשה2 6 3 4 2" xfId="22233"/>
    <cellStyle name="20% - הדגשה2 6 3 5" xfId="18900"/>
    <cellStyle name="20% - הדגשה2 6 3 6" xfId="11768"/>
    <cellStyle name="20% - הדגשה2 6 3 7" xfId="29314"/>
    <cellStyle name="20% - הדגשה2 6 3 8" xfId="4923"/>
    <cellStyle name="20% - הדגשה2 6 4" xfId="2782"/>
    <cellStyle name="20% - הדגשה2 6 4 2" xfId="9180"/>
    <cellStyle name="20% - הדגשה2 6 4 2 2" xfId="17646"/>
    <cellStyle name="20% - הדגשה2 6 4 2 2 2" xfId="24314"/>
    <cellStyle name="20% - הדגשה2 6 4 2 3" xfId="20982"/>
    <cellStyle name="20% - הדגשה2 6 4 2 4" xfId="14054"/>
    <cellStyle name="20% - הדגשה2 6 4 3" xfId="15854"/>
    <cellStyle name="20% - הדגשה2 6 4 3 2" xfId="22649"/>
    <cellStyle name="20% - הדגשה2 6 4 4" xfId="19316"/>
    <cellStyle name="20% - הדגשה2 6 4 5" xfId="12196"/>
    <cellStyle name="20% - הדגשה2 6 4 6" xfId="30373"/>
    <cellStyle name="20% - הדגשה2 6 4 7" xfId="5982"/>
    <cellStyle name="20% - הדגשה2 6 5" xfId="7053"/>
    <cellStyle name="20% - הדגשה2 6 5 2" xfId="16813"/>
    <cellStyle name="20% - הדגשה2 6 5 2 2" xfId="23481"/>
    <cellStyle name="20% - הדגשה2 6 5 3" xfId="20149"/>
    <cellStyle name="20% - הדגשה2 6 5 4" xfId="13156"/>
    <cellStyle name="20% - הדגשה2 6 6" xfId="15021"/>
    <cellStyle name="20% - הדגשה2 6 6 2" xfId="21816"/>
    <cellStyle name="20% - הדגשה2 6 7" xfId="18359"/>
    <cellStyle name="20% - הדגשה2 6 8" xfId="11162"/>
    <cellStyle name="20% - הדגשה2 6 9" xfId="28246"/>
    <cellStyle name="20% - הדגשה2 7" xfId="430"/>
    <cellStyle name="20% - הדגשה2 7 2" xfId="1180"/>
    <cellStyle name="20% - הדגשה2 7 2 2" xfId="2252"/>
    <cellStyle name="20% - הדגשה2 7 2 2 2" xfId="8650"/>
    <cellStyle name="20% - הדגשה2 7 2 2 2 2" xfId="18157"/>
    <cellStyle name="20% - הדגשה2 7 2 2 2 2 2" xfId="24825"/>
    <cellStyle name="20% - הדגשה2 7 2 2 2 3" xfId="21493"/>
    <cellStyle name="20% - הדגשה2 7 2 2 2 4" xfId="14565"/>
    <cellStyle name="20% - הדגשה2 7 2 2 3" xfId="16365"/>
    <cellStyle name="20% - הדגשה2 7 2 2 3 2" xfId="23160"/>
    <cellStyle name="20% - הדגשה2 7 2 2 4" xfId="19827"/>
    <cellStyle name="20% - הדגשה2 7 2 2 5" xfId="12707"/>
    <cellStyle name="20% - הדגשה2 7 2 2 6" xfId="29843"/>
    <cellStyle name="20% - הדגשה2 7 2 2 7" xfId="5452"/>
    <cellStyle name="20% - הדגשה2 7 2 3" xfId="3311"/>
    <cellStyle name="20% - הדגשה2 7 2 3 2" xfId="9709"/>
    <cellStyle name="20% - הדגשה2 7 2 3 2 2" xfId="23992"/>
    <cellStyle name="20% - הדגשה2 7 2 3 2 3" xfId="17324"/>
    <cellStyle name="20% - הדגשה2 7 2 3 3" xfId="20660"/>
    <cellStyle name="20% - הדגשה2 7 2 3 4" xfId="13731"/>
    <cellStyle name="20% - הדגשה2 7 2 3 5" xfId="30902"/>
    <cellStyle name="20% - הדגשה2 7 2 3 6" xfId="6511"/>
    <cellStyle name="20% - הדגשה2 7 2 4" xfId="7582"/>
    <cellStyle name="20% - הדגשה2 7 2 4 2" xfId="22327"/>
    <cellStyle name="20% - הדגשה2 7 2 4 3" xfId="15532"/>
    <cellStyle name="20% - הדגשה2 7 2 5" xfId="18994"/>
    <cellStyle name="20% - הדגשה2 7 2 6" xfId="11867"/>
    <cellStyle name="20% - הדגשה2 7 2 7" xfId="28775"/>
    <cellStyle name="20% - הדגשה2 7 2 8" xfId="4384"/>
    <cellStyle name="20% - הדגשה2 7 3" xfId="1722"/>
    <cellStyle name="20% - הדגשה2 7 3 2" xfId="8120"/>
    <cellStyle name="20% - הדגשה2 7 3 2 2" xfId="17741"/>
    <cellStyle name="20% - הדגשה2 7 3 2 2 2" xfId="24409"/>
    <cellStyle name="20% - הדגשה2 7 3 2 3" xfId="21077"/>
    <cellStyle name="20% - הדגשה2 7 3 2 4" xfId="14149"/>
    <cellStyle name="20% - הדגשה2 7 3 3" xfId="15949"/>
    <cellStyle name="20% - הדגשה2 7 3 3 2" xfId="22744"/>
    <cellStyle name="20% - הדגשה2 7 3 4" xfId="19411"/>
    <cellStyle name="20% - הדגשה2 7 3 5" xfId="12291"/>
    <cellStyle name="20% - הדגשה2 7 3 6" xfId="29313"/>
    <cellStyle name="20% - הדגשה2 7 3 7" xfId="4922"/>
    <cellStyle name="20% - הדגשה2 7 4" xfId="2781"/>
    <cellStyle name="20% - הדגשה2 7 4 2" xfId="9179"/>
    <cellStyle name="20% - הדגשה2 7 4 2 2" xfId="23576"/>
    <cellStyle name="20% - הדגשה2 7 4 2 3" xfId="16908"/>
    <cellStyle name="20% - הדגשה2 7 4 3" xfId="20244"/>
    <cellStyle name="20% - הדגשה2 7 4 4" xfId="13251"/>
    <cellStyle name="20% - הדגשה2 7 4 5" xfId="30372"/>
    <cellStyle name="20% - הדגשה2 7 4 6" xfId="5981"/>
    <cellStyle name="20% - הדגשה2 7 5" xfId="7052"/>
    <cellStyle name="20% - הדגשה2 7 5 2" xfId="21911"/>
    <cellStyle name="20% - הדגשה2 7 5 3" xfId="15116"/>
    <cellStyle name="20% - הדגשה2 7 6" xfId="18327"/>
    <cellStyle name="20% - הדגשה2 7 7" xfId="11377"/>
    <cellStyle name="20% - הדגשה2 7 8" xfId="28245"/>
    <cellStyle name="20% - הדגשה2 7 9" xfId="3854"/>
    <cellStyle name="20% - הדגשה2 8" xfId="1049"/>
    <cellStyle name="20% - הדגשה2 8 2" xfId="2121"/>
    <cellStyle name="20% - הדגשה2 8 2 2" xfId="8519"/>
    <cellStyle name="20% - הדגשה2 8 2 2 2" xfId="17948"/>
    <cellStyle name="20% - הדגשה2 8 2 2 2 2" xfId="24616"/>
    <cellStyle name="20% - הדגשה2 8 2 2 3" xfId="21284"/>
    <cellStyle name="20% - הדגשה2 8 2 2 4" xfId="14356"/>
    <cellStyle name="20% - הדגשה2 8 2 3" xfId="16156"/>
    <cellStyle name="20% - הדגשה2 8 2 3 2" xfId="22951"/>
    <cellStyle name="20% - הדגשה2 8 2 4" xfId="19618"/>
    <cellStyle name="20% - הדגשה2 8 2 5" xfId="12498"/>
    <cellStyle name="20% - הדגשה2 8 2 6" xfId="29712"/>
    <cellStyle name="20% - הדגשה2 8 2 7" xfId="5321"/>
    <cellStyle name="20% - הדגשה2 8 3" xfId="3180"/>
    <cellStyle name="20% - הדגשה2 8 3 2" xfId="9578"/>
    <cellStyle name="20% - הדגשה2 8 3 2 2" xfId="23783"/>
    <cellStyle name="20% - הדגשה2 8 3 2 3" xfId="17115"/>
    <cellStyle name="20% - הדגשה2 8 3 3" xfId="20451"/>
    <cellStyle name="20% - הדגשה2 8 3 4" xfId="13522"/>
    <cellStyle name="20% - הדגשה2 8 3 5" xfId="30771"/>
    <cellStyle name="20% - הדגשה2 8 3 6" xfId="6380"/>
    <cellStyle name="20% - הדגשה2 8 4" xfId="7451"/>
    <cellStyle name="20% - הדגשה2 8 4 2" xfId="22118"/>
    <cellStyle name="20% - הדגשה2 8 4 3" xfId="15323"/>
    <cellStyle name="20% - הדגשה2 8 5" xfId="18785"/>
    <cellStyle name="20% - הדגשה2 8 6" xfId="11653"/>
    <cellStyle name="20% - הדגשה2 8 7" xfId="28644"/>
    <cellStyle name="20% - הדגשה2 8 8" xfId="4253"/>
    <cellStyle name="20% - הדגשה2 9" xfId="1579"/>
    <cellStyle name="20% - הדגשה2 9 2" xfId="7977"/>
    <cellStyle name="20% - הדגשה2 9 2 2" xfId="17531"/>
    <cellStyle name="20% - הדגשה2 9 2 2 2" xfId="24199"/>
    <cellStyle name="20% - הדגשה2 9 2 3" xfId="20867"/>
    <cellStyle name="20% - הדגשה2 9 2 4" xfId="13939"/>
    <cellStyle name="20% - הדגשה2 9 3" xfId="15739"/>
    <cellStyle name="20% - הדגשה2 9 3 2" xfId="22534"/>
    <cellStyle name="20% - הדגשה2 9 4" xfId="19201"/>
    <cellStyle name="20% - הדגשה2 9 5" xfId="12081"/>
    <cellStyle name="20% - הדגשה2 9 6" xfId="29170"/>
    <cellStyle name="20% - הדגשה2 9 7" xfId="4779"/>
    <cellStyle name="20% - הדגשה3" xfId="47" builtinId="38" customBuiltin="1"/>
    <cellStyle name="20% - הדגשה3 10" xfId="2652"/>
    <cellStyle name="20% - הדגשה3 10 2" xfId="9050"/>
    <cellStyle name="20% - הדגשה3 10 2 2" xfId="23368"/>
    <cellStyle name="20% - הדגשה3 10 2 3" xfId="16700"/>
    <cellStyle name="20% - הדגשה3 10 3" xfId="20036"/>
    <cellStyle name="20% - הדגשה3 10 4" xfId="13043"/>
    <cellStyle name="20% - הדגשה3 10 5" xfId="30243"/>
    <cellStyle name="20% - הדגשה3 10 6" xfId="5852"/>
    <cellStyle name="20% - הדגשה3 11" xfId="6911"/>
    <cellStyle name="20% - הדגשה3 11 2" xfId="21703"/>
    <cellStyle name="20% - הדגשה3 11 3" xfId="14908"/>
    <cellStyle name="20% - הדגשה3 12" xfId="18353"/>
    <cellStyle name="20% - הדגשה3 12 2" xfId="26494"/>
    <cellStyle name="20% - הדגשה3 13" xfId="25626"/>
    <cellStyle name="20% - הדגשה3 13 2" xfId="26509"/>
    <cellStyle name="20% - הדגשה3 14" xfId="25639"/>
    <cellStyle name="20% - הדגשה3 14 2" xfId="26522"/>
    <cellStyle name="20% - הדגשה3 15" xfId="25651"/>
    <cellStyle name="20% - הדגשה3 15 2" xfId="26534"/>
    <cellStyle name="20% - הדגשה3 16" xfId="25663"/>
    <cellStyle name="20% - הדגשה3 16 2" xfId="26546"/>
    <cellStyle name="20% - הדגשה3 17" xfId="25675"/>
    <cellStyle name="20% - הדגשה3 17 2" xfId="26559"/>
    <cellStyle name="20% - הדגשה3 18" xfId="25688"/>
    <cellStyle name="20% - הדגשה3 18 2" xfId="26572"/>
    <cellStyle name="20% - הדגשה3 19" xfId="25702"/>
    <cellStyle name="20% - הדגשה3 19 2" xfId="26585"/>
    <cellStyle name="20% - הדגשה3 2" xfId="194"/>
    <cellStyle name="20% - הדגשה3 2 10" xfId="6939"/>
    <cellStyle name="20% - הדגשה3 2 11" xfId="10186"/>
    <cellStyle name="20% - הדגשה3 2 12" xfId="28132"/>
    <cellStyle name="20% - הדגשה3 2 13" xfId="3741"/>
    <cellStyle name="20% - הדגשה3 2 2" xfId="426"/>
    <cellStyle name="20% - הדגשה3 2 2 10" xfId="10442"/>
    <cellStyle name="20% - הדגשה3 2 2 11" xfId="28242"/>
    <cellStyle name="20% - הדגשה3 2 2 12" xfId="3851"/>
    <cellStyle name="20% - הדגשה3 2 2 2" xfId="423"/>
    <cellStyle name="20% - הדגשה3 2 2 2 10" xfId="28240"/>
    <cellStyle name="20% - הדגשה3 2 2 2 11" xfId="3849"/>
    <cellStyle name="20% - הדגשה3 2 2 2 2" xfId="422"/>
    <cellStyle name="20% - הדגשה3 2 2 2 2 10" xfId="3848"/>
    <cellStyle name="20% - הדגשה3 2 2 2 2 2" xfId="1174"/>
    <cellStyle name="20% - הדגשה3 2 2 2 2 2 2" xfId="2246"/>
    <cellStyle name="20% - הדגשה3 2 2 2 2 2 2 2" xfId="8644"/>
    <cellStyle name="20% - הדגשה3 2 2 2 2 2 2 2 2" xfId="14645"/>
    <cellStyle name="20% - הדגשה3 2 2 2 2 2 2 2 2 2" xfId="18237"/>
    <cellStyle name="20% - הדגשה3 2 2 2 2 2 2 2 2 2 2" xfId="24905"/>
    <cellStyle name="20% - הדגשה3 2 2 2 2 2 2 2 2 3" xfId="21573"/>
    <cellStyle name="20% - הדגשה3 2 2 2 2 2 2 2 3" xfId="16445"/>
    <cellStyle name="20% - הדגשה3 2 2 2 2 2 2 2 3 2" xfId="23240"/>
    <cellStyle name="20% - הדגשה3 2 2 2 2 2 2 2 4" xfId="19907"/>
    <cellStyle name="20% - הדגשה3 2 2 2 2 2 2 2 5" xfId="12787"/>
    <cellStyle name="20% - הדגשה3 2 2 2 2 2 2 3" xfId="13811"/>
    <cellStyle name="20% - הדגשה3 2 2 2 2 2 2 3 2" xfId="17404"/>
    <cellStyle name="20% - הדגשה3 2 2 2 2 2 2 3 2 2" xfId="24072"/>
    <cellStyle name="20% - הדגשה3 2 2 2 2 2 2 3 3" xfId="20740"/>
    <cellStyle name="20% - הדגשה3 2 2 2 2 2 2 4" xfId="15612"/>
    <cellStyle name="20% - הדגשה3 2 2 2 2 2 2 4 2" xfId="22407"/>
    <cellStyle name="20% - הדגשה3 2 2 2 2 2 2 5" xfId="19074"/>
    <cellStyle name="20% - הדגשה3 2 2 2 2 2 2 6" xfId="11947"/>
    <cellStyle name="20% - הדגשה3 2 2 2 2 2 2 7" xfId="29837"/>
    <cellStyle name="20% - הדגשה3 2 2 2 2 2 2 8" xfId="5446"/>
    <cellStyle name="20% - הדגשה3 2 2 2 2 2 3" xfId="3305"/>
    <cellStyle name="20% - הדגשה3 2 2 2 2 2 3 2" xfId="9703"/>
    <cellStyle name="20% - הדגשה3 2 2 2 2 2 3 2 2" xfId="17821"/>
    <cellStyle name="20% - הדגשה3 2 2 2 2 2 3 2 2 2" xfId="24489"/>
    <cellStyle name="20% - הדגשה3 2 2 2 2 2 3 2 3" xfId="21157"/>
    <cellStyle name="20% - הדגשה3 2 2 2 2 2 3 2 4" xfId="14229"/>
    <cellStyle name="20% - הדגשה3 2 2 2 2 2 3 3" xfId="16029"/>
    <cellStyle name="20% - הדגשה3 2 2 2 2 2 3 3 2" xfId="22824"/>
    <cellStyle name="20% - הדגשה3 2 2 2 2 2 3 4" xfId="19491"/>
    <cellStyle name="20% - הדגשה3 2 2 2 2 2 3 5" xfId="12371"/>
    <cellStyle name="20% - הדגשה3 2 2 2 2 2 3 6" xfId="30896"/>
    <cellStyle name="20% - הדגשה3 2 2 2 2 2 3 7" xfId="6505"/>
    <cellStyle name="20% - הדגשה3 2 2 2 2 2 4" xfId="7576"/>
    <cellStyle name="20% - הדגשה3 2 2 2 2 2 4 2" xfId="16988"/>
    <cellStyle name="20% - הדגשה3 2 2 2 2 2 4 2 2" xfId="23656"/>
    <cellStyle name="20% - הדגשה3 2 2 2 2 2 4 3" xfId="20324"/>
    <cellStyle name="20% - הדגשה3 2 2 2 2 2 4 4" xfId="13331"/>
    <cellStyle name="20% - הדגשה3 2 2 2 2 2 5" xfId="15196"/>
    <cellStyle name="20% - הדגשה3 2 2 2 2 2 5 2" xfId="21991"/>
    <cellStyle name="20% - הדגשה3 2 2 2 2 2 6" xfId="18658"/>
    <cellStyle name="20% - הדגשה3 2 2 2 2 2 7" xfId="11457"/>
    <cellStyle name="20% - הדגשה3 2 2 2 2 2 8" xfId="28769"/>
    <cellStyle name="20% - הדגשה3 2 2 2 2 2 9" xfId="4378"/>
    <cellStyle name="20% - הדגשה3 2 2 2 2 3" xfId="1716"/>
    <cellStyle name="20% - הדגשה3 2 2 2 2 3 2" xfId="8114"/>
    <cellStyle name="20% - הדגשה3 2 2 2 2 3 2 2" xfId="14436"/>
    <cellStyle name="20% - הדגשה3 2 2 2 2 3 2 2 2" xfId="18028"/>
    <cellStyle name="20% - הדגשה3 2 2 2 2 3 2 2 2 2" xfId="24696"/>
    <cellStyle name="20% - הדגשה3 2 2 2 2 3 2 2 3" xfId="21364"/>
    <cellStyle name="20% - הדגשה3 2 2 2 2 3 2 3" xfId="16236"/>
    <cellStyle name="20% - הדגשה3 2 2 2 2 3 2 3 2" xfId="23031"/>
    <cellStyle name="20% - הדגשה3 2 2 2 2 3 2 4" xfId="19698"/>
    <cellStyle name="20% - הדגשה3 2 2 2 2 3 2 5" xfId="12578"/>
    <cellStyle name="20% - הדגשה3 2 2 2 2 3 3" xfId="13602"/>
    <cellStyle name="20% - הדגשה3 2 2 2 2 3 3 2" xfId="17195"/>
    <cellStyle name="20% - הדגשה3 2 2 2 2 3 3 2 2" xfId="23863"/>
    <cellStyle name="20% - הדגשה3 2 2 2 2 3 3 3" xfId="20531"/>
    <cellStyle name="20% - הדגשה3 2 2 2 2 3 4" xfId="15403"/>
    <cellStyle name="20% - הדגשה3 2 2 2 2 3 4 2" xfId="22198"/>
    <cellStyle name="20% - הדגשה3 2 2 2 2 3 5" xfId="18865"/>
    <cellStyle name="20% - הדגשה3 2 2 2 2 3 6" xfId="11733"/>
    <cellStyle name="20% - הדגשה3 2 2 2 2 3 7" xfId="29307"/>
    <cellStyle name="20% - הדגשה3 2 2 2 2 3 8" xfId="4916"/>
    <cellStyle name="20% - הדגשה3 2 2 2 2 4" xfId="2775"/>
    <cellStyle name="20% - הדגשה3 2 2 2 2 4 2" xfId="9173"/>
    <cellStyle name="20% - הדגשה3 2 2 2 2 4 2 2" xfId="17611"/>
    <cellStyle name="20% - הדגשה3 2 2 2 2 4 2 2 2" xfId="24279"/>
    <cellStyle name="20% - הדגשה3 2 2 2 2 4 2 3" xfId="20947"/>
    <cellStyle name="20% - הדגשה3 2 2 2 2 4 2 4" xfId="14019"/>
    <cellStyle name="20% - הדגשה3 2 2 2 2 4 3" xfId="15819"/>
    <cellStyle name="20% - הדגשה3 2 2 2 2 4 3 2" xfId="22614"/>
    <cellStyle name="20% - הדגשה3 2 2 2 2 4 4" xfId="19281"/>
    <cellStyle name="20% - הדגשה3 2 2 2 2 4 5" xfId="12161"/>
    <cellStyle name="20% - הדגשה3 2 2 2 2 4 6" xfId="30366"/>
    <cellStyle name="20% - הדגשה3 2 2 2 2 4 7" xfId="5975"/>
    <cellStyle name="20% - הדגשה3 2 2 2 2 5" xfId="7046"/>
    <cellStyle name="20% - הדגשה3 2 2 2 2 5 2" xfId="16778"/>
    <cellStyle name="20% - הדגשה3 2 2 2 2 5 2 2" xfId="23446"/>
    <cellStyle name="20% - הדגשה3 2 2 2 2 5 3" xfId="20114"/>
    <cellStyle name="20% - הדגשה3 2 2 2 2 5 4" xfId="13121"/>
    <cellStyle name="20% - הדגשה3 2 2 2 2 6" xfId="14986"/>
    <cellStyle name="20% - הדגשה3 2 2 2 2 6 2" xfId="21781"/>
    <cellStyle name="20% - הדגשה3 2 2 2 2 7" xfId="18507"/>
    <cellStyle name="20% - הדגשה3 2 2 2 2 8" xfId="11114"/>
    <cellStyle name="20% - הדגשה3 2 2 2 2 9" xfId="28239"/>
    <cellStyle name="20% - הדגשה3 2 2 2 3" xfId="1175"/>
    <cellStyle name="20% - הדגשה3 2 2 2 3 2" xfId="2247"/>
    <cellStyle name="20% - הדגשה3 2 2 2 3 2 2" xfId="8645"/>
    <cellStyle name="20% - הדגשה3 2 2 2 3 2 2 2" xfId="14601"/>
    <cellStyle name="20% - הדגשה3 2 2 2 3 2 2 2 2" xfId="18193"/>
    <cellStyle name="20% - הדגשה3 2 2 2 3 2 2 2 2 2" xfId="24861"/>
    <cellStyle name="20% - הדגשה3 2 2 2 3 2 2 2 3" xfId="21529"/>
    <cellStyle name="20% - הדגשה3 2 2 2 3 2 2 3" xfId="16401"/>
    <cellStyle name="20% - הדגשה3 2 2 2 3 2 2 3 2" xfId="23196"/>
    <cellStyle name="20% - הדגשה3 2 2 2 3 2 2 4" xfId="19863"/>
    <cellStyle name="20% - הדגשה3 2 2 2 3 2 2 5" xfId="12743"/>
    <cellStyle name="20% - הדגשה3 2 2 2 3 2 3" xfId="13767"/>
    <cellStyle name="20% - הדגשה3 2 2 2 3 2 3 2" xfId="17360"/>
    <cellStyle name="20% - הדגשה3 2 2 2 3 2 3 2 2" xfId="24028"/>
    <cellStyle name="20% - הדגשה3 2 2 2 3 2 3 3" xfId="20696"/>
    <cellStyle name="20% - הדגשה3 2 2 2 3 2 4" xfId="15568"/>
    <cellStyle name="20% - הדגשה3 2 2 2 3 2 4 2" xfId="22363"/>
    <cellStyle name="20% - הדגשה3 2 2 2 3 2 5" xfId="19030"/>
    <cellStyle name="20% - הדגשה3 2 2 2 3 2 6" xfId="11903"/>
    <cellStyle name="20% - הדגשה3 2 2 2 3 2 7" xfId="29838"/>
    <cellStyle name="20% - הדגשה3 2 2 2 3 2 8" xfId="5447"/>
    <cellStyle name="20% - הדגשה3 2 2 2 3 3" xfId="3306"/>
    <cellStyle name="20% - הדגשה3 2 2 2 3 3 2" xfId="9704"/>
    <cellStyle name="20% - הדגשה3 2 2 2 3 3 2 2" xfId="17777"/>
    <cellStyle name="20% - הדגשה3 2 2 2 3 3 2 2 2" xfId="24445"/>
    <cellStyle name="20% - הדגשה3 2 2 2 3 3 2 3" xfId="21113"/>
    <cellStyle name="20% - הדגשה3 2 2 2 3 3 2 4" xfId="14185"/>
    <cellStyle name="20% - הדגשה3 2 2 2 3 3 3" xfId="15985"/>
    <cellStyle name="20% - הדגשה3 2 2 2 3 3 3 2" xfId="22780"/>
    <cellStyle name="20% - הדגשה3 2 2 2 3 3 4" xfId="19447"/>
    <cellStyle name="20% - הדגשה3 2 2 2 3 3 5" xfId="12327"/>
    <cellStyle name="20% - הדגשה3 2 2 2 3 3 6" xfId="30897"/>
    <cellStyle name="20% - הדגשה3 2 2 2 3 3 7" xfId="6506"/>
    <cellStyle name="20% - הדגשה3 2 2 2 3 4" xfId="7577"/>
    <cellStyle name="20% - הדגשה3 2 2 2 3 4 2" xfId="16944"/>
    <cellStyle name="20% - הדגשה3 2 2 2 3 4 2 2" xfId="23612"/>
    <cellStyle name="20% - הדגשה3 2 2 2 3 4 3" xfId="20280"/>
    <cellStyle name="20% - הדגשה3 2 2 2 3 4 4" xfId="13287"/>
    <cellStyle name="20% - הדגשה3 2 2 2 3 5" xfId="15152"/>
    <cellStyle name="20% - הדגשה3 2 2 2 3 5 2" xfId="21947"/>
    <cellStyle name="20% - הדגשה3 2 2 2 3 6" xfId="18614"/>
    <cellStyle name="20% - הדגשה3 2 2 2 3 7" xfId="11413"/>
    <cellStyle name="20% - הדגשה3 2 2 2 3 8" xfId="28770"/>
    <cellStyle name="20% - הדגשה3 2 2 2 3 9" xfId="4379"/>
    <cellStyle name="20% - הדגשה3 2 2 2 4" xfId="1717"/>
    <cellStyle name="20% - הדגשה3 2 2 2 4 2" xfId="8115"/>
    <cellStyle name="20% - הדגשה3 2 2 2 4 2 2" xfId="14392"/>
    <cellStyle name="20% - הדגשה3 2 2 2 4 2 2 2" xfId="17984"/>
    <cellStyle name="20% - הדגשה3 2 2 2 4 2 2 2 2" xfId="24652"/>
    <cellStyle name="20% - הדגשה3 2 2 2 4 2 2 3" xfId="21320"/>
    <cellStyle name="20% - הדגשה3 2 2 2 4 2 3" xfId="16192"/>
    <cellStyle name="20% - הדגשה3 2 2 2 4 2 3 2" xfId="22987"/>
    <cellStyle name="20% - הדגשה3 2 2 2 4 2 4" xfId="19654"/>
    <cellStyle name="20% - הדגשה3 2 2 2 4 2 5" xfId="12534"/>
    <cellStyle name="20% - הדגשה3 2 2 2 4 3" xfId="13558"/>
    <cellStyle name="20% - הדגשה3 2 2 2 4 3 2" xfId="17151"/>
    <cellStyle name="20% - הדגשה3 2 2 2 4 3 2 2" xfId="23819"/>
    <cellStyle name="20% - הדגשה3 2 2 2 4 3 3" xfId="20487"/>
    <cellStyle name="20% - הדגשה3 2 2 2 4 4" xfId="15359"/>
    <cellStyle name="20% - הדגשה3 2 2 2 4 4 2" xfId="22154"/>
    <cellStyle name="20% - הדגשה3 2 2 2 4 5" xfId="18821"/>
    <cellStyle name="20% - הדגשה3 2 2 2 4 6" xfId="11689"/>
    <cellStyle name="20% - הדגשה3 2 2 2 4 7" xfId="29308"/>
    <cellStyle name="20% - הדגשה3 2 2 2 4 8" xfId="4917"/>
    <cellStyle name="20% - הדגשה3 2 2 2 5" xfId="2776"/>
    <cellStyle name="20% - הדגשה3 2 2 2 5 2" xfId="9174"/>
    <cellStyle name="20% - הדגשה3 2 2 2 5 2 2" xfId="17567"/>
    <cellStyle name="20% - הדגשה3 2 2 2 5 2 2 2" xfId="24235"/>
    <cellStyle name="20% - הדגשה3 2 2 2 5 2 3" xfId="20903"/>
    <cellStyle name="20% - הדגשה3 2 2 2 5 2 4" xfId="13975"/>
    <cellStyle name="20% - הדגשה3 2 2 2 5 3" xfId="15775"/>
    <cellStyle name="20% - הדגשה3 2 2 2 5 3 2" xfId="22570"/>
    <cellStyle name="20% - הדגשה3 2 2 2 5 4" xfId="19237"/>
    <cellStyle name="20% - הדגשה3 2 2 2 5 5" xfId="12117"/>
    <cellStyle name="20% - הדגשה3 2 2 2 5 6" xfId="30367"/>
    <cellStyle name="20% - הדגשה3 2 2 2 5 7" xfId="5976"/>
    <cellStyle name="20% - הדגשה3 2 2 2 6" xfId="7047"/>
    <cellStyle name="20% - הדגשה3 2 2 2 6 2" xfId="16734"/>
    <cellStyle name="20% - הדגשה3 2 2 2 6 2 2" xfId="23402"/>
    <cellStyle name="20% - הדגשה3 2 2 2 6 3" xfId="20070"/>
    <cellStyle name="20% - הדגשה3 2 2 2 6 4" xfId="13077"/>
    <cellStyle name="20% - הדגשה3 2 2 2 7" xfId="14942"/>
    <cellStyle name="20% - הדגשה3 2 2 2 7 2" xfId="21737"/>
    <cellStyle name="20% - הדגשה3 2 2 2 8" xfId="18529"/>
    <cellStyle name="20% - הדגשה3 2 2 2 9" xfId="10661"/>
    <cellStyle name="20% - הדגשה3 2 2 3" xfId="417"/>
    <cellStyle name="20% - הדגשה3 2 2 3 10" xfId="3847"/>
    <cellStyle name="20% - הדגשה3 2 2 3 2" xfId="1173"/>
    <cellStyle name="20% - הדגשה3 2 2 3 2 2" xfId="2245"/>
    <cellStyle name="20% - הדגשה3 2 2 3 2 2 2" xfId="8643"/>
    <cellStyle name="20% - הדגשה3 2 2 3 2 2 2 2" xfId="14663"/>
    <cellStyle name="20% - הדגשה3 2 2 3 2 2 2 2 2" xfId="18255"/>
    <cellStyle name="20% - הדגשה3 2 2 3 2 2 2 2 2 2" xfId="24923"/>
    <cellStyle name="20% - הדגשה3 2 2 3 2 2 2 2 3" xfId="21591"/>
    <cellStyle name="20% - הדגשה3 2 2 3 2 2 2 3" xfId="16463"/>
    <cellStyle name="20% - הדגשה3 2 2 3 2 2 2 3 2" xfId="23258"/>
    <cellStyle name="20% - הדגשה3 2 2 3 2 2 2 4" xfId="19925"/>
    <cellStyle name="20% - הדגשה3 2 2 3 2 2 2 5" xfId="12805"/>
    <cellStyle name="20% - הדגשה3 2 2 3 2 2 3" xfId="13829"/>
    <cellStyle name="20% - הדגשה3 2 2 3 2 2 3 2" xfId="17422"/>
    <cellStyle name="20% - הדגשה3 2 2 3 2 2 3 2 2" xfId="24090"/>
    <cellStyle name="20% - הדגשה3 2 2 3 2 2 3 3" xfId="20758"/>
    <cellStyle name="20% - הדגשה3 2 2 3 2 2 4" xfId="15630"/>
    <cellStyle name="20% - הדגשה3 2 2 3 2 2 4 2" xfId="22425"/>
    <cellStyle name="20% - הדגשה3 2 2 3 2 2 5" xfId="19092"/>
    <cellStyle name="20% - הדגשה3 2 2 3 2 2 6" xfId="11965"/>
    <cellStyle name="20% - הדגשה3 2 2 3 2 2 7" xfId="29836"/>
    <cellStyle name="20% - הדגשה3 2 2 3 2 2 8" xfId="5445"/>
    <cellStyle name="20% - הדגשה3 2 2 3 2 3" xfId="3304"/>
    <cellStyle name="20% - הדגשה3 2 2 3 2 3 2" xfId="9702"/>
    <cellStyle name="20% - הדגשה3 2 2 3 2 3 2 2" xfId="17839"/>
    <cellStyle name="20% - הדגשה3 2 2 3 2 3 2 2 2" xfId="24507"/>
    <cellStyle name="20% - הדגשה3 2 2 3 2 3 2 3" xfId="21175"/>
    <cellStyle name="20% - הדגשה3 2 2 3 2 3 2 4" xfId="14247"/>
    <cellStyle name="20% - הדגשה3 2 2 3 2 3 3" xfId="16047"/>
    <cellStyle name="20% - הדגשה3 2 2 3 2 3 3 2" xfId="22842"/>
    <cellStyle name="20% - הדגשה3 2 2 3 2 3 4" xfId="19509"/>
    <cellStyle name="20% - הדגשה3 2 2 3 2 3 5" xfId="12389"/>
    <cellStyle name="20% - הדגשה3 2 2 3 2 3 6" xfId="30895"/>
    <cellStyle name="20% - הדגשה3 2 2 3 2 3 7" xfId="6504"/>
    <cellStyle name="20% - הדגשה3 2 2 3 2 4" xfId="7575"/>
    <cellStyle name="20% - הדגשה3 2 2 3 2 4 2" xfId="17006"/>
    <cellStyle name="20% - הדגשה3 2 2 3 2 4 2 2" xfId="23674"/>
    <cellStyle name="20% - הדגשה3 2 2 3 2 4 3" xfId="20342"/>
    <cellStyle name="20% - הדגשה3 2 2 3 2 4 4" xfId="13349"/>
    <cellStyle name="20% - הדגשה3 2 2 3 2 5" xfId="15214"/>
    <cellStyle name="20% - הדגשה3 2 2 3 2 5 2" xfId="22009"/>
    <cellStyle name="20% - הדגשה3 2 2 3 2 6" xfId="18676"/>
    <cellStyle name="20% - הדגשה3 2 2 3 2 7" xfId="11475"/>
    <cellStyle name="20% - הדגשה3 2 2 3 2 8" xfId="28768"/>
    <cellStyle name="20% - הדגשה3 2 2 3 2 9" xfId="4377"/>
    <cellStyle name="20% - הדגשה3 2 2 3 3" xfId="1715"/>
    <cellStyle name="20% - הדגשה3 2 2 3 3 2" xfId="8113"/>
    <cellStyle name="20% - הדגשה3 2 2 3 3 2 2" xfId="14454"/>
    <cellStyle name="20% - הדגשה3 2 2 3 3 2 2 2" xfId="18046"/>
    <cellStyle name="20% - הדגשה3 2 2 3 3 2 2 2 2" xfId="24714"/>
    <cellStyle name="20% - הדגשה3 2 2 3 3 2 2 3" xfId="21382"/>
    <cellStyle name="20% - הדגשה3 2 2 3 3 2 3" xfId="16254"/>
    <cellStyle name="20% - הדגשה3 2 2 3 3 2 3 2" xfId="23049"/>
    <cellStyle name="20% - הדגשה3 2 2 3 3 2 4" xfId="19716"/>
    <cellStyle name="20% - הדגשה3 2 2 3 3 2 5" xfId="12596"/>
    <cellStyle name="20% - הדגשה3 2 2 3 3 3" xfId="13620"/>
    <cellStyle name="20% - הדגשה3 2 2 3 3 3 2" xfId="17213"/>
    <cellStyle name="20% - הדגשה3 2 2 3 3 3 2 2" xfId="23881"/>
    <cellStyle name="20% - הדגשה3 2 2 3 3 3 3" xfId="20549"/>
    <cellStyle name="20% - הדגשה3 2 2 3 3 4" xfId="15421"/>
    <cellStyle name="20% - הדגשה3 2 2 3 3 4 2" xfId="22216"/>
    <cellStyle name="20% - הדגשה3 2 2 3 3 5" xfId="18883"/>
    <cellStyle name="20% - הדגשה3 2 2 3 3 6" xfId="11751"/>
    <cellStyle name="20% - הדגשה3 2 2 3 3 7" xfId="29306"/>
    <cellStyle name="20% - הדגשה3 2 2 3 3 8" xfId="4915"/>
    <cellStyle name="20% - הדגשה3 2 2 3 4" xfId="2774"/>
    <cellStyle name="20% - הדגשה3 2 2 3 4 2" xfId="9172"/>
    <cellStyle name="20% - הדגשה3 2 2 3 4 2 2" xfId="17629"/>
    <cellStyle name="20% - הדגשה3 2 2 3 4 2 2 2" xfId="24297"/>
    <cellStyle name="20% - הדגשה3 2 2 3 4 2 3" xfId="20965"/>
    <cellStyle name="20% - הדגשה3 2 2 3 4 2 4" xfId="14037"/>
    <cellStyle name="20% - הדגשה3 2 2 3 4 3" xfId="15837"/>
    <cellStyle name="20% - הדגשה3 2 2 3 4 3 2" xfId="22632"/>
    <cellStyle name="20% - הדגשה3 2 2 3 4 4" xfId="19299"/>
    <cellStyle name="20% - הדגשה3 2 2 3 4 5" xfId="12179"/>
    <cellStyle name="20% - הדגשה3 2 2 3 4 6" xfId="30365"/>
    <cellStyle name="20% - הדגשה3 2 2 3 4 7" xfId="5974"/>
    <cellStyle name="20% - הדגשה3 2 2 3 5" xfId="7045"/>
    <cellStyle name="20% - הדגשה3 2 2 3 5 2" xfId="16796"/>
    <cellStyle name="20% - הדגשה3 2 2 3 5 2 2" xfId="23464"/>
    <cellStyle name="20% - הדגשה3 2 2 3 5 3" xfId="20132"/>
    <cellStyle name="20% - הדגשה3 2 2 3 5 4" xfId="13139"/>
    <cellStyle name="20% - הדגשה3 2 2 3 6" xfId="15004"/>
    <cellStyle name="20% - הדגשה3 2 2 3 6 2" xfId="21799"/>
    <cellStyle name="20% - הדגשה3 2 2 3 7" xfId="18393"/>
    <cellStyle name="20% - הדגשה3 2 2 3 8" xfId="11134"/>
    <cellStyle name="20% - הדגשה3 2 2 3 9" xfId="28238"/>
    <cellStyle name="20% - הדגשה3 2 2 4" xfId="416"/>
    <cellStyle name="20% - הדגשה3 2 2 4 2" xfId="1172"/>
    <cellStyle name="20% - הדגשה3 2 2 4 2 2" xfId="2244"/>
    <cellStyle name="20% - הדגשה3 2 2 4 2 2 2" xfId="8642"/>
    <cellStyle name="20% - הדגשה3 2 2 4 2 2 2 2" xfId="18124"/>
    <cellStyle name="20% - הדגשה3 2 2 4 2 2 2 2 2" xfId="24792"/>
    <cellStyle name="20% - הדגשה3 2 2 4 2 2 2 3" xfId="21460"/>
    <cellStyle name="20% - הדגשה3 2 2 4 2 2 2 4" xfId="14532"/>
    <cellStyle name="20% - הדגשה3 2 2 4 2 2 3" xfId="16332"/>
    <cellStyle name="20% - הדגשה3 2 2 4 2 2 3 2" xfId="23127"/>
    <cellStyle name="20% - הדגשה3 2 2 4 2 2 4" xfId="19794"/>
    <cellStyle name="20% - הדגשה3 2 2 4 2 2 5" xfId="12674"/>
    <cellStyle name="20% - הדגשה3 2 2 4 2 2 6" xfId="29835"/>
    <cellStyle name="20% - הדגשה3 2 2 4 2 2 7" xfId="5444"/>
    <cellStyle name="20% - הדגשה3 2 2 4 2 3" xfId="3303"/>
    <cellStyle name="20% - הדגשה3 2 2 4 2 3 2" xfId="9701"/>
    <cellStyle name="20% - הדגשה3 2 2 4 2 3 2 2" xfId="23959"/>
    <cellStyle name="20% - הדגשה3 2 2 4 2 3 2 3" xfId="17291"/>
    <cellStyle name="20% - הדגשה3 2 2 4 2 3 3" xfId="20627"/>
    <cellStyle name="20% - הדגשה3 2 2 4 2 3 4" xfId="13698"/>
    <cellStyle name="20% - הדגשה3 2 2 4 2 3 5" xfId="30894"/>
    <cellStyle name="20% - הדגשה3 2 2 4 2 3 6" xfId="6503"/>
    <cellStyle name="20% - הדגשה3 2 2 4 2 4" xfId="7574"/>
    <cellStyle name="20% - הדגשה3 2 2 4 2 4 2" xfId="22294"/>
    <cellStyle name="20% - הדגשה3 2 2 4 2 4 3" xfId="15499"/>
    <cellStyle name="20% - הדגשה3 2 2 4 2 5" xfId="18961"/>
    <cellStyle name="20% - הדגשה3 2 2 4 2 6" xfId="11834"/>
    <cellStyle name="20% - הדגשה3 2 2 4 2 7" xfId="28767"/>
    <cellStyle name="20% - הדגשה3 2 2 4 2 8" xfId="4376"/>
    <cellStyle name="20% - הדגשה3 2 2 4 3" xfId="1714"/>
    <cellStyle name="20% - הדגשה3 2 2 4 3 2" xfId="8112"/>
    <cellStyle name="20% - הדגשה3 2 2 4 3 2 2" xfId="17708"/>
    <cellStyle name="20% - הדגשה3 2 2 4 3 2 2 2" xfId="24376"/>
    <cellStyle name="20% - הדגשה3 2 2 4 3 2 3" xfId="21044"/>
    <cellStyle name="20% - הדגשה3 2 2 4 3 2 4" xfId="14116"/>
    <cellStyle name="20% - הדגשה3 2 2 4 3 3" xfId="15916"/>
    <cellStyle name="20% - הדגשה3 2 2 4 3 3 2" xfId="22711"/>
    <cellStyle name="20% - הדגשה3 2 2 4 3 4" xfId="19378"/>
    <cellStyle name="20% - הדגשה3 2 2 4 3 5" xfId="12258"/>
    <cellStyle name="20% - הדגשה3 2 2 4 3 6" xfId="29305"/>
    <cellStyle name="20% - הדגשה3 2 2 4 3 7" xfId="4914"/>
    <cellStyle name="20% - הדגשה3 2 2 4 4" xfId="2773"/>
    <cellStyle name="20% - הדגשה3 2 2 4 4 2" xfId="9171"/>
    <cellStyle name="20% - הדגשה3 2 2 4 4 2 2" xfId="23543"/>
    <cellStyle name="20% - הדגשה3 2 2 4 4 2 3" xfId="16875"/>
    <cellStyle name="20% - הדגשה3 2 2 4 4 3" xfId="20211"/>
    <cellStyle name="20% - הדגשה3 2 2 4 4 4" xfId="13218"/>
    <cellStyle name="20% - הדגשה3 2 2 4 4 5" xfId="30364"/>
    <cellStyle name="20% - הדגשה3 2 2 4 4 6" xfId="5973"/>
    <cellStyle name="20% - הדגשה3 2 2 4 5" xfId="7044"/>
    <cellStyle name="20% - הדגשה3 2 2 4 5 2" xfId="21878"/>
    <cellStyle name="20% - הדגשה3 2 2 4 5 3" xfId="15083"/>
    <cellStyle name="20% - הדגשה3 2 2 4 6" xfId="18391"/>
    <cellStyle name="20% - הדגשה3 2 2 4 7" xfId="11344"/>
    <cellStyle name="20% - הדגשה3 2 2 4 8" xfId="28237"/>
    <cellStyle name="20% - הדגשה3 2 2 4 9" xfId="3846"/>
    <cellStyle name="20% - הדגשה3 2 2 5" xfId="1177"/>
    <cellStyle name="20% - הדגשה3 2 2 5 2" xfId="2249"/>
    <cellStyle name="20% - הדגשה3 2 2 5 2 2" xfId="8647"/>
    <cellStyle name="20% - הדגשה3 2 2 5 2 2 2" xfId="17915"/>
    <cellStyle name="20% - הדגשה3 2 2 5 2 2 2 2" xfId="24583"/>
    <cellStyle name="20% - הדגשה3 2 2 5 2 2 3" xfId="21251"/>
    <cellStyle name="20% - הדגשה3 2 2 5 2 2 4" xfId="14323"/>
    <cellStyle name="20% - הדגשה3 2 2 5 2 3" xfId="16123"/>
    <cellStyle name="20% - הדגשה3 2 2 5 2 3 2" xfId="22918"/>
    <cellStyle name="20% - הדגשה3 2 2 5 2 4" xfId="19585"/>
    <cellStyle name="20% - הדגשה3 2 2 5 2 5" xfId="12465"/>
    <cellStyle name="20% - הדגשה3 2 2 5 2 6" xfId="29840"/>
    <cellStyle name="20% - הדגשה3 2 2 5 2 7" xfId="5449"/>
    <cellStyle name="20% - הדגשה3 2 2 5 3" xfId="3308"/>
    <cellStyle name="20% - הדגשה3 2 2 5 3 2" xfId="9706"/>
    <cellStyle name="20% - הדגשה3 2 2 5 3 2 2" xfId="23750"/>
    <cellStyle name="20% - הדגשה3 2 2 5 3 2 3" xfId="17082"/>
    <cellStyle name="20% - הדגשה3 2 2 5 3 3" xfId="20418"/>
    <cellStyle name="20% - הדגשה3 2 2 5 3 4" xfId="13489"/>
    <cellStyle name="20% - הדגשה3 2 2 5 3 5" xfId="30899"/>
    <cellStyle name="20% - הדגשה3 2 2 5 3 6" xfId="6508"/>
    <cellStyle name="20% - הדגשה3 2 2 5 4" xfId="7579"/>
    <cellStyle name="20% - הדגשה3 2 2 5 4 2" xfId="22085"/>
    <cellStyle name="20% - הדגשה3 2 2 5 4 3" xfId="15290"/>
    <cellStyle name="20% - הדגשה3 2 2 5 5" xfId="18752"/>
    <cellStyle name="20% - הדגשה3 2 2 5 6" xfId="11620"/>
    <cellStyle name="20% - הדגשה3 2 2 5 7" xfId="28772"/>
    <cellStyle name="20% - הדגשה3 2 2 5 8" xfId="4381"/>
    <cellStyle name="20% - הדגשה3 2 2 6" xfId="1719"/>
    <cellStyle name="20% - הדגשה3 2 2 6 2" xfId="8117"/>
    <cellStyle name="20% - הדגשה3 2 2 6 2 2" xfId="17498"/>
    <cellStyle name="20% - הדגשה3 2 2 6 2 2 2" xfId="24166"/>
    <cellStyle name="20% - הדגשה3 2 2 6 2 3" xfId="20834"/>
    <cellStyle name="20% - הדגשה3 2 2 6 2 4" xfId="13906"/>
    <cellStyle name="20% - הדגשה3 2 2 6 3" xfId="15706"/>
    <cellStyle name="20% - הדגשה3 2 2 6 3 2" xfId="22501"/>
    <cellStyle name="20% - הדגשה3 2 2 6 4" xfId="19168"/>
    <cellStyle name="20% - הדגשה3 2 2 6 5" xfId="12048"/>
    <cellStyle name="20% - הדגשה3 2 2 6 6" xfId="29310"/>
    <cellStyle name="20% - הדגשה3 2 2 6 7" xfId="4919"/>
    <cellStyle name="20% - הדגשה3 2 2 7" xfId="2778"/>
    <cellStyle name="20% - הדגשה3 2 2 7 2" xfId="9176"/>
    <cellStyle name="20% - הדגשה3 2 2 7 2 2" xfId="23333"/>
    <cellStyle name="20% - הדגשה3 2 2 7 2 3" xfId="16665"/>
    <cellStyle name="20% - הדגשה3 2 2 7 3" xfId="20001"/>
    <cellStyle name="20% - הדגשה3 2 2 7 4" xfId="13008"/>
    <cellStyle name="20% - הדגשה3 2 2 7 5" xfId="30369"/>
    <cellStyle name="20% - הדגשה3 2 2 7 6" xfId="5978"/>
    <cellStyle name="20% - הדגשה3 2 2 8" xfId="7049"/>
    <cellStyle name="20% - הדגשה3 2 2 8 2" xfId="21668"/>
    <cellStyle name="20% - הדגשה3 2 2 8 3" xfId="14873"/>
    <cellStyle name="20% - הדגשה3 2 2 9" xfId="18576"/>
    <cellStyle name="20% - הדגשה3 2 3" xfId="415"/>
    <cellStyle name="20% - הדגשה3 2 3 2" xfId="414"/>
    <cellStyle name="20% - הדגשה3 2 3 2 2" xfId="1170"/>
    <cellStyle name="20% - הדגשה3 2 3 2 2 2" xfId="2242"/>
    <cellStyle name="20% - הדגשה3 2 3 2 2 2 2" xfId="8640"/>
    <cellStyle name="20% - הדגשה3 2 3 2 2 2 3" xfId="27452"/>
    <cellStyle name="20% - הדגשה3 2 3 2 2 2 4" xfId="29833"/>
    <cellStyle name="20% - הדגשה3 2 3 2 2 2 5" xfId="5442"/>
    <cellStyle name="20% - הדגשה3 2 3 2 2 3" xfId="3301"/>
    <cellStyle name="20% - הדגשה3 2 3 2 2 3 2" xfId="9699"/>
    <cellStyle name="20% - הדגשה3 2 3 2 2 3 3" xfId="27913"/>
    <cellStyle name="20% - הדגשה3 2 3 2 2 3 4" xfId="30892"/>
    <cellStyle name="20% - הדגשה3 2 3 2 2 3 5" xfId="6501"/>
    <cellStyle name="20% - הדגשה3 2 3 2 2 4" xfId="7572"/>
    <cellStyle name="20% - הדגשה3 2 3 2 2 5" xfId="27041"/>
    <cellStyle name="20% - הדגשה3 2 3 2 2 6" xfId="28765"/>
    <cellStyle name="20% - הדגשה3 2 3 2 2 7" xfId="4374"/>
    <cellStyle name="20% - הדגשה3 2 3 2 3" xfId="1712"/>
    <cellStyle name="20% - הדגשה3 2 3 2 3 2" xfId="8110"/>
    <cellStyle name="20% - הדגשה3 2 3 2 3 3" xfId="27231"/>
    <cellStyle name="20% - הדגשה3 2 3 2 3 4" xfId="29303"/>
    <cellStyle name="20% - הדגשה3 2 3 2 3 5" xfId="4912"/>
    <cellStyle name="20% - הדגשה3 2 3 2 4" xfId="2771"/>
    <cellStyle name="20% - הדגשה3 2 3 2 4 2" xfId="9169"/>
    <cellStyle name="20% - הדגשה3 2 3 2 4 3" xfId="27681"/>
    <cellStyle name="20% - הדגשה3 2 3 2 4 4" xfId="30362"/>
    <cellStyle name="20% - הדגשה3 2 3 2 4 5" xfId="5971"/>
    <cellStyle name="20% - הדגשה3 2 3 2 5" xfId="7042"/>
    <cellStyle name="20% - הדגשה3 2 3 2 6" xfId="26810"/>
    <cellStyle name="20% - הדגשה3 2 3 2 7" xfId="28235"/>
    <cellStyle name="20% - הדגשה3 2 3 2 8" xfId="3844"/>
    <cellStyle name="20% - הדגשה3 2 3 3" xfId="1171"/>
    <cellStyle name="20% - הדגשה3 2 3 3 2" xfId="2243"/>
    <cellStyle name="20% - הדגשה3 2 3 3 2 2" xfId="8641"/>
    <cellStyle name="20% - הדגשה3 2 3 3 2 3" xfId="27453"/>
    <cellStyle name="20% - הדגשה3 2 3 3 2 4" xfId="29834"/>
    <cellStyle name="20% - הדגשה3 2 3 3 2 5" xfId="5443"/>
    <cellStyle name="20% - הדגשה3 2 3 3 3" xfId="3302"/>
    <cellStyle name="20% - הדגשה3 2 3 3 3 2" xfId="9700"/>
    <cellStyle name="20% - הדגשה3 2 3 3 3 3" xfId="27914"/>
    <cellStyle name="20% - הדגשה3 2 3 3 3 4" xfId="30893"/>
    <cellStyle name="20% - הדגשה3 2 3 3 3 5" xfId="6502"/>
    <cellStyle name="20% - הדגשה3 2 3 3 4" xfId="7573"/>
    <cellStyle name="20% - הדגשה3 2 3 3 5" xfId="27042"/>
    <cellStyle name="20% - הדגשה3 2 3 3 6" xfId="28766"/>
    <cellStyle name="20% - הדגשה3 2 3 3 7" xfId="4375"/>
    <cellStyle name="20% - הדגשה3 2 3 4" xfId="1713"/>
    <cellStyle name="20% - הדגשה3 2 3 4 2" xfId="8111"/>
    <cellStyle name="20% - הדגשה3 2 3 4 3" xfId="27232"/>
    <cellStyle name="20% - הדגשה3 2 3 4 4" xfId="29304"/>
    <cellStyle name="20% - הדגשה3 2 3 4 5" xfId="4913"/>
    <cellStyle name="20% - הדגשה3 2 3 5" xfId="2772"/>
    <cellStyle name="20% - הדגשה3 2 3 5 2" xfId="9170"/>
    <cellStyle name="20% - הדגשה3 2 3 5 3" xfId="27682"/>
    <cellStyle name="20% - הדגשה3 2 3 5 4" xfId="30363"/>
    <cellStyle name="20% - הדגשה3 2 3 5 5" xfId="5972"/>
    <cellStyle name="20% - הדגשה3 2 3 6" xfId="7043"/>
    <cellStyle name="20% - הדגשה3 2 3 6 2" xfId="26811"/>
    <cellStyle name="20% - הדגשה3 2 3 7" xfId="10866"/>
    <cellStyle name="20% - הדגשה3 2 3 8" xfId="28236"/>
    <cellStyle name="20% - הדגשה3 2 3 9" xfId="3845"/>
    <cellStyle name="20% - הדגשה3 2 4" xfId="413"/>
    <cellStyle name="20% - הדגשה3 2 4 2" xfId="1169"/>
    <cellStyle name="20% - הדגשה3 2 4 2 2" xfId="2241"/>
    <cellStyle name="20% - הדגשה3 2 4 2 2 2" xfId="8639"/>
    <cellStyle name="20% - הדגשה3 2 4 2 2 3" xfId="27451"/>
    <cellStyle name="20% - הדגשה3 2 4 2 2 4" xfId="29832"/>
    <cellStyle name="20% - הדגשה3 2 4 2 2 5" xfId="5441"/>
    <cellStyle name="20% - הדגשה3 2 4 2 3" xfId="3300"/>
    <cellStyle name="20% - הדגשה3 2 4 2 3 2" xfId="9698"/>
    <cellStyle name="20% - הדגשה3 2 4 2 3 3" xfId="27912"/>
    <cellStyle name="20% - הדגשה3 2 4 2 3 4" xfId="30891"/>
    <cellStyle name="20% - הדגשה3 2 4 2 3 5" xfId="6500"/>
    <cellStyle name="20% - הדגשה3 2 4 2 4" xfId="7571"/>
    <cellStyle name="20% - הדגשה3 2 4 2 5" xfId="26470"/>
    <cellStyle name="20% - הדגשה3 2 4 2 6" xfId="28764"/>
    <cellStyle name="20% - הדגשה3 2 4 2 7" xfId="4373"/>
    <cellStyle name="20% - הדגשה3 2 4 3" xfId="1711"/>
    <cellStyle name="20% - הדגשה3 2 4 3 2" xfId="8109"/>
    <cellStyle name="20% - הדגשה3 2 4 3 3" xfId="27230"/>
    <cellStyle name="20% - הדגשה3 2 4 3 4" xfId="29302"/>
    <cellStyle name="20% - הדגשה3 2 4 3 5" xfId="4911"/>
    <cellStyle name="20% - הדגשה3 2 4 4" xfId="2770"/>
    <cellStyle name="20% - הדגשה3 2 4 4 2" xfId="9168"/>
    <cellStyle name="20% - הדגשה3 2 4 4 3" xfId="27680"/>
    <cellStyle name="20% - הדגשה3 2 4 4 4" xfId="30361"/>
    <cellStyle name="20% - הדגשה3 2 4 4 5" xfId="5970"/>
    <cellStyle name="20% - הדגשה3 2 4 5" xfId="7041"/>
    <cellStyle name="20% - הדגשה3 2 4 6" xfId="25556"/>
    <cellStyle name="20% - הדגשה3 2 4 7" xfId="28234"/>
    <cellStyle name="20% - הדגשה3 2 4 8" xfId="3843"/>
    <cellStyle name="20% - הדגשה3 2 5" xfId="411"/>
    <cellStyle name="20% - הדגשה3 2 5 2" xfId="1168"/>
    <cellStyle name="20% - הדגשה3 2 5 2 2" xfId="2240"/>
    <cellStyle name="20% - הדגשה3 2 5 2 2 2" xfId="8638"/>
    <cellStyle name="20% - הדגשה3 2 5 2 2 3" xfId="27450"/>
    <cellStyle name="20% - הדגשה3 2 5 2 2 4" xfId="29831"/>
    <cellStyle name="20% - הדגשה3 2 5 2 2 5" xfId="5440"/>
    <cellStyle name="20% - הדגשה3 2 5 2 3" xfId="3299"/>
    <cellStyle name="20% - הדגשה3 2 5 2 3 2" xfId="9697"/>
    <cellStyle name="20% - הדגשה3 2 5 2 3 3" xfId="27911"/>
    <cellStyle name="20% - הדגשה3 2 5 2 3 4" xfId="30890"/>
    <cellStyle name="20% - הדגשה3 2 5 2 3 5" xfId="6499"/>
    <cellStyle name="20% - הדגשה3 2 5 2 4" xfId="7570"/>
    <cellStyle name="20% - הדגשה3 2 5 2 5" xfId="27040"/>
    <cellStyle name="20% - הדגשה3 2 5 2 6" xfId="28763"/>
    <cellStyle name="20% - הדגשה3 2 5 2 7" xfId="4372"/>
    <cellStyle name="20% - הדגשה3 2 5 3" xfId="1710"/>
    <cellStyle name="20% - הדגשה3 2 5 3 2" xfId="8108"/>
    <cellStyle name="20% - הדגשה3 2 5 3 3" xfId="27229"/>
    <cellStyle name="20% - הדגשה3 2 5 3 4" xfId="29301"/>
    <cellStyle name="20% - הדגשה3 2 5 3 5" xfId="4910"/>
    <cellStyle name="20% - הדגשה3 2 5 4" xfId="2769"/>
    <cellStyle name="20% - הדגשה3 2 5 4 2" xfId="9167"/>
    <cellStyle name="20% - הדגשה3 2 5 4 3" xfId="27679"/>
    <cellStyle name="20% - הדגשה3 2 5 4 4" xfId="30360"/>
    <cellStyle name="20% - הדגשה3 2 5 4 5" xfId="5969"/>
    <cellStyle name="20% - הדגשה3 2 5 5" xfId="7040"/>
    <cellStyle name="20% - הדגשה3 2 5 6" xfId="26461"/>
    <cellStyle name="20% - הדגשה3 2 5 7" xfId="28233"/>
    <cellStyle name="20% - הדגשה3 2 5 8" xfId="3842"/>
    <cellStyle name="20% - הדגשה3 2 6" xfId="881"/>
    <cellStyle name="20% - הדגשה3 2 7" xfId="1067"/>
    <cellStyle name="20% - הדגשה3 2 7 2" xfId="2139"/>
    <cellStyle name="20% - הדגשה3 2 7 2 2" xfId="8537"/>
    <cellStyle name="20% - הדגשה3 2 7 2 3" xfId="27412"/>
    <cellStyle name="20% - הדגשה3 2 7 2 4" xfId="29730"/>
    <cellStyle name="20% - הדגשה3 2 7 2 5" xfId="5339"/>
    <cellStyle name="20% - הדגשה3 2 7 3" xfId="3198"/>
    <cellStyle name="20% - הדגשה3 2 7 3 2" xfId="9596"/>
    <cellStyle name="20% - הדגשה3 2 7 3 3" xfId="27872"/>
    <cellStyle name="20% - הדגשה3 2 7 3 4" xfId="30789"/>
    <cellStyle name="20% - הדגשה3 2 7 3 5" xfId="6398"/>
    <cellStyle name="20% - הדגשה3 2 7 4" xfId="7469"/>
    <cellStyle name="20% - הדגשה3 2 7 5" xfId="27007"/>
    <cellStyle name="20% - הדגשה3 2 7 6" xfId="28662"/>
    <cellStyle name="20% - הדגשה3 2 7 7" xfId="4271"/>
    <cellStyle name="20% - הדגשה3 2 8" xfId="1609"/>
    <cellStyle name="20% - הדגשה3 2 8 2" xfId="8007"/>
    <cellStyle name="20% - הדגשה3 2 8 3" xfId="27193"/>
    <cellStyle name="20% - הדגשה3 2 8 4" xfId="29200"/>
    <cellStyle name="20% - הדגשה3 2 8 5" xfId="4809"/>
    <cellStyle name="20% - הדגשה3 2 9" xfId="2668"/>
    <cellStyle name="20% - הדגשה3 2 9 2" xfId="9066"/>
    <cellStyle name="20% - הדגשה3 2 9 3" xfId="27640"/>
    <cellStyle name="20% - הדגשה3 2 9 4" xfId="30259"/>
    <cellStyle name="20% - הדגשה3 2 9 5" xfId="5868"/>
    <cellStyle name="20% - הדגשה3 20" xfId="25715"/>
    <cellStyle name="20% - הדגשה3 20 2" xfId="26598"/>
    <cellStyle name="20% - הדגשה3 21" xfId="25728"/>
    <cellStyle name="20% - הדגשה3 21 2" xfId="26611"/>
    <cellStyle name="20% - הדגשה3 22" xfId="25893"/>
    <cellStyle name="20% - הדגשה3 22 2" xfId="26648"/>
    <cellStyle name="20% - הדגשה3 23" xfId="25906"/>
    <cellStyle name="20% - הדגשה3 23 2" xfId="26661"/>
    <cellStyle name="20% - הדגשה3 24" xfId="26045"/>
    <cellStyle name="20% - הדגשה3 24 2" xfId="26674"/>
    <cellStyle name="20% - הדגשה3 25" xfId="26059"/>
    <cellStyle name="20% - הדגשה3 25 2" xfId="26687"/>
    <cellStyle name="20% - הדגשה3 26" xfId="26072"/>
    <cellStyle name="20% - הדגשה3 26 2" xfId="26700"/>
    <cellStyle name="20% - הדגשה3 27" xfId="26085"/>
    <cellStyle name="20% - הדגשה3 27 2" xfId="26713"/>
    <cellStyle name="20% - הדגשה3 28" xfId="26133"/>
    <cellStyle name="20% - הדגשה3 29" xfId="26146"/>
    <cellStyle name="20% - הדגשה3 3" xfId="260"/>
    <cellStyle name="20% - הדגשה3 3 10" xfId="6970"/>
    <cellStyle name="20% - הדגשה3 3 11" xfId="10443"/>
    <cellStyle name="20% - הדגשה3 3 12" xfId="28163"/>
    <cellStyle name="20% - הדגשה3 3 13" xfId="3772"/>
    <cellStyle name="20% - הדגשה3 3 2" xfId="410"/>
    <cellStyle name="20% - הדגשה3 3 2 10" xfId="28232"/>
    <cellStyle name="20% - הדגשה3 3 2 11" xfId="3841"/>
    <cellStyle name="20% - הדגשה3 3 2 2" xfId="409"/>
    <cellStyle name="20% - הדגשה3 3 2 2 10" xfId="3840"/>
    <cellStyle name="20% - הדגשה3 3 2 2 2" xfId="408"/>
    <cellStyle name="20% - הדגשה3 3 2 2 2 2" xfId="1165"/>
    <cellStyle name="20% - הדגשה3 3 2 2 2 2 2" xfId="2237"/>
    <cellStyle name="20% - הדגשה3 3 2 2 2 2 2 2" xfId="8635"/>
    <cellStyle name="20% - הדגשה3 3 2 2 2 2 2 2 2" xfId="18262"/>
    <cellStyle name="20% - הדגשה3 3 2 2 2 2 2 2 2 2" xfId="24930"/>
    <cellStyle name="20% - הדגשה3 3 2 2 2 2 2 2 3" xfId="21598"/>
    <cellStyle name="20% - הדגשה3 3 2 2 2 2 2 2 4" xfId="14670"/>
    <cellStyle name="20% - הדגשה3 3 2 2 2 2 2 3" xfId="16470"/>
    <cellStyle name="20% - הדגשה3 3 2 2 2 2 2 3 2" xfId="23265"/>
    <cellStyle name="20% - הדגשה3 3 2 2 2 2 2 4" xfId="19932"/>
    <cellStyle name="20% - הדגשה3 3 2 2 2 2 2 5" xfId="12812"/>
    <cellStyle name="20% - הדגשה3 3 2 2 2 2 2 6" xfId="29828"/>
    <cellStyle name="20% - הדגשה3 3 2 2 2 2 2 7" xfId="5437"/>
    <cellStyle name="20% - הדגשה3 3 2 2 2 2 3" xfId="3296"/>
    <cellStyle name="20% - הדגשה3 3 2 2 2 2 3 2" xfId="9694"/>
    <cellStyle name="20% - הדגשה3 3 2 2 2 2 3 2 2" xfId="24097"/>
    <cellStyle name="20% - הדגשה3 3 2 2 2 2 3 2 3" xfId="17429"/>
    <cellStyle name="20% - הדגשה3 3 2 2 2 2 3 3" xfId="20765"/>
    <cellStyle name="20% - הדגשה3 3 2 2 2 2 3 4" xfId="13836"/>
    <cellStyle name="20% - הדגשה3 3 2 2 2 2 3 5" xfId="30887"/>
    <cellStyle name="20% - הדגשה3 3 2 2 2 2 3 6" xfId="6496"/>
    <cellStyle name="20% - הדגשה3 3 2 2 2 2 4" xfId="7567"/>
    <cellStyle name="20% - הדגשה3 3 2 2 2 2 4 2" xfId="22432"/>
    <cellStyle name="20% - הדגשה3 3 2 2 2 2 4 3" xfId="15637"/>
    <cellStyle name="20% - הדגשה3 3 2 2 2 2 5" xfId="19099"/>
    <cellStyle name="20% - הדגשה3 3 2 2 2 2 6" xfId="11972"/>
    <cellStyle name="20% - הדגשה3 3 2 2 2 2 7" xfId="28760"/>
    <cellStyle name="20% - הדגשה3 3 2 2 2 2 8" xfId="4369"/>
    <cellStyle name="20% - הדגשה3 3 2 2 2 3" xfId="1707"/>
    <cellStyle name="20% - הדגשה3 3 2 2 2 3 2" xfId="8105"/>
    <cellStyle name="20% - הדגשה3 3 2 2 2 3 2 2" xfId="17846"/>
    <cellStyle name="20% - הדגשה3 3 2 2 2 3 2 2 2" xfId="24514"/>
    <cellStyle name="20% - הדגשה3 3 2 2 2 3 2 3" xfId="21182"/>
    <cellStyle name="20% - הדגשה3 3 2 2 2 3 2 4" xfId="14254"/>
    <cellStyle name="20% - הדגשה3 3 2 2 2 3 3" xfId="16054"/>
    <cellStyle name="20% - הדגשה3 3 2 2 2 3 3 2" xfId="22849"/>
    <cellStyle name="20% - הדגשה3 3 2 2 2 3 4" xfId="19516"/>
    <cellStyle name="20% - הדגשה3 3 2 2 2 3 5" xfId="12396"/>
    <cellStyle name="20% - הדגשה3 3 2 2 2 3 6" xfId="29298"/>
    <cellStyle name="20% - הדגשה3 3 2 2 2 3 7" xfId="4907"/>
    <cellStyle name="20% - הדגשה3 3 2 2 2 4" xfId="2766"/>
    <cellStyle name="20% - הדגשה3 3 2 2 2 4 2" xfId="9164"/>
    <cellStyle name="20% - הדגשה3 3 2 2 2 4 2 2" xfId="23681"/>
    <cellStyle name="20% - הדגשה3 3 2 2 2 4 2 3" xfId="17013"/>
    <cellStyle name="20% - הדגשה3 3 2 2 2 4 3" xfId="20349"/>
    <cellStyle name="20% - הדגשה3 3 2 2 2 4 4" xfId="13356"/>
    <cellStyle name="20% - הדגשה3 3 2 2 2 4 5" xfId="30357"/>
    <cellStyle name="20% - הדגשה3 3 2 2 2 4 6" xfId="5966"/>
    <cellStyle name="20% - הדגשה3 3 2 2 2 5" xfId="7037"/>
    <cellStyle name="20% - הדגשה3 3 2 2 2 5 2" xfId="22016"/>
    <cellStyle name="20% - הדגשה3 3 2 2 2 5 3" xfId="15221"/>
    <cellStyle name="20% - הדגשה3 3 2 2 2 6" xfId="18683"/>
    <cellStyle name="20% - הדגשה3 3 2 2 2 7" xfId="11482"/>
    <cellStyle name="20% - הדגשה3 3 2 2 2 8" xfId="28230"/>
    <cellStyle name="20% - הדגשה3 3 2 2 2 9" xfId="3839"/>
    <cellStyle name="20% - הדגשה3 3 2 2 3" xfId="1166"/>
    <cellStyle name="20% - הדגשה3 3 2 2 3 2" xfId="2238"/>
    <cellStyle name="20% - הדגשה3 3 2 2 3 2 2" xfId="8636"/>
    <cellStyle name="20% - הדגשה3 3 2 2 3 2 2 2" xfId="18054"/>
    <cellStyle name="20% - הדגשה3 3 2 2 3 2 2 2 2" xfId="24722"/>
    <cellStyle name="20% - הדגשה3 3 2 2 3 2 2 3" xfId="21390"/>
    <cellStyle name="20% - הדגשה3 3 2 2 3 2 2 4" xfId="14462"/>
    <cellStyle name="20% - הדגשה3 3 2 2 3 2 3" xfId="16262"/>
    <cellStyle name="20% - הדגשה3 3 2 2 3 2 3 2" xfId="23057"/>
    <cellStyle name="20% - הדגשה3 3 2 2 3 2 4" xfId="19724"/>
    <cellStyle name="20% - הדגשה3 3 2 2 3 2 5" xfId="12604"/>
    <cellStyle name="20% - הדגשה3 3 2 2 3 2 6" xfId="29829"/>
    <cellStyle name="20% - הדגשה3 3 2 2 3 2 7" xfId="5438"/>
    <cellStyle name="20% - הדגשה3 3 2 2 3 3" xfId="3297"/>
    <cellStyle name="20% - הדגשה3 3 2 2 3 3 2" xfId="9695"/>
    <cellStyle name="20% - הדגשה3 3 2 2 3 3 2 2" xfId="23889"/>
    <cellStyle name="20% - הדגשה3 3 2 2 3 3 2 3" xfId="17221"/>
    <cellStyle name="20% - הדגשה3 3 2 2 3 3 3" xfId="20557"/>
    <cellStyle name="20% - הדגשה3 3 2 2 3 3 4" xfId="13628"/>
    <cellStyle name="20% - הדגשה3 3 2 2 3 3 5" xfId="30888"/>
    <cellStyle name="20% - הדגשה3 3 2 2 3 3 6" xfId="6497"/>
    <cellStyle name="20% - הדגשה3 3 2 2 3 4" xfId="7568"/>
    <cellStyle name="20% - הדגשה3 3 2 2 3 4 2" xfId="22224"/>
    <cellStyle name="20% - הדגשה3 3 2 2 3 4 3" xfId="15429"/>
    <cellStyle name="20% - הדגשה3 3 2 2 3 5" xfId="18891"/>
    <cellStyle name="20% - הדגשה3 3 2 2 3 6" xfId="11759"/>
    <cellStyle name="20% - הדגשה3 3 2 2 3 7" xfId="28761"/>
    <cellStyle name="20% - הדגשה3 3 2 2 3 8" xfId="4370"/>
    <cellStyle name="20% - הדגשה3 3 2 2 4" xfId="1708"/>
    <cellStyle name="20% - הדגשה3 3 2 2 4 2" xfId="8106"/>
    <cellStyle name="20% - הדגשה3 3 2 2 4 2 2" xfId="17637"/>
    <cellStyle name="20% - הדגשה3 3 2 2 4 2 2 2" xfId="24305"/>
    <cellStyle name="20% - הדגשה3 3 2 2 4 2 3" xfId="20973"/>
    <cellStyle name="20% - הדגשה3 3 2 2 4 2 4" xfId="14045"/>
    <cellStyle name="20% - הדגשה3 3 2 2 4 3" xfId="15845"/>
    <cellStyle name="20% - הדגשה3 3 2 2 4 3 2" xfId="22640"/>
    <cellStyle name="20% - הדגשה3 3 2 2 4 4" xfId="19307"/>
    <cellStyle name="20% - הדגשה3 3 2 2 4 5" xfId="12187"/>
    <cellStyle name="20% - הדגשה3 3 2 2 4 6" xfId="29299"/>
    <cellStyle name="20% - הדגשה3 3 2 2 4 7" xfId="4908"/>
    <cellStyle name="20% - הדגשה3 3 2 2 5" xfId="2767"/>
    <cellStyle name="20% - הדגשה3 3 2 2 5 2" xfId="9165"/>
    <cellStyle name="20% - הדגשה3 3 2 2 5 2 2" xfId="23472"/>
    <cellStyle name="20% - הדגשה3 3 2 2 5 2 3" xfId="16804"/>
    <cellStyle name="20% - הדגשה3 3 2 2 5 3" xfId="20140"/>
    <cellStyle name="20% - הדגשה3 3 2 2 5 4" xfId="13147"/>
    <cellStyle name="20% - הדגשה3 3 2 2 5 5" xfId="30358"/>
    <cellStyle name="20% - הדגשה3 3 2 2 5 6" xfId="5967"/>
    <cellStyle name="20% - הדגשה3 3 2 2 6" xfId="7038"/>
    <cellStyle name="20% - הדגשה3 3 2 2 6 2" xfId="21807"/>
    <cellStyle name="20% - הדגשה3 3 2 2 6 3" xfId="15012"/>
    <cellStyle name="20% - הדגשה3 3 2 2 7" xfId="18435"/>
    <cellStyle name="20% - הדגשה3 3 2 2 8" xfId="11151"/>
    <cellStyle name="20% - הדגשה3 3 2 2 9" xfId="28231"/>
    <cellStyle name="20% - הדגשה3 3 2 3" xfId="407"/>
    <cellStyle name="20% - הדגשה3 3 2 3 2" xfId="1164"/>
    <cellStyle name="20% - הדגשה3 3 2 3 2 2" xfId="2236"/>
    <cellStyle name="20% - הדגשה3 3 2 3 2 2 2" xfId="8634"/>
    <cellStyle name="20% - הדגשה3 3 2 3 2 2 2 2" xfId="18192"/>
    <cellStyle name="20% - הדגשה3 3 2 3 2 2 2 2 2" xfId="24860"/>
    <cellStyle name="20% - הדגשה3 3 2 3 2 2 2 3" xfId="21528"/>
    <cellStyle name="20% - הדגשה3 3 2 3 2 2 2 4" xfId="14600"/>
    <cellStyle name="20% - הדגשה3 3 2 3 2 2 3" xfId="16400"/>
    <cellStyle name="20% - הדגשה3 3 2 3 2 2 3 2" xfId="23195"/>
    <cellStyle name="20% - הדגשה3 3 2 3 2 2 4" xfId="19862"/>
    <cellStyle name="20% - הדגשה3 3 2 3 2 2 5" xfId="12742"/>
    <cellStyle name="20% - הדגשה3 3 2 3 2 2 6" xfId="29827"/>
    <cellStyle name="20% - הדגשה3 3 2 3 2 2 7" xfId="5436"/>
    <cellStyle name="20% - הדגשה3 3 2 3 2 3" xfId="3295"/>
    <cellStyle name="20% - הדגשה3 3 2 3 2 3 2" xfId="9693"/>
    <cellStyle name="20% - הדגשה3 3 2 3 2 3 2 2" xfId="24027"/>
    <cellStyle name="20% - הדגשה3 3 2 3 2 3 2 3" xfId="17359"/>
    <cellStyle name="20% - הדגשה3 3 2 3 2 3 3" xfId="20695"/>
    <cellStyle name="20% - הדגשה3 3 2 3 2 3 4" xfId="13766"/>
    <cellStyle name="20% - הדגשה3 3 2 3 2 3 5" xfId="30886"/>
    <cellStyle name="20% - הדגשה3 3 2 3 2 3 6" xfId="6495"/>
    <cellStyle name="20% - הדגשה3 3 2 3 2 4" xfId="7566"/>
    <cellStyle name="20% - הדגשה3 3 2 3 2 4 2" xfId="22362"/>
    <cellStyle name="20% - הדגשה3 3 2 3 2 4 3" xfId="15567"/>
    <cellStyle name="20% - הדגשה3 3 2 3 2 5" xfId="19029"/>
    <cellStyle name="20% - הדגשה3 3 2 3 2 6" xfId="11902"/>
    <cellStyle name="20% - הדגשה3 3 2 3 2 7" xfId="28759"/>
    <cellStyle name="20% - הדגשה3 3 2 3 2 8" xfId="4368"/>
    <cellStyle name="20% - הדגשה3 3 2 3 3" xfId="1706"/>
    <cellStyle name="20% - הדגשה3 3 2 3 3 2" xfId="8104"/>
    <cellStyle name="20% - הדגשה3 3 2 3 3 2 2" xfId="17776"/>
    <cellStyle name="20% - הדגשה3 3 2 3 3 2 2 2" xfId="24444"/>
    <cellStyle name="20% - הדגשה3 3 2 3 3 2 3" xfId="21112"/>
    <cellStyle name="20% - הדגשה3 3 2 3 3 2 4" xfId="14184"/>
    <cellStyle name="20% - הדגשה3 3 2 3 3 3" xfId="15984"/>
    <cellStyle name="20% - הדגשה3 3 2 3 3 3 2" xfId="22779"/>
    <cellStyle name="20% - הדגשה3 3 2 3 3 4" xfId="19446"/>
    <cellStyle name="20% - הדגשה3 3 2 3 3 5" xfId="12326"/>
    <cellStyle name="20% - הדגשה3 3 2 3 3 6" xfId="29297"/>
    <cellStyle name="20% - הדגשה3 3 2 3 3 7" xfId="4906"/>
    <cellStyle name="20% - הדגשה3 3 2 3 4" xfId="2765"/>
    <cellStyle name="20% - הדגשה3 3 2 3 4 2" xfId="9163"/>
    <cellStyle name="20% - הדגשה3 3 2 3 4 2 2" xfId="23611"/>
    <cellStyle name="20% - הדגשה3 3 2 3 4 2 3" xfId="16943"/>
    <cellStyle name="20% - הדגשה3 3 2 3 4 3" xfId="20279"/>
    <cellStyle name="20% - הדגשה3 3 2 3 4 4" xfId="13286"/>
    <cellStyle name="20% - הדגשה3 3 2 3 4 5" xfId="30356"/>
    <cellStyle name="20% - הדגשה3 3 2 3 4 6" xfId="5965"/>
    <cellStyle name="20% - הדגשה3 3 2 3 5" xfId="7036"/>
    <cellStyle name="20% - הדגשה3 3 2 3 5 2" xfId="21946"/>
    <cellStyle name="20% - הדגשה3 3 2 3 5 3" xfId="15151"/>
    <cellStyle name="20% - הדגשה3 3 2 3 6" xfId="18613"/>
    <cellStyle name="20% - הדגשה3 3 2 3 7" xfId="11412"/>
    <cellStyle name="20% - הדגשה3 3 2 3 8" xfId="28229"/>
    <cellStyle name="20% - הדגשה3 3 2 3 9" xfId="3838"/>
    <cellStyle name="20% - הדגשה3 3 2 4" xfId="404"/>
    <cellStyle name="20% - הדגשה3 3 2 4 2" xfId="1162"/>
    <cellStyle name="20% - הדגשה3 3 2 4 2 2" xfId="2234"/>
    <cellStyle name="20% - הדגשה3 3 2 4 2 2 2" xfId="8632"/>
    <cellStyle name="20% - הדגשה3 3 2 4 2 2 2 2" xfId="24651"/>
    <cellStyle name="20% - הדגשה3 3 2 4 2 2 2 3" xfId="17983"/>
    <cellStyle name="20% - הדגשה3 3 2 4 2 2 3" xfId="21319"/>
    <cellStyle name="20% - הדגשה3 3 2 4 2 2 4" xfId="14391"/>
    <cellStyle name="20% - הדגשה3 3 2 4 2 2 5" xfId="29825"/>
    <cellStyle name="20% - הדגשה3 3 2 4 2 2 6" xfId="5434"/>
    <cellStyle name="20% - הדגשה3 3 2 4 2 3" xfId="3293"/>
    <cellStyle name="20% - הדגשה3 3 2 4 2 3 2" xfId="9691"/>
    <cellStyle name="20% - הדגשה3 3 2 4 2 3 2 2" xfId="22986"/>
    <cellStyle name="20% - הדגשה3 3 2 4 2 3 3" xfId="16191"/>
    <cellStyle name="20% - הדגשה3 3 2 4 2 3 4" xfId="30884"/>
    <cellStyle name="20% - הדגשה3 3 2 4 2 3 5" xfId="6493"/>
    <cellStyle name="20% - הדגשה3 3 2 4 2 4" xfId="7564"/>
    <cellStyle name="20% - הדגשה3 3 2 4 2 4 2" xfId="19653"/>
    <cellStyle name="20% - הדגשה3 3 2 4 2 5" xfId="12533"/>
    <cellStyle name="20% - הדגשה3 3 2 4 2 6" xfId="28757"/>
    <cellStyle name="20% - הדגשה3 3 2 4 2 7" xfId="4366"/>
    <cellStyle name="20% - הדגשה3 3 2 4 3" xfId="1704"/>
    <cellStyle name="20% - הדגשה3 3 2 4 3 2" xfId="8102"/>
    <cellStyle name="20% - הדגשה3 3 2 4 3 2 2" xfId="23818"/>
    <cellStyle name="20% - הדגשה3 3 2 4 3 2 3" xfId="17150"/>
    <cellStyle name="20% - הדגשה3 3 2 4 3 3" xfId="20486"/>
    <cellStyle name="20% - הדגשה3 3 2 4 3 4" xfId="13557"/>
    <cellStyle name="20% - הדגשה3 3 2 4 3 5" xfId="29295"/>
    <cellStyle name="20% - הדגשה3 3 2 4 3 6" xfId="4904"/>
    <cellStyle name="20% - הדגשה3 3 2 4 4" xfId="2763"/>
    <cellStyle name="20% - הדגשה3 3 2 4 4 2" xfId="9161"/>
    <cellStyle name="20% - הדגשה3 3 2 4 4 2 2" xfId="22153"/>
    <cellStyle name="20% - הדגשה3 3 2 4 4 3" xfId="15358"/>
    <cellStyle name="20% - הדגשה3 3 2 4 4 4" xfId="30354"/>
    <cellStyle name="20% - הדגשה3 3 2 4 4 5" xfId="5963"/>
    <cellStyle name="20% - הדגשה3 3 2 4 5" xfId="7034"/>
    <cellStyle name="20% - הדגשה3 3 2 4 5 2" xfId="18820"/>
    <cellStyle name="20% - הדגשה3 3 2 4 6" xfId="11688"/>
    <cellStyle name="20% - הדגשה3 3 2 4 7" xfId="28227"/>
    <cellStyle name="20% - הדגשה3 3 2 4 8" xfId="3836"/>
    <cellStyle name="20% - הדגשה3 3 2 5" xfId="1167"/>
    <cellStyle name="20% - הדגשה3 3 2 5 2" xfId="2239"/>
    <cellStyle name="20% - הדגשה3 3 2 5 2 2" xfId="8637"/>
    <cellStyle name="20% - הדגשה3 3 2 5 2 2 2" xfId="24234"/>
    <cellStyle name="20% - הדגשה3 3 2 5 2 2 3" xfId="17566"/>
    <cellStyle name="20% - הדגשה3 3 2 5 2 3" xfId="20902"/>
    <cellStyle name="20% - הדגשה3 3 2 5 2 4" xfId="13974"/>
    <cellStyle name="20% - הדגשה3 3 2 5 2 5" xfId="29830"/>
    <cellStyle name="20% - הדגשה3 3 2 5 2 6" xfId="5439"/>
    <cellStyle name="20% - הדגשה3 3 2 5 3" xfId="3298"/>
    <cellStyle name="20% - הדגשה3 3 2 5 3 2" xfId="9696"/>
    <cellStyle name="20% - הדגשה3 3 2 5 3 2 2" xfId="22569"/>
    <cellStyle name="20% - הדגשה3 3 2 5 3 3" xfId="15774"/>
    <cellStyle name="20% - הדגשה3 3 2 5 3 4" xfId="30889"/>
    <cellStyle name="20% - הדגשה3 3 2 5 3 5" xfId="6498"/>
    <cellStyle name="20% - הדגשה3 3 2 5 4" xfId="7569"/>
    <cellStyle name="20% - הדגשה3 3 2 5 4 2" xfId="19236"/>
    <cellStyle name="20% - הדגשה3 3 2 5 5" xfId="12116"/>
    <cellStyle name="20% - הדגשה3 3 2 5 6" xfId="28762"/>
    <cellStyle name="20% - הדגשה3 3 2 5 7" xfId="4371"/>
    <cellStyle name="20% - הדגשה3 3 2 6" xfId="1709"/>
    <cellStyle name="20% - הדגשה3 3 2 6 2" xfId="8107"/>
    <cellStyle name="20% - הדגשה3 3 2 6 2 2" xfId="23401"/>
    <cellStyle name="20% - הדגשה3 3 2 6 2 3" xfId="16733"/>
    <cellStyle name="20% - הדגשה3 3 2 6 3" xfId="20069"/>
    <cellStyle name="20% - הדגשה3 3 2 6 4" xfId="13076"/>
    <cellStyle name="20% - הדגשה3 3 2 6 5" xfId="29300"/>
    <cellStyle name="20% - הדגשה3 3 2 6 6" xfId="4909"/>
    <cellStyle name="20% - הדגשה3 3 2 7" xfId="2768"/>
    <cellStyle name="20% - הדגשה3 3 2 7 2" xfId="9166"/>
    <cellStyle name="20% - הדגשה3 3 2 7 2 2" xfId="21736"/>
    <cellStyle name="20% - הדגשה3 3 2 7 3" xfId="14941"/>
    <cellStyle name="20% - הדגשה3 3 2 7 4" xfId="30359"/>
    <cellStyle name="20% - הדגשה3 3 2 7 5" xfId="5968"/>
    <cellStyle name="20% - הדגשה3 3 2 8" xfId="7039"/>
    <cellStyle name="20% - הדגשה3 3 2 8 2" xfId="18469"/>
    <cellStyle name="20% - הדגשה3 3 2 9" xfId="10660"/>
    <cellStyle name="20% - הדגשה3 3 3" xfId="288"/>
    <cellStyle name="20% - הדגשה3 3 3 10" xfId="28175"/>
    <cellStyle name="20% - הדגשה3 3 3 11" xfId="3784"/>
    <cellStyle name="20% - הדגשה3 3 3 2" xfId="385"/>
    <cellStyle name="20% - הדגשה3 3 3 2 2" xfId="1161"/>
    <cellStyle name="20% - הדגשה3 3 3 2 2 2" xfId="2233"/>
    <cellStyle name="20% - הדגשה3 3 3 2 2 2 2" xfId="8631"/>
    <cellStyle name="20% - הדגשה3 3 3 2 2 2 2 2" xfId="18279"/>
    <cellStyle name="20% - הדגשה3 3 3 2 2 2 2 2 2" xfId="24947"/>
    <cellStyle name="20% - הדגשה3 3 3 2 2 2 2 3" xfId="21615"/>
    <cellStyle name="20% - הדגשה3 3 3 2 2 2 2 4" xfId="14687"/>
    <cellStyle name="20% - הדגשה3 3 3 2 2 2 3" xfId="16487"/>
    <cellStyle name="20% - הדגשה3 3 3 2 2 2 3 2" xfId="23282"/>
    <cellStyle name="20% - הדגשה3 3 3 2 2 2 4" xfId="19949"/>
    <cellStyle name="20% - הדגשה3 3 3 2 2 2 5" xfId="12829"/>
    <cellStyle name="20% - הדגשה3 3 3 2 2 2 6" xfId="29824"/>
    <cellStyle name="20% - הדגשה3 3 3 2 2 2 7" xfId="5433"/>
    <cellStyle name="20% - הדגשה3 3 3 2 2 3" xfId="3292"/>
    <cellStyle name="20% - הדגשה3 3 3 2 2 3 2" xfId="9690"/>
    <cellStyle name="20% - הדגשה3 3 3 2 2 3 2 2" xfId="24114"/>
    <cellStyle name="20% - הדגשה3 3 3 2 2 3 2 3" xfId="17446"/>
    <cellStyle name="20% - הדגשה3 3 3 2 2 3 3" xfId="20782"/>
    <cellStyle name="20% - הדגשה3 3 3 2 2 3 4" xfId="13853"/>
    <cellStyle name="20% - הדגשה3 3 3 2 2 3 5" xfId="30883"/>
    <cellStyle name="20% - הדגשה3 3 3 2 2 3 6" xfId="6492"/>
    <cellStyle name="20% - הדגשה3 3 3 2 2 4" xfId="7563"/>
    <cellStyle name="20% - הדגשה3 3 3 2 2 4 2" xfId="22449"/>
    <cellStyle name="20% - הדגשה3 3 3 2 2 4 3" xfId="15654"/>
    <cellStyle name="20% - הדגשה3 3 3 2 2 5" xfId="19116"/>
    <cellStyle name="20% - הדגשה3 3 3 2 2 6" xfId="11989"/>
    <cellStyle name="20% - הדגשה3 3 3 2 2 7" xfId="28756"/>
    <cellStyle name="20% - הדגשה3 3 3 2 2 8" xfId="4365"/>
    <cellStyle name="20% - הדגשה3 3 3 2 3" xfId="1703"/>
    <cellStyle name="20% - הדגשה3 3 3 2 3 2" xfId="8101"/>
    <cellStyle name="20% - הדגשה3 3 3 2 3 2 2" xfId="17863"/>
    <cellStyle name="20% - הדגשה3 3 3 2 3 2 2 2" xfId="24531"/>
    <cellStyle name="20% - הדגשה3 3 3 2 3 2 3" xfId="21199"/>
    <cellStyle name="20% - הדגשה3 3 3 2 3 2 4" xfId="14271"/>
    <cellStyle name="20% - הדגשה3 3 3 2 3 3" xfId="16071"/>
    <cellStyle name="20% - הדגשה3 3 3 2 3 3 2" xfId="22866"/>
    <cellStyle name="20% - הדגשה3 3 3 2 3 4" xfId="19533"/>
    <cellStyle name="20% - הדגשה3 3 3 2 3 5" xfId="12413"/>
    <cellStyle name="20% - הדגשה3 3 3 2 3 6" xfId="29294"/>
    <cellStyle name="20% - הדגשה3 3 3 2 3 7" xfId="4903"/>
    <cellStyle name="20% - הדגשה3 3 3 2 4" xfId="2762"/>
    <cellStyle name="20% - הדגשה3 3 3 2 4 2" xfId="9160"/>
    <cellStyle name="20% - הדגשה3 3 3 2 4 2 2" xfId="23698"/>
    <cellStyle name="20% - הדגשה3 3 3 2 4 2 3" xfId="17030"/>
    <cellStyle name="20% - הדגשה3 3 3 2 4 3" xfId="20366"/>
    <cellStyle name="20% - הדגשה3 3 3 2 4 4" xfId="13373"/>
    <cellStyle name="20% - הדגשה3 3 3 2 4 5" xfId="30353"/>
    <cellStyle name="20% - הדגשה3 3 3 2 4 6" xfId="5962"/>
    <cellStyle name="20% - הדגשה3 3 3 2 5" xfId="7033"/>
    <cellStyle name="20% - הדגשה3 3 3 2 5 2" xfId="22033"/>
    <cellStyle name="20% - הדגשה3 3 3 2 5 3" xfId="15238"/>
    <cellStyle name="20% - הדגשה3 3 3 2 6" xfId="18700"/>
    <cellStyle name="20% - הדגשה3 3 3 2 7" xfId="11499"/>
    <cellStyle name="20% - הדגשה3 3 3 2 8" xfId="28226"/>
    <cellStyle name="20% - הדגשה3 3 3 2 9" xfId="3835"/>
    <cellStyle name="20% - הדגשה3 3 3 3" xfId="1110"/>
    <cellStyle name="20% - הדגשה3 3 3 3 2" xfId="2182"/>
    <cellStyle name="20% - הדגשה3 3 3 3 2 2" xfId="8580"/>
    <cellStyle name="20% - הדגשה3 3 3 3 2 2 2" xfId="18071"/>
    <cellStyle name="20% - הדגשה3 3 3 3 2 2 2 2" xfId="24739"/>
    <cellStyle name="20% - הדגשה3 3 3 3 2 2 3" xfId="21407"/>
    <cellStyle name="20% - הדגשה3 3 3 3 2 2 4" xfId="14479"/>
    <cellStyle name="20% - הדגשה3 3 3 3 2 3" xfId="16279"/>
    <cellStyle name="20% - הדגשה3 3 3 3 2 3 2" xfId="23074"/>
    <cellStyle name="20% - הדגשה3 3 3 3 2 4" xfId="19741"/>
    <cellStyle name="20% - הדגשה3 3 3 3 2 5" xfId="12621"/>
    <cellStyle name="20% - הדגשה3 3 3 3 2 6" xfId="29773"/>
    <cellStyle name="20% - הדגשה3 3 3 3 2 7" xfId="5382"/>
    <cellStyle name="20% - הדגשה3 3 3 3 3" xfId="3241"/>
    <cellStyle name="20% - הדגשה3 3 3 3 3 2" xfId="9639"/>
    <cellStyle name="20% - הדגשה3 3 3 3 3 2 2" xfId="23906"/>
    <cellStyle name="20% - הדגשה3 3 3 3 3 2 3" xfId="17238"/>
    <cellStyle name="20% - הדגשה3 3 3 3 3 3" xfId="20574"/>
    <cellStyle name="20% - הדגשה3 3 3 3 3 4" xfId="13645"/>
    <cellStyle name="20% - הדגשה3 3 3 3 3 5" xfId="30832"/>
    <cellStyle name="20% - הדגשה3 3 3 3 3 6" xfId="6441"/>
    <cellStyle name="20% - הדגשה3 3 3 3 4" xfId="7512"/>
    <cellStyle name="20% - הדגשה3 3 3 3 4 2" xfId="22241"/>
    <cellStyle name="20% - הדגשה3 3 3 3 4 3" xfId="15446"/>
    <cellStyle name="20% - הדגשה3 3 3 3 5" xfId="18908"/>
    <cellStyle name="20% - הדגשה3 3 3 3 6" xfId="11776"/>
    <cellStyle name="20% - הדגשה3 3 3 3 7" xfId="28705"/>
    <cellStyle name="20% - הדגשה3 3 3 3 8" xfId="4314"/>
    <cellStyle name="20% - הדגשה3 3 3 4" xfId="1652"/>
    <cellStyle name="20% - הדגשה3 3 3 4 2" xfId="8050"/>
    <cellStyle name="20% - הדגשה3 3 3 4 2 2" xfId="17654"/>
    <cellStyle name="20% - הדגשה3 3 3 4 2 2 2" xfId="24322"/>
    <cellStyle name="20% - הדגשה3 3 3 4 2 3" xfId="20990"/>
    <cellStyle name="20% - הדגשה3 3 3 4 2 4" xfId="14062"/>
    <cellStyle name="20% - הדגשה3 3 3 4 3" xfId="15862"/>
    <cellStyle name="20% - הדגשה3 3 3 4 3 2" xfId="22657"/>
    <cellStyle name="20% - הדגשה3 3 3 4 4" xfId="19324"/>
    <cellStyle name="20% - הדגשה3 3 3 4 5" xfId="12204"/>
    <cellStyle name="20% - הדגשה3 3 3 4 6" xfId="29243"/>
    <cellStyle name="20% - הדגשה3 3 3 4 7" xfId="4852"/>
    <cellStyle name="20% - הדגשה3 3 3 5" xfId="2711"/>
    <cellStyle name="20% - הדגשה3 3 3 5 2" xfId="9109"/>
    <cellStyle name="20% - הדגשה3 3 3 5 2 2" xfId="23489"/>
    <cellStyle name="20% - הדגשה3 3 3 5 2 3" xfId="16821"/>
    <cellStyle name="20% - הדגשה3 3 3 5 3" xfId="20157"/>
    <cellStyle name="20% - הדגשה3 3 3 5 4" xfId="13164"/>
    <cellStyle name="20% - הדגשה3 3 3 5 5" xfId="30302"/>
    <cellStyle name="20% - הדגשה3 3 3 5 6" xfId="5911"/>
    <cellStyle name="20% - הדגשה3 3 3 6" xfId="6982"/>
    <cellStyle name="20% - הדגשה3 3 3 6 2" xfId="21824"/>
    <cellStyle name="20% - הדגשה3 3 3 6 3" xfId="15029"/>
    <cellStyle name="20% - הדגשה3 3 3 7" xfId="18488"/>
    <cellStyle name="20% - הדגשה3 3 3 8" xfId="25535"/>
    <cellStyle name="20% - הדגשה3 3 3 9" xfId="11170"/>
    <cellStyle name="20% - הדגשה3 3 4" xfId="384"/>
    <cellStyle name="20% - הדגשה3 3 4 2" xfId="1160"/>
    <cellStyle name="20% - הדגשה3 3 4 2 2" xfId="2232"/>
    <cellStyle name="20% - הדגשה3 3 4 2 2 2" xfId="8630"/>
    <cellStyle name="20% - הדגשה3 3 4 2 2 2 2" xfId="18125"/>
    <cellStyle name="20% - הדגשה3 3 4 2 2 2 2 2" xfId="24793"/>
    <cellStyle name="20% - הדגשה3 3 4 2 2 2 3" xfId="21461"/>
    <cellStyle name="20% - הדגשה3 3 4 2 2 2 4" xfId="14533"/>
    <cellStyle name="20% - הדגשה3 3 4 2 2 3" xfId="16333"/>
    <cellStyle name="20% - הדגשה3 3 4 2 2 3 2" xfId="23128"/>
    <cellStyle name="20% - הדגשה3 3 4 2 2 4" xfId="19795"/>
    <cellStyle name="20% - הדגשה3 3 4 2 2 5" xfId="12675"/>
    <cellStyle name="20% - הדגשה3 3 4 2 2 6" xfId="29823"/>
    <cellStyle name="20% - הדגשה3 3 4 2 2 7" xfId="5432"/>
    <cellStyle name="20% - הדגשה3 3 4 2 3" xfId="3291"/>
    <cellStyle name="20% - הדגשה3 3 4 2 3 2" xfId="9689"/>
    <cellStyle name="20% - הדגשה3 3 4 2 3 2 2" xfId="23960"/>
    <cellStyle name="20% - הדגשה3 3 4 2 3 2 3" xfId="17292"/>
    <cellStyle name="20% - הדגשה3 3 4 2 3 3" xfId="20628"/>
    <cellStyle name="20% - הדגשה3 3 4 2 3 4" xfId="13699"/>
    <cellStyle name="20% - הדגשה3 3 4 2 3 5" xfId="30882"/>
    <cellStyle name="20% - הדגשה3 3 4 2 3 6" xfId="6491"/>
    <cellStyle name="20% - הדגשה3 3 4 2 4" xfId="7562"/>
    <cellStyle name="20% - הדגשה3 3 4 2 4 2" xfId="22295"/>
    <cellStyle name="20% - הדגשה3 3 4 2 4 3" xfId="15500"/>
    <cellStyle name="20% - הדגשה3 3 4 2 5" xfId="18962"/>
    <cellStyle name="20% - הדגשה3 3 4 2 6" xfId="11835"/>
    <cellStyle name="20% - הדגשה3 3 4 2 7" xfId="28755"/>
    <cellStyle name="20% - הדגשה3 3 4 2 8" xfId="4364"/>
    <cellStyle name="20% - הדגשה3 3 4 3" xfId="1702"/>
    <cellStyle name="20% - הדגשה3 3 4 3 2" xfId="8100"/>
    <cellStyle name="20% - הדגשה3 3 4 3 2 2" xfId="17709"/>
    <cellStyle name="20% - הדגשה3 3 4 3 2 2 2" xfId="24377"/>
    <cellStyle name="20% - הדגשה3 3 4 3 2 3" xfId="21045"/>
    <cellStyle name="20% - הדגשה3 3 4 3 2 4" xfId="14117"/>
    <cellStyle name="20% - הדגשה3 3 4 3 3" xfId="15917"/>
    <cellStyle name="20% - הדגשה3 3 4 3 3 2" xfId="22712"/>
    <cellStyle name="20% - הדגשה3 3 4 3 4" xfId="19379"/>
    <cellStyle name="20% - הדגשה3 3 4 3 5" xfId="12259"/>
    <cellStyle name="20% - הדגשה3 3 4 3 6" xfId="29293"/>
    <cellStyle name="20% - הדגשה3 3 4 3 7" xfId="4902"/>
    <cellStyle name="20% - הדגשה3 3 4 4" xfId="2761"/>
    <cellStyle name="20% - הדגשה3 3 4 4 2" xfId="9159"/>
    <cellStyle name="20% - הדגשה3 3 4 4 2 2" xfId="23544"/>
    <cellStyle name="20% - הדגשה3 3 4 4 2 3" xfId="16876"/>
    <cellStyle name="20% - הדגשה3 3 4 4 3" xfId="20212"/>
    <cellStyle name="20% - הדגשה3 3 4 4 4" xfId="13219"/>
    <cellStyle name="20% - הדגשה3 3 4 4 5" xfId="30352"/>
    <cellStyle name="20% - הדגשה3 3 4 4 6" xfId="5961"/>
    <cellStyle name="20% - הדגשה3 3 4 5" xfId="7032"/>
    <cellStyle name="20% - הדגשה3 3 4 5 2" xfId="21879"/>
    <cellStyle name="20% - הדגשה3 3 4 5 3" xfId="15084"/>
    <cellStyle name="20% - הדגשה3 3 4 6" xfId="18361"/>
    <cellStyle name="20% - הדגשה3 3 4 7" xfId="11345"/>
    <cellStyle name="20% - הדגשה3 3 4 8" xfId="28225"/>
    <cellStyle name="20% - הדגשה3 3 4 9" xfId="3834"/>
    <cellStyle name="20% - הדגשה3 3 5" xfId="383"/>
    <cellStyle name="20% - הדגשה3 3 5 2" xfId="1159"/>
    <cellStyle name="20% - הדגשה3 3 5 2 2" xfId="2231"/>
    <cellStyle name="20% - הדגשה3 3 5 2 2 2" xfId="8629"/>
    <cellStyle name="20% - הדגשה3 3 5 2 2 2 2" xfId="24584"/>
    <cellStyle name="20% - הדגשה3 3 5 2 2 2 3" xfId="17916"/>
    <cellStyle name="20% - הדגשה3 3 5 2 2 3" xfId="21252"/>
    <cellStyle name="20% - הדגשה3 3 5 2 2 4" xfId="14324"/>
    <cellStyle name="20% - הדגשה3 3 5 2 2 5" xfId="29822"/>
    <cellStyle name="20% - הדגשה3 3 5 2 2 6" xfId="5431"/>
    <cellStyle name="20% - הדגשה3 3 5 2 3" xfId="3290"/>
    <cellStyle name="20% - הדגשה3 3 5 2 3 2" xfId="9688"/>
    <cellStyle name="20% - הדגשה3 3 5 2 3 2 2" xfId="22919"/>
    <cellStyle name="20% - הדגשה3 3 5 2 3 3" xfId="16124"/>
    <cellStyle name="20% - הדגשה3 3 5 2 3 4" xfId="30881"/>
    <cellStyle name="20% - הדגשה3 3 5 2 3 5" xfId="6490"/>
    <cellStyle name="20% - הדגשה3 3 5 2 4" xfId="7561"/>
    <cellStyle name="20% - הדגשה3 3 5 2 4 2" xfId="19586"/>
    <cellStyle name="20% - הדגשה3 3 5 2 5" xfId="12466"/>
    <cellStyle name="20% - הדגשה3 3 5 2 6" xfId="28754"/>
    <cellStyle name="20% - הדגשה3 3 5 2 7" xfId="4363"/>
    <cellStyle name="20% - הדגשה3 3 5 3" xfId="1701"/>
    <cellStyle name="20% - הדגשה3 3 5 3 2" xfId="8099"/>
    <cellStyle name="20% - הדגשה3 3 5 3 2 2" xfId="23751"/>
    <cellStyle name="20% - הדגשה3 3 5 3 2 3" xfId="17083"/>
    <cellStyle name="20% - הדגשה3 3 5 3 3" xfId="20419"/>
    <cellStyle name="20% - הדגשה3 3 5 3 4" xfId="13490"/>
    <cellStyle name="20% - הדגשה3 3 5 3 5" xfId="29292"/>
    <cellStyle name="20% - הדגשה3 3 5 3 6" xfId="4901"/>
    <cellStyle name="20% - הדגשה3 3 5 4" xfId="2760"/>
    <cellStyle name="20% - הדגשה3 3 5 4 2" xfId="9158"/>
    <cellStyle name="20% - הדגשה3 3 5 4 2 2" xfId="22086"/>
    <cellStyle name="20% - הדגשה3 3 5 4 3" xfId="15291"/>
    <cellStyle name="20% - הדגשה3 3 5 4 4" xfId="30351"/>
    <cellStyle name="20% - הדגשה3 3 5 4 5" xfId="5960"/>
    <cellStyle name="20% - הדגשה3 3 5 5" xfId="7031"/>
    <cellStyle name="20% - הדגשה3 3 5 5 2" xfId="18753"/>
    <cellStyle name="20% - הדגשה3 3 5 6" xfId="11621"/>
    <cellStyle name="20% - הדגשה3 3 5 7" xfId="28224"/>
    <cellStyle name="20% - הדגשה3 3 5 8" xfId="3833"/>
    <cellStyle name="20% - הדגשה3 3 6" xfId="951"/>
    <cellStyle name="20% - הדגשה3 3 6 2" xfId="13907"/>
    <cellStyle name="20% - הדגשה3 3 6 2 2" xfId="17499"/>
    <cellStyle name="20% - הדגשה3 3 6 2 2 2" xfId="24167"/>
    <cellStyle name="20% - הדגשה3 3 6 2 3" xfId="20835"/>
    <cellStyle name="20% - הדגשה3 3 6 3" xfId="15707"/>
    <cellStyle name="20% - הדגשה3 3 6 3 2" xfId="22502"/>
    <cellStyle name="20% - הדגשה3 3 6 4" xfId="19169"/>
    <cellStyle name="20% - הדגשה3 3 6 5" xfId="26951"/>
    <cellStyle name="20% - הדגשה3 3 6 6" xfId="12049"/>
    <cellStyle name="20% - הדגשה3 3 7" xfId="1098"/>
    <cellStyle name="20% - הדגשה3 3 7 2" xfId="2170"/>
    <cellStyle name="20% - הדגשה3 3 7 2 2" xfId="8568"/>
    <cellStyle name="20% - הדגשה3 3 7 2 2 2" xfId="23334"/>
    <cellStyle name="20% - הדגשה3 3 7 2 3" xfId="16666"/>
    <cellStyle name="20% - הדגשה3 3 7 2 4" xfId="29761"/>
    <cellStyle name="20% - הדגשה3 3 7 2 5" xfId="5370"/>
    <cellStyle name="20% - הדגשה3 3 7 3" xfId="3229"/>
    <cellStyle name="20% - הדגשה3 3 7 3 2" xfId="9627"/>
    <cellStyle name="20% - הדגשה3 3 7 3 3" xfId="20002"/>
    <cellStyle name="20% - הדגשה3 3 7 3 4" xfId="30820"/>
    <cellStyle name="20% - הדגשה3 3 7 3 5" xfId="6429"/>
    <cellStyle name="20% - הדגשה3 3 7 4" xfId="7500"/>
    <cellStyle name="20% - הדגשה3 3 7 5" xfId="13009"/>
    <cellStyle name="20% - הדגשה3 3 7 6" xfId="28693"/>
    <cellStyle name="20% - הדגשה3 3 7 7" xfId="4302"/>
    <cellStyle name="20% - הדגשה3 3 8" xfId="1640"/>
    <cellStyle name="20% - הדגשה3 3 8 2" xfId="8038"/>
    <cellStyle name="20% - הדגשה3 3 8 2 2" xfId="21669"/>
    <cellStyle name="20% - הדגשה3 3 8 3" xfId="14874"/>
    <cellStyle name="20% - הדגשה3 3 8 4" xfId="29231"/>
    <cellStyle name="20% - הדגשה3 3 8 5" xfId="4840"/>
    <cellStyle name="20% - הדגשה3 3 9" xfId="2699"/>
    <cellStyle name="20% - הדגשה3 3 9 2" xfId="9097"/>
    <cellStyle name="20% - הדגשה3 3 9 3" xfId="18455"/>
    <cellStyle name="20% - הדגשה3 3 9 4" xfId="30290"/>
    <cellStyle name="20% - הדגשה3 3 9 5" xfId="5899"/>
    <cellStyle name="20% - הדגשה3 30" xfId="26240"/>
    <cellStyle name="20% - הדגשה3 31" xfId="10104"/>
    <cellStyle name="20% - הדגשה3 32" xfId="28104"/>
    <cellStyle name="20% - הדגשה3 33" xfId="3717"/>
    <cellStyle name="20% - הדגשה3 4" xfId="380"/>
    <cellStyle name="20% - הדגשה3 4 10" xfId="28221"/>
    <cellStyle name="20% - הדגשה3 4 11" xfId="3830"/>
    <cellStyle name="20% - הדגשה3 4 2" xfId="378"/>
    <cellStyle name="20% - הדגשה3 4 2 2" xfId="377"/>
    <cellStyle name="20% - הדגשה3 4 2 2 2" xfId="1154"/>
    <cellStyle name="20% - הדגשה3 4 2 2 2 2" xfId="2226"/>
    <cellStyle name="20% - הדגשה3 4 2 2 2 2 2" xfId="8624"/>
    <cellStyle name="20% - הדגשה3 4 2 2 2 2 2 2" xfId="24889"/>
    <cellStyle name="20% - הדגשה3 4 2 2 2 2 2 3" xfId="18221"/>
    <cellStyle name="20% - הדגשה3 4 2 2 2 2 3" xfId="21557"/>
    <cellStyle name="20% - הדגשה3 4 2 2 2 2 4" xfId="14629"/>
    <cellStyle name="20% - הדגשה3 4 2 2 2 2 5" xfId="29817"/>
    <cellStyle name="20% - הדגשה3 4 2 2 2 2 6" xfId="5426"/>
    <cellStyle name="20% - הדגשה3 4 2 2 2 3" xfId="3285"/>
    <cellStyle name="20% - הדגשה3 4 2 2 2 3 2" xfId="9683"/>
    <cellStyle name="20% - הדגשה3 4 2 2 2 3 2 2" xfId="23224"/>
    <cellStyle name="20% - הדגשה3 4 2 2 2 3 3" xfId="16429"/>
    <cellStyle name="20% - הדגשה3 4 2 2 2 3 4" xfId="30876"/>
    <cellStyle name="20% - הדגשה3 4 2 2 2 3 5" xfId="6485"/>
    <cellStyle name="20% - הדגשה3 4 2 2 2 4" xfId="7556"/>
    <cellStyle name="20% - הדגשה3 4 2 2 2 4 2" xfId="19891"/>
    <cellStyle name="20% - הדגשה3 4 2 2 2 5" xfId="12771"/>
    <cellStyle name="20% - הדגשה3 4 2 2 2 6" xfId="28749"/>
    <cellStyle name="20% - הדגשה3 4 2 2 2 7" xfId="4358"/>
    <cellStyle name="20% - הדגשה3 4 2 2 3" xfId="1696"/>
    <cellStyle name="20% - הדגשה3 4 2 2 3 2" xfId="8094"/>
    <cellStyle name="20% - הדגשה3 4 2 2 3 2 2" xfId="24056"/>
    <cellStyle name="20% - הדגשה3 4 2 2 3 2 3" xfId="17388"/>
    <cellStyle name="20% - הדגשה3 4 2 2 3 3" xfId="20724"/>
    <cellStyle name="20% - הדגשה3 4 2 2 3 4" xfId="13795"/>
    <cellStyle name="20% - הדגשה3 4 2 2 3 5" xfId="29287"/>
    <cellStyle name="20% - הדגשה3 4 2 2 3 6" xfId="4896"/>
    <cellStyle name="20% - הדגשה3 4 2 2 4" xfId="2755"/>
    <cellStyle name="20% - הדגשה3 4 2 2 4 2" xfId="9153"/>
    <cellStyle name="20% - הדגשה3 4 2 2 4 2 2" xfId="22391"/>
    <cellStyle name="20% - הדגשה3 4 2 2 4 3" xfId="15596"/>
    <cellStyle name="20% - הדגשה3 4 2 2 4 4" xfId="30346"/>
    <cellStyle name="20% - הדגשה3 4 2 2 4 5" xfId="5955"/>
    <cellStyle name="20% - הדגשה3 4 2 2 5" xfId="7026"/>
    <cellStyle name="20% - הדגשה3 4 2 2 5 2" xfId="19058"/>
    <cellStyle name="20% - הדגשה3 4 2 2 6" xfId="11931"/>
    <cellStyle name="20% - הדגשה3 4 2 2 7" xfId="28219"/>
    <cellStyle name="20% - הדגשה3 4 2 2 8" xfId="3828"/>
    <cellStyle name="20% - הדגשה3 4 2 3" xfId="1155"/>
    <cellStyle name="20% - הדגשה3 4 2 3 2" xfId="2227"/>
    <cellStyle name="20% - הדגשה3 4 2 3 2 2" xfId="8625"/>
    <cellStyle name="20% - הדגשה3 4 2 3 2 2 2" xfId="24473"/>
    <cellStyle name="20% - הדגשה3 4 2 3 2 2 3" xfId="17805"/>
    <cellStyle name="20% - הדגשה3 4 2 3 2 3" xfId="21141"/>
    <cellStyle name="20% - הדגשה3 4 2 3 2 4" xfId="14213"/>
    <cellStyle name="20% - הדגשה3 4 2 3 2 5" xfId="29818"/>
    <cellStyle name="20% - הדגשה3 4 2 3 2 6" xfId="5427"/>
    <cellStyle name="20% - הדגשה3 4 2 3 3" xfId="3286"/>
    <cellStyle name="20% - הדגשה3 4 2 3 3 2" xfId="9684"/>
    <cellStyle name="20% - הדגשה3 4 2 3 3 2 2" xfId="22808"/>
    <cellStyle name="20% - הדגשה3 4 2 3 3 3" xfId="16013"/>
    <cellStyle name="20% - הדגשה3 4 2 3 3 4" xfId="30877"/>
    <cellStyle name="20% - הדגשה3 4 2 3 3 5" xfId="6486"/>
    <cellStyle name="20% - הדגשה3 4 2 3 4" xfId="7557"/>
    <cellStyle name="20% - הדגשה3 4 2 3 4 2" xfId="19475"/>
    <cellStyle name="20% - הדגשה3 4 2 3 5" xfId="12355"/>
    <cellStyle name="20% - הדגשה3 4 2 3 6" xfId="28750"/>
    <cellStyle name="20% - הדגשה3 4 2 3 7" xfId="4359"/>
    <cellStyle name="20% - הדגשה3 4 2 4" xfId="1697"/>
    <cellStyle name="20% - הדגשה3 4 2 4 2" xfId="8095"/>
    <cellStyle name="20% - הדגשה3 4 2 4 2 2" xfId="23640"/>
    <cellStyle name="20% - הדגשה3 4 2 4 2 3" xfId="16972"/>
    <cellStyle name="20% - הדגשה3 4 2 4 3" xfId="20308"/>
    <cellStyle name="20% - הדגשה3 4 2 4 4" xfId="13315"/>
    <cellStyle name="20% - הדגשה3 4 2 4 5" xfId="29288"/>
    <cellStyle name="20% - הדגשה3 4 2 4 6" xfId="4897"/>
    <cellStyle name="20% - הדגשה3 4 2 5" xfId="2756"/>
    <cellStyle name="20% - הדגשה3 4 2 5 2" xfId="9154"/>
    <cellStyle name="20% - הדגשה3 4 2 5 2 2" xfId="21975"/>
    <cellStyle name="20% - הדגשה3 4 2 5 3" xfId="15180"/>
    <cellStyle name="20% - הדגשה3 4 2 5 4" xfId="30347"/>
    <cellStyle name="20% - הדגשה3 4 2 5 5" xfId="5956"/>
    <cellStyle name="20% - הדגשה3 4 2 6" xfId="7027"/>
    <cellStyle name="20% - הדגשה3 4 2 6 2" xfId="18642"/>
    <cellStyle name="20% - הדגשה3 4 2 7" xfId="11441"/>
    <cellStyle name="20% - הדגשה3 4 2 8" xfId="28220"/>
    <cellStyle name="20% - הדגשה3 4 2 9" xfId="3829"/>
    <cellStyle name="20% - הדגשה3 4 3" xfId="376"/>
    <cellStyle name="20% - הדגשה3 4 3 2" xfId="1153"/>
    <cellStyle name="20% - הדגשה3 4 3 2 2" xfId="2225"/>
    <cellStyle name="20% - הדגשה3 4 3 2 2 2" xfId="8623"/>
    <cellStyle name="20% - הדגשה3 4 3 2 2 2 2" xfId="24680"/>
    <cellStyle name="20% - הדגשה3 4 3 2 2 2 3" xfId="18012"/>
    <cellStyle name="20% - הדגשה3 4 3 2 2 3" xfId="21348"/>
    <cellStyle name="20% - הדגשה3 4 3 2 2 4" xfId="14420"/>
    <cellStyle name="20% - הדגשה3 4 3 2 2 5" xfId="29816"/>
    <cellStyle name="20% - הדגשה3 4 3 2 2 6" xfId="5425"/>
    <cellStyle name="20% - הדגשה3 4 3 2 3" xfId="3284"/>
    <cellStyle name="20% - הדגשה3 4 3 2 3 2" xfId="9682"/>
    <cellStyle name="20% - הדגשה3 4 3 2 3 2 2" xfId="23015"/>
    <cellStyle name="20% - הדגשה3 4 3 2 3 3" xfId="16220"/>
    <cellStyle name="20% - הדגשה3 4 3 2 3 4" xfId="30875"/>
    <cellStyle name="20% - הדגשה3 4 3 2 3 5" xfId="6484"/>
    <cellStyle name="20% - הדגשה3 4 3 2 4" xfId="7555"/>
    <cellStyle name="20% - הדגשה3 4 3 2 4 2" xfId="19682"/>
    <cellStyle name="20% - הדגשה3 4 3 2 5" xfId="12562"/>
    <cellStyle name="20% - הדגשה3 4 3 2 6" xfId="28748"/>
    <cellStyle name="20% - הדגשה3 4 3 2 7" xfId="4357"/>
    <cellStyle name="20% - הדגשה3 4 3 3" xfId="1695"/>
    <cellStyle name="20% - הדגשה3 4 3 3 2" xfId="8093"/>
    <cellStyle name="20% - הדגשה3 4 3 3 2 2" xfId="23847"/>
    <cellStyle name="20% - הדגשה3 4 3 3 2 3" xfId="17179"/>
    <cellStyle name="20% - הדגשה3 4 3 3 3" xfId="20515"/>
    <cellStyle name="20% - הדגשה3 4 3 3 4" xfId="13586"/>
    <cellStyle name="20% - הדגשה3 4 3 3 5" xfId="29286"/>
    <cellStyle name="20% - הדגשה3 4 3 3 6" xfId="4895"/>
    <cellStyle name="20% - הדגשה3 4 3 4" xfId="2754"/>
    <cellStyle name="20% - הדגשה3 4 3 4 2" xfId="9152"/>
    <cellStyle name="20% - הדגשה3 4 3 4 2 2" xfId="22182"/>
    <cellStyle name="20% - הדגשה3 4 3 4 3" xfId="15387"/>
    <cellStyle name="20% - הדגשה3 4 3 4 4" xfId="30345"/>
    <cellStyle name="20% - הדגשה3 4 3 4 5" xfId="5954"/>
    <cellStyle name="20% - הדגשה3 4 3 5" xfId="7025"/>
    <cellStyle name="20% - הדגשה3 4 3 5 2" xfId="18849"/>
    <cellStyle name="20% - הדגשה3 4 3 6" xfId="11717"/>
    <cellStyle name="20% - הדגשה3 4 3 7" xfId="28218"/>
    <cellStyle name="20% - הדגשה3 4 3 8" xfId="3827"/>
    <cellStyle name="20% - הדגשה3 4 4" xfId="375"/>
    <cellStyle name="20% - הדגשה3 4 4 2" xfId="1152"/>
    <cellStyle name="20% - הדגשה3 4 4 2 2" xfId="2224"/>
    <cellStyle name="20% - הדגשה3 4 4 2 2 2" xfId="8622"/>
    <cellStyle name="20% - הדגשה3 4 4 2 2 2 2" xfId="24263"/>
    <cellStyle name="20% - הדגשה3 4 4 2 2 3" xfId="17595"/>
    <cellStyle name="20% - הדגשה3 4 4 2 2 4" xfId="29815"/>
    <cellStyle name="20% - הדגשה3 4 4 2 2 5" xfId="5424"/>
    <cellStyle name="20% - הדגשה3 4 4 2 3" xfId="3283"/>
    <cellStyle name="20% - הדגשה3 4 4 2 3 2" xfId="9681"/>
    <cellStyle name="20% - הדגשה3 4 4 2 3 3" xfId="20931"/>
    <cellStyle name="20% - הדגשה3 4 4 2 3 4" xfId="30874"/>
    <cellStyle name="20% - הדגשה3 4 4 2 3 5" xfId="6483"/>
    <cellStyle name="20% - הדגשה3 4 4 2 4" xfId="7554"/>
    <cellStyle name="20% - הדגשה3 4 4 2 5" xfId="14003"/>
    <cellStyle name="20% - הדגשה3 4 4 2 6" xfId="28747"/>
    <cellStyle name="20% - הדגשה3 4 4 2 7" xfId="4356"/>
    <cellStyle name="20% - הדגשה3 4 4 3" xfId="1694"/>
    <cellStyle name="20% - הדגשה3 4 4 3 2" xfId="8092"/>
    <cellStyle name="20% - הדגשה3 4 4 3 2 2" xfId="22598"/>
    <cellStyle name="20% - הדגשה3 4 4 3 3" xfId="15803"/>
    <cellStyle name="20% - הדגשה3 4 4 3 4" xfId="29285"/>
    <cellStyle name="20% - הדגשה3 4 4 3 5" xfId="4894"/>
    <cellStyle name="20% - הדגשה3 4 4 4" xfId="2753"/>
    <cellStyle name="20% - הדגשה3 4 4 4 2" xfId="9151"/>
    <cellStyle name="20% - הדגשה3 4 4 4 3" xfId="19265"/>
    <cellStyle name="20% - הדגשה3 4 4 4 4" xfId="30344"/>
    <cellStyle name="20% - הדגשה3 4 4 4 5" xfId="5953"/>
    <cellStyle name="20% - הדגשה3 4 4 5" xfId="7024"/>
    <cellStyle name="20% - הדגשה3 4 4 6" xfId="12145"/>
    <cellStyle name="20% - הדגשה3 4 4 7" xfId="28217"/>
    <cellStyle name="20% - הדגשה3 4 4 8" xfId="3826"/>
    <cellStyle name="20% - הדגשה3 4 5" xfId="1156"/>
    <cellStyle name="20% - הדגשה3 4 5 2" xfId="2228"/>
    <cellStyle name="20% - הדגשה3 4 5 2 2" xfId="8626"/>
    <cellStyle name="20% - הדגשה3 4 5 2 2 2" xfId="23430"/>
    <cellStyle name="20% - הדגשה3 4 5 2 3" xfId="16762"/>
    <cellStyle name="20% - הדגשה3 4 5 2 4" xfId="29819"/>
    <cellStyle name="20% - הדגשה3 4 5 2 5" xfId="5428"/>
    <cellStyle name="20% - הדגשה3 4 5 3" xfId="3287"/>
    <cellStyle name="20% - הדגשה3 4 5 3 2" xfId="9685"/>
    <cellStyle name="20% - הדגשה3 4 5 3 3" xfId="20098"/>
    <cellStyle name="20% - הדגשה3 4 5 3 4" xfId="30878"/>
    <cellStyle name="20% - הדגשה3 4 5 3 5" xfId="6487"/>
    <cellStyle name="20% - הדגשה3 4 5 4" xfId="7558"/>
    <cellStyle name="20% - הדגשה3 4 5 5" xfId="13105"/>
    <cellStyle name="20% - הדגשה3 4 5 6" xfId="28751"/>
    <cellStyle name="20% - הדגשה3 4 5 7" xfId="4360"/>
    <cellStyle name="20% - הדגשה3 4 6" xfId="1698"/>
    <cellStyle name="20% - הדגשה3 4 6 2" xfId="8096"/>
    <cellStyle name="20% - הדגשה3 4 6 2 2" xfId="21765"/>
    <cellStyle name="20% - הדגשה3 4 6 3" xfId="14970"/>
    <cellStyle name="20% - הדגשה3 4 6 4" xfId="29289"/>
    <cellStyle name="20% - הדגשה3 4 6 5" xfId="4898"/>
    <cellStyle name="20% - הדגשה3 4 7" xfId="2757"/>
    <cellStyle name="20% - הדגשה3 4 7 2" xfId="9155"/>
    <cellStyle name="20% - הדגשה3 4 7 3" xfId="18370"/>
    <cellStyle name="20% - הדגשה3 4 7 4" xfId="30348"/>
    <cellStyle name="20% - הדגשה3 4 7 5" xfId="5957"/>
    <cellStyle name="20% - הדגשה3 4 8" xfId="7028"/>
    <cellStyle name="20% - הדגשה3 4 9" xfId="10856"/>
    <cellStyle name="20% - הדגשה3 5" xfId="373"/>
    <cellStyle name="20% - הדגשה3 5 2" xfId="372"/>
    <cellStyle name="20% - הדגשה3 5 2 2" xfId="1150"/>
    <cellStyle name="20% - הדגשה3 5 2 2 2" xfId="2222"/>
    <cellStyle name="20% - הדגשה3 5 2 2 2 2" xfId="8620"/>
    <cellStyle name="20% - הדגשה3 5 2 2 2 3" xfId="27445"/>
    <cellStyle name="20% - הדגשה3 5 2 2 2 4" xfId="29813"/>
    <cellStyle name="20% - הדגשה3 5 2 2 2 5" xfId="5422"/>
    <cellStyle name="20% - הדגשה3 5 2 2 3" xfId="3281"/>
    <cellStyle name="20% - הדגשה3 5 2 2 3 2" xfId="9679"/>
    <cellStyle name="20% - הדגשה3 5 2 2 3 3" xfId="27906"/>
    <cellStyle name="20% - הדגשה3 5 2 2 3 4" xfId="30872"/>
    <cellStyle name="20% - הדגשה3 5 2 2 3 5" xfId="6481"/>
    <cellStyle name="20% - הדגשה3 5 2 2 4" xfId="7552"/>
    <cellStyle name="20% - הדגשה3 5 2 2 5" xfId="27036"/>
    <cellStyle name="20% - הדגשה3 5 2 2 6" xfId="28745"/>
    <cellStyle name="20% - הדגשה3 5 2 2 7" xfId="4354"/>
    <cellStyle name="20% - הדגשה3 5 2 3" xfId="1692"/>
    <cellStyle name="20% - הדגשה3 5 2 3 2" xfId="8090"/>
    <cellStyle name="20% - הדגשה3 5 2 3 3" xfId="27224"/>
    <cellStyle name="20% - הדגשה3 5 2 3 4" xfId="29283"/>
    <cellStyle name="20% - הדגשה3 5 2 3 5" xfId="4892"/>
    <cellStyle name="20% - הדגשה3 5 2 4" xfId="2751"/>
    <cellStyle name="20% - הדגשה3 5 2 4 2" xfId="9149"/>
    <cellStyle name="20% - הדגשה3 5 2 4 3" xfId="27674"/>
    <cellStyle name="20% - הדגשה3 5 2 4 4" xfId="30342"/>
    <cellStyle name="20% - הדגשה3 5 2 4 5" xfId="5951"/>
    <cellStyle name="20% - הדגשה3 5 2 5" xfId="7022"/>
    <cellStyle name="20% - הדגשה3 5 2 6" xfId="26473"/>
    <cellStyle name="20% - הדגשה3 5 2 7" xfId="28215"/>
    <cellStyle name="20% - הדגשה3 5 2 8" xfId="3824"/>
    <cellStyle name="20% - הדגשה3 5 3" xfId="1151"/>
    <cellStyle name="20% - הדגשה3 5 3 2" xfId="2223"/>
    <cellStyle name="20% - הדגשה3 5 3 2 2" xfId="8621"/>
    <cellStyle name="20% - הדגשה3 5 3 2 3" xfId="27446"/>
    <cellStyle name="20% - הדגשה3 5 3 2 4" xfId="29814"/>
    <cellStyle name="20% - הדגשה3 5 3 2 5" xfId="5423"/>
    <cellStyle name="20% - הדגשה3 5 3 3" xfId="3282"/>
    <cellStyle name="20% - הדגשה3 5 3 3 2" xfId="9680"/>
    <cellStyle name="20% - הדגשה3 5 3 3 3" xfId="27907"/>
    <cellStyle name="20% - הדגשה3 5 3 3 4" xfId="30873"/>
    <cellStyle name="20% - הדגשה3 5 3 3 5" xfId="6482"/>
    <cellStyle name="20% - הדגשה3 5 3 4" xfId="7553"/>
    <cellStyle name="20% - הדגשה3 5 3 5" xfId="25606"/>
    <cellStyle name="20% - הדגשה3 5 3 6" xfId="28746"/>
    <cellStyle name="20% - הדגשה3 5 3 7" xfId="4355"/>
    <cellStyle name="20% - הדגשה3 5 4" xfId="1693"/>
    <cellStyle name="20% - הדגשה3 5 4 2" xfId="8091"/>
    <cellStyle name="20% - הדגשה3 5 4 3" xfId="27225"/>
    <cellStyle name="20% - הדגשה3 5 4 4" xfId="29284"/>
    <cellStyle name="20% - הדגשה3 5 4 5" xfId="4893"/>
    <cellStyle name="20% - הדגשה3 5 5" xfId="2752"/>
    <cellStyle name="20% - הדגשה3 5 5 2" xfId="9150"/>
    <cellStyle name="20% - הדגשה3 5 5 3" xfId="27675"/>
    <cellStyle name="20% - הדגשה3 5 5 4" xfId="30343"/>
    <cellStyle name="20% - הדגשה3 5 5 5" xfId="5952"/>
    <cellStyle name="20% - הדגשה3 5 6" xfId="7023"/>
    <cellStyle name="20% - הדגשה3 5 7" xfId="10855"/>
    <cellStyle name="20% - הדגשה3 5 8" xfId="28216"/>
    <cellStyle name="20% - הדגשה3 5 9" xfId="3825"/>
    <cellStyle name="20% - הדגשה3 6" xfId="371"/>
    <cellStyle name="20% - הדגשה3 6 10" xfId="3823"/>
    <cellStyle name="20% - הדגשה3 6 2" xfId="1149"/>
    <cellStyle name="20% - הדגשה3 6 2 2" xfId="2221"/>
    <cellStyle name="20% - הדגשה3 6 2 2 2" xfId="8619"/>
    <cellStyle name="20% - הדגשה3 6 2 2 2 2" xfId="14678"/>
    <cellStyle name="20% - הדגשה3 6 2 2 2 2 2" xfId="18270"/>
    <cellStyle name="20% - הדגשה3 6 2 2 2 2 2 2" xfId="24938"/>
    <cellStyle name="20% - הדגשה3 6 2 2 2 2 3" xfId="21606"/>
    <cellStyle name="20% - הדגשה3 6 2 2 2 3" xfId="16478"/>
    <cellStyle name="20% - הדגשה3 6 2 2 2 3 2" xfId="23273"/>
    <cellStyle name="20% - הדגשה3 6 2 2 2 4" xfId="19940"/>
    <cellStyle name="20% - הדגשה3 6 2 2 2 5" xfId="12820"/>
    <cellStyle name="20% - הדגשה3 6 2 2 3" xfId="13844"/>
    <cellStyle name="20% - הדגשה3 6 2 2 3 2" xfId="17437"/>
    <cellStyle name="20% - הדגשה3 6 2 2 3 2 2" xfId="24105"/>
    <cellStyle name="20% - הדגשה3 6 2 2 3 3" xfId="20773"/>
    <cellStyle name="20% - הדגשה3 6 2 2 4" xfId="15645"/>
    <cellStyle name="20% - הדגשה3 6 2 2 4 2" xfId="22440"/>
    <cellStyle name="20% - הדגשה3 6 2 2 5" xfId="19107"/>
    <cellStyle name="20% - הדגשה3 6 2 2 6" xfId="11980"/>
    <cellStyle name="20% - הדגשה3 6 2 2 7" xfId="29812"/>
    <cellStyle name="20% - הדגשה3 6 2 2 8" xfId="5421"/>
    <cellStyle name="20% - הדגשה3 6 2 3" xfId="3280"/>
    <cellStyle name="20% - הדגשה3 6 2 3 2" xfId="9678"/>
    <cellStyle name="20% - הדגשה3 6 2 3 2 2" xfId="17854"/>
    <cellStyle name="20% - הדגשה3 6 2 3 2 2 2" xfId="24522"/>
    <cellStyle name="20% - הדגשה3 6 2 3 2 3" xfId="21190"/>
    <cellStyle name="20% - הדגשה3 6 2 3 2 4" xfId="14262"/>
    <cellStyle name="20% - הדגשה3 6 2 3 3" xfId="16062"/>
    <cellStyle name="20% - הדגשה3 6 2 3 3 2" xfId="22857"/>
    <cellStyle name="20% - הדגשה3 6 2 3 4" xfId="19524"/>
    <cellStyle name="20% - הדגשה3 6 2 3 5" xfId="12404"/>
    <cellStyle name="20% - הדגשה3 6 2 3 6" xfId="30871"/>
    <cellStyle name="20% - הדגשה3 6 2 3 7" xfId="6480"/>
    <cellStyle name="20% - הדגשה3 6 2 4" xfId="7551"/>
    <cellStyle name="20% - הדגשה3 6 2 4 2" xfId="17021"/>
    <cellStyle name="20% - הדגשה3 6 2 4 2 2" xfId="23689"/>
    <cellStyle name="20% - הדגשה3 6 2 4 3" xfId="20357"/>
    <cellStyle name="20% - הדגשה3 6 2 4 4" xfId="13364"/>
    <cellStyle name="20% - הדגשה3 6 2 5" xfId="15229"/>
    <cellStyle name="20% - הדגשה3 6 2 5 2" xfId="22024"/>
    <cellStyle name="20% - הדגשה3 6 2 6" xfId="18691"/>
    <cellStyle name="20% - הדגשה3 6 2 7" xfId="11490"/>
    <cellStyle name="20% - הדגשה3 6 2 8" xfId="28744"/>
    <cellStyle name="20% - הדגשה3 6 2 9" xfId="4353"/>
    <cellStyle name="20% - הדגשה3 6 3" xfId="1691"/>
    <cellStyle name="20% - הדגשה3 6 3 2" xfId="8089"/>
    <cellStyle name="20% - הדגשה3 6 3 2 2" xfId="14470"/>
    <cellStyle name="20% - הדגשה3 6 3 2 2 2" xfId="18062"/>
    <cellStyle name="20% - הדגשה3 6 3 2 2 2 2" xfId="24730"/>
    <cellStyle name="20% - הדגשה3 6 3 2 2 3" xfId="21398"/>
    <cellStyle name="20% - הדגשה3 6 3 2 3" xfId="16270"/>
    <cellStyle name="20% - הדגשה3 6 3 2 3 2" xfId="23065"/>
    <cellStyle name="20% - הדגשה3 6 3 2 4" xfId="19732"/>
    <cellStyle name="20% - הדגשה3 6 3 2 5" xfId="12612"/>
    <cellStyle name="20% - הדגשה3 6 3 3" xfId="13636"/>
    <cellStyle name="20% - הדגשה3 6 3 3 2" xfId="17229"/>
    <cellStyle name="20% - הדגשה3 6 3 3 2 2" xfId="23897"/>
    <cellStyle name="20% - הדגשה3 6 3 3 3" xfId="20565"/>
    <cellStyle name="20% - הדגשה3 6 3 4" xfId="15437"/>
    <cellStyle name="20% - הדגשה3 6 3 4 2" xfId="22232"/>
    <cellStyle name="20% - הדגשה3 6 3 5" xfId="18899"/>
    <cellStyle name="20% - הדגשה3 6 3 6" xfId="11767"/>
    <cellStyle name="20% - הדגשה3 6 3 7" xfId="29282"/>
    <cellStyle name="20% - הדגשה3 6 3 8" xfId="4891"/>
    <cellStyle name="20% - הדגשה3 6 4" xfId="2750"/>
    <cellStyle name="20% - הדגשה3 6 4 2" xfId="9148"/>
    <cellStyle name="20% - הדגשה3 6 4 2 2" xfId="17645"/>
    <cellStyle name="20% - הדגשה3 6 4 2 2 2" xfId="24313"/>
    <cellStyle name="20% - הדגשה3 6 4 2 3" xfId="20981"/>
    <cellStyle name="20% - הדגשה3 6 4 2 4" xfId="14053"/>
    <cellStyle name="20% - הדגשה3 6 4 3" xfId="15853"/>
    <cellStyle name="20% - הדגשה3 6 4 3 2" xfId="22648"/>
    <cellStyle name="20% - הדגשה3 6 4 4" xfId="19315"/>
    <cellStyle name="20% - הדגשה3 6 4 5" xfId="12195"/>
    <cellStyle name="20% - הדגשה3 6 4 6" xfId="30341"/>
    <cellStyle name="20% - הדגשה3 6 4 7" xfId="5950"/>
    <cellStyle name="20% - הדגשה3 6 5" xfId="7021"/>
    <cellStyle name="20% - הדגשה3 6 5 2" xfId="16812"/>
    <cellStyle name="20% - הדגשה3 6 5 2 2" xfId="23480"/>
    <cellStyle name="20% - הדגשה3 6 5 3" xfId="20148"/>
    <cellStyle name="20% - הדגשה3 6 5 4" xfId="13155"/>
    <cellStyle name="20% - הדגשה3 6 6" xfId="15020"/>
    <cellStyle name="20% - הדגשה3 6 6 2" xfId="21815"/>
    <cellStyle name="20% - הדגשה3 6 7" xfId="18389"/>
    <cellStyle name="20% - הדגשה3 6 8" xfId="11161"/>
    <cellStyle name="20% - הדגשה3 6 9" xfId="28214"/>
    <cellStyle name="20% - הדגשה3 7" xfId="369"/>
    <cellStyle name="20% - הדגשה3 7 2" xfId="1148"/>
    <cellStyle name="20% - הדגשה3 7 2 2" xfId="2220"/>
    <cellStyle name="20% - הדגשה3 7 2 2 2" xfId="8618"/>
    <cellStyle name="20% - הדגשה3 7 2 2 2 2" xfId="18159"/>
    <cellStyle name="20% - הדגשה3 7 2 2 2 2 2" xfId="24827"/>
    <cellStyle name="20% - הדגשה3 7 2 2 2 3" xfId="21495"/>
    <cellStyle name="20% - הדגשה3 7 2 2 2 4" xfId="14567"/>
    <cellStyle name="20% - הדגשה3 7 2 2 3" xfId="16367"/>
    <cellStyle name="20% - הדגשה3 7 2 2 3 2" xfId="23162"/>
    <cellStyle name="20% - הדגשה3 7 2 2 4" xfId="19829"/>
    <cellStyle name="20% - הדגשה3 7 2 2 5" xfId="12709"/>
    <cellStyle name="20% - הדגשה3 7 2 2 6" xfId="29811"/>
    <cellStyle name="20% - הדגשה3 7 2 2 7" xfId="5420"/>
    <cellStyle name="20% - הדגשה3 7 2 3" xfId="3279"/>
    <cellStyle name="20% - הדגשה3 7 2 3 2" xfId="9677"/>
    <cellStyle name="20% - הדגשה3 7 2 3 2 2" xfId="23994"/>
    <cellStyle name="20% - הדגשה3 7 2 3 2 3" xfId="17326"/>
    <cellStyle name="20% - הדגשה3 7 2 3 3" xfId="20662"/>
    <cellStyle name="20% - הדגשה3 7 2 3 4" xfId="13733"/>
    <cellStyle name="20% - הדגשה3 7 2 3 5" xfId="30870"/>
    <cellStyle name="20% - הדגשה3 7 2 3 6" xfId="6479"/>
    <cellStyle name="20% - הדגשה3 7 2 4" xfId="7550"/>
    <cellStyle name="20% - הדגשה3 7 2 4 2" xfId="22329"/>
    <cellStyle name="20% - הדגשה3 7 2 4 3" xfId="15534"/>
    <cellStyle name="20% - הדגשה3 7 2 5" xfId="18996"/>
    <cellStyle name="20% - הדגשה3 7 2 6" xfId="11869"/>
    <cellStyle name="20% - הדגשה3 7 2 7" xfId="28743"/>
    <cellStyle name="20% - הדגשה3 7 2 8" xfId="4352"/>
    <cellStyle name="20% - הדגשה3 7 3" xfId="1690"/>
    <cellStyle name="20% - הדגשה3 7 3 2" xfId="8088"/>
    <cellStyle name="20% - הדגשה3 7 3 2 2" xfId="17743"/>
    <cellStyle name="20% - הדגשה3 7 3 2 2 2" xfId="24411"/>
    <cellStyle name="20% - הדגשה3 7 3 2 3" xfId="21079"/>
    <cellStyle name="20% - הדגשה3 7 3 2 4" xfId="14151"/>
    <cellStyle name="20% - הדגשה3 7 3 3" xfId="15951"/>
    <cellStyle name="20% - הדגשה3 7 3 3 2" xfId="22746"/>
    <cellStyle name="20% - הדגשה3 7 3 4" xfId="19413"/>
    <cellStyle name="20% - הדגשה3 7 3 5" xfId="12293"/>
    <cellStyle name="20% - הדגשה3 7 3 6" xfId="29281"/>
    <cellStyle name="20% - הדגשה3 7 3 7" xfId="4890"/>
    <cellStyle name="20% - הדגשה3 7 4" xfId="2749"/>
    <cellStyle name="20% - הדגשה3 7 4 2" xfId="9147"/>
    <cellStyle name="20% - הדגשה3 7 4 2 2" xfId="23578"/>
    <cellStyle name="20% - הדגשה3 7 4 2 3" xfId="16910"/>
    <cellStyle name="20% - הדגשה3 7 4 3" xfId="20246"/>
    <cellStyle name="20% - הדגשה3 7 4 4" xfId="13253"/>
    <cellStyle name="20% - הדגשה3 7 4 5" xfId="30340"/>
    <cellStyle name="20% - הדגשה3 7 4 6" xfId="5949"/>
    <cellStyle name="20% - הדגשה3 7 5" xfId="7020"/>
    <cellStyle name="20% - הדגשה3 7 5 2" xfId="21913"/>
    <cellStyle name="20% - הדגשה3 7 5 3" xfId="15118"/>
    <cellStyle name="20% - הדגשה3 7 6" xfId="18326"/>
    <cellStyle name="20% - הדגשה3 7 7" xfId="11379"/>
    <cellStyle name="20% - הדגשה3 7 8" xfId="28213"/>
    <cellStyle name="20% - הדגשה3 7 9" xfId="3822"/>
    <cellStyle name="20% - הדגשה3 8" xfId="1051"/>
    <cellStyle name="20% - הדגשה3 8 2" xfId="2123"/>
    <cellStyle name="20% - הדגשה3 8 2 2" xfId="8521"/>
    <cellStyle name="20% - הדגשה3 8 2 2 2" xfId="17950"/>
    <cellStyle name="20% - הדגשה3 8 2 2 2 2" xfId="24618"/>
    <cellStyle name="20% - הדגשה3 8 2 2 3" xfId="21286"/>
    <cellStyle name="20% - הדגשה3 8 2 2 4" xfId="14358"/>
    <cellStyle name="20% - הדגשה3 8 2 3" xfId="16158"/>
    <cellStyle name="20% - הדגשה3 8 2 3 2" xfId="22953"/>
    <cellStyle name="20% - הדגשה3 8 2 4" xfId="19620"/>
    <cellStyle name="20% - הדגשה3 8 2 5" xfId="12500"/>
    <cellStyle name="20% - הדגשה3 8 2 6" xfId="29714"/>
    <cellStyle name="20% - הדגשה3 8 2 7" xfId="5323"/>
    <cellStyle name="20% - הדגשה3 8 3" xfId="3182"/>
    <cellStyle name="20% - הדגשה3 8 3 2" xfId="9580"/>
    <cellStyle name="20% - הדגשה3 8 3 2 2" xfId="23785"/>
    <cellStyle name="20% - הדגשה3 8 3 2 3" xfId="17117"/>
    <cellStyle name="20% - הדגשה3 8 3 3" xfId="20453"/>
    <cellStyle name="20% - הדגשה3 8 3 4" xfId="13524"/>
    <cellStyle name="20% - הדגשה3 8 3 5" xfId="30773"/>
    <cellStyle name="20% - הדגשה3 8 3 6" xfId="6382"/>
    <cellStyle name="20% - הדגשה3 8 4" xfId="7453"/>
    <cellStyle name="20% - הדגשה3 8 4 2" xfId="22120"/>
    <cellStyle name="20% - הדגשה3 8 4 3" xfId="15325"/>
    <cellStyle name="20% - הדגשה3 8 5" xfId="18787"/>
    <cellStyle name="20% - הדגשה3 8 6" xfId="11655"/>
    <cellStyle name="20% - הדגשה3 8 7" xfId="28646"/>
    <cellStyle name="20% - הדגשה3 8 8" xfId="4255"/>
    <cellStyle name="20% - הדגשה3 9" xfId="1581"/>
    <cellStyle name="20% - הדגשה3 9 2" xfId="7979"/>
    <cellStyle name="20% - הדגשה3 9 2 2" xfId="17533"/>
    <cellStyle name="20% - הדגשה3 9 2 2 2" xfId="24201"/>
    <cellStyle name="20% - הדגשה3 9 2 3" xfId="20869"/>
    <cellStyle name="20% - הדגשה3 9 2 4" xfId="13941"/>
    <cellStyle name="20% - הדגשה3 9 3" xfId="15741"/>
    <cellStyle name="20% - הדגשה3 9 3 2" xfId="22536"/>
    <cellStyle name="20% - הדגשה3 9 4" xfId="19203"/>
    <cellStyle name="20% - הדגשה3 9 5" xfId="12083"/>
    <cellStyle name="20% - הדגשה3 9 6" xfId="29172"/>
    <cellStyle name="20% - הדגשה3 9 7" xfId="4781"/>
    <cellStyle name="20% - הדגשה4" xfId="51" builtinId="42" customBuiltin="1"/>
    <cellStyle name="20% - הדגשה4 10" xfId="2654"/>
    <cellStyle name="20% - הדגשה4 10 2" xfId="9052"/>
    <cellStyle name="20% - הדגשה4 10 2 2" xfId="23370"/>
    <cellStyle name="20% - הדגשה4 10 2 3" xfId="16702"/>
    <cellStyle name="20% - הדגשה4 10 3" xfId="20038"/>
    <cellStyle name="20% - הדגשה4 10 4" xfId="13045"/>
    <cellStyle name="20% - הדגשה4 10 5" xfId="30245"/>
    <cellStyle name="20% - הדגשה4 10 6" xfId="5854"/>
    <cellStyle name="20% - הדגשה4 11" xfId="6913"/>
    <cellStyle name="20% - הדגשה4 11 2" xfId="21705"/>
    <cellStyle name="20% - הדגשה4 11 3" xfId="14910"/>
    <cellStyle name="20% - הדגשה4 12" xfId="18465"/>
    <cellStyle name="20% - הדגשה4 12 2" xfId="26405"/>
    <cellStyle name="20% - הדגשה4 13" xfId="25628"/>
    <cellStyle name="20% - הדגשה4 13 2" xfId="26511"/>
    <cellStyle name="20% - הדגשה4 14" xfId="25641"/>
    <cellStyle name="20% - הדגשה4 14 2" xfId="26524"/>
    <cellStyle name="20% - הדגשה4 15" xfId="25653"/>
    <cellStyle name="20% - הדגשה4 15 2" xfId="26536"/>
    <cellStyle name="20% - הדגשה4 16" xfId="25665"/>
    <cellStyle name="20% - הדגשה4 16 2" xfId="26548"/>
    <cellStyle name="20% - הדגשה4 17" xfId="25677"/>
    <cellStyle name="20% - הדגשה4 17 2" xfId="26561"/>
    <cellStyle name="20% - הדגשה4 18" xfId="25690"/>
    <cellStyle name="20% - הדגשה4 18 2" xfId="26574"/>
    <cellStyle name="20% - הדגשה4 19" xfId="25704"/>
    <cellStyle name="20% - הדגשה4 19 2" xfId="26587"/>
    <cellStyle name="20% - הדגשה4 2" xfId="196"/>
    <cellStyle name="20% - הדגשה4 2 10" xfId="6940"/>
    <cellStyle name="20% - הדגשה4 2 11" xfId="10187"/>
    <cellStyle name="20% - הדגשה4 2 12" xfId="28133"/>
    <cellStyle name="20% - הדגשה4 2 13" xfId="3742"/>
    <cellStyle name="20% - הדגשה4 2 2" xfId="359"/>
    <cellStyle name="20% - הדגשה4 2 2 10" xfId="10444"/>
    <cellStyle name="20% - הדגשה4 2 2 11" xfId="28212"/>
    <cellStyle name="20% - הדגשה4 2 2 12" xfId="3821"/>
    <cellStyle name="20% - הדגשה4 2 2 2" xfId="354"/>
    <cellStyle name="20% - הדגשה4 2 2 2 10" xfId="28211"/>
    <cellStyle name="20% - הדגשה4 2 2 2 11" xfId="3820"/>
    <cellStyle name="20% - הדגשה4 2 2 2 2" xfId="353"/>
    <cellStyle name="20% - הדגשה4 2 2 2 2 10" xfId="3819"/>
    <cellStyle name="20% - הדגשה4 2 2 2 2 2" xfId="1145"/>
    <cellStyle name="20% - הדגשה4 2 2 2 2 2 2" xfId="2217"/>
    <cellStyle name="20% - הדגשה4 2 2 2 2 2 2 2" xfId="8615"/>
    <cellStyle name="20% - הדגשה4 2 2 2 2 2 2 2 2" xfId="14692"/>
    <cellStyle name="20% - הדגשה4 2 2 2 2 2 2 2 2 2" xfId="18284"/>
    <cellStyle name="20% - הדגשה4 2 2 2 2 2 2 2 2 2 2" xfId="24952"/>
    <cellStyle name="20% - הדגשה4 2 2 2 2 2 2 2 2 3" xfId="21620"/>
    <cellStyle name="20% - הדגשה4 2 2 2 2 2 2 2 3" xfId="16492"/>
    <cellStyle name="20% - הדגשה4 2 2 2 2 2 2 2 3 2" xfId="23287"/>
    <cellStyle name="20% - הדגשה4 2 2 2 2 2 2 2 4" xfId="19954"/>
    <cellStyle name="20% - הדגשה4 2 2 2 2 2 2 2 5" xfId="12834"/>
    <cellStyle name="20% - הדגשה4 2 2 2 2 2 2 3" xfId="13858"/>
    <cellStyle name="20% - הדגשה4 2 2 2 2 2 2 3 2" xfId="17451"/>
    <cellStyle name="20% - הדגשה4 2 2 2 2 2 2 3 2 2" xfId="24119"/>
    <cellStyle name="20% - הדגשה4 2 2 2 2 2 2 3 3" xfId="20787"/>
    <cellStyle name="20% - הדגשה4 2 2 2 2 2 2 4" xfId="15659"/>
    <cellStyle name="20% - הדגשה4 2 2 2 2 2 2 4 2" xfId="22454"/>
    <cellStyle name="20% - הדגשה4 2 2 2 2 2 2 5" xfId="19121"/>
    <cellStyle name="20% - הדגשה4 2 2 2 2 2 2 6" xfId="11994"/>
    <cellStyle name="20% - הדגשה4 2 2 2 2 2 2 7" xfId="29808"/>
    <cellStyle name="20% - הדגשה4 2 2 2 2 2 2 8" xfId="5417"/>
    <cellStyle name="20% - הדגשה4 2 2 2 2 2 3" xfId="3276"/>
    <cellStyle name="20% - הדגשה4 2 2 2 2 2 3 2" xfId="9674"/>
    <cellStyle name="20% - הדגשה4 2 2 2 2 2 3 2 2" xfId="17868"/>
    <cellStyle name="20% - הדגשה4 2 2 2 2 2 3 2 2 2" xfId="24536"/>
    <cellStyle name="20% - הדגשה4 2 2 2 2 2 3 2 3" xfId="21204"/>
    <cellStyle name="20% - הדגשה4 2 2 2 2 2 3 2 4" xfId="14276"/>
    <cellStyle name="20% - הדגשה4 2 2 2 2 2 3 3" xfId="16076"/>
    <cellStyle name="20% - הדגשה4 2 2 2 2 2 3 3 2" xfId="22871"/>
    <cellStyle name="20% - הדגשה4 2 2 2 2 2 3 4" xfId="19538"/>
    <cellStyle name="20% - הדגשה4 2 2 2 2 2 3 5" xfId="12418"/>
    <cellStyle name="20% - הדגשה4 2 2 2 2 2 3 6" xfId="30867"/>
    <cellStyle name="20% - הדגשה4 2 2 2 2 2 3 7" xfId="6476"/>
    <cellStyle name="20% - הדגשה4 2 2 2 2 2 4" xfId="7547"/>
    <cellStyle name="20% - הדגשה4 2 2 2 2 2 4 2" xfId="17035"/>
    <cellStyle name="20% - הדגשה4 2 2 2 2 2 4 2 2" xfId="23703"/>
    <cellStyle name="20% - הדגשה4 2 2 2 2 2 4 3" xfId="20371"/>
    <cellStyle name="20% - הדגשה4 2 2 2 2 2 4 4" xfId="13378"/>
    <cellStyle name="20% - הדגשה4 2 2 2 2 2 5" xfId="15243"/>
    <cellStyle name="20% - הדגשה4 2 2 2 2 2 5 2" xfId="22038"/>
    <cellStyle name="20% - הדגשה4 2 2 2 2 2 6" xfId="18705"/>
    <cellStyle name="20% - הדגשה4 2 2 2 2 2 7" xfId="11504"/>
    <cellStyle name="20% - הדגשה4 2 2 2 2 2 8" xfId="28740"/>
    <cellStyle name="20% - הדגשה4 2 2 2 2 2 9" xfId="4349"/>
    <cellStyle name="20% - הדגשה4 2 2 2 2 3" xfId="1687"/>
    <cellStyle name="20% - הדגשה4 2 2 2 2 3 2" xfId="8085"/>
    <cellStyle name="20% - הדגשה4 2 2 2 2 3 2 2" xfId="14484"/>
    <cellStyle name="20% - הדגשה4 2 2 2 2 3 2 2 2" xfId="18076"/>
    <cellStyle name="20% - הדגשה4 2 2 2 2 3 2 2 2 2" xfId="24744"/>
    <cellStyle name="20% - הדגשה4 2 2 2 2 3 2 2 3" xfId="21412"/>
    <cellStyle name="20% - הדגשה4 2 2 2 2 3 2 3" xfId="16284"/>
    <cellStyle name="20% - הדגשה4 2 2 2 2 3 2 3 2" xfId="23079"/>
    <cellStyle name="20% - הדגשה4 2 2 2 2 3 2 4" xfId="19746"/>
    <cellStyle name="20% - הדגשה4 2 2 2 2 3 2 5" xfId="12626"/>
    <cellStyle name="20% - הדגשה4 2 2 2 2 3 3" xfId="13650"/>
    <cellStyle name="20% - הדגשה4 2 2 2 2 3 3 2" xfId="17243"/>
    <cellStyle name="20% - הדגשה4 2 2 2 2 3 3 2 2" xfId="23911"/>
    <cellStyle name="20% - הדגשה4 2 2 2 2 3 3 3" xfId="20579"/>
    <cellStyle name="20% - הדגשה4 2 2 2 2 3 4" xfId="15451"/>
    <cellStyle name="20% - הדגשה4 2 2 2 2 3 4 2" xfId="22246"/>
    <cellStyle name="20% - הדגשה4 2 2 2 2 3 5" xfId="18913"/>
    <cellStyle name="20% - הדגשה4 2 2 2 2 3 6" xfId="11781"/>
    <cellStyle name="20% - הדגשה4 2 2 2 2 3 7" xfId="29278"/>
    <cellStyle name="20% - הדגשה4 2 2 2 2 3 8" xfId="4887"/>
    <cellStyle name="20% - הדגשה4 2 2 2 2 4" xfId="2746"/>
    <cellStyle name="20% - הדגשה4 2 2 2 2 4 2" xfId="9144"/>
    <cellStyle name="20% - הדגשה4 2 2 2 2 4 2 2" xfId="17659"/>
    <cellStyle name="20% - הדגשה4 2 2 2 2 4 2 2 2" xfId="24327"/>
    <cellStyle name="20% - הדגשה4 2 2 2 2 4 2 3" xfId="20995"/>
    <cellStyle name="20% - הדגשה4 2 2 2 2 4 2 4" xfId="14067"/>
    <cellStyle name="20% - הדגשה4 2 2 2 2 4 3" xfId="15867"/>
    <cellStyle name="20% - הדגשה4 2 2 2 2 4 3 2" xfId="22662"/>
    <cellStyle name="20% - הדגשה4 2 2 2 2 4 4" xfId="19329"/>
    <cellStyle name="20% - הדגשה4 2 2 2 2 4 5" xfId="12209"/>
    <cellStyle name="20% - הדגשה4 2 2 2 2 4 6" xfId="30337"/>
    <cellStyle name="20% - הדגשה4 2 2 2 2 4 7" xfId="5946"/>
    <cellStyle name="20% - הדגשה4 2 2 2 2 5" xfId="7017"/>
    <cellStyle name="20% - הדגשה4 2 2 2 2 5 2" xfId="16826"/>
    <cellStyle name="20% - הדגשה4 2 2 2 2 5 2 2" xfId="23494"/>
    <cellStyle name="20% - הדגשה4 2 2 2 2 5 3" xfId="20162"/>
    <cellStyle name="20% - הדגשה4 2 2 2 2 5 4" xfId="13169"/>
    <cellStyle name="20% - הדגשה4 2 2 2 2 6" xfId="15034"/>
    <cellStyle name="20% - הדגשה4 2 2 2 2 6 2" xfId="21829"/>
    <cellStyle name="20% - הדגשה4 2 2 2 2 7" xfId="18458"/>
    <cellStyle name="20% - הדגשה4 2 2 2 2 8" xfId="11181"/>
    <cellStyle name="20% - הדגשה4 2 2 2 2 9" xfId="28210"/>
    <cellStyle name="20% - הדגשה4 2 2 2 3" xfId="1146"/>
    <cellStyle name="20% - הדגשה4 2 2 2 3 2" xfId="2218"/>
    <cellStyle name="20% - הדגשה4 2 2 2 3 2 2" xfId="8616"/>
    <cellStyle name="20% - הדגשה4 2 2 2 3 2 2 2" xfId="14584"/>
    <cellStyle name="20% - הדגשה4 2 2 2 3 2 2 2 2" xfId="18176"/>
    <cellStyle name="20% - הדגשה4 2 2 2 3 2 2 2 2 2" xfId="24844"/>
    <cellStyle name="20% - הדגשה4 2 2 2 3 2 2 2 3" xfId="21512"/>
    <cellStyle name="20% - הדגשה4 2 2 2 3 2 2 3" xfId="16384"/>
    <cellStyle name="20% - הדגשה4 2 2 2 3 2 2 3 2" xfId="23179"/>
    <cellStyle name="20% - הדגשה4 2 2 2 3 2 2 4" xfId="19846"/>
    <cellStyle name="20% - הדגשה4 2 2 2 3 2 2 5" xfId="12726"/>
    <cellStyle name="20% - הדגשה4 2 2 2 3 2 3" xfId="13750"/>
    <cellStyle name="20% - הדגשה4 2 2 2 3 2 3 2" xfId="17343"/>
    <cellStyle name="20% - הדגשה4 2 2 2 3 2 3 2 2" xfId="24011"/>
    <cellStyle name="20% - הדגשה4 2 2 2 3 2 3 3" xfId="20679"/>
    <cellStyle name="20% - הדגשה4 2 2 2 3 2 4" xfId="15551"/>
    <cellStyle name="20% - הדגשה4 2 2 2 3 2 4 2" xfId="22346"/>
    <cellStyle name="20% - הדגשה4 2 2 2 3 2 5" xfId="19013"/>
    <cellStyle name="20% - הדגשה4 2 2 2 3 2 6" xfId="11886"/>
    <cellStyle name="20% - הדגשה4 2 2 2 3 2 7" xfId="29809"/>
    <cellStyle name="20% - הדגשה4 2 2 2 3 2 8" xfId="5418"/>
    <cellStyle name="20% - הדגשה4 2 2 2 3 3" xfId="3277"/>
    <cellStyle name="20% - הדגשה4 2 2 2 3 3 2" xfId="9675"/>
    <cellStyle name="20% - הדגשה4 2 2 2 3 3 2 2" xfId="17760"/>
    <cellStyle name="20% - הדגשה4 2 2 2 3 3 2 2 2" xfId="24428"/>
    <cellStyle name="20% - הדגשה4 2 2 2 3 3 2 3" xfId="21096"/>
    <cellStyle name="20% - הדגשה4 2 2 2 3 3 2 4" xfId="14168"/>
    <cellStyle name="20% - הדגשה4 2 2 2 3 3 3" xfId="15968"/>
    <cellStyle name="20% - הדגשה4 2 2 2 3 3 3 2" xfId="22763"/>
    <cellStyle name="20% - הדגשה4 2 2 2 3 3 4" xfId="19430"/>
    <cellStyle name="20% - הדגשה4 2 2 2 3 3 5" xfId="12310"/>
    <cellStyle name="20% - הדגשה4 2 2 2 3 3 6" xfId="30868"/>
    <cellStyle name="20% - הדגשה4 2 2 2 3 3 7" xfId="6477"/>
    <cellStyle name="20% - הדגשה4 2 2 2 3 4" xfId="7548"/>
    <cellStyle name="20% - הדגשה4 2 2 2 3 4 2" xfId="16927"/>
    <cellStyle name="20% - הדגשה4 2 2 2 3 4 2 2" xfId="23595"/>
    <cellStyle name="20% - הדגשה4 2 2 2 3 4 3" xfId="20263"/>
    <cellStyle name="20% - הדגשה4 2 2 2 3 4 4" xfId="13270"/>
    <cellStyle name="20% - הדגשה4 2 2 2 3 5" xfId="15135"/>
    <cellStyle name="20% - הדגשה4 2 2 2 3 5 2" xfId="21930"/>
    <cellStyle name="20% - הדגשה4 2 2 2 3 6" xfId="18597"/>
    <cellStyle name="20% - הדגשה4 2 2 2 3 7" xfId="11396"/>
    <cellStyle name="20% - הדגשה4 2 2 2 3 8" xfId="28741"/>
    <cellStyle name="20% - הדגשה4 2 2 2 3 9" xfId="4350"/>
    <cellStyle name="20% - הדגשה4 2 2 2 4" xfId="1688"/>
    <cellStyle name="20% - הדגשה4 2 2 2 4 2" xfId="8086"/>
    <cellStyle name="20% - הדגשה4 2 2 2 4 2 2" xfId="14375"/>
    <cellStyle name="20% - הדגשה4 2 2 2 4 2 2 2" xfId="17967"/>
    <cellStyle name="20% - הדגשה4 2 2 2 4 2 2 2 2" xfId="24635"/>
    <cellStyle name="20% - הדגשה4 2 2 2 4 2 2 3" xfId="21303"/>
    <cellStyle name="20% - הדגשה4 2 2 2 4 2 3" xfId="16175"/>
    <cellStyle name="20% - הדגשה4 2 2 2 4 2 3 2" xfId="22970"/>
    <cellStyle name="20% - הדגשה4 2 2 2 4 2 4" xfId="19637"/>
    <cellStyle name="20% - הדגשה4 2 2 2 4 2 5" xfId="12517"/>
    <cellStyle name="20% - הדגשה4 2 2 2 4 3" xfId="13541"/>
    <cellStyle name="20% - הדגשה4 2 2 2 4 3 2" xfId="17134"/>
    <cellStyle name="20% - הדגשה4 2 2 2 4 3 2 2" xfId="23802"/>
    <cellStyle name="20% - הדגשה4 2 2 2 4 3 3" xfId="20470"/>
    <cellStyle name="20% - הדגשה4 2 2 2 4 4" xfId="15342"/>
    <cellStyle name="20% - הדגשה4 2 2 2 4 4 2" xfId="22137"/>
    <cellStyle name="20% - הדגשה4 2 2 2 4 5" xfId="18804"/>
    <cellStyle name="20% - הדגשה4 2 2 2 4 6" xfId="11672"/>
    <cellStyle name="20% - הדגשה4 2 2 2 4 7" xfId="29279"/>
    <cellStyle name="20% - הדגשה4 2 2 2 4 8" xfId="4888"/>
    <cellStyle name="20% - הדגשה4 2 2 2 5" xfId="2747"/>
    <cellStyle name="20% - הדגשה4 2 2 2 5 2" xfId="9145"/>
    <cellStyle name="20% - הדגשה4 2 2 2 5 2 2" xfId="17550"/>
    <cellStyle name="20% - הדגשה4 2 2 2 5 2 2 2" xfId="24218"/>
    <cellStyle name="20% - הדגשה4 2 2 2 5 2 3" xfId="20886"/>
    <cellStyle name="20% - הדגשה4 2 2 2 5 2 4" xfId="13958"/>
    <cellStyle name="20% - הדגשה4 2 2 2 5 3" xfId="15758"/>
    <cellStyle name="20% - הדגשה4 2 2 2 5 3 2" xfId="22553"/>
    <cellStyle name="20% - הדגשה4 2 2 2 5 4" xfId="19220"/>
    <cellStyle name="20% - הדגשה4 2 2 2 5 5" xfId="12100"/>
    <cellStyle name="20% - הדגשה4 2 2 2 5 6" xfId="30338"/>
    <cellStyle name="20% - הדגשה4 2 2 2 5 7" xfId="5947"/>
    <cellStyle name="20% - הדגשה4 2 2 2 6" xfId="7018"/>
    <cellStyle name="20% - הדגשה4 2 2 2 6 2" xfId="16717"/>
    <cellStyle name="20% - הדגשה4 2 2 2 6 2 2" xfId="23385"/>
    <cellStyle name="20% - הדגשה4 2 2 2 6 3" xfId="20053"/>
    <cellStyle name="20% - הדגשה4 2 2 2 6 4" xfId="13060"/>
    <cellStyle name="20% - הדגשה4 2 2 2 7" xfId="14925"/>
    <cellStyle name="20% - הדגשה4 2 2 2 7 2" xfId="21720"/>
    <cellStyle name="20% - הדגשה4 2 2 2 8" xfId="18472"/>
    <cellStyle name="20% - הדגשה4 2 2 2 9" xfId="10638"/>
    <cellStyle name="20% - הדגשה4 2 2 3" xfId="352"/>
    <cellStyle name="20% - הדגשה4 2 2 3 10" xfId="3818"/>
    <cellStyle name="20% - הדגשה4 2 2 3 2" xfId="1144"/>
    <cellStyle name="20% - הדגשה4 2 2 3 2 2" xfId="2216"/>
    <cellStyle name="20% - הדגשה4 2 2 3 2 2 2" xfId="8614"/>
    <cellStyle name="20% - הדגשה4 2 2 3 2 2 2 2" xfId="14662"/>
    <cellStyle name="20% - הדגשה4 2 2 3 2 2 2 2 2" xfId="18254"/>
    <cellStyle name="20% - הדגשה4 2 2 3 2 2 2 2 2 2" xfId="24922"/>
    <cellStyle name="20% - הדגשה4 2 2 3 2 2 2 2 3" xfId="21590"/>
    <cellStyle name="20% - הדגשה4 2 2 3 2 2 2 3" xfId="16462"/>
    <cellStyle name="20% - הדגשה4 2 2 3 2 2 2 3 2" xfId="23257"/>
    <cellStyle name="20% - הדגשה4 2 2 3 2 2 2 4" xfId="19924"/>
    <cellStyle name="20% - הדגשה4 2 2 3 2 2 2 5" xfId="12804"/>
    <cellStyle name="20% - הדגשה4 2 2 3 2 2 3" xfId="13828"/>
    <cellStyle name="20% - הדגשה4 2 2 3 2 2 3 2" xfId="17421"/>
    <cellStyle name="20% - הדגשה4 2 2 3 2 2 3 2 2" xfId="24089"/>
    <cellStyle name="20% - הדגשה4 2 2 3 2 2 3 3" xfId="20757"/>
    <cellStyle name="20% - הדגשה4 2 2 3 2 2 4" xfId="15629"/>
    <cellStyle name="20% - הדגשה4 2 2 3 2 2 4 2" xfId="22424"/>
    <cellStyle name="20% - הדגשה4 2 2 3 2 2 5" xfId="19091"/>
    <cellStyle name="20% - הדגשה4 2 2 3 2 2 6" xfId="11964"/>
    <cellStyle name="20% - הדגשה4 2 2 3 2 2 7" xfId="29807"/>
    <cellStyle name="20% - הדגשה4 2 2 3 2 2 8" xfId="5416"/>
    <cellStyle name="20% - הדגשה4 2 2 3 2 3" xfId="3275"/>
    <cellStyle name="20% - הדגשה4 2 2 3 2 3 2" xfId="9673"/>
    <cellStyle name="20% - הדגשה4 2 2 3 2 3 2 2" xfId="17838"/>
    <cellStyle name="20% - הדגשה4 2 2 3 2 3 2 2 2" xfId="24506"/>
    <cellStyle name="20% - הדגשה4 2 2 3 2 3 2 3" xfId="21174"/>
    <cellStyle name="20% - הדגשה4 2 2 3 2 3 2 4" xfId="14246"/>
    <cellStyle name="20% - הדגשה4 2 2 3 2 3 3" xfId="16046"/>
    <cellStyle name="20% - הדגשה4 2 2 3 2 3 3 2" xfId="22841"/>
    <cellStyle name="20% - הדגשה4 2 2 3 2 3 4" xfId="19508"/>
    <cellStyle name="20% - הדגשה4 2 2 3 2 3 5" xfId="12388"/>
    <cellStyle name="20% - הדגשה4 2 2 3 2 3 6" xfId="30866"/>
    <cellStyle name="20% - הדגשה4 2 2 3 2 3 7" xfId="6475"/>
    <cellStyle name="20% - הדגשה4 2 2 3 2 4" xfId="7546"/>
    <cellStyle name="20% - הדגשה4 2 2 3 2 4 2" xfId="17005"/>
    <cellStyle name="20% - הדגשה4 2 2 3 2 4 2 2" xfId="23673"/>
    <cellStyle name="20% - הדגשה4 2 2 3 2 4 3" xfId="20341"/>
    <cellStyle name="20% - הדגשה4 2 2 3 2 4 4" xfId="13348"/>
    <cellStyle name="20% - הדגשה4 2 2 3 2 5" xfId="15213"/>
    <cellStyle name="20% - הדגשה4 2 2 3 2 5 2" xfId="22008"/>
    <cellStyle name="20% - הדגשה4 2 2 3 2 6" xfId="18675"/>
    <cellStyle name="20% - הדגשה4 2 2 3 2 7" xfId="11474"/>
    <cellStyle name="20% - הדגשה4 2 2 3 2 8" xfId="28739"/>
    <cellStyle name="20% - הדגשה4 2 2 3 2 9" xfId="4348"/>
    <cellStyle name="20% - הדגשה4 2 2 3 3" xfId="1686"/>
    <cellStyle name="20% - הדגשה4 2 2 3 3 2" xfId="8084"/>
    <cellStyle name="20% - הדגשה4 2 2 3 3 2 2" xfId="14453"/>
    <cellStyle name="20% - הדגשה4 2 2 3 3 2 2 2" xfId="18045"/>
    <cellStyle name="20% - הדגשה4 2 2 3 3 2 2 2 2" xfId="24713"/>
    <cellStyle name="20% - הדגשה4 2 2 3 3 2 2 3" xfId="21381"/>
    <cellStyle name="20% - הדגשה4 2 2 3 3 2 3" xfId="16253"/>
    <cellStyle name="20% - הדגשה4 2 2 3 3 2 3 2" xfId="23048"/>
    <cellStyle name="20% - הדגשה4 2 2 3 3 2 4" xfId="19715"/>
    <cellStyle name="20% - הדגשה4 2 2 3 3 2 5" xfId="12595"/>
    <cellStyle name="20% - הדגשה4 2 2 3 3 3" xfId="13619"/>
    <cellStyle name="20% - הדגשה4 2 2 3 3 3 2" xfId="17212"/>
    <cellStyle name="20% - הדגשה4 2 2 3 3 3 2 2" xfId="23880"/>
    <cellStyle name="20% - הדגשה4 2 2 3 3 3 3" xfId="20548"/>
    <cellStyle name="20% - הדגשה4 2 2 3 3 4" xfId="15420"/>
    <cellStyle name="20% - הדגשה4 2 2 3 3 4 2" xfId="22215"/>
    <cellStyle name="20% - הדגשה4 2 2 3 3 5" xfId="18882"/>
    <cellStyle name="20% - הדגשה4 2 2 3 3 6" xfId="11750"/>
    <cellStyle name="20% - הדגשה4 2 2 3 3 7" xfId="29277"/>
    <cellStyle name="20% - הדגשה4 2 2 3 3 8" xfId="4886"/>
    <cellStyle name="20% - הדגשה4 2 2 3 4" xfId="2745"/>
    <cellStyle name="20% - הדגשה4 2 2 3 4 2" xfId="9143"/>
    <cellStyle name="20% - הדגשה4 2 2 3 4 2 2" xfId="17628"/>
    <cellStyle name="20% - הדגשה4 2 2 3 4 2 2 2" xfId="24296"/>
    <cellStyle name="20% - הדגשה4 2 2 3 4 2 3" xfId="20964"/>
    <cellStyle name="20% - הדגשה4 2 2 3 4 2 4" xfId="14036"/>
    <cellStyle name="20% - הדגשה4 2 2 3 4 3" xfId="15836"/>
    <cellStyle name="20% - הדגשה4 2 2 3 4 3 2" xfId="22631"/>
    <cellStyle name="20% - הדגשה4 2 2 3 4 4" xfId="19298"/>
    <cellStyle name="20% - הדגשה4 2 2 3 4 5" xfId="12178"/>
    <cellStyle name="20% - הדגשה4 2 2 3 4 6" xfId="30336"/>
    <cellStyle name="20% - הדגשה4 2 2 3 4 7" xfId="5945"/>
    <cellStyle name="20% - הדגשה4 2 2 3 5" xfId="7016"/>
    <cellStyle name="20% - הדגשה4 2 2 3 5 2" xfId="16795"/>
    <cellStyle name="20% - הדגשה4 2 2 3 5 2 2" xfId="23463"/>
    <cellStyle name="20% - הדגשה4 2 2 3 5 3" xfId="20131"/>
    <cellStyle name="20% - הדגשה4 2 2 3 5 4" xfId="13138"/>
    <cellStyle name="20% - הדגשה4 2 2 3 6" xfId="15003"/>
    <cellStyle name="20% - הדגשה4 2 2 3 6 2" xfId="21798"/>
    <cellStyle name="20% - הדגשה4 2 2 3 7" xfId="18454"/>
    <cellStyle name="20% - הדגשה4 2 2 3 8" xfId="11133"/>
    <cellStyle name="20% - הדגשה4 2 2 3 9" xfId="28209"/>
    <cellStyle name="20% - הדגשה4 2 2 4" xfId="347"/>
    <cellStyle name="20% - הדגשה4 2 2 4 2" xfId="1143"/>
    <cellStyle name="20% - הדגשה4 2 2 4 2 2" xfId="2215"/>
    <cellStyle name="20% - הדגשה4 2 2 4 2 2 2" xfId="8613"/>
    <cellStyle name="20% - הדגשה4 2 2 4 2 2 2 2" xfId="18126"/>
    <cellStyle name="20% - הדגשה4 2 2 4 2 2 2 2 2" xfId="24794"/>
    <cellStyle name="20% - הדגשה4 2 2 4 2 2 2 3" xfId="21462"/>
    <cellStyle name="20% - הדגשה4 2 2 4 2 2 2 4" xfId="14534"/>
    <cellStyle name="20% - הדגשה4 2 2 4 2 2 3" xfId="16334"/>
    <cellStyle name="20% - הדגשה4 2 2 4 2 2 3 2" xfId="23129"/>
    <cellStyle name="20% - הדגשה4 2 2 4 2 2 4" xfId="19796"/>
    <cellStyle name="20% - הדגשה4 2 2 4 2 2 5" xfId="12676"/>
    <cellStyle name="20% - הדגשה4 2 2 4 2 2 6" xfId="29806"/>
    <cellStyle name="20% - הדגשה4 2 2 4 2 2 7" xfId="5415"/>
    <cellStyle name="20% - הדגשה4 2 2 4 2 3" xfId="3274"/>
    <cellStyle name="20% - הדגשה4 2 2 4 2 3 2" xfId="9672"/>
    <cellStyle name="20% - הדגשה4 2 2 4 2 3 2 2" xfId="23961"/>
    <cellStyle name="20% - הדגשה4 2 2 4 2 3 2 3" xfId="17293"/>
    <cellStyle name="20% - הדגשה4 2 2 4 2 3 3" xfId="20629"/>
    <cellStyle name="20% - הדגשה4 2 2 4 2 3 4" xfId="13700"/>
    <cellStyle name="20% - הדגשה4 2 2 4 2 3 5" xfId="30865"/>
    <cellStyle name="20% - הדגשה4 2 2 4 2 3 6" xfId="6474"/>
    <cellStyle name="20% - הדגשה4 2 2 4 2 4" xfId="7545"/>
    <cellStyle name="20% - הדגשה4 2 2 4 2 4 2" xfId="22296"/>
    <cellStyle name="20% - הדגשה4 2 2 4 2 4 3" xfId="15501"/>
    <cellStyle name="20% - הדגשה4 2 2 4 2 5" xfId="18963"/>
    <cellStyle name="20% - הדגשה4 2 2 4 2 6" xfId="11836"/>
    <cellStyle name="20% - הדגשה4 2 2 4 2 7" xfId="28738"/>
    <cellStyle name="20% - הדגשה4 2 2 4 2 8" xfId="4347"/>
    <cellStyle name="20% - הדגשה4 2 2 4 3" xfId="1685"/>
    <cellStyle name="20% - הדגשה4 2 2 4 3 2" xfId="8083"/>
    <cellStyle name="20% - הדגשה4 2 2 4 3 2 2" xfId="17710"/>
    <cellStyle name="20% - הדגשה4 2 2 4 3 2 2 2" xfId="24378"/>
    <cellStyle name="20% - הדגשה4 2 2 4 3 2 3" xfId="21046"/>
    <cellStyle name="20% - הדגשה4 2 2 4 3 2 4" xfId="14118"/>
    <cellStyle name="20% - הדגשה4 2 2 4 3 3" xfId="15918"/>
    <cellStyle name="20% - הדגשה4 2 2 4 3 3 2" xfId="22713"/>
    <cellStyle name="20% - הדגשה4 2 2 4 3 4" xfId="19380"/>
    <cellStyle name="20% - הדגשה4 2 2 4 3 5" xfId="12260"/>
    <cellStyle name="20% - הדגשה4 2 2 4 3 6" xfId="29276"/>
    <cellStyle name="20% - הדגשה4 2 2 4 3 7" xfId="4885"/>
    <cellStyle name="20% - הדגשה4 2 2 4 4" xfId="2744"/>
    <cellStyle name="20% - הדגשה4 2 2 4 4 2" xfId="9142"/>
    <cellStyle name="20% - הדגשה4 2 2 4 4 2 2" xfId="23545"/>
    <cellStyle name="20% - הדגשה4 2 2 4 4 2 3" xfId="16877"/>
    <cellStyle name="20% - הדגשה4 2 2 4 4 3" xfId="20213"/>
    <cellStyle name="20% - הדגשה4 2 2 4 4 4" xfId="13220"/>
    <cellStyle name="20% - הדגשה4 2 2 4 4 5" xfId="30335"/>
    <cellStyle name="20% - הדגשה4 2 2 4 4 6" xfId="5944"/>
    <cellStyle name="20% - הדגשה4 2 2 4 5" xfId="7015"/>
    <cellStyle name="20% - הדגשה4 2 2 4 5 2" xfId="21880"/>
    <cellStyle name="20% - הדגשה4 2 2 4 5 3" xfId="15085"/>
    <cellStyle name="20% - הדגשה4 2 2 4 6" xfId="18475"/>
    <cellStyle name="20% - הדגשה4 2 2 4 7" xfId="11346"/>
    <cellStyle name="20% - הדגשה4 2 2 4 8" xfId="28208"/>
    <cellStyle name="20% - הדגשה4 2 2 4 9" xfId="3817"/>
    <cellStyle name="20% - הדגשה4 2 2 5" xfId="1147"/>
    <cellStyle name="20% - הדגשה4 2 2 5 2" xfId="2219"/>
    <cellStyle name="20% - הדגשה4 2 2 5 2 2" xfId="8617"/>
    <cellStyle name="20% - הדגשה4 2 2 5 2 2 2" xfId="17917"/>
    <cellStyle name="20% - הדגשה4 2 2 5 2 2 2 2" xfId="24585"/>
    <cellStyle name="20% - הדגשה4 2 2 5 2 2 3" xfId="21253"/>
    <cellStyle name="20% - הדגשה4 2 2 5 2 2 4" xfId="14325"/>
    <cellStyle name="20% - הדגשה4 2 2 5 2 3" xfId="16125"/>
    <cellStyle name="20% - הדגשה4 2 2 5 2 3 2" xfId="22920"/>
    <cellStyle name="20% - הדגשה4 2 2 5 2 4" xfId="19587"/>
    <cellStyle name="20% - הדגשה4 2 2 5 2 5" xfId="12467"/>
    <cellStyle name="20% - הדגשה4 2 2 5 2 6" xfId="29810"/>
    <cellStyle name="20% - הדגשה4 2 2 5 2 7" xfId="5419"/>
    <cellStyle name="20% - הדגשה4 2 2 5 3" xfId="3278"/>
    <cellStyle name="20% - הדגשה4 2 2 5 3 2" xfId="9676"/>
    <cellStyle name="20% - הדגשה4 2 2 5 3 2 2" xfId="23752"/>
    <cellStyle name="20% - הדגשה4 2 2 5 3 2 3" xfId="17084"/>
    <cellStyle name="20% - הדגשה4 2 2 5 3 3" xfId="20420"/>
    <cellStyle name="20% - הדגשה4 2 2 5 3 4" xfId="13491"/>
    <cellStyle name="20% - הדגשה4 2 2 5 3 5" xfId="30869"/>
    <cellStyle name="20% - הדגשה4 2 2 5 3 6" xfId="6478"/>
    <cellStyle name="20% - הדגשה4 2 2 5 4" xfId="7549"/>
    <cellStyle name="20% - הדגשה4 2 2 5 4 2" xfId="22087"/>
    <cellStyle name="20% - הדגשה4 2 2 5 4 3" xfId="15292"/>
    <cellStyle name="20% - הדגשה4 2 2 5 5" xfId="18754"/>
    <cellStyle name="20% - הדגשה4 2 2 5 6" xfId="11622"/>
    <cellStyle name="20% - הדגשה4 2 2 5 7" xfId="28742"/>
    <cellStyle name="20% - הדגשה4 2 2 5 8" xfId="4351"/>
    <cellStyle name="20% - הדגשה4 2 2 6" xfId="1689"/>
    <cellStyle name="20% - הדגשה4 2 2 6 2" xfId="8087"/>
    <cellStyle name="20% - הדגשה4 2 2 6 2 2" xfId="17500"/>
    <cellStyle name="20% - הדגשה4 2 2 6 2 2 2" xfId="24168"/>
    <cellStyle name="20% - הדגשה4 2 2 6 2 3" xfId="20836"/>
    <cellStyle name="20% - הדגשה4 2 2 6 2 4" xfId="13908"/>
    <cellStyle name="20% - הדגשה4 2 2 6 3" xfId="15708"/>
    <cellStyle name="20% - הדגשה4 2 2 6 3 2" xfId="22503"/>
    <cellStyle name="20% - הדגשה4 2 2 6 4" xfId="19170"/>
    <cellStyle name="20% - הדגשה4 2 2 6 5" xfId="12050"/>
    <cellStyle name="20% - הדגשה4 2 2 6 6" xfId="29280"/>
    <cellStyle name="20% - הדגשה4 2 2 6 7" xfId="4889"/>
    <cellStyle name="20% - הדגשה4 2 2 7" xfId="2748"/>
    <cellStyle name="20% - הדגשה4 2 2 7 2" xfId="9146"/>
    <cellStyle name="20% - הדגשה4 2 2 7 2 2" xfId="23335"/>
    <cellStyle name="20% - הדגשה4 2 2 7 2 3" xfId="16667"/>
    <cellStyle name="20% - הדגשה4 2 2 7 3" xfId="20003"/>
    <cellStyle name="20% - הדגשה4 2 2 7 4" xfId="13010"/>
    <cellStyle name="20% - הדגשה4 2 2 7 5" xfId="30339"/>
    <cellStyle name="20% - הדגשה4 2 2 7 6" xfId="5948"/>
    <cellStyle name="20% - הדגשה4 2 2 8" xfId="7019"/>
    <cellStyle name="20% - הדגשה4 2 2 8 2" xfId="21670"/>
    <cellStyle name="20% - הדגשה4 2 2 8 3" xfId="14875"/>
    <cellStyle name="20% - הדגשה4 2 2 9" xfId="18394"/>
    <cellStyle name="20% - הדגשה4 2 3" xfId="346"/>
    <cellStyle name="20% - הדגשה4 2 3 2" xfId="345"/>
    <cellStyle name="20% - הדגשה4 2 3 2 2" xfId="1141"/>
    <cellStyle name="20% - הדגשה4 2 3 2 2 2" xfId="2213"/>
    <cellStyle name="20% - הדגשה4 2 3 2 2 2 2" xfId="8611"/>
    <cellStyle name="20% - הדגשה4 2 3 2 2 2 3" xfId="27443"/>
    <cellStyle name="20% - הדגשה4 2 3 2 2 2 4" xfId="29804"/>
    <cellStyle name="20% - הדגשה4 2 3 2 2 2 5" xfId="5413"/>
    <cellStyle name="20% - הדגשה4 2 3 2 2 3" xfId="3272"/>
    <cellStyle name="20% - הדגשה4 2 3 2 2 3 2" xfId="9670"/>
    <cellStyle name="20% - הדגשה4 2 3 2 2 3 3" xfId="27904"/>
    <cellStyle name="20% - הדגשה4 2 3 2 2 3 4" xfId="30863"/>
    <cellStyle name="20% - הדגשה4 2 3 2 2 3 5" xfId="6472"/>
    <cellStyle name="20% - הדגשה4 2 3 2 2 4" xfId="7543"/>
    <cellStyle name="20% - הדגשה4 2 3 2 2 5" xfId="27034"/>
    <cellStyle name="20% - הדגשה4 2 3 2 2 6" xfId="28736"/>
    <cellStyle name="20% - הדגשה4 2 3 2 2 7" xfId="4345"/>
    <cellStyle name="20% - הדגשה4 2 3 2 3" xfId="1683"/>
    <cellStyle name="20% - הדגשה4 2 3 2 3 2" xfId="8081"/>
    <cellStyle name="20% - הדגשה4 2 3 2 3 3" xfId="27222"/>
    <cellStyle name="20% - הדגשה4 2 3 2 3 4" xfId="29274"/>
    <cellStyle name="20% - הדגשה4 2 3 2 3 5" xfId="4883"/>
    <cellStyle name="20% - הדגשה4 2 3 2 4" xfId="2742"/>
    <cellStyle name="20% - הדגשה4 2 3 2 4 2" xfId="9140"/>
    <cellStyle name="20% - הדגשה4 2 3 2 4 3" xfId="27672"/>
    <cellStyle name="20% - הדגשה4 2 3 2 4 4" xfId="30333"/>
    <cellStyle name="20% - הדגשה4 2 3 2 4 5" xfId="5942"/>
    <cellStyle name="20% - הדגשה4 2 3 2 5" xfId="7013"/>
    <cellStyle name="20% - הדגשה4 2 3 2 6" xfId="26787"/>
    <cellStyle name="20% - הדגשה4 2 3 2 7" xfId="28206"/>
    <cellStyle name="20% - הדגשה4 2 3 2 8" xfId="3815"/>
    <cellStyle name="20% - הדגשה4 2 3 3" xfId="1142"/>
    <cellStyle name="20% - הדגשה4 2 3 3 2" xfId="2214"/>
    <cellStyle name="20% - הדגשה4 2 3 3 2 2" xfId="8612"/>
    <cellStyle name="20% - הדגשה4 2 3 3 2 3" xfId="27444"/>
    <cellStyle name="20% - הדגשה4 2 3 3 2 4" xfId="29805"/>
    <cellStyle name="20% - הדגשה4 2 3 3 2 5" xfId="5414"/>
    <cellStyle name="20% - הדגשה4 2 3 3 3" xfId="3273"/>
    <cellStyle name="20% - הדגשה4 2 3 3 3 2" xfId="9671"/>
    <cellStyle name="20% - הדגשה4 2 3 3 3 3" xfId="27905"/>
    <cellStyle name="20% - הדגשה4 2 3 3 3 4" xfId="30864"/>
    <cellStyle name="20% - הדגשה4 2 3 3 3 5" xfId="6473"/>
    <cellStyle name="20% - הדגשה4 2 3 3 4" xfId="7544"/>
    <cellStyle name="20% - הדגשה4 2 3 3 5" xfId="27035"/>
    <cellStyle name="20% - הדגשה4 2 3 3 6" xfId="28737"/>
    <cellStyle name="20% - הדגשה4 2 3 3 7" xfId="4346"/>
    <cellStyle name="20% - הדגשה4 2 3 4" xfId="1684"/>
    <cellStyle name="20% - הדגשה4 2 3 4 2" xfId="8082"/>
    <cellStyle name="20% - הדגשה4 2 3 4 3" xfId="27223"/>
    <cellStyle name="20% - הדגשה4 2 3 4 4" xfId="29275"/>
    <cellStyle name="20% - הדגשה4 2 3 4 5" xfId="4884"/>
    <cellStyle name="20% - הדגשה4 2 3 5" xfId="2743"/>
    <cellStyle name="20% - הדגשה4 2 3 5 2" xfId="9141"/>
    <cellStyle name="20% - הדגשה4 2 3 5 3" xfId="27673"/>
    <cellStyle name="20% - הדגשה4 2 3 5 4" xfId="30334"/>
    <cellStyle name="20% - הדגשה4 2 3 5 5" xfId="5943"/>
    <cellStyle name="20% - הדגשה4 2 3 6" xfId="7014"/>
    <cellStyle name="20% - הדגשה4 2 3 6 2" xfId="26788"/>
    <cellStyle name="20% - הדגשה4 2 3 7" xfId="10854"/>
    <cellStyle name="20% - הדגשה4 2 3 8" xfId="28207"/>
    <cellStyle name="20% - הדגשה4 2 3 9" xfId="3816"/>
    <cellStyle name="20% - הדגשה4 2 4" xfId="340"/>
    <cellStyle name="20% - הדגשה4 2 4 2" xfId="1140"/>
    <cellStyle name="20% - הדגשה4 2 4 2 2" xfId="2212"/>
    <cellStyle name="20% - הדגשה4 2 4 2 2 2" xfId="8610"/>
    <cellStyle name="20% - הדגשה4 2 4 2 2 3" xfId="27442"/>
    <cellStyle name="20% - הדגשה4 2 4 2 2 4" xfId="29803"/>
    <cellStyle name="20% - הדגשה4 2 4 2 2 5" xfId="5412"/>
    <cellStyle name="20% - הדגשה4 2 4 2 3" xfId="3271"/>
    <cellStyle name="20% - הדגשה4 2 4 2 3 2" xfId="9669"/>
    <cellStyle name="20% - הדגשה4 2 4 2 3 3" xfId="27903"/>
    <cellStyle name="20% - הדגשה4 2 4 2 3 4" xfId="30862"/>
    <cellStyle name="20% - הדגשה4 2 4 2 3 5" xfId="6471"/>
    <cellStyle name="20% - הדגשה4 2 4 2 4" xfId="7542"/>
    <cellStyle name="20% - הדגשה4 2 4 2 5" xfId="26625"/>
    <cellStyle name="20% - הדגשה4 2 4 2 6" xfId="28735"/>
    <cellStyle name="20% - הדגשה4 2 4 2 7" xfId="4344"/>
    <cellStyle name="20% - הדגשה4 2 4 3" xfId="1682"/>
    <cellStyle name="20% - הדגשה4 2 4 3 2" xfId="8080"/>
    <cellStyle name="20% - הדגשה4 2 4 3 3" xfId="27221"/>
    <cellStyle name="20% - הדגשה4 2 4 3 4" xfId="29273"/>
    <cellStyle name="20% - הדגשה4 2 4 3 5" xfId="4882"/>
    <cellStyle name="20% - הדגשה4 2 4 4" xfId="2741"/>
    <cellStyle name="20% - הדגשה4 2 4 4 2" xfId="9139"/>
    <cellStyle name="20% - הדגשה4 2 4 4 3" xfId="27671"/>
    <cellStyle name="20% - הדגשה4 2 4 4 4" xfId="30332"/>
    <cellStyle name="20% - הדגשה4 2 4 4 5" xfId="5941"/>
    <cellStyle name="20% - הדגשה4 2 4 5" xfId="7012"/>
    <cellStyle name="20% - הדגשה4 2 4 6" xfId="25770"/>
    <cellStyle name="20% - הדגשה4 2 4 7" xfId="28205"/>
    <cellStyle name="20% - הדגשה4 2 4 8" xfId="3814"/>
    <cellStyle name="20% - הדגשה4 2 5" xfId="339"/>
    <cellStyle name="20% - הדגשה4 2 5 2" xfId="1139"/>
    <cellStyle name="20% - הדגשה4 2 5 2 2" xfId="2211"/>
    <cellStyle name="20% - הדגשה4 2 5 2 2 2" xfId="8609"/>
    <cellStyle name="20% - הדגשה4 2 5 2 2 3" xfId="27441"/>
    <cellStyle name="20% - הדגשה4 2 5 2 2 4" xfId="29802"/>
    <cellStyle name="20% - הדגשה4 2 5 2 2 5" xfId="5411"/>
    <cellStyle name="20% - הדגשה4 2 5 2 3" xfId="3270"/>
    <cellStyle name="20% - הדגשה4 2 5 2 3 2" xfId="9668"/>
    <cellStyle name="20% - הדגשה4 2 5 2 3 3" xfId="27902"/>
    <cellStyle name="20% - הדגשה4 2 5 2 3 4" xfId="30861"/>
    <cellStyle name="20% - הדגשה4 2 5 2 3 5" xfId="6470"/>
    <cellStyle name="20% - הדגשה4 2 5 2 4" xfId="7541"/>
    <cellStyle name="20% - הדגשה4 2 5 2 5" xfId="27033"/>
    <cellStyle name="20% - הדגשה4 2 5 2 6" xfId="28734"/>
    <cellStyle name="20% - הדגשה4 2 5 2 7" xfId="4343"/>
    <cellStyle name="20% - הדגשה4 2 5 3" xfId="1681"/>
    <cellStyle name="20% - הדגשה4 2 5 3 2" xfId="8079"/>
    <cellStyle name="20% - הדגשה4 2 5 3 3" xfId="27220"/>
    <cellStyle name="20% - הדגשה4 2 5 3 4" xfId="29272"/>
    <cellStyle name="20% - הדגשה4 2 5 3 5" xfId="4881"/>
    <cellStyle name="20% - הדגשה4 2 5 4" xfId="2740"/>
    <cellStyle name="20% - הדגשה4 2 5 4 2" xfId="9138"/>
    <cellStyle name="20% - הדגשה4 2 5 4 3" xfId="27670"/>
    <cellStyle name="20% - הדגשה4 2 5 4 4" xfId="30331"/>
    <cellStyle name="20% - הדגשה4 2 5 4 5" xfId="5940"/>
    <cellStyle name="20% - הדגשה4 2 5 5" xfId="7011"/>
    <cellStyle name="20% - הדגשה4 2 5 6" xfId="26488"/>
    <cellStyle name="20% - הדגשה4 2 5 7" xfId="28204"/>
    <cellStyle name="20% - הדגשה4 2 5 8" xfId="3813"/>
    <cellStyle name="20% - הדגשה4 2 6" xfId="872"/>
    <cellStyle name="20% - הדגשה4 2 7" xfId="1068"/>
    <cellStyle name="20% - הדגשה4 2 7 2" xfId="2140"/>
    <cellStyle name="20% - הדגשה4 2 7 2 2" xfId="8538"/>
    <cellStyle name="20% - הדגשה4 2 7 2 3" xfId="27413"/>
    <cellStyle name="20% - הדגשה4 2 7 2 4" xfId="29731"/>
    <cellStyle name="20% - הדגשה4 2 7 2 5" xfId="5340"/>
    <cellStyle name="20% - הדגשה4 2 7 3" xfId="3199"/>
    <cellStyle name="20% - הדגשה4 2 7 3 2" xfId="9597"/>
    <cellStyle name="20% - הדגשה4 2 7 3 3" xfId="27873"/>
    <cellStyle name="20% - הדגשה4 2 7 3 4" xfId="30790"/>
    <cellStyle name="20% - הדגשה4 2 7 3 5" xfId="6399"/>
    <cellStyle name="20% - הדגשה4 2 7 4" xfId="7470"/>
    <cellStyle name="20% - הדגשה4 2 7 5" xfId="27008"/>
    <cellStyle name="20% - הדגשה4 2 7 6" xfId="28663"/>
    <cellStyle name="20% - הדגשה4 2 7 7" xfId="4272"/>
    <cellStyle name="20% - הדגשה4 2 8" xfId="1610"/>
    <cellStyle name="20% - הדגשה4 2 8 2" xfId="8008"/>
    <cellStyle name="20% - הדגשה4 2 8 3" xfId="27194"/>
    <cellStyle name="20% - הדגשה4 2 8 4" xfId="29201"/>
    <cellStyle name="20% - הדגשה4 2 8 5" xfId="4810"/>
    <cellStyle name="20% - הדגשה4 2 9" xfId="2669"/>
    <cellStyle name="20% - הדגשה4 2 9 2" xfId="9067"/>
    <cellStyle name="20% - הדגשה4 2 9 3" xfId="27641"/>
    <cellStyle name="20% - הדגשה4 2 9 4" xfId="30260"/>
    <cellStyle name="20% - הדגשה4 2 9 5" xfId="5869"/>
    <cellStyle name="20% - הדגשה4 20" xfId="25717"/>
    <cellStyle name="20% - הדגשה4 20 2" xfId="26600"/>
    <cellStyle name="20% - הדגשה4 21" xfId="25730"/>
    <cellStyle name="20% - הדגשה4 21 2" xfId="26613"/>
    <cellStyle name="20% - הדגשה4 22" xfId="25895"/>
    <cellStyle name="20% - הדגשה4 22 2" xfId="26650"/>
    <cellStyle name="20% - הדגשה4 23" xfId="25908"/>
    <cellStyle name="20% - הדגשה4 23 2" xfId="26663"/>
    <cellStyle name="20% - הדגשה4 24" xfId="26047"/>
    <cellStyle name="20% - הדגשה4 24 2" xfId="26676"/>
    <cellStyle name="20% - הדגשה4 25" xfId="26061"/>
    <cellStyle name="20% - הדגשה4 25 2" xfId="26689"/>
    <cellStyle name="20% - הדגשה4 26" xfId="26074"/>
    <cellStyle name="20% - הדגשה4 26 2" xfId="26702"/>
    <cellStyle name="20% - הדגשה4 27" xfId="26087"/>
    <cellStyle name="20% - הדגשה4 27 2" xfId="26715"/>
    <cellStyle name="20% - הדגשה4 28" xfId="26135"/>
    <cellStyle name="20% - הדגשה4 29" xfId="26148"/>
    <cellStyle name="20% - הדגשה4 3" xfId="219"/>
    <cellStyle name="20% - הדגשה4 3 10" xfId="6955"/>
    <cellStyle name="20% - הדגשה4 3 11" xfId="10445"/>
    <cellStyle name="20% - הדגשה4 3 12" xfId="28148"/>
    <cellStyle name="20% - הדגשה4 3 13" xfId="3757"/>
    <cellStyle name="20% - הדגשה4 3 2" xfId="334"/>
    <cellStyle name="20% - הדגשה4 3 2 10" xfId="28203"/>
    <cellStyle name="20% - הדגשה4 3 2 11" xfId="3812"/>
    <cellStyle name="20% - הדגשה4 3 2 2" xfId="333"/>
    <cellStyle name="20% - הדגשה4 3 2 2 10" xfId="3811"/>
    <cellStyle name="20% - הדגשה4 3 2 2 2" xfId="332"/>
    <cellStyle name="20% - הדגשה4 3 2 2 2 2" xfId="1136"/>
    <cellStyle name="20% - הדגשה4 3 2 2 2 2 2" xfId="2208"/>
    <cellStyle name="20% - הדגשה4 3 2 2 2 2 2 2" xfId="8606"/>
    <cellStyle name="20% - הדגשה4 3 2 2 2 2 2 2 2" xfId="18238"/>
    <cellStyle name="20% - הדגשה4 3 2 2 2 2 2 2 2 2" xfId="24906"/>
    <cellStyle name="20% - הדגשה4 3 2 2 2 2 2 2 3" xfId="21574"/>
    <cellStyle name="20% - הדגשה4 3 2 2 2 2 2 2 4" xfId="14646"/>
    <cellStyle name="20% - הדגשה4 3 2 2 2 2 2 3" xfId="16446"/>
    <cellStyle name="20% - הדגשה4 3 2 2 2 2 2 3 2" xfId="23241"/>
    <cellStyle name="20% - הדגשה4 3 2 2 2 2 2 4" xfId="19908"/>
    <cellStyle name="20% - הדגשה4 3 2 2 2 2 2 5" xfId="12788"/>
    <cellStyle name="20% - הדגשה4 3 2 2 2 2 2 6" xfId="29799"/>
    <cellStyle name="20% - הדגשה4 3 2 2 2 2 2 7" xfId="5408"/>
    <cellStyle name="20% - הדגשה4 3 2 2 2 2 3" xfId="3267"/>
    <cellStyle name="20% - הדגשה4 3 2 2 2 2 3 2" xfId="9665"/>
    <cellStyle name="20% - הדגשה4 3 2 2 2 2 3 2 2" xfId="24073"/>
    <cellStyle name="20% - הדגשה4 3 2 2 2 2 3 2 3" xfId="17405"/>
    <cellStyle name="20% - הדגשה4 3 2 2 2 2 3 3" xfId="20741"/>
    <cellStyle name="20% - הדגשה4 3 2 2 2 2 3 4" xfId="13812"/>
    <cellStyle name="20% - הדגשה4 3 2 2 2 2 3 5" xfId="30858"/>
    <cellStyle name="20% - הדגשה4 3 2 2 2 2 3 6" xfId="6467"/>
    <cellStyle name="20% - הדגשה4 3 2 2 2 2 4" xfId="7538"/>
    <cellStyle name="20% - הדגשה4 3 2 2 2 2 4 2" xfId="22408"/>
    <cellStyle name="20% - הדגשה4 3 2 2 2 2 4 3" xfId="15613"/>
    <cellStyle name="20% - הדגשה4 3 2 2 2 2 5" xfId="19075"/>
    <cellStyle name="20% - הדגשה4 3 2 2 2 2 6" xfId="11948"/>
    <cellStyle name="20% - הדגשה4 3 2 2 2 2 7" xfId="28731"/>
    <cellStyle name="20% - הדגשה4 3 2 2 2 2 8" xfId="4340"/>
    <cellStyle name="20% - הדגשה4 3 2 2 2 3" xfId="1678"/>
    <cellStyle name="20% - הדגשה4 3 2 2 2 3 2" xfId="8076"/>
    <cellStyle name="20% - הדגשה4 3 2 2 2 3 2 2" xfId="17822"/>
    <cellStyle name="20% - הדגשה4 3 2 2 2 3 2 2 2" xfId="24490"/>
    <cellStyle name="20% - הדגשה4 3 2 2 2 3 2 3" xfId="21158"/>
    <cellStyle name="20% - הדגשה4 3 2 2 2 3 2 4" xfId="14230"/>
    <cellStyle name="20% - הדגשה4 3 2 2 2 3 3" xfId="16030"/>
    <cellStyle name="20% - הדגשה4 3 2 2 2 3 3 2" xfId="22825"/>
    <cellStyle name="20% - הדגשה4 3 2 2 2 3 4" xfId="19492"/>
    <cellStyle name="20% - הדגשה4 3 2 2 2 3 5" xfId="12372"/>
    <cellStyle name="20% - הדגשה4 3 2 2 2 3 6" xfId="29269"/>
    <cellStyle name="20% - הדגשה4 3 2 2 2 3 7" xfId="4878"/>
    <cellStyle name="20% - הדגשה4 3 2 2 2 4" xfId="2737"/>
    <cellStyle name="20% - הדגשה4 3 2 2 2 4 2" xfId="9135"/>
    <cellStyle name="20% - הדגשה4 3 2 2 2 4 2 2" xfId="23657"/>
    <cellStyle name="20% - הדגשה4 3 2 2 2 4 2 3" xfId="16989"/>
    <cellStyle name="20% - הדגשה4 3 2 2 2 4 3" xfId="20325"/>
    <cellStyle name="20% - הדגשה4 3 2 2 2 4 4" xfId="13332"/>
    <cellStyle name="20% - הדגשה4 3 2 2 2 4 5" xfId="30328"/>
    <cellStyle name="20% - הדגשה4 3 2 2 2 4 6" xfId="5937"/>
    <cellStyle name="20% - הדגשה4 3 2 2 2 5" xfId="7008"/>
    <cellStyle name="20% - הדגשה4 3 2 2 2 5 2" xfId="21992"/>
    <cellStyle name="20% - הדגשה4 3 2 2 2 5 3" xfId="15197"/>
    <cellStyle name="20% - הדגשה4 3 2 2 2 6" xfId="18659"/>
    <cellStyle name="20% - הדגשה4 3 2 2 2 7" xfId="11458"/>
    <cellStyle name="20% - הדגשה4 3 2 2 2 8" xfId="28201"/>
    <cellStyle name="20% - הדגשה4 3 2 2 2 9" xfId="3810"/>
    <cellStyle name="20% - הדגשה4 3 2 2 3" xfId="1137"/>
    <cellStyle name="20% - הדגשה4 3 2 2 3 2" xfId="2209"/>
    <cellStyle name="20% - הדגשה4 3 2 2 3 2 2" xfId="8607"/>
    <cellStyle name="20% - הדגשה4 3 2 2 3 2 2 2" xfId="18029"/>
    <cellStyle name="20% - הדגשה4 3 2 2 3 2 2 2 2" xfId="24697"/>
    <cellStyle name="20% - הדגשה4 3 2 2 3 2 2 3" xfId="21365"/>
    <cellStyle name="20% - הדגשה4 3 2 2 3 2 2 4" xfId="14437"/>
    <cellStyle name="20% - הדגשה4 3 2 2 3 2 3" xfId="16237"/>
    <cellStyle name="20% - הדגשה4 3 2 2 3 2 3 2" xfId="23032"/>
    <cellStyle name="20% - הדגשה4 3 2 2 3 2 4" xfId="19699"/>
    <cellStyle name="20% - הדגשה4 3 2 2 3 2 5" xfId="12579"/>
    <cellStyle name="20% - הדגשה4 3 2 2 3 2 6" xfId="29800"/>
    <cellStyle name="20% - הדגשה4 3 2 2 3 2 7" xfId="5409"/>
    <cellStyle name="20% - הדגשה4 3 2 2 3 3" xfId="3268"/>
    <cellStyle name="20% - הדגשה4 3 2 2 3 3 2" xfId="9666"/>
    <cellStyle name="20% - הדגשה4 3 2 2 3 3 2 2" xfId="23864"/>
    <cellStyle name="20% - הדגשה4 3 2 2 3 3 2 3" xfId="17196"/>
    <cellStyle name="20% - הדגשה4 3 2 2 3 3 3" xfId="20532"/>
    <cellStyle name="20% - הדגשה4 3 2 2 3 3 4" xfId="13603"/>
    <cellStyle name="20% - הדגשה4 3 2 2 3 3 5" xfId="30859"/>
    <cellStyle name="20% - הדגשה4 3 2 2 3 3 6" xfId="6468"/>
    <cellStyle name="20% - הדגשה4 3 2 2 3 4" xfId="7539"/>
    <cellStyle name="20% - הדגשה4 3 2 2 3 4 2" xfId="22199"/>
    <cellStyle name="20% - הדגשה4 3 2 2 3 4 3" xfId="15404"/>
    <cellStyle name="20% - הדגשה4 3 2 2 3 5" xfId="18866"/>
    <cellStyle name="20% - הדגשה4 3 2 2 3 6" xfId="11734"/>
    <cellStyle name="20% - הדגשה4 3 2 2 3 7" xfId="28732"/>
    <cellStyle name="20% - הדגשה4 3 2 2 3 8" xfId="4341"/>
    <cellStyle name="20% - הדגשה4 3 2 2 4" xfId="1679"/>
    <cellStyle name="20% - הדגשה4 3 2 2 4 2" xfId="8077"/>
    <cellStyle name="20% - הדגשה4 3 2 2 4 2 2" xfId="17612"/>
    <cellStyle name="20% - הדגשה4 3 2 2 4 2 2 2" xfId="24280"/>
    <cellStyle name="20% - הדגשה4 3 2 2 4 2 3" xfId="20948"/>
    <cellStyle name="20% - הדגשה4 3 2 2 4 2 4" xfId="14020"/>
    <cellStyle name="20% - הדגשה4 3 2 2 4 3" xfId="15820"/>
    <cellStyle name="20% - הדגשה4 3 2 2 4 3 2" xfId="22615"/>
    <cellStyle name="20% - הדגשה4 3 2 2 4 4" xfId="19282"/>
    <cellStyle name="20% - הדגשה4 3 2 2 4 5" xfId="12162"/>
    <cellStyle name="20% - הדגשה4 3 2 2 4 6" xfId="29270"/>
    <cellStyle name="20% - הדגשה4 3 2 2 4 7" xfId="4879"/>
    <cellStyle name="20% - הדגשה4 3 2 2 5" xfId="2738"/>
    <cellStyle name="20% - הדגשה4 3 2 2 5 2" xfId="9136"/>
    <cellStyle name="20% - הדגשה4 3 2 2 5 2 2" xfId="23447"/>
    <cellStyle name="20% - הדגשה4 3 2 2 5 2 3" xfId="16779"/>
    <cellStyle name="20% - הדגשה4 3 2 2 5 3" xfId="20115"/>
    <cellStyle name="20% - הדגשה4 3 2 2 5 4" xfId="13122"/>
    <cellStyle name="20% - הדגשה4 3 2 2 5 5" xfId="30329"/>
    <cellStyle name="20% - הדגשה4 3 2 2 5 6" xfId="5938"/>
    <cellStyle name="20% - הדגשה4 3 2 2 6" xfId="7009"/>
    <cellStyle name="20% - הדגשה4 3 2 2 6 2" xfId="21782"/>
    <cellStyle name="20% - הדגשה4 3 2 2 6 3" xfId="14987"/>
    <cellStyle name="20% - הדגשה4 3 2 2 7" xfId="18568"/>
    <cellStyle name="20% - הדגשה4 3 2 2 8" xfId="11115"/>
    <cellStyle name="20% - הדגשה4 3 2 2 9" xfId="28202"/>
    <cellStyle name="20% - הדגשה4 3 2 3" xfId="327"/>
    <cellStyle name="20% - הדגשה4 3 2 3 2" xfId="1135"/>
    <cellStyle name="20% - הדגשה4 3 2 3 2 2" xfId="2207"/>
    <cellStyle name="20% - הדגשה4 3 2 3 2 2 2" xfId="8605"/>
    <cellStyle name="20% - הדגשה4 3 2 3 2 2 2 2" xfId="18191"/>
    <cellStyle name="20% - הדגשה4 3 2 3 2 2 2 2 2" xfId="24859"/>
    <cellStyle name="20% - הדגשה4 3 2 3 2 2 2 3" xfId="21527"/>
    <cellStyle name="20% - הדגשה4 3 2 3 2 2 2 4" xfId="14599"/>
    <cellStyle name="20% - הדגשה4 3 2 3 2 2 3" xfId="16399"/>
    <cellStyle name="20% - הדגשה4 3 2 3 2 2 3 2" xfId="23194"/>
    <cellStyle name="20% - הדגשה4 3 2 3 2 2 4" xfId="19861"/>
    <cellStyle name="20% - הדגשה4 3 2 3 2 2 5" xfId="12741"/>
    <cellStyle name="20% - הדגשה4 3 2 3 2 2 6" xfId="29798"/>
    <cellStyle name="20% - הדגשה4 3 2 3 2 2 7" xfId="5407"/>
    <cellStyle name="20% - הדגשה4 3 2 3 2 3" xfId="3266"/>
    <cellStyle name="20% - הדגשה4 3 2 3 2 3 2" xfId="9664"/>
    <cellStyle name="20% - הדגשה4 3 2 3 2 3 2 2" xfId="24026"/>
    <cellStyle name="20% - הדגשה4 3 2 3 2 3 2 3" xfId="17358"/>
    <cellStyle name="20% - הדגשה4 3 2 3 2 3 3" xfId="20694"/>
    <cellStyle name="20% - הדגשה4 3 2 3 2 3 4" xfId="13765"/>
    <cellStyle name="20% - הדגשה4 3 2 3 2 3 5" xfId="30857"/>
    <cellStyle name="20% - הדגשה4 3 2 3 2 3 6" xfId="6466"/>
    <cellStyle name="20% - הדגשה4 3 2 3 2 4" xfId="7537"/>
    <cellStyle name="20% - הדגשה4 3 2 3 2 4 2" xfId="22361"/>
    <cellStyle name="20% - הדגשה4 3 2 3 2 4 3" xfId="15566"/>
    <cellStyle name="20% - הדגשה4 3 2 3 2 5" xfId="19028"/>
    <cellStyle name="20% - הדגשה4 3 2 3 2 6" xfId="11901"/>
    <cellStyle name="20% - הדגשה4 3 2 3 2 7" xfId="28730"/>
    <cellStyle name="20% - הדגשה4 3 2 3 2 8" xfId="4339"/>
    <cellStyle name="20% - הדגשה4 3 2 3 3" xfId="1677"/>
    <cellStyle name="20% - הדגשה4 3 2 3 3 2" xfId="8075"/>
    <cellStyle name="20% - הדגשה4 3 2 3 3 2 2" xfId="17775"/>
    <cellStyle name="20% - הדגשה4 3 2 3 3 2 2 2" xfId="24443"/>
    <cellStyle name="20% - הדגשה4 3 2 3 3 2 3" xfId="21111"/>
    <cellStyle name="20% - הדגשה4 3 2 3 3 2 4" xfId="14183"/>
    <cellStyle name="20% - הדגשה4 3 2 3 3 3" xfId="15983"/>
    <cellStyle name="20% - הדגשה4 3 2 3 3 3 2" xfId="22778"/>
    <cellStyle name="20% - הדגשה4 3 2 3 3 4" xfId="19445"/>
    <cellStyle name="20% - הדגשה4 3 2 3 3 5" xfId="12325"/>
    <cellStyle name="20% - הדגשה4 3 2 3 3 6" xfId="29268"/>
    <cellStyle name="20% - הדגשה4 3 2 3 3 7" xfId="4877"/>
    <cellStyle name="20% - הדגשה4 3 2 3 4" xfId="2736"/>
    <cellStyle name="20% - הדגשה4 3 2 3 4 2" xfId="9134"/>
    <cellStyle name="20% - הדגשה4 3 2 3 4 2 2" xfId="23610"/>
    <cellStyle name="20% - הדגשה4 3 2 3 4 2 3" xfId="16942"/>
    <cellStyle name="20% - הדגשה4 3 2 3 4 3" xfId="20278"/>
    <cellStyle name="20% - הדגשה4 3 2 3 4 4" xfId="13285"/>
    <cellStyle name="20% - הדגשה4 3 2 3 4 5" xfId="30327"/>
    <cellStyle name="20% - הדגשה4 3 2 3 4 6" xfId="5936"/>
    <cellStyle name="20% - הדגשה4 3 2 3 5" xfId="7007"/>
    <cellStyle name="20% - הדגשה4 3 2 3 5 2" xfId="21945"/>
    <cellStyle name="20% - הדגשה4 3 2 3 5 3" xfId="15150"/>
    <cellStyle name="20% - הדגשה4 3 2 3 6" xfId="18612"/>
    <cellStyle name="20% - הדגשה4 3 2 3 7" xfId="11411"/>
    <cellStyle name="20% - הדגשה4 3 2 3 8" xfId="28200"/>
    <cellStyle name="20% - הדגשה4 3 2 3 9" xfId="3809"/>
    <cellStyle name="20% - הדגשה4 3 2 4" xfId="326"/>
    <cellStyle name="20% - הדגשה4 3 2 4 2" xfId="1134"/>
    <cellStyle name="20% - הדגשה4 3 2 4 2 2" xfId="2206"/>
    <cellStyle name="20% - הדגשה4 3 2 4 2 2 2" xfId="8604"/>
    <cellStyle name="20% - הדגשה4 3 2 4 2 2 2 2" xfId="24650"/>
    <cellStyle name="20% - הדגשה4 3 2 4 2 2 2 3" xfId="17982"/>
    <cellStyle name="20% - הדגשה4 3 2 4 2 2 3" xfId="21318"/>
    <cellStyle name="20% - הדגשה4 3 2 4 2 2 4" xfId="14390"/>
    <cellStyle name="20% - הדגשה4 3 2 4 2 2 5" xfId="29797"/>
    <cellStyle name="20% - הדגשה4 3 2 4 2 2 6" xfId="5406"/>
    <cellStyle name="20% - הדגשה4 3 2 4 2 3" xfId="3265"/>
    <cellStyle name="20% - הדגשה4 3 2 4 2 3 2" xfId="9663"/>
    <cellStyle name="20% - הדגשה4 3 2 4 2 3 2 2" xfId="22985"/>
    <cellStyle name="20% - הדגשה4 3 2 4 2 3 3" xfId="16190"/>
    <cellStyle name="20% - הדגשה4 3 2 4 2 3 4" xfId="30856"/>
    <cellStyle name="20% - הדגשה4 3 2 4 2 3 5" xfId="6465"/>
    <cellStyle name="20% - הדגשה4 3 2 4 2 4" xfId="7536"/>
    <cellStyle name="20% - הדגשה4 3 2 4 2 4 2" xfId="19652"/>
    <cellStyle name="20% - הדגשה4 3 2 4 2 5" xfId="12532"/>
    <cellStyle name="20% - הדגשה4 3 2 4 2 6" xfId="28729"/>
    <cellStyle name="20% - הדגשה4 3 2 4 2 7" xfId="4338"/>
    <cellStyle name="20% - הדגשה4 3 2 4 3" xfId="1676"/>
    <cellStyle name="20% - הדגשה4 3 2 4 3 2" xfId="8074"/>
    <cellStyle name="20% - הדגשה4 3 2 4 3 2 2" xfId="23817"/>
    <cellStyle name="20% - הדגשה4 3 2 4 3 2 3" xfId="17149"/>
    <cellStyle name="20% - הדגשה4 3 2 4 3 3" xfId="20485"/>
    <cellStyle name="20% - הדגשה4 3 2 4 3 4" xfId="13556"/>
    <cellStyle name="20% - הדגשה4 3 2 4 3 5" xfId="29267"/>
    <cellStyle name="20% - הדגשה4 3 2 4 3 6" xfId="4876"/>
    <cellStyle name="20% - הדגשה4 3 2 4 4" xfId="2735"/>
    <cellStyle name="20% - הדגשה4 3 2 4 4 2" xfId="9133"/>
    <cellStyle name="20% - הדגשה4 3 2 4 4 2 2" xfId="22152"/>
    <cellStyle name="20% - הדגשה4 3 2 4 4 3" xfId="15357"/>
    <cellStyle name="20% - הדגשה4 3 2 4 4 4" xfId="30326"/>
    <cellStyle name="20% - הדגשה4 3 2 4 4 5" xfId="5935"/>
    <cellStyle name="20% - הדגשה4 3 2 4 5" xfId="7006"/>
    <cellStyle name="20% - הדגשה4 3 2 4 5 2" xfId="18819"/>
    <cellStyle name="20% - הדגשה4 3 2 4 6" xfId="11687"/>
    <cellStyle name="20% - הדגשה4 3 2 4 7" xfId="28199"/>
    <cellStyle name="20% - הדגשה4 3 2 4 8" xfId="3808"/>
    <cellStyle name="20% - הדגשה4 3 2 5" xfId="1138"/>
    <cellStyle name="20% - הדגשה4 3 2 5 2" xfId="2210"/>
    <cellStyle name="20% - הדגשה4 3 2 5 2 2" xfId="8608"/>
    <cellStyle name="20% - הדגשה4 3 2 5 2 2 2" xfId="24233"/>
    <cellStyle name="20% - הדגשה4 3 2 5 2 2 3" xfId="17565"/>
    <cellStyle name="20% - הדגשה4 3 2 5 2 3" xfId="20901"/>
    <cellStyle name="20% - הדגשה4 3 2 5 2 4" xfId="13973"/>
    <cellStyle name="20% - הדגשה4 3 2 5 2 5" xfId="29801"/>
    <cellStyle name="20% - הדגשה4 3 2 5 2 6" xfId="5410"/>
    <cellStyle name="20% - הדגשה4 3 2 5 3" xfId="3269"/>
    <cellStyle name="20% - הדגשה4 3 2 5 3 2" xfId="9667"/>
    <cellStyle name="20% - הדגשה4 3 2 5 3 2 2" xfId="22568"/>
    <cellStyle name="20% - הדגשה4 3 2 5 3 3" xfId="15773"/>
    <cellStyle name="20% - הדגשה4 3 2 5 3 4" xfId="30860"/>
    <cellStyle name="20% - הדגשה4 3 2 5 3 5" xfId="6469"/>
    <cellStyle name="20% - הדגשה4 3 2 5 4" xfId="7540"/>
    <cellStyle name="20% - הדגשה4 3 2 5 4 2" xfId="19235"/>
    <cellStyle name="20% - הדגשה4 3 2 5 5" xfId="12115"/>
    <cellStyle name="20% - הדגשה4 3 2 5 6" xfId="28733"/>
    <cellStyle name="20% - הדגשה4 3 2 5 7" xfId="4342"/>
    <cellStyle name="20% - הדגשה4 3 2 6" xfId="1680"/>
    <cellStyle name="20% - הדגשה4 3 2 6 2" xfId="8078"/>
    <cellStyle name="20% - הדגשה4 3 2 6 2 2" xfId="23400"/>
    <cellStyle name="20% - הדגשה4 3 2 6 2 3" xfId="16732"/>
    <cellStyle name="20% - הדגשה4 3 2 6 3" xfId="20068"/>
    <cellStyle name="20% - הדגשה4 3 2 6 4" xfId="13075"/>
    <cellStyle name="20% - הדגשה4 3 2 6 5" xfId="29271"/>
    <cellStyle name="20% - הדגשה4 3 2 6 6" xfId="4880"/>
    <cellStyle name="20% - הדגשה4 3 2 7" xfId="2739"/>
    <cellStyle name="20% - הדגשה4 3 2 7 2" xfId="9137"/>
    <cellStyle name="20% - הדגשה4 3 2 7 2 2" xfId="21735"/>
    <cellStyle name="20% - הדגשה4 3 2 7 3" xfId="14940"/>
    <cellStyle name="20% - הדגשה4 3 2 7 4" xfId="30330"/>
    <cellStyle name="20% - הדגשה4 3 2 7 5" xfId="5939"/>
    <cellStyle name="20% - הדגשה4 3 2 8" xfId="7010"/>
    <cellStyle name="20% - הדגשה4 3 2 8 2" xfId="18351"/>
    <cellStyle name="20% - הדגשה4 3 2 9" xfId="10659"/>
    <cellStyle name="20% - הדגשה4 3 3" xfId="325"/>
    <cellStyle name="20% - הדגשה4 3 3 10" xfId="28198"/>
    <cellStyle name="20% - הדגשה4 3 3 11" xfId="3807"/>
    <cellStyle name="20% - הדגשה4 3 3 2" xfId="323"/>
    <cellStyle name="20% - הדגשה4 3 3 2 2" xfId="1132"/>
    <cellStyle name="20% - הדגשה4 3 3 2 2 2" xfId="2204"/>
    <cellStyle name="20% - הדגשה4 3 3 2 2 2 2" xfId="8602"/>
    <cellStyle name="20% - הדגשה4 3 3 2 2 2 2 2" xfId="18278"/>
    <cellStyle name="20% - הדגשה4 3 3 2 2 2 2 2 2" xfId="24946"/>
    <cellStyle name="20% - הדגשה4 3 3 2 2 2 2 3" xfId="21614"/>
    <cellStyle name="20% - הדגשה4 3 3 2 2 2 2 4" xfId="14686"/>
    <cellStyle name="20% - הדגשה4 3 3 2 2 2 3" xfId="16486"/>
    <cellStyle name="20% - הדגשה4 3 3 2 2 2 3 2" xfId="23281"/>
    <cellStyle name="20% - הדגשה4 3 3 2 2 2 4" xfId="19948"/>
    <cellStyle name="20% - הדגשה4 3 3 2 2 2 5" xfId="12828"/>
    <cellStyle name="20% - הדגשה4 3 3 2 2 2 6" xfId="29795"/>
    <cellStyle name="20% - הדגשה4 3 3 2 2 2 7" xfId="5404"/>
    <cellStyle name="20% - הדגשה4 3 3 2 2 3" xfId="3263"/>
    <cellStyle name="20% - הדגשה4 3 3 2 2 3 2" xfId="9661"/>
    <cellStyle name="20% - הדגשה4 3 3 2 2 3 2 2" xfId="24113"/>
    <cellStyle name="20% - הדגשה4 3 3 2 2 3 2 3" xfId="17445"/>
    <cellStyle name="20% - הדגשה4 3 3 2 2 3 3" xfId="20781"/>
    <cellStyle name="20% - הדגשה4 3 3 2 2 3 4" xfId="13852"/>
    <cellStyle name="20% - הדגשה4 3 3 2 2 3 5" xfId="30854"/>
    <cellStyle name="20% - הדגשה4 3 3 2 2 3 6" xfId="6463"/>
    <cellStyle name="20% - הדגשה4 3 3 2 2 4" xfId="7534"/>
    <cellStyle name="20% - הדגשה4 3 3 2 2 4 2" xfId="22448"/>
    <cellStyle name="20% - הדגשה4 3 3 2 2 4 3" xfId="15653"/>
    <cellStyle name="20% - הדגשה4 3 3 2 2 5" xfId="19115"/>
    <cellStyle name="20% - הדגשה4 3 3 2 2 6" xfId="11988"/>
    <cellStyle name="20% - הדגשה4 3 3 2 2 7" xfId="28727"/>
    <cellStyle name="20% - הדגשה4 3 3 2 2 8" xfId="4336"/>
    <cellStyle name="20% - הדגשה4 3 3 2 3" xfId="1674"/>
    <cellStyle name="20% - הדגשה4 3 3 2 3 2" xfId="8072"/>
    <cellStyle name="20% - הדגשה4 3 3 2 3 2 2" xfId="17862"/>
    <cellStyle name="20% - הדגשה4 3 3 2 3 2 2 2" xfId="24530"/>
    <cellStyle name="20% - הדגשה4 3 3 2 3 2 3" xfId="21198"/>
    <cellStyle name="20% - הדגשה4 3 3 2 3 2 4" xfId="14270"/>
    <cellStyle name="20% - הדגשה4 3 3 2 3 3" xfId="16070"/>
    <cellStyle name="20% - הדגשה4 3 3 2 3 3 2" xfId="22865"/>
    <cellStyle name="20% - הדגשה4 3 3 2 3 4" xfId="19532"/>
    <cellStyle name="20% - הדגשה4 3 3 2 3 5" xfId="12412"/>
    <cellStyle name="20% - הדגשה4 3 3 2 3 6" xfId="29265"/>
    <cellStyle name="20% - הדגשה4 3 3 2 3 7" xfId="4874"/>
    <cellStyle name="20% - הדגשה4 3 3 2 4" xfId="2733"/>
    <cellStyle name="20% - הדגשה4 3 3 2 4 2" xfId="9131"/>
    <cellStyle name="20% - הדגשה4 3 3 2 4 2 2" xfId="23697"/>
    <cellStyle name="20% - הדגשה4 3 3 2 4 2 3" xfId="17029"/>
    <cellStyle name="20% - הדגשה4 3 3 2 4 3" xfId="20365"/>
    <cellStyle name="20% - הדגשה4 3 3 2 4 4" xfId="13372"/>
    <cellStyle name="20% - הדגשה4 3 3 2 4 5" xfId="30324"/>
    <cellStyle name="20% - הדגשה4 3 3 2 4 6" xfId="5933"/>
    <cellStyle name="20% - הדגשה4 3 3 2 5" xfId="7004"/>
    <cellStyle name="20% - הדגשה4 3 3 2 5 2" xfId="22032"/>
    <cellStyle name="20% - הדגשה4 3 3 2 5 3" xfId="15237"/>
    <cellStyle name="20% - הדגשה4 3 3 2 6" xfId="18699"/>
    <cellStyle name="20% - הדגשה4 3 3 2 7" xfId="11498"/>
    <cellStyle name="20% - הדגשה4 3 3 2 8" xfId="28197"/>
    <cellStyle name="20% - הדגשה4 3 3 2 9" xfId="3806"/>
    <cellStyle name="20% - הדגשה4 3 3 3" xfId="1133"/>
    <cellStyle name="20% - הדגשה4 3 3 3 2" xfId="2205"/>
    <cellStyle name="20% - הדגשה4 3 3 3 2 2" xfId="8603"/>
    <cellStyle name="20% - הדגשה4 3 3 3 2 2 2" xfId="18070"/>
    <cellStyle name="20% - הדגשה4 3 3 3 2 2 2 2" xfId="24738"/>
    <cellStyle name="20% - הדגשה4 3 3 3 2 2 3" xfId="21406"/>
    <cellStyle name="20% - הדגשה4 3 3 3 2 2 4" xfId="14478"/>
    <cellStyle name="20% - הדגשה4 3 3 3 2 3" xfId="16278"/>
    <cellStyle name="20% - הדגשה4 3 3 3 2 3 2" xfId="23073"/>
    <cellStyle name="20% - הדגשה4 3 3 3 2 4" xfId="19740"/>
    <cellStyle name="20% - הדגשה4 3 3 3 2 5" xfId="12620"/>
    <cellStyle name="20% - הדגשה4 3 3 3 2 6" xfId="29796"/>
    <cellStyle name="20% - הדגשה4 3 3 3 2 7" xfId="5405"/>
    <cellStyle name="20% - הדגשה4 3 3 3 3" xfId="3264"/>
    <cellStyle name="20% - הדגשה4 3 3 3 3 2" xfId="9662"/>
    <cellStyle name="20% - הדגשה4 3 3 3 3 2 2" xfId="23905"/>
    <cellStyle name="20% - הדגשה4 3 3 3 3 2 3" xfId="17237"/>
    <cellStyle name="20% - הדגשה4 3 3 3 3 3" xfId="20573"/>
    <cellStyle name="20% - הדגשה4 3 3 3 3 4" xfId="13644"/>
    <cellStyle name="20% - הדגשה4 3 3 3 3 5" xfId="30855"/>
    <cellStyle name="20% - הדגשה4 3 3 3 3 6" xfId="6464"/>
    <cellStyle name="20% - הדגשה4 3 3 3 4" xfId="7535"/>
    <cellStyle name="20% - הדגשה4 3 3 3 4 2" xfId="22240"/>
    <cellStyle name="20% - הדגשה4 3 3 3 4 3" xfId="15445"/>
    <cellStyle name="20% - הדגשה4 3 3 3 5" xfId="18907"/>
    <cellStyle name="20% - הדגשה4 3 3 3 6" xfId="11775"/>
    <cellStyle name="20% - הדגשה4 3 3 3 7" xfId="28728"/>
    <cellStyle name="20% - הדגשה4 3 3 3 8" xfId="4337"/>
    <cellStyle name="20% - הדגשה4 3 3 4" xfId="1675"/>
    <cellStyle name="20% - הדגשה4 3 3 4 2" xfId="8073"/>
    <cellStyle name="20% - הדגשה4 3 3 4 2 2" xfId="17653"/>
    <cellStyle name="20% - הדגשה4 3 3 4 2 2 2" xfId="24321"/>
    <cellStyle name="20% - הדגשה4 3 3 4 2 3" xfId="20989"/>
    <cellStyle name="20% - הדגשה4 3 3 4 2 4" xfId="14061"/>
    <cellStyle name="20% - הדגשה4 3 3 4 3" xfId="15861"/>
    <cellStyle name="20% - הדגשה4 3 3 4 3 2" xfId="22656"/>
    <cellStyle name="20% - הדגשה4 3 3 4 4" xfId="19323"/>
    <cellStyle name="20% - הדגשה4 3 3 4 5" xfId="12203"/>
    <cellStyle name="20% - הדגשה4 3 3 4 6" xfId="29266"/>
    <cellStyle name="20% - הדגשה4 3 3 4 7" xfId="4875"/>
    <cellStyle name="20% - הדגשה4 3 3 5" xfId="2734"/>
    <cellStyle name="20% - הדגשה4 3 3 5 2" xfId="9132"/>
    <cellStyle name="20% - הדגשה4 3 3 5 2 2" xfId="23488"/>
    <cellStyle name="20% - הדגשה4 3 3 5 2 3" xfId="16820"/>
    <cellStyle name="20% - הדגשה4 3 3 5 3" xfId="20156"/>
    <cellStyle name="20% - הדגשה4 3 3 5 4" xfId="13163"/>
    <cellStyle name="20% - הדגשה4 3 3 5 5" xfId="30325"/>
    <cellStyle name="20% - הדגשה4 3 3 5 6" xfId="5934"/>
    <cellStyle name="20% - הדגשה4 3 3 6" xfId="7005"/>
    <cellStyle name="20% - הדגשה4 3 3 6 2" xfId="21823"/>
    <cellStyle name="20% - הדגשה4 3 3 6 3" xfId="15028"/>
    <cellStyle name="20% - הדגשה4 3 3 7" xfId="18382"/>
    <cellStyle name="20% - הדגשה4 3 3 8" xfId="25530"/>
    <cellStyle name="20% - הדגשה4 3 3 9" xfId="11169"/>
    <cellStyle name="20% - הדגשה4 3 4" xfId="322"/>
    <cellStyle name="20% - הדגשה4 3 4 2" xfId="1131"/>
    <cellStyle name="20% - הדגשה4 3 4 2 2" xfId="2203"/>
    <cellStyle name="20% - הדגשה4 3 4 2 2 2" xfId="8601"/>
    <cellStyle name="20% - הדגשה4 3 4 2 2 2 2" xfId="18127"/>
    <cellStyle name="20% - הדגשה4 3 4 2 2 2 2 2" xfId="24795"/>
    <cellStyle name="20% - הדגשה4 3 4 2 2 2 3" xfId="21463"/>
    <cellStyle name="20% - הדגשה4 3 4 2 2 2 4" xfId="14535"/>
    <cellStyle name="20% - הדגשה4 3 4 2 2 3" xfId="16335"/>
    <cellStyle name="20% - הדגשה4 3 4 2 2 3 2" xfId="23130"/>
    <cellStyle name="20% - הדגשה4 3 4 2 2 4" xfId="19797"/>
    <cellStyle name="20% - הדגשה4 3 4 2 2 5" xfId="12677"/>
    <cellStyle name="20% - הדגשה4 3 4 2 2 6" xfId="29794"/>
    <cellStyle name="20% - הדגשה4 3 4 2 2 7" xfId="5403"/>
    <cellStyle name="20% - הדגשה4 3 4 2 3" xfId="3262"/>
    <cellStyle name="20% - הדגשה4 3 4 2 3 2" xfId="9660"/>
    <cellStyle name="20% - הדגשה4 3 4 2 3 2 2" xfId="23962"/>
    <cellStyle name="20% - הדגשה4 3 4 2 3 2 3" xfId="17294"/>
    <cellStyle name="20% - הדגשה4 3 4 2 3 3" xfId="20630"/>
    <cellStyle name="20% - הדגשה4 3 4 2 3 4" xfId="13701"/>
    <cellStyle name="20% - הדגשה4 3 4 2 3 5" xfId="30853"/>
    <cellStyle name="20% - הדגשה4 3 4 2 3 6" xfId="6462"/>
    <cellStyle name="20% - הדגשה4 3 4 2 4" xfId="7533"/>
    <cellStyle name="20% - הדגשה4 3 4 2 4 2" xfId="22297"/>
    <cellStyle name="20% - הדגשה4 3 4 2 4 3" xfId="15502"/>
    <cellStyle name="20% - הדגשה4 3 4 2 5" xfId="18964"/>
    <cellStyle name="20% - הדגשה4 3 4 2 6" xfId="11837"/>
    <cellStyle name="20% - הדגשה4 3 4 2 7" xfId="28726"/>
    <cellStyle name="20% - הדגשה4 3 4 2 8" xfId="4335"/>
    <cellStyle name="20% - הדגשה4 3 4 3" xfId="1673"/>
    <cellStyle name="20% - הדגשה4 3 4 3 2" xfId="8071"/>
    <cellStyle name="20% - הדגשה4 3 4 3 2 2" xfId="17711"/>
    <cellStyle name="20% - הדגשה4 3 4 3 2 2 2" xfId="24379"/>
    <cellStyle name="20% - הדגשה4 3 4 3 2 3" xfId="21047"/>
    <cellStyle name="20% - הדגשה4 3 4 3 2 4" xfId="14119"/>
    <cellStyle name="20% - הדגשה4 3 4 3 3" xfId="15919"/>
    <cellStyle name="20% - הדגשה4 3 4 3 3 2" xfId="22714"/>
    <cellStyle name="20% - הדגשה4 3 4 3 4" xfId="19381"/>
    <cellStyle name="20% - הדגשה4 3 4 3 5" xfId="12261"/>
    <cellStyle name="20% - הדגשה4 3 4 3 6" xfId="29264"/>
    <cellStyle name="20% - הדגשה4 3 4 3 7" xfId="4873"/>
    <cellStyle name="20% - הדגשה4 3 4 4" xfId="2732"/>
    <cellStyle name="20% - הדגשה4 3 4 4 2" xfId="9130"/>
    <cellStyle name="20% - הדגשה4 3 4 4 2 2" xfId="23546"/>
    <cellStyle name="20% - הדגשה4 3 4 4 2 3" xfId="16878"/>
    <cellStyle name="20% - הדגשה4 3 4 4 3" xfId="20214"/>
    <cellStyle name="20% - הדגשה4 3 4 4 4" xfId="13221"/>
    <cellStyle name="20% - הדגשה4 3 4 4 5" xfId="30323"/>
    <cellStyle name="20% - הדגשה4 3 4 4 6" xfId="5932"/>
    <cellStyle name="20% - הדגשה4 3 4 5" xfId="7003"/>
    <cellStyle name="20% - הדגשה4 3 4 5 2" xfId="21881"/>
    <cellStyle name="20% - הדגשה4 3 4 5 3" xfId="15086"/>
    <cellStyle name="20% - הדגשה4 3 4 6" xfId="18536"/>
    <cellStyle name="20% - הדגשה4 3 4 7" xfId="11347"/>
    <cellStyle name="20% - הדגשה4 3 4 8" xfId="28196"/>
    <cellStyle name="20% - הדגשה4 3 4 9" xfId="3805"/>
    <cellStyle name="20% - הדגשה4 3 5" xfId="321"/>
    <cellStyle name="20% - הדגשה4 3 5 2" xfId="1130"/>
    <cellStyle name="20% - הדגשה4 3 5 2 2" xfId="2202"/>
    <cellStyle name="20% - הדגשה4 3 5 2 2 2" xfId="8600"/>
    <cellStyle name="20% - הדגשה4 3 5 2 2 2 2" xfId="24586"/>
    <cellStyle name="20% - הדגשה4 3 5 2 2 2 3" xfId="17918"/>
    <cellStyle name="20% - הדגשה4 3 5 2 2 3" xfId="21254"/>
    <cellStyle name="20% - הדגשה4 3 5 2 2 4" xfId="14326"/>
    <cellStyle name="20% - הדגשה4 3 5 2 2 5" xfId="29793"/>
    <cellStyle name="20% - הדגשה4 3 5 2 2 6" xfId="5402"/>
    <cellStyle name="20% - הדגשה4 3 5 2 3" xfId="3261"/>
    <cellStyle name="20% - הדגשה4 3 5 2 3 2" xfId="9659"/>
    <cellStyle name="20% - הדגשה4 3 5 2 3 2 2" xfId="22921"/>
    <cellStyle name="20% - הדגשה4 3 5 2 3 3" xfId="16126"/>
    <cellStyle name="20% - הדגשה4 3 5 2 3 4" xfId="30852"/>
    <cellStyle name="20% - הדגשה4 3 5 2 3 5" xfId="6461"/>
    <cellStyle name="20% - הדגשה4 3 5 2 4" xfId="7532"/>
    <cellStyle name="20% - הדגשה4 3 5 2 4 2" xfId="19588"/>
    <cellStyle name="20% - הדגשה4 3 5 2 5" xfId="12468"/>
    <cellStyle name="20% - הדגשה4 3 5 2 6" xfId="28725"/>
    <cellStyle name="20% - הדגשה4 3 5 2 7" xfId="4334"/>
    <cellStyle name="20% - הדגשה4 3 5 3" xfId="1672"/>
    <cellStyle name="20% - הדגשה4 3 5 3 2" xfId="8070"/>
    <cellStyle name="20% - הדגשה4 3 5 3 2 2" xfId="23753"/>
    <cellStyle name="20% - הדגשה4 3 5 3 2 3" xfId="17085"/>
    <cellStyle name="20% - הדגשה4 3 5 3 3" xfId="20421"/>
    <cellStyle name="20% - הדגשה4 3 5 3 4" xfId="13492"/>
    <cellStyle name="20% - הדגשה4 3 5 3 5" xfId="29263"/>
    <cellStyle name="20% - הדגשה4 3 5 3 6" xfId="4872"/>
    <cellStyle name="20% - הדגשה4 3 5 4" xfId="2731"/>
    <cellStyle name="20% - הדגשה4 3 5 4 2" xfId="9129"/>
    <cellStyle name="20% - הדגשה4 3 5 4 2 2" xfId="22088"/>
    <cellStyle name="20% - הדגשה4 3 5 4 3" xfId="15293"/>
    <cellStyle name="20% - הדגשה4 3 5 4 4" xfId="30322"/>
    <cellStyle name="20% - הדגשה4 3 5 4 5" xfId="5931"/>
    <cellStyle name="20% - הדגשה4 3 5 5" xfId="7002"/>
    <cellStyle name="20% - הדגשה4 3 5 5 2" xfId="18755"/>
    <cellStyle name="20% - הדגשה4 3 5 6" xfId="11623"/>
    <cellStyle name="20% - הדגשה4 3 5 7" xfId="28195"/>
    <cellStyle name="20% - הדגשה4 3 5 8" xfId="3804"/>
    <cellStyle name="20% - הדגשה4 3 6" xfId="950"/>
    <cellStyle name="20% - הדגשה4 3 6 2" xfId="13909"/>
    <cellStyle name="20% - הדגשה4 3 6 2 2" xfId="17501"/>
    <cellStyle name="20% - הדגשה4 3 6 2 2 2" xfId="24169"/>
    <cellStyle name="20% - הדגשה4 3 6 2 3" xfId="20837"/>
    <cellStyle name="20% - הדגשה4 3 6 3" xfId="15709"/>
    <cellStyle name="20% - הדגשה4 3 6 3 2" xfId="22504"/>
    <cellStyle name="20% - הדגשה4 3 6 4" xfId="19171"/>
    <cellStyle name="20% - הדגשה4 3 6 5" xfId="26950"/>
    <cellStyle name="20% - הדגשה4 3 6 6" xfId="12051"/>
    <cellStyle name="20% - הדגשה4 3 7" xfId="1083"/>
    <cellStyle name="20% - הדגשה4 3 7 2" xfId="2155"/>
    <cellStyle name="20% - הדגשה4 3 7 2 2" xfId="8553"/>
    <cellStyle name="20% - הדגשה4 3 7 2 2 2" xfId="23336"/>
    <cellStyle name="20% - הדגשה4 3 7 2 3" xfId="16668"/>
    <cellStyle name="20% - הדגשה4 3 7 2 4" xfId="29746"/>
    <cellStyle name="20% - הדגשה4 3 7 2 5" xfId="5355"/>
    <cellStyle name="20% - הדגשה4 3 7 3" xfId="3214"/>
    <cellStyle name="20% - הדגשה4 3 7 3 2" xfId="9612"/>
    <cellStyle name="20% - הדגשה4 3 7 3 3" xfId="20004"/>
    <cellStyle name="20% - הדגשה4 3 7 3 4" xfId="30805"/>
    <cellStyle name="20% - הדגשה4 3 7 3 5" xfId="6414"/>
    <cellStyle name="20% - הדגשה4 3 7 4" xfId="7485"/>
    <cellStyle name="20% - הדגשה4 3 7 5" xfId="13011"/>
    <cellStyle name="20% - הדגשה4 3 7 6" xfId="28678"/>
    <cellStyle name="20% - הדגשה4 3 7 7" xfId="4287"/>
    <cellStyle name="20% - הדגשה4 3 8" xfId="1625"/>
    <cellStyle name="20% - הדגשה4 3 8 2" xfId="8023"/>
    <cellStyle name="20% - הדגשה4 3 8 2 2" xfId="21671"/>
    <cellStyle name="20% - הדגשה4 3 8 3" xfId="14876"/>
    <cellStyle name="20% - הדגשה4 3 8 4" xfId="29216"/>
    <cellStyle name="20% - הדגשה4 3 8 5" xfId="4825"/>
    <cellStyle name="20% - הדגשה4 3 9" xfId="2684"/>
    <cellStyle name="20% - הדגשה4 3 9 2" xfId="9082"/>
    <cellStyle name="20% - הדגשה4 3 9 3" xfId="18364"/>
    <cellStyle name="20% - הדגשה4 3 9 4" xfId="30275"/>
    <cellStyle name="20% - הדגשה4 3 9 5" xfId="5884"/>
    <cellStyle name="20% - הדגשה4 30" xfId="26242"/>
    <cellStyle name="20% - הדגשה4 31" xfId="10106"/>
    <cellStyle name="20% - הדגשה4 32" xfId="28106"/>
    <cellStyle name="20% - הדגשה4 33" xfId="3719"/>
    <cellStyle name="20% - הדגשה4 4" xfId="320"/>
    <cellStyle name="20% - הדגשה4 4 10" xfId="28194"/>
    <cellStyle name="20% - הדגשה4 4 11" xfId="3803"/>
    <cellStyle name="20% - הדגשה4 4 2" xfId="319"/>
    <cellStyle name="20% - הדגשה4 4 2 2" xfId="318"/>
    <cellStyle name="20% - הדגשה4 4 2 2 2" xfId="1127"/>
    <cellStyle name="20% - הדגשה4 4 2 2 2 2" xfId="2199"/>
    <cellStyle name="20% - הדגשה4 4 2 2 2 2 2" xfId="8597"/>
    <cellStyle name="20% - הדגשה4 4 2 2 2 2 2 2" xfId="24892"/>
    <cellStyle name="20% - הדגשה4 4 2 2 2 2 2 3" xfId="18224"/>
    <cellStyle name="20% - הדגשה4 4 2 2 2 2 3" xfId="21560"/>
    <cellStyle name="20% - הדגשה4 4 2 2 2 2 4" xfId="14632"/>
    <cellStyle name="20% - הדגשה4 4 2 2 2 2 5" xfId="29790"/>
    <cellStyle name="20% - הדגשה4 4 2 2 2 2 6" xfId="5399"/>
    <cellStyle name="20% - הדגשה4 4 2 2 2 3" xfId="3258"/>
    <cellStyle name="20% - הדגשה4 4 2 2 2 3 2" xfId="9656"/>
    <cellStyle name="20% - הדגשה4 4 2 2 2 3 2 2" xfId="23227"/>
    <cellStyle name="20% - הדגשה4 4 2 2 2 3 3" xfId="16432"/>
    <cellStyle name="20% - הדגשה4 4 2 2 2 3 4" xfId="30849"/>
    <cellStyle name="20% - הדגשה4 4 2 2 2 3 5" xfId="6458"/>
    <cellStyle name="20% - הדגשה4 4 2 2 2 4" xfId="7529"/>
    <cellStyle name="20% - הדגשה4 4 2 2 2 4 2" xfId="19894"/>
    <cellStyle name="20% - הדגשה4 4 2 2 2 5" xfId="12774"/>
    <cellStyle name="20% - הדגשה4 4 2 2 2 6" xfId="28722"/>
    <cellStyle name="20% - הדגשה4 4 2 2 2 7" xfId="4331"/>
    <cellStyle name="20% - הדגשה4 4 2 2 3" xfId="1669"/>
    <cellStyle name="20% - הדגשה4 4 2 2 3 2" xfId="8067"/>
    <cellStyle name="20% - הדגשה4 4 2 2 3 2 2" xfId="24059"/>
    <cellStyle name="20% - הדגשה4 4 2 2 3 2 3" xfId="17391"/>
    <cellStyle name="20% - הדגשה4 4 2 2 3 3" xfId="20727"/>
    <cellStyle name="20% - הדגשה4 4 2 2 3 4" xfId="13798"/>
    <cellStyle name="20% - הדגשה4 4 2 2 3 5" xfId="29260"/>
    <cellStyle name="20% - הדגשה4 4 2 2 3 6" xfId="4869"/>
    <cellStyle name="20% - הדגשה4 4 2 2 4" xfId="2728"/>
    <cellStyle name="20% - הדגשה4 4 2 2 4 2" xfId="9126"/>
    <cellStyle name="20% - הדגשה4 4 2 2 4 2 2" xfId="22394"/>
    <cellStyle name="20% - הדגשה4 4 2 2 4 3" xfId="15599"/>
    <cellStyle name="20% - הדגשה4 4 2 2 4 4" xfId="30319"/>
    <cellStyle name="20% - הדגשה4 4 2 2 4 5" xfId="5928"/>
    <cellStyle name="20% - הדגשה4 4 2 2 5" xfId="6999"/>
    <cellStyle name="20% - הדגשה4 4 2 2 5 2" xfId="19061"/>
    <cellStyle name="20% - הדגשה4 4 2 2 6" xfId="11934"/>
    <cellStyle name="20% - הדגשה4 4 2 2 7" xfId="28192"/>
    <cellStyle name="20% - הדגשה4 4 2 2 8" xfId="3801"/>
    <cellStyle name="20% - הדגשה4 4 2 3" xfId="1128"/>
    <cellStyle name="20% - הדגשה4 4 2 3 2" xfId="2200"/>
    <cellStyle name="20% - הדגשה4 4 2 3 2 2" xfId="8598"/>
    <cellStyle name="20% - הדגשה4 4 2 3 2 2 2" xfId="24476"/>
    <cellStyle name="20% - הדגשה4 4 2 3 2 2 3" xfId="17808"/>
    <cellStyle name="20% - הדגשה4 4 2 3 2 3" xfId="21144"/>
    <cellStyle name="20% - הדגשה4 4 2 3 2 4" xfId="14216"/>
    <cellStyle name="20% - הדגשה4 4 2 3 2 5" xfId="29791"/>
    <cellStyle name="20% - הדגשה4 4 2 3 2 6" xfId="5400"/>
    <cellStyle name="20% - הדגשה4 4 2 3 3" xfId="3259"/>
    <cellStyle name="20% - הדגשה4 4 2 3 3 2" xfId="9657"/>
    <cellStyle name="20% - הדגשה4 4 2 3 3 2 2" xfId="22811"/>
    <cellStyle name="20% - הדגשה4 4 2 3 3 3" xfId="16016"/>
    <cellStyle name="20% - הדגשה4 4 2 3 3 4" xfId="30850"/>
    <cellStyle name="20% - הדגשה4 4 2 3 3 5" xfId="6459"/>
    <cellStyle name="20% - הדגשה4 4 2 3 4" xfId="7530"/>
    <cellStyle name="20% - הדגשה4 4 2 3 4 2" xfId="19478"/>
    <cellStyle name="20% - הדגשה4 4 2 3 5" xfId="12358"/>
    <cellStyle name="20% - הדגשה4 4 2 3 6" xfId="28723"/>
    <cellStyle name="20% - הדגשה4 4 2 3 7" xfId="4332"/>
    <cellStyle name="20% - הדגשה4 4 2 4" xfId="1670"/>
    <cellStyle name="20% - הדגשה4 4 2 4 2" xfId="8068"/>
    <cellStyle name="20% - הדגשה4 4 2 4 2 2" xfId="23643"/>
    <cellStyle name="20% - הדגשה4 4 2 4 2 3" xfId="16975"/>
    <cellStyle name="20% - הדגשה4 4 2 4 3" xfId="20311"/>
    <cellStyle name="20% - הדגשה4 4 2 4 4" xfId="13318"/>
    <cellStyle name="20% - הדגשה4 4 2 4 5" xfId="29261"/>
    <cellStyle name="20% - הדגשה4 4 2 4 6" xfId="4870"/>
    <cellStyle name="20% - הדגשה4 4 2 5" xfId="2729"/>
    <cellStyle name="20% - הדגשה4 4 2 5 2" xfId="9127"/>
    <cellStyle name="20% - הדגשה4 4 2 5 2 2" xfId="21978"/>
    <cellStyle name="20% - הדגשה4 4 2 5 3" xfId="15183"/>
    <cellStyle name="20% - הדגשה4 4 2 5 4" xfId="30320"/>
    <cellStyle name="20% - הדגשה4 4 2 5 5" xfId="5929"/>
    <cellStyle name="20% - הדגשה4 4 2 6" xfId="7000"/>
    <cellStyle name="20% - הדגשה4 4 2 6 2" xfId="18645"/>
    <cellStyle name="20% - הדגשה4 4 2 7" xfId="11444"/>
    <cellStyle name="20% - הדגשה4 4 2 8" xfId="28193"/>
    <cellStyle name="20% - הדגשה4 4 2 9" xfId="3802"/>
    <cellStyle name="20% - הדגשה4 4 3" xfId="304"/>
    <cellStyle name="20% - הדגשה4 4 3 2" xfId="1125"/>
    <cellStyle name="20% - הדגשה4 4 3 2 2" xfId="2197"/>
    <cellStyle name="20% - הדגשה4 4 3 2 2 2" xfId="8595"/>
    <cellStyle name="20% - הדגשה4 4 3 2 2 2 2" xfId="24683"/>
    <cellStyle name="20% - הדגשה4 4 3 2 2 2 3" xfId="18015"/>
    <cellStyle name="20% - הדגשה4 4 3 2 2 3" xfId="21351"/>
    <cellStyle name="20% - הדגשה4 4 3 2 2 4" xfId="14423"/>
    <cellStyle name="20% - הדגשה4 4 3 2 2 5" xfId="29788"/>
    <cellStyle name="20% - הדגשה4 4 3 2 2 6" xfId="5397"/>
    <cellStyle name="20% - הדגשה4 4 3 2 3" xfId="3256"/>
    <cellStyle name="20% - הדגשה4 4 3 2 3 2" xfId="9654"/>
    <cellStyle name="20% - הדגשה4 4 3 2 3 2 2" xfId="23018"/>
    <cellStyle name="20% - הדגשה4 4 3 2 3 3" xfId="16223"/>
    <cellStyle name="20% - הדגשה4 4 3 2 3 4" xfId="30847"/>
    <cellStyle name="20% - הדגשה4 4 3 2 3 5" xfId="6456"/>
    <cellStyle name="20% - הדגשה4 4 3 2 4" xfId="7527"/>
    <cellStyle name="20% - הדגשה4 4 3 2 4 2" xfId="19685"/>
    <cellStyle name="20% - הדגשה4 4 3 2 5" xfId="12565"/>
    <cellStyle name="20% - הדגשה4 4 3 2 6" xfId="28720"/>
    <cellStyle name="20% - הדגשה4 4 3 2 7" xfId="4329"/>
    <cellStyle name="20% - הדגשה4 4 3 3" xfId="1667"/>
    <cellStyle name="20% - הדגשה4 4 3 3 2" xfId="8065"/>
    <cellStyle name="20% - הדגשה4 4 3 3 2 2" xfId="23850"/>
    <cellStyle name="20% - הדגשה4 4 3 3 2 3" xfId="17182"/>
    <cellStyle name="20% - הדגשה4 4 3 3 3" xfId="20518"/>
    <cellStyle name="20% - הדגשה4 4 3 3 4" xfId="13589"/>
    <cellStyle name="20% - הדגשה4 4 3 3 5" xfId="29258"/>
    <cellStyle name="20% - הדגשה4 4 3 3 6" xfId="4867"/>
    <cellStyle name="20% - הדגשה4 4 3 4" xfId="2726"/>
    <cellStyle name="20% - הדגשה4 4 3 4 2" xfId="9124"/>
    <cellStyle name="20% - הדגשה4 4 3 4 2 2" xfId="22185"/>
    <cellStyle name="20% - הדגשה4 4 3 4 3" xfId="15390"/>
    <cellStyle name="20% - הדגשה4 4 3 4 4" xfId="30317"/>
    <cellStyle name="20% - הדגשה4 4 3 4 5" xfId="5926"/>
    <cellStyle name="20% - הדגשה4 4 3 5" xfId="6997"/>
    <cellStyle name="20% - הדגשה4 4 3 5 2" xfId="18852"/>
    <cellStyle name="20% - הדגשה4 4 3 6" xfId="11720"/>
    <cellStyle name="20% - הדגשה4 4 3 7" xfId="28190"/>
    <cellStyle name="20% - הדגשה4 4 3 8" xfId="3799"/>
    <cellStyle name="20% - הדגשה4 4 4" xfId="303"/>
    <cellStyle name="20% - הדגשה4 4 4 2" xfId="1124"/>
    <cellStyle name="20% - הדגשה4 4 4 2 2" xfId="2196"/>
    <cellStyle name="20% - הדגשה4 4 4 2 2 2" xfId="8594"/>
    <cellStyle name="20% - הדגשה4 4 4 2 2 2 2" xfId="24266"/>
    <cellStyle name="20% - הדגשה4 4 4 2 2 3" xfId="17598"/>
    <cellStyle name="20% - הדגשה4 4 4 2 2 4" xfId="29787"/>
    <cellStyle name="20% - הדגשה4 4 4 2 2 5" xfId="5396"/>
    <cellStyle name="20% - הדגשה4 4 4 2 3" xfId="3255"/>
    <cellStyle name="20% - הדגשה4 4 4 2 3 2" xfId="9653"/>
    <cellStyle name="20% - הדגשה4 4 4 2 3 3" xfId="20934"/>
    <cellStyle name="20% - הדגשה4 4 4 2 3 4" xfId="30846"/>
    <cellStyle name="20% - הדגשה4 4 4 2 3 5" xfId="6455"/>
    <cellStyle name="20% - הדגשה4 4 4 2 4" xfId="7526"/>
    <cellStyle name="20% - הדגשה4 4 4 2 5" xfId="14006"/>
    <cellStyle name="20% - הדגשה4 4 4 2 6" xfId="28719"/>
    <cellStyle name="20% - הדגשה4 4 4 2 7" xfId="4328"/>
    <cellStyle name="20% - הדגשה4 4 4 3" xfId="1666"/>
    <cellStyle name="20% - הדגשה4 4 4 3 2" xfId="8064"/>
    <cellStyle name="20% - הדגשה4 4 4 3 2 2" xfId="22601"/>
    <cellStyle name="20% - הדגשה4 4 4 3 3" xfId="15806"/>
    <cellStyle name="20% - הדגשה4 4 4 3 4" xfId="29257"/>
    <cellStyle name="20% - הדגשה4 4 4 3 5" xfId="4866"/>
    <cellStyle name="20% - הדגשה4 4 4 4" xfId="2725"/>
    <cellStyle name="20% - הדגשה4 4 4 4 2" xfId="9123"/>
    <cellStyle name="20% - הדגשה4 4 4 4 3" xfId="19268"/>
    <cellStyle name="20% - הדגשה4 4 4 4 4" xfId="30316"/>
    <cellStyle name="20% - הדגשה4 4 4 4 5" xfId="5925"/>
    <cellStyle name="20% - הדגשה4 4 4 5" xfId="6996"/>
    <cellStyle name="20% - הדגשה4 4 4 6" xfId="12148"/>
    <cellStyle name="20% - הדגשה4 4 4 7" xfId="28189"/>
    <cellStyle name="20% - הדגשה4 4 4 8" xfId="3798"/>
    <cellStyle name="20% - הדגשה4 4 5" xfId="1129"/>
    <cellStyle name="20% - הדגשה4 4 5 2" xfId="2201"/>
    <cellStyle name="20% - הדגשה4 4 5 2 2" xfId="8599"/>
    <cellStyle name="20% - הדגשה4 4 5 2 2 2" xfId="23433"/>
    <cellStyle name="20% - הדגשה4 4 5 2 3" xfId="16765"/>
    <cellStyle name="20% - הדגשה4 4 5 2 4" xfId="29792"/>
    <cellStyle name="20% - הדגשה4 4 5 2 5" xfId="5401"/>
    <cellStyle name="20% - הדגשה4 4 5 3" xfId="3260"/>
    <cellStyle name="20% - הדגשה4 4 5 3 2" xfId="9658"/>
    <cellStyle name="20% - הדגשה4 4 5 3 3" xfId="20101"/>
    <cellStyle name="20% - הדגשה4 4 5 3 4" xfId="30851"/>
    <cellStyle name="20% - הדגשה4 4 5 3 5" xfId="6460"/>
    <cellStyle name="20% - הדגשה4 4 5 4" xfId="7531"/>
    <cellStyle name="20% - הדגשה4 4 5 5" xfId="13108"/>
    <cellStyle name="20% - הדגשה4 4 5 6" xfId="28724"/>
    <cellStyle name="20% - הדגשה4 4 5 7" xfId="4333"/>
    <cellStyle name="20% - הדגשה4 4 6" xfId="1671"/>
    <cellStyle name="20% - הדגשה4 4 6 2" xfId="8069"/>
    <cellStyle name="20% - הדגשה4 4 6 2 2" xfId="21768"/>
    <cellStyle name="20% - הדגשה4 4 6 3" xfId="14973"/>
    <cellStyle name="20% - הדגשה4 4 6 4" xfId="29262"/>
    <cellStyle name="20% - הדגשה4 4 6 5" xfId="4871"/>
    <cellStyle name="20% - הדגשה4 4 7" xfId="2730"/>
    <cellStyle name="20% - הדגשה4 4 7 2" xfId="9128"/>
    <cellStyle name="20% - הדגשה4 4 7 3" xfId="18336"/>
    <cellStyle name="20% - הדגשה4 4 7 4" xfId="30321"/>
    <cellStyle name="20% - הדגשה4 4 7 5" xfId="5930"/>
    <cellStyle name="20% - הדגשה4 4 8" xfId="7001"/>
    <cellStyle name="20% - הדגשה4 4 9" xfId="10864"/>
    <cellStyle name="20% - הדגשה4 5" xfId="301"/>
    <cellStyle name="20% - הדגשה4 5 2" xfId="300"/>
    <cellStyle name="20% - הדגשה4 5 2 2" xfId="1121"/>
    <cellStyle name="20% - הדגשה4 5 2 2 2" xfId="2193"/>
    <cellStyle name="20% - הדגשה4 5 2 2 2 2" xfId="8591"/>
    <cellStyle name="20% - הדגשה4 5 2 2 2 3" xfId="27439"/>
    <cellStyle name="20% - הדגשה4 5 2 2 2 4" xfId="29784"/>
    <cellStyle name="20% - הדגשה4 5 2 2 2 5" xfId="5393"/>
    <cellStyle name="20% - הדגשה4 5 2 2 3" xfId="3252"/>
    <cellStyle name="20% - הדגשה4 5 2 2 3 2" xfId="9650"/>
    <cellStyle name="20% - הדגשה4 5 2 2 3 3" xfId="27900"/>
    <cellStyle name="20% - הדגשה4 5 2 2 3 4" xfId="30843"/>
    <cellStyle name="20% - הדגשה4 5 2 2 3 5" xfId="6452"/>
    <cellStyle name="20% - הדגשה4 5 2 2 4" xfId="7523"/>
    <cellStyle name="20% - הדגשה4 5 2 2 5" xfId="27032"/>
    <cellStyle name="20% - הדגשה4 5 2 2 6" xfId="28716"/>
    <cellStyle name="20% - הדגשה4 5 2 2 7" xfId="4325"/>
    <cellStyle name="20% - הדגשה4 5 2 3" xfId="1663"/>
    <cellStyle name="20% - הדגשה4 5 2 3 2" xfId="8061"/>
    <cellStyle name="20% - הדגשה4 5 2 3 3" xfId="27218"/>
    <cellStyle name="20% - הדגשה4 5 2 3 4" xfId="29254"/>
    <cellStyle name="20% - הדגשה4 5 2 3 5" xfId="4863"/>
    <cellStyle name="20% - הדגשה4 5 2 4" xfId="2722"/>
    <cellStyle name="20% - הדגשה4 5 2 4 2" xfId="9120"/>
    <cellStyle name="20% - הדגשה4 5 2 4 3" xfId="27668"/>
    <cellStyle name="20% - הדגשה4 5 2 4 4" xfId="30313"/>
    <cellStyle name="20% - הדגשה4 5 2 4 5" xfId="5922"/>
    <cellStyle name="20% - הדגשה4 5 2 5" xfId="6993"/>
    <cellStyle name="20% - הדגשה4 5 2 6" xfId="26374"/>
    <cellStyle name="20% - הדגשה4 5 2 7" xfId="28186"/>
    <cellStyle name="20% - הדגשה4 5 2 8" xfId="3795"/>
    <cellStyle name="20% - הדגשה4 5 3" xfId="1122"/>
    <cellStyle name="20% - הדגשה4 5 3 2" xfId="2194"/>
    <cellStyle name="20% - הדגשה4 5 3 2 2" xfId="8592"/>
    <cellStyle name="20% - הדגשה4 5 3 2 3" xfId="27440"/>
    <cellStyle name="20% - הדגשה4 5 3 2 4" xfId="29785"/>
    <cellStyle name="20% - הדגשה4 5 3 2 5" xfId="5394"/>
    <cellStyle name="20% - הדגשה4 5 3 3" xfId="3253"/>
    <cellStyle name="20% - הדגשה4 5 3 3 2" xfId="9651"/>
    <cellStyle name="20% - הדגשה4 5 3 3 3" xfId="27901"/>
    <cellStyle name="20% - הדגשה4 5 3 3 4" xfId="30844"/>
    <cellStyle name="20% - הדגשה4 5 3 3 5" xfId="6453"/>
    <cellStyle name="20% - הדגשה4 5 3 4" xfId="7524"/>
    <cellStyle name="20% - הדגשה4 5 3 5" xfId="25608"/>
    <cellStyle name="20% - הדגשה4 5 3 6" xfId="28717"/>
    <cellStyle name="20% - הדגשה4 5 3 7" xfId="4326"/>
    <cellStyle name="20% - הדגשה4 5 4" xfId="1664"/>
    <cellStyle name="20% - הדגשה4 5 4 2" xfId="8062"/>
    <cellStyle name="20% - הדגשה4 5 4 3" xfId="27219"/>
    <cellStyle name="20% - הדגשה4 5 4 4" xfId="29255"/>
    <cellStyle name="20% - הדגשה4 5 4 5" xfId="4864"/>
    <cellStyle name="20% - הדגשה4 5 5" xfId="2723"/>
    <cellStyle name="20% - הדגשה4 5 5 2" xfId="9121"/>
    <cellStyle name="20% - הדגשה4 5 5 3" xfId="27669"/>
    <cellStyle name="20% - הדגשה4 5 5 4" xfId="30314"/>
    <cellStyle name="20% - הדגשה4 5 5 5" xfId="5923"/>
    <cellStyle name="20% - הדגשה4 5 6" xfId="6994"/>
    <cellStyle name="20% - הדגשה4 5 7" xfId="10853"/>
    <cellStyle name="20% - הדגשה4 5 8" xfId="28187"/>
    <cellStyle name="20% - הדגשה4 5 9" xfId="3796"/>
    <cellStyle name="20% - הדגשה4 6" xfId="298"/>
    <cellStyle name="20% - הדגשה4 6 10" xfId="3793"/>
    <cellStyle name="20% - הדגשה4 6 2" xfId="1119"/>
    <cellStyle name="20% - הדגשה4 6 2 2" xfId="2191"/>
    <cellStyle name="20% - הדגשה4 6 2 2 2" xfId="8589"/>
    <cellStyle name="20% - הדגשה4 6 2 2 2 2" xfId="14710"/>
    <cellStyle name="20% - הדגשה4 6 2 2 2 2 2" xfId="18302"/>
    <cellStyle name="20% - הדגשה4 6 2 2 2 2 2 2" xfId="24970"/>
    <cellStyle name="20% - הדגשה4 6 2 2 2 2 3" xfId="21638"/>
    <cellStyle name="20% - הדגשה4 6 2 2 2 3" xfId="16510"/>
    <cellStyle name="20% - הדגשה4 6 2 2 2 3 2" xfId="23305"/>
    <cellStyle name="20% - הדגשה4 6 2 2 2 4" xfId="19972"/>
    <cellStyle name="20% - הדגשה4 6 2 2 2 5" xfId="12852"/>
    <cellStyle name="20% - הדגשה4 6 2 2 3" xfId="13876"/>
    <cellStyle name="20% - הדגשה4 6 2 2 3 2" xfId="17469"/>
    <cellStyle name="20% - הדגשה4 6 2 2 3 2 2" xfId="24137"/>
    <cellStyle name="20% - הדגשה4 6 2 2 3 3" xfId="20805"/>
    <cellStyle name="20% - הדגשה4 6 2 2 4" xfId="15677"/>
    <cellStyle name="20% - הדגשה4 6 2 2 4 2" xfId="22472"/>
    <cellStyle name="20% - הדגשה4 6 2 2 5" xfId="19139"/>
    <cellStyle name="20% - הדגשה4 6 2 2 6" xfId="12012"/>
    <cellStyle name="20% - הדגשה4 6 2 2 7" xfId="29782"/>
    <cellStyle name="20% - הדגשה4 6 2 2 8" xfId="5391"/>
    <cellStyle name="20% - הדגשה4 6 2 3" xfId="3250"/>
    <cellStyle name="20% - הדגשה4 6 2 3 2" xfId="9648"/>
    <cellStyle name="20% - הדגשה4 6 2 3 2 2" xfId="17886"/>
    <cellStyle name="20% - הדגשה4 6 2 3 2 2 2" xfId="24554"/>
    <cellStyle name="20% - הדגשה4 6 2 3 2 3" xfId="21222"/>
    <cellStyle name="20% - הדגשה4 6 2 3 2 4" xfId="14294"/>
    <cellStyle name="20% - הדגשה4 6 2 3 3" xfId="16094"/>
    <cellStyle name="20% - הדגשה4 6 2 3 3 2" xfId="22889"/>
    <cellStyle name="20% - הדגשה4 6 2 3 4" xfId="19556"/>
    <cellStyle name="20% - הדגשה4 6 2 3 5" xfId="12436"/>
    <cellStyle name="20% - הדגשה4 6 2 3 6" xfId="30841"/>
    <cellStyle name="20% - הדגשה4 6 2 3 7" xfId="6450"/>
    <cellStyle name="20% - הדגשה4 6 2 4" xfId="7521"/>
    <cellStyle name="20% - הדגשה4 6 2 4 2" xfId="17053"/>
    <cellStyle name="20% - הדגשה4 6 2 4 2 2" xfId="23721"/>
    <cellStyle name="20% - הדגשה4 6 2 4 3" xfId="20389"/>
    <cellStyle name="20% - הדגשה4 6 2 4 4" xfId="13396"/>
    <cellStyle name="20% - הדגשה4 6 2 5" xfId="15261"/>
    <cellStyle name="20% - הדגשה4 6 2 5 2" xfId="22056"/>
    <cellStyle name="20% - הדגשה4 6 2 6" xfId="18723"/>
    <cellStyle name="20% - הדגשה4 6 2 7" xfId="11522"/>
    <cellStyle name="20% - הדגשה4 6 2 8" xfId="28714"/>
    <cellStyle name="20% - הדגשה4 6 2 9" xfId="4323"/>
    <cellStyle name="20% - הדגשה4 6 3" xfId="1661"/>
    <cellStyle name="20% - הדגשה4 6 3 2" xfId="8059"/>
    <cellStyle name="20% - הדגשה4 6 3 2 2" xfId="14502"/>
    <cellStyle name="20% - הדגשה4 6 3 2 2 2" xfId="18094"/>
    <cellStyle name="20% - הדגשה4 6 3 2 2 2 2" xfId="24762"/>
    <cellStyle name="20% - הדגשה4 6 3 2 2 3" xfId="21430"/>
    <cellStyle name="20% - הדגשה4 6 3 2 3" xfId="16302"/>
    <cellStyle name="20% - הדגשה4 6 3 2 3 2" xfId="23097"/>
    <cellStyle name="20% - הדגשה4 6 3 2 4" xfId="19764"/>
    <cellStyle name="20% - הדגשה4 6 3 2 5" xfId="12644"/>
    <cellStyle name="20% - הדגשה4 6 3 3" xfId="13668"/>
    <cellStyle name="20% - הדגשה4 6 3 3 2" xfId="17261"/>
    <cellStyle name="20% - הדגשה4 6 3 3 2 2" xfId="23929"/>
    <cellStyle name="20% - הדגשה4 6 3 3 3" xfId="20597"/>
    <cellStyle name="20% - הדגשה4 6 3 4" xfId="15469"/>
    <cellStyle name="20% - הדגשה4 6 3 4 2" xfId="22264"/>
    <cellStyle name="20% - הדגשה4 6 3 5" xfId="18931"/>
    <cellStyle name="20% - הדגשה4 6 3 6" xfId="11799"/>
    <cellStyle name="20% - הדגשה4 6 3 7" xfId="29252"/>
    <cellStyle name="20% - הדגשה4 6 3 8" xfId="4861"/>
    <cellStyle name="20% - הדגשה4 6 4" xfId="2720"/>
    <cellStyle name="20% - הדגשה4 6 4 2" xfId="9118"/>
    <cellStyle name="20% - הדגשה4 6 4 2 2" xfId="17677"/>
    <cellStyle name="20% - הדגשה4 6 4 2 2 2" xfId="24345"/>
    <cellStyle name="20% - הדגשה4 6 4 2 3" xfId="21013"/>
    <cellStyle name="20% - הדגשה4 6 4 2 4" xfId="14085"/>
    <cellStyle name="20% - הדגשה4 6 4 3" xfId="15885"/>
    <cellStyle name="20% - הדגשה4 6 4 3 2" xfId="22680"/>
    <cellStyle name="20% - הדגשה4 6 4 4" xfId="19347"/>
    <cellStyle name="20% - הדגשה4 6 4 5" xfId="12227"/>
    <cellStyle name="20% - הדגשה4 6 4 6" xfId="30311"/>
    <cellStyle name="20% - הדגשה4 6 4 7" xfId="5920"/>
    <cellStyle name="20% - הדגשה4 6 5" xfId="6991"/>
    <cellStyle name="20% - הדגשה4 6 5 2" xfId="16844"/>
    <cellStyle name="20% - הדגשה4 6 5 2 2" xfId="23512"/>
    <cellStyle name="20% - הדגשה4 6 5 3" xfId="20180"/>
    <cellStyle name="20% - הדגשה4 6 5 4" xfId="13187"/>
    <cellStyle name="20% - הדגשה4 6 6" xfId="15052"/>
    <cellStyle name="20% - הדגשה4 6 6 2" xfId="21847"/>
    <cellStyle name="20% - הדגשה4 6 7" xfId="18387"/>
    <cellStyle name="20% - הדגשה4 6 8" xfId="11207"/>
    <cellStyle name="20% - הדגשה4 6 9" xfId="28184"/>
    <cellStyle name="20% - הדגשה4 7" xfId="297"/>
    <cellStyle name="20% - הדגשה4 7 2" xfId="1118"/>
    <cellStyle name="20% - הדגשה4 7 2 2" xfId="2190"/>
    <cellStyle name="20% - הדגשה4 7 2 2 2" xfId="8588"/>
    <cellStyle name="20% - הדגשה4 7 2 2 2 2" xfId="18161"/>
    <cellStyle name="20% - הדגשה4 7 2 2 2 2 2" xfId="24829"/>
    <cellStyle name="20% - הדגשה4 7 2 2 2 3" xfId="21497"/>
    <cellStyle name="20% - הדגשה4 7 2 2 2 4" xfId="14569"/>
    <cellStyle name="20% - הדגשה4 7 2 2 3" xfId="16369"/>
    <cellStyle name="20% - הדגשה4 7 2 2 3 2" xfId="23164"/>
    <cellStyle name="20% - הדגשה4 7 2 2 4" xfId="19831"/>
    <cellStyle name="20% - הדגשה4 7 2 2 5" xfId="12711"/>
    <cellStyle name="20% - הדגשה4 7 2 2 6" xfId="29781"/>
    <cellStyle name="20% - הדגשה4 7 2 2 7" xfId="5390"/>
    <cellStyle name="20% - הדגשה4 7 2 3" xfId="3249"/>
    <cellStyle name="20% - הדגשה4 7 2 3 2" xfId="9647"/>
    <cellStyle name="20% - הדגשה4 7 2 3 2 2" xfId="23996"/>
    <cellStyle name="20% - הדגשה4 7 2 3 2 3" xfId="17328"/>
    <cellStyle name="20% - הדגשה4 7 2 3 3" xfId="20664"/>
    <cellStyle name="20% - הדגשה4 7 2 3 4" xfId="13735"/>
    <cellStyle name="20% - הדגשה4 7 2 3 5" xfId="30840"/>
    <cellStyle name="20% - הדגשה4 7 2 3 6" xfId="6449"/>
    <cellStyle name="20% - הדגשה4 7 2 4" xfId="7520"/>
    <cellStyle name="20% - הדגשה4 7 2 4 2" xfId="22331"/>
    <cellStyle name="20% - הדגשה4 7 2 4 3" xfId="15536"/>
    <cellStyle name="20% - הדגשה4 7 2 5" xfId="18998"/>
    <cellStyle name="20% - הדגשה4 7 2 6" xfId="11871"/>
    <cellStyle name="20% - הדגשה4 7 2 7" xfId="28713"/>
    <cellStyle name="20% - הדגשה4 7 2 8" xfId="4322"/>
    <cellStyle name="20% - הדגשה4 7 3" xfId="1660"/>
    <cellStyle name="20% - הדגשה4 7 3 2" xfId="8058"/>
    <cellStyle name="20% - הדגשה4 7 3 2 2" xfId="17745"/>
    <cellStyle name="20% - הדגשה4 7 3 2 2 2" xfId="24413"/>
    <cellStyle name="20% - הדגשה4 7 3 2 3" xfId="21081"/>
    <cellStyle name="20% - הדגשה4 7 3 2 4" xfId="14153"/>
    <cellStyle name="20% - הדגשה4 7 3 3" xfId="15953"/>
    <cellStyle name="20% - הדגשה4 7 3 3 2" xfId="22748"/>
    <cellStyle name="20% - הדגשה4 7 3 4" xfId="19415"/>
    <cellStyle name="20% - הדגשה4 7 3 5" xfId="12295"/>
    <cellStyle name="20% - הדגשה4 7 3 6" xfId="29251"/>
    <cellStyle name="20% - הדגשה4 7 3 7" xfId="4860"/>
    <cellStyle name="20% - הדגשה4 7 4" xfId="2719"/>
    <cellStyle name="20% - הדגשה4 7 4 2" xfId="9117"/>
    <cellStyle name="20% - הדגשה4 7 4 2 2" xfId="23580"/>
    <cellStyle name="20% - הדגשה4 7 4 2 3" xfId="16912"/>
    <cellStyle name="20% - הדגשה4 7 4 3" xfId="20248"/>
    <cellStyle name="20% - הדגשה4 7 4 4" xfId="13255"/>
    <cellStyle name="20% - הדגשה4 7 4 5" xfId="30310"/>
    <cellStyle name="20% - הדגשה4 7 4 6" xfId="5919"/>
    <cellStyle name="20% - הדגשה4 7 5" xfId="6990"/>
    <cellStyle name="20% - הדגשה4 7 5 2" xfId="21915"/>
    <cellStyle name="20% - הדגשה4 7 5 3" xfId="15120"/>
    <cellStyle name="20% - הדגשה4 7 6" xfId="18325"/>
    <cellStyle name="20% - הדגשה4 7 7" xfId="11381"/>
    <cellStyle name="20% - הדגשה4 7 8" xfId="28183"/>
    <cellStyle name="20% - הדגשה4 7 9" xfId="3792"/>
    <cellStyle name="20% - הדגשה4 8" xfId="1053"/>
    <cellStyle name="20% - הדגשה4 8 2" xfId="2125"/>
    <cellStyle name="20% - הדגשה4 8 2 2" xfId="8523"/>
    <cellStyle name="20% - הדגשה4 8 2 2 2" xfId="17952"/>
    <cellStyle name="20% - הדגשה4 8 2 2 2 2" xfId="24620"/>
    <cellStyle name="20% - הדגשה4 8 2 2 3" xfId="21288"/>
    <cellStyle name="20% - הדגשה4 8 2 2 4" xfId="14360"/>
    <cellStyle name="20% - הדגשה4 8 2 3" xfId="16160"/>
    <cellStyle name="20% - הדגשה4 8 2 3 2" xfId="22955"/>
    <cellStyle name="20% - הדגשה4 8 2 4" xfId="19622"/>
    <cellStyle name="20% - הדגשה4 8 2 5" xfId="12502"/>
    <cellStyle name="20% - הדגשה4 8 2 6" xfId="29716"/>
    <cellStyle name="20% - הדגשה4 8 2 7" xfId="5325"/>
    <cellStyle name="20% - הדגשה4 8 3" xfId="3184"/>
    <cellStyle name="20% - הדגשה4 8 3 2" xfId="9582"/>
    <cellStyle name="20% - הדגשה4 8 3 2 2" xfId="23787"/>
    <cellStyle name="20% - הדגשה4 8 3 2 3" xfId="17119"/>
    <cellStyle name="20% - הדגשה4 8 3 3" xfId="20455"/>
    <cellStyle name="20% - הדגשה4 8 3 4" xfId="13526"/>
    <cellStyle name="20% - הדגשה4 8 3 5" xfId="30775"/>
    <cellStyle name="20% - הדגשה4 8 3 6" xfId="6384"/>
    <cellStyle name="20% - הדגשה4 8 4" xfId="7455"/>
    <cellStyle name="20% - הדגשה4 8 4 2" xfId="22122"/>
    <cellStyle name="20% - הדגשה4 8 4 3" xfId="15327"/>
    <cellStyle name="20% - הדגשה4 8 5" xfId="18789"/>
    <cellStyle name="20% - הדגשה4 8 6" xfId="11657"/>
    <cellStyle name="20% - הדגשה4 8 7" xfId="28648"/>
    <cellStyle name="20% - הדגשה4 8 8" xfId="4257"/>
    <cellStyle name="20% - הדגשה4 9" xfId="1583"/>
    <cellStyle name="20% - הדגשה4 9 2" xfId="7981"/>
    <cellStyle name="20% - הדגשה4 9 2 2" xfId="17535"/>
    <cellStyle name="20% - הדגשה4 9 2 2 2" xfId="24203"/>
    <cellStyle name="20% - הדגשה4 9 2 3" xfId="20871"/>
    <cellStyle name="20% - הדגשה4 9 2 4" xfId="13943"/>
    <cellStyle name="20% - הדגשה4 9 3" xfId="15743"/>
    <cellStyle name="20% - הדגשה4 9 3 2" xfId="22538"/>
    <cellStyle name="20% - הדגשה4 9 4" xfId="19205"/>
    <cellStyle name="20% - הדגשה4 9 5" xfId="12085"/>
    <cellStyle name="20% - הדגשה4 9 6" xfId="29174"/>
    <cellStyle name="20% - הדגשה4 9 7" xfId="4783"/>
    <cellStyle name="20% - הדגשה5" xfId="55" builtinId="46" customBuiltin="1"/>
    <cellStyle name="20% - הדגשה5 10" xfId="2656"/>
    <cellStyle name="20% - הדגשה5 10 2" xfId="9054"/>
    <cellStyle name="20% - הדגשה5 10 2 2" xfId="23372"/>
    <cellStyle name="20% - הדגשה5 10 2 3" xfId="16704"/>
    <cellStyle name="20% - הדגשה5 10 3" xfId="20040"/>
    <cellStyle name="20% - הדגשה5 10 4" xfId="13047"/>
    <cellStyle name="20% - הדגשה5 10 5" xfId="30247"/>
    <cellStyle name="20% - הדגשה5 10 6" xfId="5856"/>
    <cellStyle name="20% - הדגשה5 11" xfId="6915"/>
    <cellStyle name="20% - הדגשה5 11 2" xfId="21707"/>
    <cellStyle name="20% - הדגשה5 11 3" xfId="14912"/>
    <cellStyle name="20% - הדגשה5 12" xfId="18404"/>
    <cellStyle name="20% - הדגשה5 12 2" xfId="26413"/>
    <cellStyle name="20% - הדגשה5 13" xfId="25630"/>
    <cellStyle name="20% - הדגשה5 13 2" xfId="26513"/>
    <cellStyle name="20% - הדגשה5 14" xfId="25643"/>
    <cellStyle name="20% - הדגשה5 14 2" xfId="26526"/>
    <cellStyle name="20% - הדגשה5 15" xfId="25655"/>
    <cellStyle name="20% - הדגשה5 15 2" xfId="26538"/>
    <cellStyle name="20% - הדגשה5 16" xfId="25667"/>
    <cellStyle name="20% - הדגשה5 16 2" xfId="26550"/>
    <cellStyle name="20% - הדגשה5 17" xfId="25679"/>
    <cellStyle name="20% - הדגשה5 17 2" xfId="26563"/>
    <cellStyle name="20% - הדגשה5 18" xfId="25692"/>
    <cellStyle name="20% - הדגשה5 18 2" xfId="26576"/>
    <cellStyle name="20% - הדגשה5 19" xfId="25706"/>
    <cellStyle name="20% - הדגשה5 19 2" xfId="26589"/>
    <cellStyle name="20% - הדגשה5 2" xfId="198"/>
    <cellStyle name="20% - הדגשה5 2 10" xfId="6941"/>
    <cellStyle name="20% - הדגשה5 2 11" xfId="10188"/>
    <cellStyle name="20% - הדגשה5 2 12" xfId="28134"/>
    <cellStyle name="20% - הדגשה5 2 13" xfId="3743"/>
    <cellStyle name="20% - הדגשה5 2 2" xfId="293"/>
    <cellStyle name="20% - הדגשה5 2 2 10" xfId="10446"/>
    <cellStyle name="20% - הדגשה5 2 2 11" xfId="28180"/>
    <cellStyle name="20% - הדגשה5 2 2 12" xfId="3789"/>
    <cellStyle name="20% - הדגשה5 2 2 2" xfId="292"/>
    <cellStyle name="20% - הדגשה5 2 2 2 10" xfId="28179"/>
    <cellStyle name="20% - הדגשה5 2 2 2 11" xfId="3788"/>
    <cellStyle name="20% - הדגשה5 2 2 2 2" xfId="290"/>
    <cellStyle name="20% - הדגשה5 2 2 2 2 10" xfId="3786"/>
    <cellStyle name="20% - הדגשה5 2 2 2 2 2" xfId="1112"/>
    <cellStyle name="20% - הדגשה5 2 2 2 2 2 2" xfId="2184"/>
    <cellStyle name="20% - הדגשה5 2 2 2 2 2 2 2" xfId="8582"/>
    <cellStyle name="20% - הדגשה5 2 2 2 2 2 2 2 2" xfId="14671"/>
    <cellStyle name="20% - הדגשה5 2 2 2 2 2 2 2 2 2" xfId="18263"/>
    <cellStyle name="20% - הדגשה5 2 2 2 2 2 2 2 2 2 2" xfId="24931"/>
    <cellStyle name="20% - הדגשה5 2 2 2 2 2 2 2 2 3" xfId="21599"/>
    <cellStyle name="20% - הדגשה5 2 2 2 2 2 2 2 3" xfId="16471"/>
    <cellStyle name="20% - הדגשה5 2 2 2 2 2 2 2 3 2" xfId="23266"/>
    <cellStyle name="20% - הדגשה5 2 2 2 2 2 2 2 4" xfId="19933"/>
    <cellStyle name="20% - הדגשה5 2 2 2 2 2 2 2 5" xfId="12813"/>
    <cellStyle name="20% - הדגשה5 2 2 2 2 2 2 3" xfId="13837"/>
    <cellStyle name="20% - הדגשה5 2 2 2 2 2 2 3 2" xfId="17430"/>
    <cellStyle name="20% - הדגשה5 2 2 2 2 2 2 3 2 2" xfId="24098"/>
    <cellStyle name="20% - הדגשה5 2 2 2 2 2 2 3 3" xfId="20766"/>
    <cellStyle name="20% - הדגשה5 2 2 2 2 2 2 4" xfId="15638"/>
    <cellStyle name="20% - הדגשה5 2 2 2 2 2 2 4 2" xfId="22433"/>
    <cellStyle name="20% - הדגשה5 2 2 2 2 2 2 5" xfId="19100"/>
    <cellStyle name="20% - הדגשה5 2 2 2 2 2 2 6" xfId="11973"/>
    <cellStyle name="20% - הדגשה5 2 2 2 2 2 2 7" xfId="29775"/>
    <cellStyle name="20% - הדגשה5 2 2 2 2 2 2 8" xfId="5384"/>
    <cellStyle name="20% - הדגשה5 2 2 2 2 2 3" xfId="3243"/>
    <cellStyle name="20% - הדגשה5 2 2 2 2 2 3 2" xfId="9641"/>
    <cellStyle name="20% - הדגשה5 2 2 2 2 2 3 2 2" xfId="17847"/>
    <cellStyle name="20% - הדגשה5 2 2 2 2 2 3 2 2 2" xfId="24515"/>
    <cellStyle name="20% - הדגשה5 2 2 2 2 2 3 2 3" xfId="21183"/>
    <cellStyle name="20% - הדגשה5 2 2 2 2 2 3 2 4" xfId="14255"/>
    <cellStyle name="20% - הדגשה5 2 2 2 2 2 3 3" xfId="16055"/>
    <cellStyle name="20% - הדגשה5 2 2 2 2 2 3 3 2" xfId="22850"/>
    <cellStyle name="20% - הדגשה5 2 2 2 2 2 3 4" xfId="19517"/>
    <cellStyle name="20% - הדגשה5 2 2 2 2 2 3 5" xfId="12397"/>
    <cellStyle name="20% - הדגשה5 2 2 2 2 2 3 6" xfId="30834"/>
    <cellStyle name="20% - הדגשה5 2 2 2 2 2 3 7" xfId="6443"/>
    <cellStyle name="20% - הדגשה5 2 2 2 2 2 4" xfId="7514"/>
    <cellStyle name="20% - הדגשה5 2 2 2 2 2 4 2" xfId="17014"/>
    <cellStyle name="20% - הדגשה5 2 2 2 2 2 4 2 2" xfId="23682"/>
    <cellStyle name="20% - הדגשה5 2 2 2 2 2 4 3" xfId="20350"/>
    <cellStyle name="20% - הדגשה5 2 2 2 2 2 4 4" xfId="13357"/>
    <cellStyle name="20% - הדגשה5 2 2 2 2 2 5" xfId="15222"/>
    <cellStyle name="20% - הדגשה5 2 2 2 2 2 5 2" xfId="22017"/>
    <cellStyle name="20% - הדגשה5 2 2 2 2 2 6" xfId="18684"/>
    <cellStyle name="20% - הדגשה5 2 2 2 2 2 7" xfId="11483"/>
    <cellStyle name="20% - הדגשה5 2 2 2 2 2 8" xfId="28707"/>
    <cellStyle name="20% - הדגשה5 2 2 2 2 2 9" xfId="4316"/>
    <cellStyle name="20% - הדגשה5 2 2 2 2 3" xfId="1654"/>
    <cellStyle name="20% - הדגשה5 2 2 2 2 3 2" xfId="8052"/>
    <cellStyle name="20% - הדגשה5 2 2 2 2 3 2 2" xfId="14463"/>
    <cellStyle name="20% - הדגשה5 2 2 2 2 3 2 2 2" xfId="18055"/>
    <cellStyle name="20% - הדגשה5 2 2 2 2 3 2 2 2 2" xfId="24723"/>
    <cellStyle name="20% - הדגשה5 2 2 2 2 3 2 2 3" xfId="21391"/>
    <cellStyle name="20% - הדגשה5 2 2 2 2 3 2 3" xfId="16263"/>
    <cellStyle name="20% - הדגשה5 2 2 2 2 3 2 3 2" xfId="23058"/>
    <cellStyle name="20% - הדגשה5 2 2 2 2 3 2 4" xfId="19725"/>
    <cellStyle name="20% - הדגשה5 2 2 2 2 3 2 5" xfId="12605"/>
    <cellStyle name="20% - הדגשה5 2 2 2 2 3 3" xfId="13629"/>
    <cellStyle name="20% - הדגשה5 2 2 2 2 3 3 2" xfId="17222"/>
    <cellStyle name="20% - הדגשה5 2 2 2 2 3 3 2 2" xfId="23890"/>
    <cellStyle name="20% - הדגשה5 2 2 2 2 3 3 3" xfId="20558"/>
    <cellStyle name="20% - הדגשה5 2 2 2 2 3 4" xfId="15430"/>
    <cellStyle name="20% - הדגשה5 2 2 2 2 3 4 2" xfId="22225"/>
    <cellStyle name="20% - הדגשה5 2 2 2 2 3 5" xfId="18892"/>
    <cellStyle name="20% - הדגשה5 2 2 2 2 3 6" xfId="11760"/>
    <cellStyle name="20% - הדגשה5 2 2 2 2 3 7" xfId="29245"/>
    <cellStyle name="20% - הדגשה5 2 2 2 2 3 8" xfId="4854"/>
    <cellStyle name="20% - הדגשה5 2 2 2 2 4" xfId="2713"/>
    <cellStyle name="20% - הדגשה5 2 2 2 2 4 2" xfId="9111"/>
    <cellStyle name="20% - הדגשה5 2 2 2 2 4 2 2" xfId="17638"/>
    <cellStyle name="20% - הדגשה5 2 2 2 2 4 2 2 2" xfId="24306"/>
    <cellStyle name="20% - הדגשה5 2 2 2 2 4 2 3" xfId="20974"/>
    <cellStyle name="20% - הדגשה5 2 2 2 2 4 2 4" xfId="14046"/>
    <cellStyle name="20% - הדגשה5 2 2 2 2 4 3" xfId="15846"/>
    <cellStyle name="20% - הדגשה5 2 2 2 2 4 3 2" xfId="22641"/>
    <cellStyle name="20% - הדגשה5 2 2 2 2 4 4" xfId="19308"/>
    <cellStyle name="20% - הדגשה5 2 2 2 2 4 5" xfId="12188"/>
    <cellStyle name="20% - הדגשה5 2 2 2 2 4 6" xfId="30304"/>
    <cellStyle name="20% - הדגשה5 2 2 2 2 4 7" xfId="5913"/>
    <cellStyle name="20% - הדגשה5 2 2 2 2 5" xfId="6984"/>
    <cellStyle name="20% - הדגשה5 2 2 2 2 5 2" xfId="16805"/>
    <cellStyle name="20% - הדגשה5 2 2 2 2 5 2 2" xfId="23473"/>
    <cellStyle name="20% - הדגשה5 2 2 2 2 5 3" xfId="20141"/>
    <cellStyle name="20% - הדגשה5 2 2 2 2 5 4" xfId="13148"/>
    <cellStyle name="20% - הדגשה5 2 2 2 2 6" xfId="15013"/>
    <cellStyle name="20% - הדגשה5 2 2 2 2 6 2" xfId="21808"/>
    <cellStyle name="20% - הדגשה5 2 2 2 2 7" xfId="18374"/>
    <cellStyle name="20% - הדגשה5 2 2 2 2 8" xfId="11152"/>
    <cellStyle name="20% - הדגשה5 2 2 2 2 9" xfId="28177"/>
    <cellStyle name="20% - הדגשה5 2 2 2 3" xfId="1114"/>
    <cellStyle name="20% - הדגשה5 2 2 2 3 2" xfId="2186"/>
    <cellStyle name="20% - הדגשה5 2 2 2 3 2 2" xfId="8584"/>
    <cellStyle name="20% - הדגשה5 2 2 2 3 2 2 2" xfId="14598"/>
    <cellStyle name="20% - הדגשה5 2 2 2 3 2 2 2 2" xfId="18190"/>
    <cellStyle name="20% - הדגשה5 2 2 2 3 2 2 2 2 2" xfId="24858"/>
    <cellStyle name="20% - הדגשה5 2 2 2 3 2 2 2 3" xfId="21526"/>
    <cellStyle name="20% - הדגשה5 2 2 2 3 2 2 3" xfId="16398"/>
    <cellStyle name="20% - הדגשה5 2 2 2 3 2 2 3 2" xfId="23193"/>
    <cellStyle name="20% - הדגשה5 2 2 2 3 2 2 4" xfId="19860"/>
    <cellStyle name="20% - הדגשה5 2 2 2 3 2 2 5" xfId="12740"/>
    <cellStyle name="20% - הדגשה5 2 2 2 3 2 3" xfId="13764"/>
    <cellStyle name="20% - הדגשה5 2 2 2 3 2 3 2" xfId="17357"/>
    <cellStyle name="20% - הדגשה5 2 2 2 3 2 3 2 2" xfId="24025"/>
    <cellStyle name="20% - הדגשה5 2 2 2 3 2 3 3" xfId="20693"/>
    <cellStyle name="20% - הדגשה5 2 2 2 3 2 4" xfId="15565"/>
    <cellStyle name="20% - הדגשה5 2 2 2 3 2 4 2" xfId="22360"/>
    <cellStyle name="20% - הדגשה5 2 2 2 3 2 5" xfId="19027"/>
    <cellStyle name="20% - הדגשה5 2 2 2 3 2 6" xfId="11900"/>
    <cellStyle name="20% - הדגשה5 2 2 2 3 2 7" xfId="29777"/>
    <cellStyle name="20% - הדגשה5 2 2 2 3 2 8" xfId="5386"/>
    <cellStyle name="20% - הדגשה5 2 2 2 3 3" xfId="3245"/>
    <cellStyle name="20% - הדגשה5 2 2 2 3 3 2" xfId="9643"/>
    <cellStyle name="20% - הדגשה5 2 2 2 3 3 2 2" xfId="17774"/>
    <cellStyle name="20% - הדגשה5 2 2 2 3 3 2 2 2" xfId="24442"/>
    <cellStyle name="20% - הדגשה5 2 2 2 3 3 2 3" xfId="21110"/>
    <cellStyle name="20% - הדגשה5 2 2 2 3 3 2 4" xfId="14182"/>
    <cellStyle name="20% - הדגשה5 2 2 2 3 3 3" xfId="15982"/>
    <cellStyle name="20% - הדגשה5 2 2 2 3 3 3 2" xfId="22777"/>
    <cellStyle name="20% - הדגשה5 2 2 2 3 3 4" xfId="19444"/>
    <cellStyle name="20% - הדגשה5 2 2 2 3 3 5" xfId="12324"/>
    <cellStyle name="20% - הדגשה5 2 2 2 3 3 6" xfId="30836"/>
    <cellStyle name="20% - הדגשה5 2 2 2 3 3 7" xfId="6445"/>
    <cellStyle name="20% - הדגשה5 2 2 2 3 4" xfId="7516"/>
    <cellStyle name="20% - הדגשה5 2 2 2 3 4 2" xfId="16941"/>
    <cellStyle name="20% - הדגשה5 2 2 2 3 4 2 2" xfId="23609"/>
    <cellStyle name="20% - הדגשה5 2 2 2 3 4 3" xfId="20277"/>
    <cellStyle name="20% - הדגשה5 2 2 2 3 4 4" xfId="13284"/>
    <cellStyle name="20% - הדגשה5 2 2 2 3 5" xfId="15149"/>
    <cellStyle name="20% - הדגשה5 2 2 2 3 5 2" xfId="21944"/>
    <cellStyle name="20% - הדגשה5 2 2 2 3 6" xfId="18611"/>
    <cellStyle name="20% - הדגשה5 2 2 2 3 7" xfId="11410"/>
    <cellStyle name="20% - הדגשה5 2 2 2 3 8" xfId="28709"/>
    <cellStyle name="20% - הדגשה5 2 2 2 3 9" xfId="4318"/>
    <cellStyle name="20% - הדגשה5 2 2 2 4" xfId="1656"/>
    <cellStyle name="20% - הדגשה5 2 2 2 4 2" xfId="8054"/>
    <cellStyle name="20% - הדגשה5 2 2 2 4 2 2" xfId="14389"/>
    <cellStyle name="20% - הדגשה5 2 2 2 4 2 2 2" xfId="17981"/>
    <cellStyle name="20% - הדגשה5 2 2 2 4 2 2 2 2" xfId="24649"/>
    <cellStyle name="20% - הדגשה5 2 2 2 4 2 2 3" xfId="21317"/>
    <cellStyle name="20% - הדגשה5 2 2 2 4 2 3" xfId="16189"/>
    <cellStyle name="20% - הדגשה5 2 2 2 4 2 3 2" xfId="22984"/>
    <cellStyle name="20% - הדגשה5 2 2 2 4 2 4" xfId="19651"/>
    <cellStyle name="20% - הדגשה5 2 2 2 4 2 5" xfId="12531"/>
    <cellStyle name="20% - הדגשה5 2 2 2 4 3" xfId="13555"/>
    <cellStyle name="20% - הדגשה5 2 2 2 4 3 2" xfId="17148"/>
    <cellStyle name="20% - הדגשה5 2 2 2 4 3 2 2" xfId="23816"/>
    <cellStyle name="20% - הדגשה5 2 2 2 4 3 3" xfId="20484"/>
    <cellStyle name="20% - הדגשה5 2 2 2 4 4" xfId="15356"/>
    <cellStyle name="20% - הדגשה5 2 2 2 4 4 2" xfId="22151"/>
    <cellStyle name="20% - הדגשה5 2 2 2 4 5" xfId="18818"/>
    <cellStyle name="20% - הדגשה5 2 2 2 4 6" xfId="11686"/>
    <cellStyle name="20% - הדגשה5 2 2 2 4 7" xfId="29247"/>
    <cellStyle name="20% - הדגשה5 2 2 2 4 8" xfId="4856"/>
    <cellStyle name="20% - הדגשה5 2 2 2 5" xfId="2715"/>
    <cellStyle name="20% - הדגשה5 2 2 2 5 2" xfId="9113"/>
    <cellStyle name="20% - הדגשה5 2 2 2 5 2 2" xfId="17564"/>
    <cellStyle name="20% - הדגשה5 2 2 2 5 2 2 2" xfId="24232"/>
    <cellStyle name="20% - הדגשה5 2 2 2 5 2 3" xfId="20900"/>
    <cellStyle name="20% - הדגשה5 2 2 2 5 2 4" xfId="13972"/>
    <cellStyle name="20% - הדגשה5 2 2 2 5 3" xfId="15772"/>
    <cellStyle name="20% - הדגשה5 2 2 2 5 3 2" xfId="22567"/>
    <cellStyle name="20% - הדגשה5 2 2 2 5 4" xfId="19234"/>
    <cellStyle name="20% - הדגשה5 2 2 2 5 5" xfId="12114"/>
    <cellStyle name="20% - הדגשה5 2 2 2 5 6" xfId="30306"/>
    <cellStyle name="20% - הדגשה5 2 2 2 5 7" xfId="5915"/>
    <cellStyle name="20% - הדגשה5 2 2 2 6" xfId="6986"/>
    <cellStyle name="20% - הדגשה5 2 2 2 6 2" xfId="16731"/>
    <cellStyle name="20% - הדגשה5 2 2 2 6 2 2" xfId="23399"/>
    <cellStyle name="20% - הדגשה5 2 2 2 6 3" xfId="20067"/>
    <cellStyle name="20% - הדגשה5 2 2 2 6 4" xfId="13074"/>
    <cellStyle name="20% - הדגשה5 2 2 2 7" xfId="14939"/>
    <cellStyle name="20% - הדגשה5 2 2 2 7 2" xfId="21734"/>
    <cellStyle name="20% - הדגשה5 2 2 2 8" xfId="18366"/>
    <cellStyle name="20% - הדגשה5 2 2 2 9" xfId="10658"/>
    <cellStyle name="20% - הדגשה5 2 2 3" xfId="289"/>
    <cellStyle name="20% - הדגשה5 2 2 3 10" xfId="3785"/>
    <cellStyle name="20% - הדגשה5 2 2 3 2" xfId="1111"/>
    <cellStyle name="20% - הדגשה5 2 2 3 2 2" xfId="2183"/>
    <cellStyle name="20% - הדגשה5 2 2 3 2 2 2" xfId="8581"/>
    <cellStyle name="20% - הדגשה5 2 2 3 2 2 2 2" xfId="14661"/>
    <cellStyle name="20% - הדגשה5 2 2 3 2 2 2 2 2" xfId="18253"/>
    <cellStyle name="20% - הדגשה5 2 2 3 2 2 2 2 2 2" xfId="24921"/>
    <cellStyle name="20% - הדגשה5 2 2 3 2 2 2 2 3" xfId="21589"/>
    <cellStyle name="20% - הדגשה5 2 2 3 2 2 2 3" xfId="16461"/>
    <cellStyle name="20% - הדגשה5 2 2 3 2 2 2 3 2" xfId="23256"/>
    <cellStyle name="20% - הדגשה5 2 2 3 2 2 2 4" xfId="19923"/>
    <cellStyle name="20% - הדגשה5 2 2 3 2 2 2 5" xfId="12803"/>
    <cellStyle name="20% - הדגשה5 2 2 3 2 2 3" xfId="13827"/>
    <cellStyle name="20% - הדגשה5 2 2 3 2 2 3 2" xfId="17420"/>
    <cellStyle name="20% - הדגשה5 2 2 3 2 2 3 2 2" xfId="24088"/>
    <cellStyle name="20% - הדגשה5 2 2 3 2 2 3 3" xfId="20756"/>
    <cellStyle name="20% - הדגשה5 2 2 3 2 2 4" xfId="15628"/>
    <cellStyle name="20% - הדגשה5 2 2 3 2 2 4 2" xfId="22423"/>
    <cellStyle name="20% - הדגשה5 2 2 3 2 2 5" xfId="19090"/>
    <cellStyle name="20% - הדגשה5 2 2 3 2 2 6" xfId="11963"/>
    <cellStyle name="20% - הדגשה5 2 2 3 2 2 7" xfId="29774"/>
    <cellStyle name="20% - הדגשה5 2 2 3 2 2 8" xfId="5383"/>
    <cellStyle name="20% - הדגשה5 2 2 3 2 3" xfId="3242"/>
    <cellStyle name="20% - הדגשה5 2 2 3 2 3 2" xfId="9640"/>
    <cellStyle name="20% - הדגשה5 2 2 3 2 3 2 2" xfId="17837"/>
    <cellStyle name="20% - הדגשה5 2 2 3 2 3 2 2 2" xfId="24505"/>
    <cellStyle name="20% - הדגשה5 2 2 3 2 3 2 3" xfId="21173"/>
    <cellStyle name="20% - הדגשה5 2 2 3 2 3 2 4" xfId="14245"/>
    <cellStyle name="20% - הדגשה5 2 2 3 2 3 3" xfId="16045"/>
    <cellStyle name="20% - הדגשה5 2 2 3 2 3 3 2" xfId="22840"/>
    <cellStyle name="20% - הדגשה5 2 2 3 2 3 4" xfId="19507"/>
    <cellStyle name="20% - הדגשה5 2 2 3 2 3 5" xfId="12387"/>
    <cellStyle name="20% - הדגשה5 2 2 3 2 3 6" xfId="30833"/>
    <cellStyle name="20% - הדגשה5 2 2 3 2 3 7" xfId="6442"/>
    <cellStyle name="20% - הדגשה5 2 2 3 2 4" xfId="7513"/>
    <cellStyle name="20% - הדגשה5 2 2 3 2 4 2" xfId="17004"/>
    <cellStyle name="20% - הדגשה5 2 2 3 2 4 2 2" xfId="23672"/>
    <cellStyle name="20% - הדגשה5 2 2 3 2 4 3" xfId="20340"/>
    <cellStyle name="20% - הדגשה5 2 2 3 2 4 4" xfId="13347"/>
    <cellStyle name="20% - הדגשה5 2 2 3 2 5" xfId="15212"/>
    <cellStyle name="20% - הדגשה5 2 2 3 2 5 2" xfId="22007"/>
    <cellStyle name="20% - הדגשה5 2 2 3 2 6" xfId="18674"/>
    <cellStyle name="20% - הדגשה5 2 2 3 2 7" xfId="11473"/>
    <cellStyle name="20% - הדגשה5 2 2 3 2 8" xfId="28706"/>
    <cellStyle name="20% - הדגשה5 2 2 3 2 9" xfId="4315"/>
    <cellStyle name="20% - הדגשה5 2 2 3 3" xfId="1653"/>
    <cellStyle name="20% - הדגשה5 2 2 3 3 2" xfId="8051"/>
    <cellStyle name="20% - הדגשה5 2 2 3 3 2 2" xfId="14452"/>
    <cellStyle name="20% - הדגשה5 2 2 3 3 2 2 2" xfId="18044"/>
    <cellStyle name="20% - הדגשה5 2 2 3 3 2 2 2 2" xfId="24712"/>
    <cellStyle name="20% - הדגשה5 2 2 3 3 2 2 3" xfId="21380"/>
    <cellStyle name="20% - הדגשה5 2 2 3 3 2 3" xfId="16252"/>
    <cellStyle name="20% - הדגשה5 2 2 3 3 2 3 2" xfId="23047"/>
    <cellStyle name="20% - הדגשה5 2 2 3 3 2 4" xfId="19714"/>
    <cellStyle name="20% - הדגשה5 2 2 3 3 2 5" xfId="12594"/>
    <cellStyle name="20% - הדגשה5 2 2 3 3 3" xfId="13618"/>
    <cellStyle name="20% - הדגשה5 2 2 3 3 3 2" xfId="17211"/>
    <cellStyle name="20% - הדגשה5 2 2 3 3 3 2 2" xfId="23879"/>
    <cellStyle name="20% - הדגשה5 2 2 3 3 3 3" xfId="20547"/>
    <cellStyle name="20% - הדגשה5 2 2 3 3 4" xfId="15419"/>
    <cellStyle name="20% - הדגשה5 2 2 3 3 4 2" xfId="22214"/>
    <cellStyle name="20% - הדגשה5 2 2 3 3 5" xfId="18881"/>
    <cellStyle name="20% - הדגשה5 2 2 3 3 6" xfId="11749"/>
    <cellStyle name="20% - הדגשה5 2 2 3 3 7" xfId="29244"/>
    <cellStyle name="20% - הדגשה5 2 2 3 3 8" xfId="4853"/>
    <cellStyle name="20% - הדגשה5 2 2 3 4" xfId="2712"/>
    <cellStyle name="20% - הדגשה5 2 2 3 4 2" xfId="9110"/>
    <cellStyle name="20% - הדגשה5 2 2 3 4 2 2" xfId="17627"/>
    <cellStyle name="20% - הדגשה5 2 2 3 4 2 2 2" xfId="24295"/>
    <cellStyle name="20% - הדגשה5 2 2 3 4 2 3" xfId="20963"/>
    <cellStyle name="20% - הדגשה5 2 2 3 4 2 4" xfId="14035"/>
    <cellStyle name="20% - הדגשה5 2 2 3 4 3" xfId="15835"/>
    <cellStyle name="20% - הדגשה5 2 2 3 4 3 2" xfId="22630"/>
    <cellStyle name="20% - הדגשה5 2 2 3 4 4" xfId="19297"/>
    <cellStyle name="20% - הדגשה5 2 2 3 4 5" xfId="12177"/>
    <cellStyle name="20% - הדגשה5 2 2 3 4 6" xfId="30303"/>
    <cellStyle name="20% - הדגשה5 2 2 3 4 7" xfId="5912"/>
    <cellStyle name="20% - הדגשה5 2 2 3 5" xfId="6983"/>
    <cellStyle name="20% - הדגשה5 2 2 3 5 2" xfId="16794"/>
    <cellStyle name="20% - הדגשה5 2 2 3 5 2 2" xfId="23462"/>
    <cellStyle name="20% - הדגשה5 2 2 3 5 3" xfId="20130"/>
    <cellStyle name="20% - הדגשה5 2 2 3 5 4" xfId="13137"/>
    <cellStyle name="20% - הדגשה5 2 2 3 6" xfId="15002"/>
    <cellStyle name="20% - הדגשה5 2 2 3 6 2" xfId="21797"/>
    <cellStyle name="20% - הדגשה5 2 2 3 7" xfId="18575"/>
    <cellStyle name="20% - הדגשה5 2 2 3 8" xfId="11132"/>
    <cellStyle name="20% - הדגשה5 2 2 3 9" xfId="28176"/>
    <cellStyle name="20% - הדגשה5 2 2 4" xfId="214"/>
    <cellStyle name="20% - הדגשה5 2 2 4 2" xfId="1078"/>
    <cellStyle name="20% - הדגשה5 2 2 4 2 2" xfId="2150"/>
    <cellStyle name="20% - הדגשה5 2 2 4 2 2 2" xfId="8548"/>
    <cellStyle name="20% - הדגשה5 2 2 4 2 2 2 2" xfId="18128"/>
    <cellStyle name="20% - הדגשה5 2 2 4 2 2 2 2 2" xfId="24796"/>
    <cellStyle name="20% - הדגשה5 2 2 4 2 2 2 3" xfId="21464"/>
    <cellStyle name="20% - הדגשה5 2 2 4 2 2 2 4" xfId="14536"/>
    <cellStyle name="20% - הדגשה5 2 2 4 2 2 3" xfId="16336"/>
    <cellStyle name="20% - הדגשה5 2 2 4 2 2 3 2" xfId="23131"/>
    <cellStyle name="20% - הדגשה5 2 2 4 2 2 4" xfId="19798"/>
    <cellStyle name="20% - הדגשה5 2 2 4 2 2 5" xfId="12678"/>
    <cellStyle name="20% - הדגשה5 2 2 4 2 2 6" xfId="29741"/>
    <cellStyle name="20% - הדגשה5 2 2 4 2 2 7" xfId="5350"/>
    <cellStyle name="20% - הדגשה5 2 2 4 2 3" xfId="3209"/>
    <cellStyle name="20% - הדגשה5 2 2 4 2 3 2" xfId="9607"/>
    <cellStyle name="20% - הדגשה5 2 2 4 2 3 2 2" xfId="23963"/>
    <cellStyle name="20% - הדגשה5 2 2 4 2 3 2 3" xfId="17295"/>
    <cellStyle name="20% - הדגשה5 2 2 4 2 3 3" xfId="20631"/>
    <cellStyle name="20% - הדגשה5 2 2 4 2 3 4" xfId="13702"/>
    <cellStyle name="20% - הדגשה5 2 2 4 2 3 5" xfId="30800"/>
    <cellStyle name="20% - הדגשה5 2 2 4 2 3 6" xfId="6409"/>
    <cellStyle name="20% - הדגשה5 2 2 4 2 4" xfId="7480"/>
    <cellStyle name="20% - הדגשה5 2 2 4 2 4 2" xfId="22298"/>
    <cellStyle name="20% - הדגשה5 2 2 4 2 4 3" xfId="15503"/>
    <cellStyle name="20% - הדגשה5 2 2 4 2 5" xfId="18965"/>
    <cellStyle name="20% - הדגשה5 2 2 4 2 6" xfId="11838"/>
    <cellStyle name="20% - הדגשה5 2 2 4 2 7" xfId="28673"/>
    <cellStyle name="20% - הדגשה5 2 2 4 2 8" xfId="4282"/>
    <cellStyle name="20% - הדגשה5 2 2 4 3" xfId="1620"/>
    <cellStyle name="20% - הדגשה5 2 2 4 3 2" xfId="8018"/>
    <cellStyle name="20% - הדגשה5 2 2 4 3 2 2" xfId="17712"/>
    <cellStyle name="20% - הדגשה5 2 2 4 3 2 2 2" xfId="24380"/>
    <cellStyle name="20% - הדגשה5 2 2 4 3 2 3" xfId="21048"/>
    <cellStyle name="20% - הדגשה5 2 2 4 3 2 4" xfId="14120"/>
    <cellStyle name="20% - הדגשה5 2 2 4 3 3" xfId="15920"/>
    <cellStyle name="20% - הדגשה5 2 2 4 3 3 2" xfId="22715"/>
    <cellStyle name="20% - הדגשה5 2 2 4 3 4" xfId="19382"/>
    <cellStyle name="20% - הדגשה5 2 2 4 3 5" xfId="12262"/>
    <cellStyle name="20% - הדגשה5 2 2 4 3 6" xfId="29211"/>
    <cellStyle name="20% - הדגשה5 2 2 4 3 7" xfId="4820"/>
    <cellStyle name="20% - הדגשה5 2 2 4 4" xfId="2679"/>
    <cellStyle name="20% - הדגשה5 2 2 4 4 2" xfId="9077"/>
    <cellStyle name="20% - הדגשה5 2 2 4 4 2 2" xfId="23547"/>
    <cellStyle name="20% - הדגשה5 2 2 4 4 2 3" xfId="16879"/>
    <cellStyle name="20% - הדגשה5 2 2 4 4 3" xfId="20215"/>
    <cellStyle name="20% - הדגשה5 2 2 4 4 4" xfId="13222"/>
    <cellStyle name="20% - הדגשה5 2 2 4 4 5" xfId="30270"/>
    <cellStyle name="20% - הדגשה5 2 2 4 4 6" xfId="5879"/>
    <cellStyle name="20% - הדגשה5 2 2 4 5" xfId="6950"/>
    <cellStyle name="20% - הדגשה5 2 2 4 5 2" xfId="21882"/>
    <cellStyle name="20% - הדגשה5 2 2 4 5 3" xfId="15087"/>
    <cellStyle name="20% - הדגשה5 2 2 4 6" xfId="18415"/>
    <cellStyle name="20% - הדגשה5 2 2 4 7" xfId="11348"/>
    <cellStyle name="20% - הדגשה5 2 2 4 8" xfId="28143"/>
    <cellStyle name="20% - הדגשה5 2 2 4 9" xfId="3752"/>
    <cellStyle name="20% - הדגשה5 2 2 5" xfId="1115"/>
    <cellStyle name="20% - הדגשה5 2 2 5 2" xfId="2187"/>
    <cellStyle name="20% - הדגשה5 2 2 5 2 2" xfId="8585"/>
    <cellStyle name="20% - הדגשה5 2 2 5 2 2 2" xfId="17919"/>
    <cellStyle name="20% - הדגשה5 2 2 5 2 2 2 2" xfId="24587"/>
    <cellStyle name="20% - הדגשה5 2 2 5 2 2 3" xfId="21255"/>
    <cellStyle name="20% - הדגשה5 2 2 5 2 2 4" xfId="14327"/>
    <cellStyle name="20% - הדגשה5 2 2 5 2 3" xfId="16127"/>
    <cellStyle name="20% - הדגשה5 2 2 5 2 3 2" xfId="22922"/>
    <cellStyle name="20% - הדגשה5 2 2 5 2 4" xfId="19589"/>
    <cellStyle name="20% - הדגשה5 2 2 5 2 5" xfId="12469"/>
    <cellStyle name="20% - הדגשה5 2 2 5 2 6" xfId="29778"/>
    <cellStyle name="20% - הדגשה5 2 2 5 2 7" xfId="5387"/>
    <cellStyle name="20% - הדגשה5 2 2 5 3" xfId="3246"/>
    <cellStyle name="20% - הדגשה5 2 2 5 3 2" xfId="9644"/>
    <cellStyle name="20% - הדגשה5 2 2 5 3 2 2" xfId="23754"/>
    <cellStyle name="20% - הדגשה5 2 2 5 3 2 3" xfId="17086"/>
    <cellStyle name="20% - הדגשה5 2 2 5 3 3" xfId="20422"/>
    <cellStyle name="20% - הדגשה5 2 2 5 3 4" xfId="13493"/>
    <cellStyle name="20% - הדגשה5 2 2 5 3 5" xfId="30837"/>
    <cellStyle name="20% - הדגשה5 2 2 5 3 6" xfId="6446"/>
    <cellStyle name="20% - הדגשה5 2 2 5 4" xfId="7517"/>
    <cellStyle name="20% - הדגשה5 2 2 5 4 2" xfId="22089"/>
    <cellStyle name="20% - הדגשה5 2 2 5 4 3" xfId="15294"/>
    <cellStyle name="20% - הדגשה5 2 2 5 5" xfId="18756"/>
    <cellStyle name="20% - הדגשה5 2 2 5 6" xfId="11624"/>
    <cellStyle name="20% - הדגשה5 2 2 5 7" xfId="28710"/>
    <cellStyle name="20% - הדגשה5 2 2 5 8" xfId="4319"/>
    <cellStyle name="20% - הדגשה5 2 2 6" xfId="1657"/>
    <cellStyle name="20% - הדגשה5 2 2 6 2" xfId="8055"/>
    <cellStyle name="20% - הדגשה5 2 2 6 2 2" xfId="17502"/>
    <cellStyle name="20% - הדגשה5 2 2 6 2 2 2" xfId="24170"/>
    <cellStyle name="20% - הדגשה5 2 2 6 2 3" xfId="20838"/>
    <cellStyle name="20% - הדגשה5 2 2 6 2 4" xfId="13910"/>
    <cellStyle name="20% - הדגשה5 2 2 6 3" xfId="15710"/>
    <cellStyle name="20% - הדגשה5 2 2 6 3 2" xfId="22505"/>
    <cellStyle name="20% - הדגשה5 2 2 6 4" xfId="19172"/>
    <cellStyle name="20% - הדגשה5 2 2 6 5" xfId="12052"/>
    <cellStyle name="20% - הדגשה5 2 2 6 6" xfId="29248"/>
    <cellStyle name="20% - הדגשה5 2 2 6 7" xfId="4857"/>
    <cellStyle name="20% - הדגשה5 2 2 7" xfId="2716"/>
    <cellStyle name="20% - הדגשה5 2 2 7 2" xfId="9114"/>
    <cellStyle name="20% - הדגשה5 2 2 7 2 2" xfId="23337"/>
    <cellStyle name="20% - הדגשה5 2 2 7 2 3" xfId="16669"/>
    <cellStyle name="20% - הדגשה5 2 2 7 3" xfId="20005"/>
    <cellStyle name="20% - הדגשה5 2 2 7 4" xfId="13012"/>
    <cellStyle name="20% - הדגשה5 2 2 7 5" xfId="30307"/>
    <cellStyle name="20% - הדגשה5 2 2 7 6" xfId="5916"/>
    <cellStyle name="20% - הדגשה5 2 2 8" xfId="6987"/>
    <cellStyle name="20% - הדגשה5 2 2 8 2" xfId="21672"/>
    <cellStyle name="20% - הדגשה5 2 2 8 3" xfId="14877"/>
    <cellStyle name="20% - הדגשה5 2 2 9" xfId="18349"/>
    <cellStyle name="20% - הדגשה5 2 3" xfId="215"/>
    <cellStyle name="20% - הדגשה5 2 3 2" xfId="217"/>
    <cellStyle name="20% - הדגשה5 2 3 2 2" xfId="1081"/>
    <cellStyle name="20% - הדגשה5 2 3 2 2 2" xfId="2153"/>
    <cellStyle name="20% - הדגשה5 2 3 2 2 2 2" xfId="8551"/>
    <cellStyle name="20% - הדגשה5 2 3 2 2 2 3" xfId="27423"/>
    <cellStyle name="20% - הדגשה5 2 3 2 2 2 4" xfId="29744"/>
    <cellStyle name="20% - הדגשה5 2 3 2 2 2 5" xfId="5353"/>
    <cellStyle name="20% - הדגשה5 2 3 2 2 3" xfId="3212"/>
    <cellStyle name="20% - הדגשה5 2 3 2 2 3 2" xfId="9610"/>
    <cellStyle name="20% - הדגשה5 2 3 2 2 3 3" xfId="27883"/>
    <cellStyle name="20% - הדגשה5 2 3 2 2 3 4" xfId="30803"/>
    <cellStyle name="20% - הדגשה5 2 3 2 2 3 5" xfId="6412"/>
    <cellStyle name="20% - הדגשה5 2 3 2 2 4" xfId="7483"/>
    <cellStyle name="20% - הדגשה5 2 3 2 2 5" xfId="27018"/>
    <cellStyle name="20% - הדגשה5 2 3 2 2 6" xfId="28676"/>
    <cellStyle name="20% - הדגשה5 2 3 2 2 7" xfId="4285"/>
    <cellStyle name="20% - הדגשה5 2 3 2 3" xfId="1623"/>
    <cellStyle name="20% - הדגשה5 2 3 2 3 2" xfId="8021"/>
    <cellStyle name="20% - הדגשה5 2 3 2 3 3" xfId="27204"/>
    <cellStyle name="20% - הדגשה5 2 3 2 3 4" xfId="29214"/>
    <cellStyle name="20% - הדגשה5 2 3 2 3 5" xfId="4823"/>
    <cellStyle name="20% - הדגשה5 2 3 2 4" xfId="2682"/>
    <cellStyle name="20% - הדגשה5 2 3 2 4 2" xfId="9080"/>
    <cellStyle name="20% - הדגשה5 2 3 2 4 3" xfId="27651"/>
    <cellStyle name="20% - הדגשה5 2 3 2 4 4" xfId="30273"/>
    <cellStyle name="20% - הדגשה5 2 3 2 4 5" xfId="5882"/>
    <cellStyle name="20% - הדגשה5 2 3 2 5" xfId="6953"/>
    <cellStyle name="20% - הדגשה5 2 3 2 6" xfId="26744"/>
    <cellStyle name="20% - הדגשה5 2 3 2 7" xfId="28146"/>
    <cellStyle name="20% - הדגשה5 2 3 2 8" xfId="3755"/>
    <cellStyle name="20% - הדגשה5 2 3 3" xfId="1079"/>
    <cellStyle name="20% - הדגשה5 2 3 3 2" xfId="2151"/>
    <cellStyle name="20% - הדגשה5 2 3 3 2 2" xfId="8549"/>
    <cellStyle name="20% - הדגשה5 2 3 3 2 3" xfId="27422"/>
    <cellStyle name="20% - הדגשה5 2 3 3 2 4" xfId="29742"/>
    <cellStyle name="20% - הדגשה5 2 3 3 2 5" xfId="5351"/>
    <cellStyle name="20% - הדגשה5 2 3 3 3" xfId="3210"/>
    <cellStyle name="20% - הדגשה5 2 3 3 3 2" xfId="9608"/>
    <cellStyle name="20% - הדגשה5 2 3 3 3 3" xfId="27882"/>
    <cellStyle name="20% - הדגשה5 2 3 3 3 4" xfId="30801"/>
    <cellStyle name="20% - הדגשה5 2 3 3 3 5" xfId="6410"/>
    <cellStyle name="20% - הדגשה5 2 3 3 4" xfId="7481"/>
    <cellStyle name="20% - הדגשה5 2 3 3 5" xfId="27017"/>
    <cellStyle name="20% - הדגשה5 2 3 3 6" xfId="28674"/>
    <cellStyle name="20% - הדגשה5 2 3 3 7" xfId="4283"/>
    <cellStyle name="20% - הדגשה5 2 3 4" xfId="1621"/>
    <cellStyle name="20% - הדגשה5 2 3 4 2" xfId="8019"/>
    <cellStyle name="20% - הדגשה5 2 3 4 3" xfId="27203"/>
    <cellStyle name="20% - הדגשה5 2 3 4 4" xfId="29212"/>
    <cellStyle name="20% - הדגשה5 2 3 4 5" xfId="4821"/>
    <cellStyle name="20% - הדגשה5 2 3 5" xfId="2680"/>
    <cellStyle name="20% - הדגשה5 2 3 5 2" xfId="9078"/>
    <cellStyle name="20% - הדגשה5 2 3 5 3" xfId="27650"/>
    <cellStyle name="20% - הדגשה5 2 3 5 4" xfId="30271"/>
    <cellStyle name="20% - הדגשה5 2 3 5 5" xfId="5880"/>
    <cellStyle name="20% - הדגשה5 2 3 6" xfId="6951"/>
    <cellStyle name="20% - הדגשה5 2 3 6 2" xfId="26743"/>
    <cellStyle name="20% - הדגשה5 2 3 7" xfId="10852"/>
    <cellStyle name="20% - הדגשה5 2 3 8" xfId="28144"/>
    <cellStyle name="20% - הדגשה5 2 3 9" xfId="3753"/>
    <cellStyle name="20% - הדגשה5 2 4" xfId="218"/>
    <cellStyle name="20% - הדגשה5 2 4 2" xfId="1082"/>
    <cellStyle name="20% - הדגשה5 2 4 2 2" xfId="2154"/>
    <cellStyle name="20% - הדגשה5 2 4 2 2 2" xfId="8552"/>
    <cellStyle name="20% - הדגשה5 2 4 2 2 3" xfId="27424"/>
    <cellStyle name="20% - הדגשה5 2 4 2 2 4" xfId="29745"/>
    <cellStyle name="20% - הדגשה5 2 4 2 2 5" xfId="5354"/>
    <cellStyle name="20% - הדגשה5 2 4 2 3" xfId="3213"/>
    <cellStyle name="20% - הדגשה5 2 4 2 3 2" xfId="9611"/>
    <cellStyle name="20% - הדגשה5 2 4 2 3 3" xfId="27884"/>
    <cellStyle name="20% - הדגשה5 2 4 2 3 4" xfId="30804"/>
    <cellStyle name="20% - הדגשה5 2 4 2 3 5" xfId="6413"/>
    <cellStyle name="20% - הדגשה5 2 4 2 4" xfId="7484"/>
    <cellStyle name="20% - הדגשה5 2 4 2 5" xfId="26480"/>
    <cellStyle name="20% - הדגשה5 2 4 2 6" xfId="28677"/>
    <cellStyle name="20% - הדגשה5 2 4 2 7" xfId="4286"/>
    <cellStyle name="20% - הדגשה5 2 4 3" xfId="1624"/>
    <cellStyle name="20% - הדגשה5 2 4 3 2" xfId="8022"/>
    <cellStyle name="20% - הדגשה5 2 4 3 3" xfId="27205"/>
    <cellStyle name="20% - הדגשה5 2 4 3 4" xfId="29215"/>
    <cellStyle name="20% - הדגשה5 2 4 3 5" xfId="4824"/>
    <cellStyle name="20% - הדגשה5 2 4 4" xfId="2683"/>
    <cellStyle name="20% - הדגשה5 2 4 4 2" xfId="9081"/>
    <cellStyle name="20% - הדגשה5 2 4 4 3" xfId="27652"/>
    <cellStyle name="20% - הדגשה5 2 4 4 4" xfId="30274"/>
    <cellStyle name="20% - הדגשה5 2 4 4 5" xfId="5883"/>
    <cellStyle name="20% - הדגשה5 2 4 5" xfId="6954"/>
    <cellStyle name="20% - הדגשה5 2 4 6" xfId="25286"/>
    <cellStyle name="20% - הדגשה5 2 4 7" xfId="28147"/>
    <cellStyle name="20% - הדגשה5 2 4 8" xfId="3756"/>
    <cellStyle name="20% - הדגשה5 2 5" xfId="251"/>
    <cellStyle name="20% - הדגשה5 2 5 2" xfId="1094"/>
    <cellStyle name="20% - הדגשה5 2 5 2 2" xfId="2166"/>
    <cellStyle name="20% - הדגשה5 2 5 2 2 2" xfId="8564"/>
    <cellStyle name="20% - הדגשה5 2 5 2 2 3" xfId="27434"/>
    <cellStyle name="20% - הדגשה5 2 5 2 2 4" xfId="29757"/>
    <cellStyle name="20% - הדגשה5 2 5 2 2 5" xfId="5366"/>
    <cellStyle name="20% - הדגשה5 2 5 2 3" xfId="3225"/>
    <cellStyle name="20% - הדגשה5 2 5 2 3 2" xfId="9623"/>
    <cellStyle name="20% - הדגשה5 2 5 2 3 3" xfId="27895"/>
    <cellStyle name="20% - הדגשה5 2 5 2 3 4" xfId="30816"/>
    <cellStyle name="20% - הדגשה5 2 5 2 3 5" xfId="6425"/>
    <cellStyle name="20% - הדגשה5 2 5 2 4" xfId="7496"/>
    <cellStyle name="20% - הדגשה5 2 5 2 5" xfId="27028"/>
    <cellStyle name="20% - הדגשה5 2 5 2 6" xfId="28689"/>
    <cellStyle name="20% - הדגשה5 2 5 2 7" xfId="4298"/>
    <cellStyle name="20% - הדגשה5 2 5 3" xfId="1636"/>
    <cellStyle name="20% - הדגשה5 2 5 3 2" xfId="8034"/>
    <cellStyle name="20% - הדגשה5 2 5 3 3" xfId="27214"/>
    <cellStyle name="20% - הדגשה5 2 5 3 4" xfId="29227"/>
    <cellStyle name="20% - הדגשה5 2 5 3 5" xfId="4836"/>
    <cellStyle name="20% - הדגשה5 2 5 4" xfId="2695"/>
    <cellStyle name="20% - הדגשה5 2 5 4 2" xfId="9093"/>
    <cellStyle name="20% - הדגשה5 2 5 4 3" xfId="27663"/>
    <cellStyle name="20% - הדגשה5 2 5 4 4" xfId="30286"/>
    <cellStyle name="20% - הדגשה5 2 5 4 5" xfId="5895"/>
    <cellStyle name="20% - הדגשה5 2 5 5" xfId="6966"/>
    <cellStyle name="20% - הדגשה5 2 5 6" xfId="26477"/>
    <cellStyle name="20% - הדגשה5 2 5 7" xfId="28159"/>
    <cellStyle name="20% - הדגשה5 2 5 8" xfId="3768"/>
    <cellStyle name="20% - הדגשה5 2 6" xfId="866"/>
    <cellStyle name="20% - הדגשה5 2 7" xfId="1069"/>
    <cellStyle name="20% - הדגשה5 2 7 2" xfId="2141"/>
    <cellStyle name="20% - הדגשה5 2 7 2 2" xfId="8539"/>
    <cellStyle name="20% - הדגשה5 2 7 2 3" xfId="27414"/>
    <cellStyle name="20% - הדגשה5 2 7 2 4" xfId="29732"/>
    <cellStyle name="20% - הדגשה5 2 7 2 5" xfId="5341"/>
    <cellStyle name="20% - הדגשה5 2 7 3" xfId="3200"/>
    <cellStyle name="20% - הדגשה5 2 7 3 2" xfId="9598"/>
    <cellStyle name="20% - הדגשה5 2 7 3 3" xfId="27874"/>
    <cellStyle name="20% - הדגשה5 2 7 3 4" xfId="30791"/>
    <cellStyle name="20% - הדגשה5 2 7 3 5" xfId="6400"/>
    <cellStyle name="20% - הדגשה5 2 7 4" xfId="7471"/>
    <cellStyle name="20% - הדגשה5 2 7 5" xfId="27009"/>
    <cellStyle name="20% - הדגשה5 2 7 6" xfId="28664"/>
    <cellStyle name="20% - הדגשה5 2 7 7" xfId="4273"/>
    <cellStyle name="20% - הדגשה5 2 8" xfId="1611"/>
    <cellStyle name="20% - הדגשה5 2 8 2" xfId="8009"/>
    <cellStyle name="20% - הדגשה5 2 8 3" xfId="27195"/>
    <cellStyle name="20% - הדגשה5 2 8 4" xfId="29202"/>
    <cellStyle name="20% - הדגשה5 2 8 5" xfId="4811"/>
    <cellStyle name="20% - הדגשה5 2 9" xfId="2670"/>
    <cellStyle name="20% - הדגשה5 2 9 2" xfId="9068"/>
    <cellStyle name="20% - הדגשה5 2 9 3" xfId="27642"/>
    <cellStyle name="20% - הדגשה5 2 9 4" xfId="30261"/>
    <cellStyle name="20% - הדגשה5 2 9 5" xfId="5870"/>
    <cellStyle name="20% - הדגשה5 20" xfId="25719"/>
    <cellStyle name="20% - הדגשה5 20 2" xfId="26602"/>
    <cellStyle name="20% - הדגשה5 21" xfId="25732"/>
    <cellStyle name="20% - הדגשה5 21 2" xfId="26615"/>
    <cellStyle name="20% - הדגשה5 22" xfId="25897"/>
    <cellStyle name="20% - הדגשה5 22 2" xfId="26652"/>
    <cellStyle name="20% - הדגשה5 23" xfId="25910"/>
    <cellStyle name="20% - הדגשה5 23 2" xfId="26665"/>
    <cellStyle name="20% - הדגשה5 24" xfId="26049"/>
    <cellStyle name="20% - הדגשה5 24 2" xfId="26678"/>
    <cellStyle name="20% - הדגשה5 25" xfId="26063"/>
    <cellStyle name="20% - הדגשה5 25 2" xfId="26691"/>
    <cellStyle name="20% - הדגשה5 26" xfId="26076"/>
    <cellStyle name="20% - הדגשה5 26 2" xfId="26704"/>
    <cellStyle name="20% - הדגשה5 27" xfId="26089"/>
    <cellStyle name="20% - הדגשה5 27 2" xfId="26717"/>
    <cellStyle name="20% - הדגשה5 28" xfId="26137"/>
    <cellStyle name="20% - הדגשה5 29" xfId="26150"/>
    <cellStyle name="20% - הדגשה5 3" xfId="216"/>
    <cellStyle name="20% - הדגשה5 3 10" xfId="6952"/>
    <cellStyle name="20% - הדגשה5 3 11" xfId="10447"/>
    <cellStyle name="20% - הדגשה5 3 12" xfId="28145"/>
    <cellStyle name="20% - הדגשה5 3 13" xfId="3754"/>
    <cellStyle name="20% - הדגשה5 3 2" xfId="261"/>
    <cellStyle name="20% - הדגשה5 3 2 10" xfId="28164"/>
    <cellStyle name="20% - הדגשה5 3 2 11" xfId="3773"/>
    <cellStyle name="20% - הדגשה5 3 2 2" xfId="262"/>
    <cellStyle name="20% - הדגשה5 3 2 2 10" xfId="3774"/>
    <cellStyle name="20% - הדגשה5 3 2 2 2" xfId="264"/>
    <cellStyle name="20% - הדגשה5 3 2 2 2 2" xfId="1102"/>
    <cellStyle name="20% - הדגשה5 3 2 2 2 2 2" xfId="2174"/>
    <cellStyle name="20% - הדגשה5 3 2 2 2 2 2 2" xfId="8572"/>
    <cellStyle name="20% - הדגשה5 3 2 2 2 2 2 2 2" xfId="18285"/>
    <cellStyle name="20% - הדגשה5 3 2 2 2 2 2 2 2 2" xfId="24953"/>
    <cellStyle name="20% - הדגשה5 3 2 2 2 2 2 2 3" xfId="21621"/>
    <cellStyle name="20% - הדגשה5 3 2 2 2 2 2 2 4" xfId="14693"/>
    <cellStyle name="20% - הדגשה5 3 2 2 2 2 2 3" xfId="16493"/>
    <cellStyle name="20% - הדגשה5 3 2 2 2 2 2 3 2" xfId="23288"/>
    <cellStyle name="20% - הדגשה5 3 2 2 2 2 2 4" xfId="19955"/>
    <cellStyle name="20% - הדגשה5 3 2 2 2 2 2 5" xfId="12835"/>
    <cellStyle name="20% - הדגשה5 3 2 2 2 2 2 6" xfId="29765"/>
    <cellStyle name="20% - הדגשה5 3 2 2 2 2 2 7" xfId="5374"/>
    <cellStyle name="20% - הדגשה5 3 2 2 2 2 3" xfId="3233"/>
    <cellStyle name="20% - הדגשה5 3 2 2 2 2 3 2" xfId="9631"/>
    <cellStyle name="20% - הדגשה5 3 2 2 2 2 3 2 2" xfId="24120"/>
    <cellStyle name="20% - הדגשה5 3 2 2 2 2 3 2 3" xfId="17452"/>
    <cellStyle name="20% - הדגשה5 3 2 2 2 2 3 3" xfId="20788"/>
    <cellStyle name="20% - הדגשה5 3 2 2 2 2 3 4" xfId="13859"/>
    <cellStyle name="20% - הדגשה5 3 2 2 2 2 3 5" xfId="30824"/>
    <cellStyle name="20% - הדגשה5 3 2 2 2 2 3 6" xfId="6433"/>
    <cellStyle name="20% - הדגשה5 3 2 2 2 2 4" xfId="7504"/>
    <cellStyle name="20% - הדגשה5 3 2 2 2 2 4 2" xfId="22455"/>
    <cellStyle name="20% - הדגשה5 3 2 2 2 2 4 3" xfId="15660"/>
    <cellStyle name="20% - הדגשה5 3 2 2 2 2 5" xfId="19122"/>
    <cellStyle name="20% - הדגשה5 3 2 2 2 2 6" xfId="11995"/>
    <cellStyle name="20% - הדגשה5 3 2 2 2 2 7" xfId="28697"/>
    <cellStyle name="20% - הדגשה5 3 2 2 2 2 8" xfId="4306"/>
    <cellStyle name="20% - הדגשה5 3 2 2 2 3" xfId="1644"/>
    <cellStyle name="20% - הדגשה5 3 2 2 2 3 2" xfId="8042"/>
    <cellStyle name="20% - הדגשה5 3 2 2 2 3 2 2" xfId="17869"/>
    <cellStyle name="20% - הדגשה5 3 2 2 2 3 2 2 2" xfId="24537"/>
    <cellStyle name="20% - הדגשה5 3 2 2 2 3 2 3" xfId="21205"/>
    <cellStyle name="20% - הדגשה5 3 2 2 2 3 2 4" xfId="14277"/>
    <cellStyle name="20% - הדגשה5 3 2 2 2 3 3" xfId="16077"/>
    <cellStyle name="20% - הדגשה5 3 2 2 2 3 3 2" xfId="22872"/>
    <cellStyle name="20% - הדגשה5 3 2 2 2 3 4" xfId="19539"/>
    <cellStyle name="20% - הדגשה5 3 2 2 2 3 5" xfId="12419"/>
    <cellStyle name="20% - הדגשה5 3 2 2 2 3 6" xfId="29235"/>
    <cellStyle name="20% - הדגשה5 3 2 2 2 3 7" xfId="4844"/>
    <cellStyle name="20% - הדגשה5 3 2 2 2 4" xfId="2703"/>
    <cellStyle name="20% - הדגשה5 3 2 2 2 4 2" xfId="9101"/>
    <cellStyle name="20% - הדגשה5 3 2 2 2 4 2 2" xfId="23704"/>
    <cellStyle name="20% - הדגשה5 3 2 2 2 4 2 3" xfId="17036"/>
    <cellStyle name="20% - הדגשה5 3 2 2 2 4 3" xfId="20372"/>
    <cellStyle name="20% - הדגשה5 3 2 2 2 4 4" xfId="13379"/>
    <cellStyle name="20% - הדגשה5 3 2 2 2 4 5" xfId="30294"/>
    <cellStyle name="20% - הדגשה5 3 2 2 2 4 6" xfId="5903"/>
    <cellStyle name="20% - הדגשה5 3 2 2 2 5" xfId="6974"/>
    <cellStyle name="20% - הדגשה5 3 2 2 2 5 2" xfId="22039"/>
    <cellStyle name="20% - הדגשה5 3 2 2 2 5 3" xfId="15244"/>
    <cellStyle name="20% - הדגשה5 3 2 2 2 6" xfId="18706"/>
    <cellStyle name="20% - הדגשה5 3 2 2 2 7" xfId="11505"/>
    <cellStyle name="20% - הדגשה5 3 2 2 2 8" xfId="28167"/>
    <cellStyle name="20% - הדגשה5 3 2 2 2 9" xfId="3776"/>
    <cellStyle name="20% - הדגשה5 3 2 2 3" xfId="1100"/>
    <cellStyle name="20% - הדגשה5 3 2 2 3 2" xfId="2172"/>
    <cellStyle name="20% - הדגשה5 3 2 2 3 2 2" xfId="8570"/>
    <cellStyle name="20% - הדגשה5 3 2 2 3 2 2 2" xfId="18077"/>
    <cellStyle name="20% - הדגשה5 3 2 2 3 2 2 2 2" xfId="24745"/>
    <cellStyle name="20% - הדגשה5 3 2 2 3 2 2 3" xfId="21413"/>
    <cellStyle name="20% - הדגשה5 3 2 2 3 2 2 4" xfId="14485"/>
    <cellStyle name="20% - הדגשה5 3 2 2 3 2 3" xfId="16285"/>
    <cellStyle name="20% - הדגשה5 3 2 2 3 2 3 2" xfId="23080"/>
    <cellStyle name="20% - הדגשה5 3 2 2 3 2 4" xfId="19747"/>
    <cellStyle name="20% - הדגשה5 3 2 2 3 2 5" xfId="12627"/>
    <cellStyle name="20% - הדגשה5 3 2 2 3 2 6" xfId="29763"/>
    <cellStyle name="20% - הדגשה5 3 2 2 3 2 7" xfId="5372"/>
    <cellStyle name="20% - הדגשה5 3 2 2 3 3" xfId="3231"/>
    <cellStyle name="20% - הדגשה5 3 2 2 3 3 2" xfId="9629"/>
    <cellStyle name="20% - הדגשה5 3 2 2 3 3 2 2" xfId="23912"/>
    <cellStyle name="20% - הדגשה5 3 2 2 3 3 2 3" xfId="17244"/>
    <cellStyle name="20% - הדגשה5 3 2 2 3 3 3" xfId="20580"/>
    <cellStyle name="20% - הדגשה5 3 2 2 3 3 4" xfId="13651"/>
    <cellStyle name="20% - הדגשה5 3 2 2 3 3 5" xfId="30822"/>
    <cellStyle name="20% - הדגשה5 3 2 2 3 3 6" xfId="6431"/>
    <cellStyle name="20% - הדגשה5 3 2 2 3 4" xfId="7502"/>
    <cellStyle name="20% - הדגשה5 3 2 2 3 4 2" xfId="22247"/>
    <cellStyle name="20% - הדגשה5 3 2 2 3 4 3" xfId="15452"/>
    <cellStyle name="20% - הדגשה5 3 2 2 3 5" xfId="18914"/>
    <cellStyle name="20% - הדגשה5 3 2 2 3 6" xfId="11782"/>
    <cellStyle name="20% - הדגשה5 3 2 2 3 7" xfId="28695"/>
    <cellStyle name="20% - הדגשה5 3 2 2 3 8" xfId="4304"/>
    <cellStyle name="20% - הדגשה5 3 2 2 4" xfId="1642"/>
    <cellStyle name="20% - הדגשה5 3 2 2 4 2" xfId="8040"/>
    <cellStyle name="20% - הדגשה5 3 2 2 4 2 2" xfId="17660"/>
    <cellStyle name="20% - הדגשה5 3 2 2 4 2 2 2" xfId="24328"/>
    <cellStyle name="20% - הדגשה5 3 2 2 4 2 3" xfId="20996"/>
    <cellStyle name="20% - הדגשה5 3 2 2 4 2 4" xfId="14068"/>
    <cellStyle name="20% - הדגשה5 3 2 2 4 3" xfId="15868"/>
    <cellStyle name="20% - הדגשה5 3 2 2 4 3 2" xfId="22663"/>
    <cellStyle name="20% - הדגשה5 3 2 2 4 4" xfId="19330"/>
    <cellStyle name="20% - הדגשה5 3 2 2 4 5" xfId="12210"/>
    <cellStyle name="20% - הדגשה5 3 2 2 4 6" xfId="29233"/>
    <cellStyle name="20% - הדגשה5 3 2 2 4 7" xfId="4842"/>
    <cellStyle name="20% - הדגשה5 3 2 2 5" xfId="2701"/>
    <cellStyle name="20% - הדגשה5 3 2 2 5 2" xfId="9099"/>
    <cellStyle name="20% - הדגשה5 3 2 2 5 2 2" xfId="23495"/>
    <cellStyle name="20% - הדגשה5 3 2 2 5 2 3" xfId="16827"/>
    <cellStyle name="20% - הדגשה5 3 2 2 5 3" xfId="20163"/>
    <cellStyle name="20% - הדגשה5 3 2 2 5 4" xfId="13170"/>
    <cellStyle name="20% - הדגשה5 3 2 2 5 5" xfId="30292"/>
    <cellStyle name="20% - הדגשה5 3 2 2 5 6" xfId="5901"/>
    <cellStyle name="20% - הדגשה5 3 2 2 6" xfId="6972"/>
    <cellStyle name="20% - הדגשה5 3 2 2 6 2" xfId="21830"/>
    <cellStyle name="20% - הדגשה5 3 2 2 6 3" xfId="15035"/>
    <cellStyle name="20% - הדגשה5 3 2 2 7" xfId="18397"/>
    <cellStyle name="20% - הדגשה5 3 2 2 8" xfId="11182"/>
    <cellStyle name="20% - הדגשה5 3 2 2 9" xfId="28165"/>
    <cellStyle name="20% - הדגשה5 3 2 3" xfId="269"/>
    <cellStyle name="20% - הדגשה5 3 2 3 2" xfId="1103"/>
    <cellStyle name="20% - הדגשה5 3 2 3 2 2" xfId="2175"/>
    <cellStyle name="20% - הדגשה5 3 2 3 2 2 2" xfId="8573"/>
    <cellStyle name="20% - הדגשה5 3 2 3 2 2 2 2" xfId="18175"/>
    <cellStyle name="20% - הדגשה5 3 2 3 2 2 2 2 2" xfId="24843"/>
    <cellStyle name="20% - הדגשה5 3 2 3 2 2 2 3" xfId="21511"/>
    <cellStyle name="20% - הדגשה5 3 2 3 2 2 2 4" xfId="14583"/>
    <cellStyle name="20% - הדגשה5 3 2 3 2 2 3" xfId="16383"/>
    <cellStyle name="20% - הדגשה5 3 2 3 2 2 3 2" xfId="23178"/>
    <cellStyle name="20% - הדגשה5 3 2 3 2 2 4" xfId="19845"/>
    <cellStyle name="20% - הדגשה5 3 2 3 2 2 5" xfId="12725"/>
    <cellStyle name="20% - הדגשה5 3 2 3 2 2 6" xfId="29766"/>
    <cellStyle name="20% - הדגשה5 3 2 3 2 2 7" xfId="5375"/>
    <cellStyle name="20% - הדגשה5 3 2 3 2 3" xfId="3234"/>
    <cellStyle name="20% - הדגשה5 3 2 3 2 3 2" xfId="9632"/>
    <cellStyle name="20% - הדגשה5 3 2 3 2 3 2 2" xfId="24010"/>
    <cellStyle name="20% - הדגשה5 3 2 3 2 3 2 3" xfId="17342"/>
    <cellStyle name="20% - הדגשה5 3 2 3 2 3 3" xfId="20678"/>
    <cellStyle name="20% - הדגשה5 3 2 3 2 3 4" xfId="13749"/>
    <cellStyle name="20% - הדגשה5 3 2 3 2 3 5" xfId="30825"/>
    <cellStyle name="20% - הדגשה5 3 2 3 2 3 6" xfId="6434"/>
    <cellStyle name="20% - הדגשה5 3 2 3 2 4" xfId="7505"/>
    <cellStyle name="20% - הדגשה5 3 2 3 2 4 2" xfId="22345"/>
    <cellStyle name="20% - הדגשה5 3 2 3 2 4 3" xfId="15550"/>
    <cellStyle name="20% - הדגשה5 3 2 3 2 5" xfId="19012"/>
    <cellStyle name="20% - הדגשה5 3 2 3 2 6" xfId="11885"/>
    <cellStyle name="20% - הדגשה5 3 2 3 2 7" xfId="28698"/>
    <cellStyle name="20% - הדגשה5 3 2 3 2 8" xfId="4307"/>
    <cellStyle name="20% - הדגשה5 3 2 3 3" xfId="1645"/>
    <cellStyle name="20% - הדגשה5 3 2 3 3 2" xfId="8043"/>
    <cellStyle name="20% - הדגשה5 3 2 3 3 2 2" xfId="17759"/>
    <cellStyle name="20% - הדגשה5 3 2 3 3 2 2 2" xfId="24427"/>
    <cellStyle name="20% - הדגשה5 3 2 3 3 2 3" xfId="21095"/>
    <cellStyle name="20% - הדגשה5 3 2 3 3 2 4" xfId="14167"/>
    <cellStyle name="20% - הדגשה5 3 2 3 3 3" xfId="15967"/>
    <cellStyle name="20% - הדגשה5 3 2 3 3 3 2" xfId="22762"/>
    <cellStyle name="20% - הדגשה5 3 2 3 3 4" xfId="19429"/>
    <cellStyle name="20% - הדגשה5 3 2 3 3 5" xfId="12309"/>
    <cellStyle name="20% - הדגשה5 3 2 3 3 6" xfId="29236"/>
    <cellStyle name="20% - הדגשה5 3 2 3 3 7" xfId="4845"/>
    <cellStyle name="20% - הדגשה5 3 2 3 4" xfId="2704"/>
    <cellStyle name="20% - הדגשה5 3 2 3 4 2" xfId="9102"/>
    <cellStyle name="20% - הדגשה5 3 2 3 4 2 2" xfId="23594"/>
    <cellStyle name="20% - הדגשה5 3 2 3 4 2 3" xfId="16926"/>
    <cellStyle name="20% - הדגשה5 3 2 3 4 3" xfId="20262"/>
    <cellStyle name="20% - הדגשה5 3 2 3 4 4" xfId="13269"/>
    <cellStyle name="20% - הדגשה5 3 2 3 4 5" xfId="30295"/>
    <cellStyle name="20% - הדגשה5 3 2 3 4 6" xfId="5904"/>
    <cellStyle name="20% - הדגשה5 3 2 3 5" xfId="6975"/>
    <cellStyle name="20% - הדגשה5 3 2 3 5 2" xfId="21929"/>
    <cellStyle name="20% - הדגשה5 3 2 3 5 3" xfId="15134"/>
    <cellStyle name="20% - הדגשה5 3 2 3 6" xfId="18596"/>
    <cellStyle name="20% - הדגשה5 3 2 3 7" xfId="11395"/>
    <cellStyle name="20% - הדגשה5 3 2 3 8" xfId="28168"/>
    <cellStyle name="20% - הדגשה5 3 2 3 9" xfId="3777"/>
    <cellStyle name="20% - הדגשה5 3 2 4" xfId="274"/>
    <cellStyle name="20% - הדגשה5 3 2 4 2" xfId="1108"/>
    <cellStyle name="20% - הדגשה5 3 2 4 2 2" xfId="2180"/>
    <cellStyle name="20% - הדגשה5 3 2 4 2 2 2" xfId="8578"/>
    <cellStyle name="20% - הדגשה5 3 2 4 2 2 2 2" xfId="24634"/>
    <cellStyle name="20% - הדגשה5 3 2 4 2 2 2 3" xfId="17966"/>
    <cellStyle name="20% - הדגשה5 3 2 4 2 2 3" xfId="21302"/>
    <cellStyle name="20% - הדגשה5 3 2 4 2 2 4" xfId="14374"/>
    <cellStyle name="20% - הדגשה5 3 2 4 2 2 5" xfId="29771"/>
    <cellStyle name="20% - הדגשה5 3 2 4 2 2 6" xfId="5380"/>
    <cellStyle name="20% - הדגשה5 3 2 4 2 3" xfId="3239"/>
    <cellStyle name="20% - הדגשה5 3 2 4 2 3 2" xfId="9637"/>
    <cellStyle name="20% - הדגשה5 3 2 4 2 3 2 2" xfId="22969"/>
    <cellStyle name="20% - הדגשה5 3 2 4 2 3 3" xfId="16174"/>
    <cellStyle name="20% - הדגשה5 3 2 4 2 3 4" xfId="30830"/>
    <cellStyle name="20% - הדגשה5 3 2 4 2 3 5" xfId="6439"/>
    <cellStyle name="20% - הדגשה5 3 2 4 2 4" xfId="7510"/>
    <cellStyle name="20% - הדגשה5 3 2 4 2 4 2" xfId="19636"/>
    <cellStyle name="20% - הדגשה5 3 2 4 2 5" xfId="12516"/>
    <cellStyle name="20% - הדגשה5 3 2 4 2 6" xfId="28703"/>
    <cellStyle name="20% - הדגשה5 3 2 4 2 7" xfId="4312"/>
    <cellStyle name="20% - הדגשה5 3 2 4 3" xfId="1650"/>
    <cellStyle name="20% - הדגשה5 3 2 4 3 2" xfId="8048"/>
    <cellStyle name="20% - הדגשה5 3 2 4 3 2 2" xfId="23801"/>
    <cellStyle name="20% - הדגשה5 3 2 4 3 2 3" xfId="17133"/>
    <cellStyle name="20% - הדגשה5 3 2 4 3 3" xfId="20469"/>
    <cellStyle name="20% - הדגשה5 3 2 4 3 4" xfId="13540"/>
    <cellStyle name="20% - הדגשה5 3 2 4 3 5" xfId="29241"/>
    <cellStyle name="20% - הדגשה5 3 2 4 3 6" xfId="4850"/>
    <cellStyle name="20% - הדגשה5 3 2 4 4" xfId="2709"/>
    <cellStyle name="20% - הדגשה5 3 2 4 4 2" xfId="9107"/>
    <cellStyle name="20% - הדגשה5 3 2 4 4 2 2" xfId="22136"/>
    <cellStyle name="20% - הדגשה5 3 2 4 4 3" xfId="15341"/>
    <cellStyle name="20% - הדגשה5 3 2 4 4 4" xfId="30300"/>
    <cellStyle name="20% - הדגשה5 3 2 4 4 5" xfId="5909"/>
    <cellStyle name="20% - הדגשה5 3 2 4 5" xfId="6980"/>
    <cellStyle name="20% - הדגשה5 3 2 4 5 2" xfId="18803"/>
    <cellStyle name="20% - הדגשה5 3 2 4 6" xfId="11671"/>
    <cellStyle name="20% - הדגשה5 3 2 4 7" xfId="28173"/>
    <cellStyle name="20% - הדגשה5 3 2 4 8" xfId="3782"/>
    <cellStyle name="20% - הדגשה5 3 2 5" xfId="1099"/>
    <cellStyle name="20% - הדגשה5 3 2 5 2" xfId="2171"/>
    <cellStyle name="20% - הדגשה5 3 2 5 2 2" xfId="8569"/>
    <cellStyle name="20% - הדגשה5 3 2 5 2 2 2" xfId="24217"/>
    <cellStyle name="20% - הדגשה5 3 2 5 2 2 3" xfId="17549"/>
    <cellStyle name="20% - הדגשה5 3 2 5 2 3" xfId="20885"/>
    <cellStyle name="20% - הדגשה5 3 2 5 2 4" xfId="13957"/>
    <cellStyle name="20% - הדגשה5 3 2 5 2 5" xfId="29762"/>
    <cellStyle name="20% - הדגשה5 3 2 5 2 6" xfId="5371"/>
    <cellStyle name="20% - הדגשה5 3 2 5 3" xfId="3230"/>
    <cellStyle name="20% - הדגשה5 3 2 5 3 2" xfId="9628"/>
    <cellStyle name="20% - הדגשה5 3 2 5 3 2 2" xfId="22552"/>
    <cellStyle name="20% - הדגשה5 3 2 5 3 3" xfId="15757"/>
    <cellStyle name="20% - הדגשה5 3 2 5 3 4" xfId="30821"/>
    <cellStyle name="20% - הדגשה5 3 2 5 3 5" xfId="6430"/>
    <cellStyle name="20% - הדגשה5 3 2 5 4" xfId="7501"/>
    <cellStyle name="20% - הדגשה5 3 2 5 4 2" xfId="19219"/>
    <cellStyle name="20% - הדגשה5 3 2 5 5" xfId="12099"/>
    <cellStyle name="20% - הדגשה5 3 2 5 6" xfId="28694"/>
    <cellStyle name="20% - הדגשה5 3 2 5 7" xfId="4303"/>
    <cellStyle name="20% - הדגשה5 3 2 6" xfId="1641"/>
    <cellStyle name="20% - הדגשה5 3 2 6 2" xfId="8039"/>
    <cellStyle name="20% - הדגשה5 3 2 6 2 2" xfId="23384"/>
    <cellStyle name="20% - הדגשה5 3 2 6 2 3" xfId="16716"/>
    <cellStyle name="20% - הדגשה5 3 2 6 3" xfId="20052"/>
    <cellStyle name="20% - הדגשה5 3 2 6 4" xfId="13059"/>
    <cellStyle name="20% - הדגשה5 3 2 6 5" xfId="29232"/>
    <cellStyle name="20% - הדגשה5 3 2 6 6" xfId="4841"/>
    <cellStyle name="20% - הדגשה5 3 2 7" xfId="2700"/>
    <cellStyle name="20% - הדגשה5 3 2 7 2" xfId="9098"/>
    <cellStyle name="20% - הדגשה5 3 2 7 2 2" xfId="21719"/>
    <cellStyle name="20% - הדגשה5 3 2 7 3" xfId="14924"/>
    <cellStyle name="20% - הדגשה5 3 2 7 4" xfId="30291"/>
    <cellStyle name="20% - הדגשה5 3 2 7 5" xfId="5900"/>
    <cellStyle name="20% - הדגשה5 3 2 8" xfId="6971"/>
    <cellStyle name="20% - הדגשה5 3 2 8 2" xfId="18358"/>
    <cellStyle name="20% - הדגשה5 3 2 9" xfId="10637"/>
    <cellStyle name="20% - הדגשה5 3 3" xfId="275"/>
    <cellStyle name="20% - הדגשה5 3 3 10" xfId="28174"/>
    <cellStyle name="20% - הדגשה5 3 3 11" xfId="3783"/>
    <cellStyle name="20% - הדגשה5 3 3 2" xfId="499"/>
    <cellStyle name="20% - הדגשה5 3 3 2 2" xfId="1235"/>
    <cellStyle name="20% - הדגשה5 3 3 2 2 2" xfId="2307"/>
    <cellStyle name="20% - הדגשה5 3 3 2 2 2 2" xfId="8705"/>
    <cellStyle name="20% - הדגשה5 3 3 2 2 2 2 2" xfId="18294"/>
    <cellStyle name="20% - הדגשה5 3 3 2 2 2 2 2 2" xfId="24962"/>
    <cellStyle name="20% - הדגשה5 3 3 2 2 2 2 3" xfId="21630"/>
    <cellStyle name="20% - הדגשה5 3 3 2 2 2 2 4" xfId="14702"/>
    <cellStyle name="20% - הדגשה5 3 3 2 2 2 3" xfId="16502"/>
    <cellStyle name="20% - הדגשה5 3 3 2 2 2 3 2" xfId="23297"/>
    <cellStyle name="20% - הדגשה5 3 3 2 2 2 4" xfId="19964"/>
    <cellStyle name="20% - הדגשה5 3 3 2 2 2 5" xfId="12844"/>
    <cellStyle name="20% - הדגשה5 3 3 2 2 2 6" xfId="29898"/>
    <cellStyle name="20% - הדגשה5 3 3 2 2 2 7" xfId="5507"/>
    <cellStyle name="20% - הדגשה5 3 3 2 2 3" xfId="3366"/>
    <cellStyle name="20% - הדגשה5 3 3 2 2 3 2" xfId="9764"/>
    <cellStyle name="20% - הדגשה5 3 3 2 2 3 2 2" xfId="24129"/>
    <cellStyle name="20% - הדגשה5 3 3 2 2 3 2 3" xfId="17461"/>
    <cellStyle name="20% - הדגשה5 3 3 2 2 3 3" xfId="20797"/>
    <cellStyle name="20% - הדגשה5 3 3 2 2 3 4" xfId="13868"/>
    <cellStyle name="20% - הדגשה5 3 3 2 2 3 5" xfId="30957"/>
    <cellStyle name="20% - הדגשה5 3 3 2 2 3 6" xfId="6566"/>
    <cellStyle name="20% - הדגשה5 3 3 2 2 4" xfId="7637"/>
    <cellStyle name="20% - הדגשה5 3 3 2 2 4 2" xfId="22464"/>
    <cellStyle name="20% - הדגשה5 3 3 2 2 4 3" xfId="15669"/>
    <cellStyle name="20% - הדגשה5 3 3 2 2 5" xfId="19131"/>
    <cellStyle name="20% - הדגשה5 3 3 2 2 6" xfId="12004"/>
    <cellStyle name="20% - הדגשה5 3 3 2 2 7" xfId="28830"/>
    <cellStyle name="20% - הדגשה5 3 3 2 2 8" xfId="4439"/>
    <cellStyle name="20% - הדגשה5 3 3 2 3" xfId="1777"/>
    <cellStyle name="20% - הדגשה5 3 3 2 3 2" xfId="8175"/>
    <cellStyle name="20% - הדגשה5 3 3 2 3 2 2" xfId="17878"/>
    <cellStyle name="20% - הדגשה5 3 3 2 3 2 2 2" xfId="24546"/>
    <cellStyle name="20% - הדגשה5 3 3 2 3 2 3" xfId="21214"/>
    <cellStyle name="20% - הדגשה5 3 3 2 3 2 4" xfId="14286"/>
    <cellStyle name="20% - הדגשה5 3 3 2 3 3" xfId="16086"/>
    <cellStyle name="20% - הדגשה5 3 3 2 3 3 2" xfId="22881"/>
    <cellStyle name="20% - הדגשה5 3 3 2 3 4" xfId="19548"/>
    <cellStyle name="20% - הדגשה5 3 3 2 3 5" xfId="12428"/>
    <cellStyle name="20% - הדגשה5 3 3 2 3 6" xfId="29368"/>
    <cellStyle name="20% - הדגשה5 3 3 2 3 7" xfId="4977"/>
    <cellStyle name="20% - הדגשה5 3 3 2 4" xfId="2836"/>
    <cellStyle name="20% - הדגשה5 3 3 2 4 2" xfId="9234"/>
    <cellStyle name="20% - הדגשה5 3 3 2 4 2 2" xfId="23713"/>
    <cellStyle name="20% - הדגשה5 3 3 2 4 2 3" xfId="17045"/>
    <cellStyle name="20% - הדגשה5 3 3 2 4 3" xfId="20381"/>
    <cellStyle name="20% - הדגשה5 3 3 2 4 4" xfId="13388"/>
    <cellStyle name="20% - הדגשה5 3 3 2 4 5" xfId="30427"/>
    <cellStyle name="20% - הדגשה5 3 3 2 4 6" xfId="6036"/>
    <cellStyle name="20% - הדגשה5 3 3 2 5" xfId="7107"/>
    <cellStyle name="20% - הדגשה5 3 3 2 5 2" xfId="22048"/>
    <cellStyle name="20% - הדגשה5 3 3 2 5 3" xfId="15253"/>
    <cellStyle name="20% - הדגשה5 3 3 2 6" xfId="18715"/>
    <cellStyle name="20% - הדגשה5 3 3 2 7" xfId="11514"/>
    <cellStyle name="20% - הדגשה5 3 3 2 8" xfId="28300"/>
    <cellStyle name="20% - הדגשה5 3 3 2 9" xfId="3909"/>
    <cellStyle name="20% - הדגשה5 3 3 3" xfId="1109"/>
    <cellStyle name="20% - הדגשה5 3 3 3 2" xfId="2181"/>
    <cellStyle name="20% - הדגשה5 3 3 3 2 2" xfId="8579"/>
    <cellStyle name="20% - הדגשה5 3 3 3 2 2 2" xfId="18086"/>
    <cellStyle name="20% - הדגשה5 3 3 3 2 2 2 2" xfId="24754"/>
    <cellStyle name="20% - הדגשה5 3 3 3 2 2 3" xfId="21422"/>
    <cellStyle name="20% - הדגשה5 3 3 3 2 2 4" xfId="14494"/>
    <cellStyle name="20% - הדגשה5 3 3 3 2 3" xfId="16294"/>
    <cellStyle name="20% - הדגשה5 3 3 3 2 3 2" xfId="23089"/>
    <cellStyle name="20% - הדגשה5 3 3 3 2 4" xfId="19756"/>
    <cellStyle name="20% - הדגשה5 3 3 3 2 5" xfId="12636"/>
    <cellStyle name="20% - הדגשה5 3 3 3 2 6" xfId="29772"/>
    <cellStyle name="20% - הדגשה5 3 3 3 2 7" xfId="5381"/>
    <cellStyle name="20% - הדגשה5 3 3 3 3" xfId="3240"/>
    <cellStyle name="20% - הדגשה5 3 3 3 3 2" xfId="9638"/>
    <cellStyle name="20% - הדגשה5 3 3 3 3 2 2" xfId="23921"/>
    <cellStyle name="20% - הדגשה5 3 3 3 3 2 3" xfId="17253"/>
    <cellStyle name="20% - הדגשה5 3 3 3 3 3" xfId="20589"/>
    <cellStyle name="20% - הדגשה5 3 3 3 3 4" xfId="13660"/>
    <cellStyle name="20% - הדגשה5 3 3 3 3 5" xfId="30831"/>
    <cellStyle name="20% - הדגשה5 3 3 3 3 6" xfId="6440"/>
    <cellStyle name="20% - הדגשה5 3 3 3 4" xfId="7511"/>
    <cellStyle name="20% - הדגשה5 3 3 3 4 2" xfId="22256"/>
    <cellStyle name="20% - הדגשה5 3 3 3 4 3" xfId="15461"/>
    <cellStyle name="20% - הדגשה5 3 3 3 5" xfId="18923"/>
    <cellStyle name="20% - הדגשה5 3 3 3 6" xfId="11791"/>
    <cellStyle name="20% - הדגשה5 3 3 3 7" xfId="28704"/>
    <cellStyle name="20% - הדגשה5 3 3 3 8" xfId="4313"/>
    <cellStyle name="20% - הדגשה5 3 3 4" xfId="1651"/>
    <cellStyle name="20% - הדגשה5 3 3 4 2" xfId="8049"/>
    <cellStyle name="20% - הדגשה5 3 3 4 2 2" xfId="17669"/>
    <cellStyle name="20% - הדגשה5 3 3 4 2 2 2" xfId="24337"/>
    <cellStyle name="20% - הדגשה5 3 3 4 2 3" xfId="21005"/>
    <cellStyle name="20% - הדגשה5 3 3 4 2 4" xfId="14077"/>
    <cellStyle name="20% - הדגשה5 3 3 4 3" xfId="15877"/>
    <cellStyle name="20% - הדגשה5 3 3 4 3 2" xfId="22672"/>
    <cellStyle name="20% - הדגשה5 3 3 4 4" xfId="19339"/>
    <cellStyle name="20% - הדגשה5 3 3 4 5" xfId="12219"/>
    <cellStyle name="20% - הדגשה5 3 3 4 6" xfId="29242"/>
    <cellStyle name="20% - הדגשה5 3 3 4 7" xfId="4851"/>
    <cellStyle name="20% - הדגשה5 3 3 5" xfId="2710"/>
    <cellStyle name="20% - הדגשה5 3 3 5 2" xfId="9108"/>
    <cellStyle name="20% - הדגשה5 3 3 5 2 2" xfId="23504"/>
    <cellStyle name="20% - הדגשה5 3 3 5 2 3" xfId="16836"/>
    <cellStyle name="20% - הדגשה5 3 3 5 3" xfId="20172"/>
    <cellStyle name="20% - הדגשה5 3 3 5 4" xfId="13179"/>
    <cellStyle name="20% - הדגשה5 3 3 5 5" xfId="30301"/>
    <cellStyle name="20% - הדגשה5 3 3 5 6" xfId="5910"/>
    <cellStyle name="20% - הדגשה5 3 3 6" xfId="6981"/>
    <cellStyle name="20% - הדגשה5 3 3 6 2" xfId="21839"/>
    <cellStyle name="20% - הדגשה5 3 3 6 3" xfId="15044"/>
    <cellStyle name="20% - הדגשה5 3 3 7" xfId="18433"/>
    <cellStyle name="20% - הדגשה5 3 3 8" xfId="25375"/>
    <cellStyle name="20% - הדגשה5 3 3 9" xfId="11199"/>
    <cellStyle name="20% - הדגשה5 3 4" xfId="500"/>
    <cellStyle name="20% - הדגשה5 3 4 2" xfId="1236"/>
    <cellStyle name="20% - הדגשה5 3 4 2 2" xfId="2308"/>
    <cellStyle name="20% - הדגשה5 3 4 2 2 2" xfId="8706"/>
    <cellStyle name="20% - הדגשה5 3 4 2 2 2 2" xfId="18129"/>
    <cellStyle name="20% - הדגשה5 3 4 2 2 2 2 2" xfId="24797"/>
    <cellStyle name="20% - הדגשה5 3 4 2 2 2 3" xfId="21465"/>
    <cellStyle name="20% - הדגשה5 3 4 2 2 2 4" xfId="14537"/>
    <cellStyle name="20% - הדגשה5 3 4 2 2 3" xfId="16337"/>
    <cellStyle name="20% - הדגשה5 3 4 2 2 3 2" xfId="23132"/>
    <cellStyle name="20% - הדגשה5 3 4 2 2 4" xfId="19799"/>
    <cellStyle name="20% - הדגשה5 3 4 2 2 5" xfId="12679"/>
    <cellStyle name="20% - הדגשה5 3 4 2 2 6" xfId="29899"/>
    <cellStyle name="20% - הדגשה5 3 4 2 2 7" xfId="5508"/>
    <cellStyle name="20% - הדגשה5 3 4 2 3" xfId="3367"/>
    <cellStyle name="20% - הדגשה5 3 4 2 3 2" xfId="9765"/>
    <cellStyle name="20% - הדגשה5 3 4 2 3 2 2" xfId="23964"/>
    <cellStyle name="20% - הדגשה5 3 4 2 3 2 3" xfId="17296"/>
    <cellStyle name="20% - הדגשה5 3 4 2 3 3" xfId="20632"/>
    <cellStyle name="20% - הדגשה5 3 4 2 3 4" xfId="13703"/>
    <cellStyle name="20% - הדגשה5 3 4 2 3 5" xfId="30958"/>
    <cellStyle name="20% - הדגשה5 3 4 2 3 6" xfId="6567"/>
    <cellStyle name="20% - הדגשה5 3 4 2 4" xfId="7638"/>
    <cellStyle name="20% - הדגשה5 3 4 2 4 2" xfId="22299"/>
    <cellStyle name="20% - הדגשה5 3 4 2 4 3" xfId="15504"/>
    <cellStyle name="20% - הדגשה5 3 4 2 5" xfId="18966"/>
    <cellStyle name="20% - הדגשה5 3 4 2 6" xfId="11839"/>
    <cellStyle name="20% - הדגשה5 3 4 2 7" xfId="28831"/>
    <cellStyle name="20% - הדגשה5 3 4 2 8" xfId="4440"/>
    <cellStyle name="20% - הדגשה5 3 4 3" xfId="1778"/>
    <cellStyle name="20% - הדגשה5 3 4 3 2" xfId="8176"/>
    <cellStyle name="20% - הדגשה5 3 4 3 2 2" xfId="17713"/>
    <cellStyle name="20% - הדגשה5 3 4 3 2 2 2" xfId="24381"/>
    <cellStyle name="20% - הדגשה5 3 4 3 2 3" xfId="21049"/>
    <cellStyle name="20% - הדגשה5 3 4 3 2 4" xfId="14121"/>
    <cellStyle name="20% - הדגשה5 3 4 3 3" xfId="15921"/>
    <cellStyle name="20% - הדגשה5 3 4 3 3 2" xfId="22716"/>
    <cellStyle name="20% - הדגשה5 3 4 3 4" xfId="19383"/>
    <cellStyle name="20% - הדגשה5 3 4 3 5" xfId="12263"/>
    <cellStyle name="20% - הדגשה5 3 4 3 6" xfId="29369"/>
    <cellStyle name="20% - הדגשה5 3 4 3 7" xfId="4978"/>
    <cellStyle name="20% - הדגשה5 3 4 4" xfId="2837"/>
    <cellStyle name="20% - הדגשה5 3 4 4 2" xfId="9235"/>
    <cellStyle name="20% - הדגשה5 3 4 4 2 2" xfId="23548"/>
    <cellStyle name="20% - הדגשה5 3 4 4 2 3" xfId="16880"/>
    <cellStyle name="20% - הדגשה5 3 4 4 3" xfId="20216"/>
    <cellStyle name="20% - הדגשה5 3 4 4 4" xfId="13223"/>
    <cellStyle name="20% - הדגשה5 3 4 4 5" xfId="30428"/>
    <cellStyle name="20% - הדגשה5 3 4 4 6" xfId="6037"/>
    <cellStyle name="20% - הדגשה5 3 4 5" xfId="7108"/>
    <cellStyle name="20% - הדגשה5 3 4 5 2" xfId="21883"/>
    <cellStyle name="20% - הדגשה5 3 4 5 3" xfId="15088"/>
    <cellStyle name="20% - הדגשה5 3 4 6" xfId="18505"/>
    <cellStyle name="20% - הדגשה5 3 4 7" xfId="11349"/>
    <cellStyle name="20% - הדגשה5 3 4 8" xfId="28301"/>
    <cellStyle name="20% - הדגשה5 3 4 9" xfId="3910"/>
    <cellStyle name="20% - הדגשה5 3 5" xfId="501"/>
    <cellStyle name="20% - הדגשה5 3 5 2" xfId="1237"/>
    <cellStyle name="20% - הדגשה5 3 5 2 2" xfId="2309"/>
    <cellStyle name="20% - הדגשה5 3 5 2 2 2" xfId="8707"/>
    <cellStyle name="20% - הדגשה5 3 5 2 2 2 2" xfId="24588"/>
    <cellStyle name="20% - הדגשה5 3 5 2 2 2 3" xfId="17920"/>
    <cellStyle name="20% - הדגשה5 3 5 2 2 3" xfId="21256"/>
    <cellStyle name="20% - הדגשה5 3 5 2 2 4" xfId="14328"/>
    <cellStyle name="20% - הדגשה5 3 5 2 2 5" xfId="29900"/>
    <cellStyle name="20% - הדגשה5 3 5 2 2 6" xfId="5509"/>
    <cellStyle name="20% - הדגשה5 3 5 2 3" xfId="3368"/>
    <cellStyle name="20% - הדגשה5 3 5 2 3 2" xfId="9766"/>
    <cellStyle name="20% - הדגשה5 3 5 2 3 2 2" xfId="22923"/>
    <cellStyle name="20% - הדגשה5 3 5 2 3 3" xfId="16128"/>
    <cellStyle name="20% - הדגשה5 3 5 2 3 4" xfId="30959"/>
    <cellStyle name="20% - הדגשה5 3 5 2 3 5" xfId="6568"/>
    <cellStyle name="20% - הדגשה5 3 5 2 4" xfId="7639"/>
    <cellStyle name="20% - הדגשה5 3 5 2 4 2" xfId="19590"/>
    <cellStyle name="20% - הדגשה5 3 5 2 5" xfId="12470"/>
    <cellStyle name="20% - הדגשה5 3 5 2 6" xfId="28832"/>
    <cellStyle name="20% - הדגשה5 3 5 2 7" xfId="4441"/>
    <cellStyle name="20% - הדגשה5 3 5 3" xfId="1779"/>
    <cellStyle name="20% - הדגשה5 3 5 3 2" xfId="8177"/>
    <cellStyle name="20% - הדגשה5 3 5 3 2 2" xfId="23755"/>
    <cellStyle name="20% - הדגשה5 3 5 3 2 3" xfId="17087"/>
    <cellStyle name="20% - הדגשה5 3 5 3 3" xfId="20423"/>
    <cellStyle name="20% - הדגשה5 3 5 3 4" xfId="13494"/>
    <cellStyle name="20% - הדגשה5 3 5 3 5" xfId="29370"/>
    <cellStyle name="20% - הדגשה5 3 5 3 6" xfId="4979"/>
    <cellStyle name="20% - הדגשה5 3 5 4" xfId="2838"/>
    <cellStyle name="20% - הדגשה5 3 5 4 2" xfId="9236"/>
    <cellStyle name="20% - הדגשה5 3 5 4 2 2" xfId="22090"/>
    <cellStyle name="20% - הדגשה5 3 5 4 3" xfId="15295"/>
    <cellStyle name="20% - הדגשה5 3 5 4 4" xfId="30429"/>
    <cellStyle name="20% - הדגשה5 3 5 4 5" xfId="6038"/>
    <cellStyle name="20% - הדגשה5 3 5 5" xfId="7109"/>
    <cellStyle name="20% - הדגשה5 3 5 5 2" xfId="18757"/>
    <cellStyle name="20% - הדגשה5 3 5 6" xfId="11625"/>
    <cellStyle name="20% - הדגשה5 3 5 7" xfId="28302"/>
    <cellStyle name="20% - הדגשה5 3 5 8" xfId="3911"/>
    <cellStyle name="20% - הדגשה5 3 6" xfId="949"/>
    <cellStyle name="20% - הדגשה5 3 6 2" xfId="13911"/>
    <cellStyle name="20% - הדגשה5 3 6 2 2" xfId="17503"/>
    <cellStyle name="20% - הדגשה5 3 6 2 2 2" xfId="24171"/>
    <cellStyle name="20% - הדגשה5 3 6 2 3" xfId="20839"/>
    <cellStyle name="20% - הדגשה5 3 6 3" xfId="15711"/>
    <cellStyle name="20% - הדגשה5 3 6 3 2" xfId="22506"/>
    <cellStyle name="20% - הדגשה5 3 6 4" xfId="19173"/>
    <cellStyle name="20% - הדגשה5 3 6 5" xfId="26949"/>
    <cellStyle name="20% - הדגשה5 3 6 6" xfId="12053"/>
    <cellStyle name="20% - הדגשה5 3 7" xfId="1080"/>
    <cellStyle name="20% - הדגשה5 3 7 2" xfId="2152"/>
    <cellStyle name="20% - הדגשה5 3 7 2 2" xfId="8550"/>
    <cellStyle name="20% - הדגשה5 3 7 2 2 2" xfId="23338"/>
    <cellStyle name="20% - הדגשה5 3 7 2 3" xfId="16670"/>
    <cellStyle name="20% - הדגשה5 3 7 2 4" xfId="29743"/>
    <cellStyle name="20% - הדגשה5 3 7 2 5" xfId="5352"/>
    <cellStyle name="20% - הדגשה5 3 7 3" xfId="3211"/>
    <cellStyle name="20% - הדגשה5 3 7 3 2" xfId="9609"/>
    <cellStyle name="20% - הדגשה5 3 7 3 3" xfId="20006"/>
    <cellStyle name="20% - הדגשה5 3 7 3 4" xfId="30802"/>
    <cellStyle name="20% - הדגשה5 3 7 3 5" xfId="6411"/>
    <cellStyle name="20% - הדגשה5 3 7 4" xfId="7482"/>
    <cellStyle name="20% - הדגשה5 3 7 5" xfId="13013"/>
    <cellStyle name="20% - הדגשה5 3 7 6" xfId="28675"/>
    <cellStyle name="20% - הדגשה5 3 7 7" xfId="4284"/>
    <cellStyle name="20% - הדגשה5 3 8" xfId="1622"/>
    <cellStyle name="20% - הדגשה5 3 8 2" xfId="8020"/>
    <cellStyle name="20% - הדגשה5 3 8 2 2" xfId="21673"/>
    <cellStyle name="20% - הדגשה5 3 8 3" xfId="14878"/>
    <cellStyle name="20% - הדגשה5 3 8 4" xfId="29213"/>
    <cellStyle name="20% - הדגשה5 3 8 5" xfId="4822"/>
    <cellStyle name="20% - הדגשה5 3 9" xfId="2681"/>
    <cellStyle name="20% - הדגשה5 3 9 2" xfId="9079"/>
    <cellStyle name="20% - הדגשה5 3 9 3" xfId="18467"/>
    <cellStyle name="20% - הדגשה5 3 9 4" xfId="30272"/>
    <cellStyle name="20% - הדגשה5 3 9 5" xfId="5881"/>
    <cellStyle name="20% - הדגשה5 30" xfId="26244"/>
    <cellStyle name="20% - הדגשה5 31" xfId="10108"/>
    <cellStyle name="20% - הדגשה5 32" xfId="28108"/>
    <cellStyle name="20% - הדגשה5 33" xfId="3721"/>
    <cellStyle name="20% - הדגשה5 4" xfId="502"/>
    <cellStyle name="20% - הדגשה5 4 10" xfId="28303"/>
    <cellStyle name="20% - הדגשה5 4 11" xfId="3912"/>
    <cellStyle name="20% - הדגשה5 4 2" xfId="503"/>
    <cellStyle name="20% - הדגשה5 4 2 2" xfId="504"/>
    <cellStyle name="20% - הדגשה5 4 2 2 2" xfId="1240"/>
    <cellStyle name="20% - הדגשה5 4 2 2 2 2" xfId="2312"/>
    <cellStyle name="20% - הדגשה5 4 2 2 2 2 2" xfId="8710"/>
    <cellStyle name="20% - הדגשה5 4 2 2 2 2 2 2" xfId="24891"/>
    <cellStyle name="20% - הדגשה5 4 2 2 2 2 2 3" xfId="18223"/>
    <cellStyle name="20% - הדגשה5 4 2 2 2 2 3" xfId="21559"/>
    <cellStyle name="20% - הדגשה5 4 2 2 2 2 4" xfId="14631"/>
    <cellStyle name="20% - הדגשה5 4 2 2 2 2 5" xfId="29903"/>
    <cellStyle name="20% - הדגשה5 4 2 2 2 2 6" xfId="5512"/>
    <cellStyle name="20% - הדגשה5 4 2 2 2 3" xfId="3371"/>
    <cellStyle name="20% - הדגשה5 4 2 2 2 3 2" xfId="9769"/>
    <cellStyle name="20% - הדגשה5 4 2 2 2 3 2 2" xfId="23226"/>
    <cellStyle name="20% - הדגשה5 4 2 2 2 3 3" xfId="16431"/>
    <cellStyle name="20% - הדגשה5 4 2 2 2 3 4" xfId="30962"/>
    <cellStyle name="20% - הדגשה5 4 2 2 2 3 5" xfId="6571"/>
    <cellStyle name="20% - הדגשה5 4 2 2 2 4" xfId="7642"/>
    <cellStyle name="20% - הדגשה5 4 2 2 2 4 2" xfId="19893"/>
    <cellStyle name="20% - הדגשה5 4 2 2 2 5" xfId="12773"/>
    <cellStyle name="20% - הדגשה5 4 2 2 2 6" xfId="28835"/>
    <cellStyle name="20% - הדגשה5 4 2 2 2 7" xfId="4444"/>
    <cellStyle name="20% - הדגשה5 4 2 2 3" xfId="1782"/>
    <cellStyle name="20% - הדגשה5 4 2 2 3 2" xfId="8180"/>
    <cellStyle name="20% - הדגשה5 4 2 2 3 2 2" xfId="24058"/>
    <cellStyle name="20% - הדגשה5 4 2 2 3 2 3" xfId="17390"/>
    <cellStyle name="20% - הדגשה5 4 2 2 3 3" xfId="20726"/>
    <cellStyle name="20% - הדגשה5 4 2 2 3 4" xfId="13797"/>
    <cellStyle name="20% - הדגשה5 4 2 2 3 5" xfId="29373"/>
    <cellStyle name="20% - הדגשה5 4 2 2 3 6" xfId="4982"/>
    <cellStyle name="20% - הדגשה5 4 2 2 4" xfId="2841"/>
    <cellStyle name="20% - הדגשה5 4 2 2 4 2" xfId="9239"/>
    <cellStyle name="20% - הדגשה5 4 2 2 4 2 2" xfId="22393"/>
    <cellStyle name="20% - הדגשה5 4 2 2 4 3" xfId="15598"/>
    <cellStyle name="20% - הדגשה5 4 2 2 4 4" xfId="30432"/>
    <cellStyle name="20% - הדגשה5 4 2 2 4 5" xfId="6041"/>
    <cellStyle name="20% - הדגשה5 4 2 2 5" xfId="7112"/>
    <cellStyle name="20% - הדגשה5 4 2 2 5 2" xfId="19060"/>
    <cellStyle name="20% - הדגשה5 4 2 2 6" xfId="11933"/>
    <cellStyle name="20% - הדגשה5 4 2 2 7" xfId="28305"/>
    <cellStyle name="20% - הדגשה5 4 2 2 8" xfId="3914"/>
    <cellStyle name="20% - הדגשה5 4 2 3" xfId="1239"/>
    <cellStyle name="20% - הדגשה5 4 2 3 2" xfId="2311"/>
    <cellStyle name="20% - הדגשה5 4 2 3 2 2" xfId="8709"/>
    <cellStyle name="20% - הדגשה5 4 2 3 2 2 2" xfId="24475"/>
    <cellStyle name="20% - הדגשה5 4 2 3 2 2 3" xfId="17807"/>
    <cellStyle name="20% - הדגשה5 4 2 3 2 3" xfId="21143"/>
    <cellStyle name="20% - הדגשה5 4 2 3 2 4" xfId="14215"/>
    <cellStyle name="20% - הדגשה5 4 2 3 2 5" xfId="29902"/>
    <cellStyle name="20% - הדגשה5 4 2 3 2 6" xfId="5511"/>
    <cellStyle name="20% - הדגשה5 4 2 3 3" xfId="3370"/>
    <cellStyle name="20% - הדגשה5 4 2 3 3 2" xfId="9768"/>
    <cellStyle name="20% - הדגשה5 4 2 3 3 2 2" xfId="22810"/>
    <cellStyle name="20% - הדגשה5 4 2 3 3 3" xfId="16015"/>
    <cellStyle name="20% - הדגשה5 4 2 3 3 4" xfId="30961"/>
    <cellStyle name="20% - הדגשה5 4 2 3 3 5" xfId="6570"/>
    <cellStyle name="20% - הדגשה5 4 2 3 4" xfId="7641"/>
    <cellStyle name="20% - הדגשה5 4 2 3 4 2" xfId="19477"/>
    <cellStyle name="20% - הדגשה5 4 2 3 5" xfId="12357"/>
    <cellStyle name="20% - הדגשה5 4 2 3 6" xfId="28834"/>
    <cellStyle name="20% - הדגשה5 4 2 3 7" xfId="4443"/>
    <cellStyle name="20% - הדגשה5 4 2 4" xfId="1781"/>
    <cellStyle name="20% - הדגשה5 4 2 4 2" xfId="8179"/>
    <cellStyle name="20% - הדגשה5 4 2 4 2 2" xfId="23642"/>
    <cellStyle name="20% - הדגשה5 4 2 4 2 3" xfId="16974"/>
    <cellStyle name="20% - הדגשה5 4 2 4 3" xfId="20310"/>
    <cellStyle name="20% - הדגשה5 4 2 4 4" xfId="13317"/>
    <cellStyle name="20% - הדגשה5 4 2 4 5" xfId="29372"/>
    <cellStyle name="20% - הדגשה5 4 2 4 6" xfId="4981"/>
    <cellStyle name="20% - הדגשה5 4 2 5" xfId="2840"/>
    <cellStyle name="20% - הדגשה5 4 2 5 2" xfId="9238"/>
    <cellStyle name="20% - הדגשה5 4 2 5 2 2" xfId="21977"/>
    <cellStyle name="20% - הדגשה5 4 2 5 3" xfId="15182"/>
    <cellStyle name="20% - הדגשה5 4 2 5 4" xfId="30431"/>
    <cellStyle name="20% - הדגשה5 4 2 5 5" xfId="6040"/>
    <cellStyle name="20% - הדגשה5 4 2 6" xfId="7111"/>
    <cellStyle name="20% - הדגשה5 4 2 6 2" xfId="18644"/>
    <cellStyle name="20% - הדגשה5 4 2 7" xfId="11443"/>
    <cellStyle name="20% - הדגשה5 4 2 8" xfId="28304"/>
    <cellStyle name="20% - הדגשה5 4 2 9" xfId="3913"/>
    <cellStyle name="20% - הדגשה5 4 3" xfId="505"/>
    <cellStyle name="20% - הדגשה5 4 3 2" xfId="1241"/>
    <cellStyle name="20% - הדגשה5 4 3 2 2" xfId="2313"/>
    <cellStyle name="20% - הדגשה5 4 3 2 2 2" xfId="8711"/>
    <cellStyle name="20% - הדגשה5 4 3 2 2 2 2" xfId="24682"/>
    <cellStyle name="20% - הדגשה5 4 3 2 2 2 3" xfId="18014"/>
    <cellStyle name="20% - הדגשה5 4 3 2 2 3" xfId="21350"/>
    <cellStyle name="20% - הדגשה5 4 3 2 2 4" xfId="14422"/>
    <cellStyle name="20% - הדגשה5 4 3 2 2 5" xfId="29904"/>
    <cellStyle name="20% - הדגשה5 4 3 2 2 6" xfId="5513"/>
    <cellStyle name="20% - הדגשה5 4 3 2 3" xfId="3372"/>
    <cellStyle name="20% - הדגשה5 4 3 2 3 2" xfId="9770"/>
    <cellStyle name="20% - הדגשה5 4 3 2 3 2 2" xfId="23017"/>
    <cellStyle name="20% - הדגשה5 4 3 2 3 3" xfId="16222"/>
    <cellStyle name="20% - הדגשה5 4 3 2 3 4" xfId="30963"/>
    <cellStyle name="20% - הדגשה5 4 3 2 3 5" xfId="6572"/>
    <cellStyle name="20% - הדגשה5 4 3 2 4" xfId="7643"/>
    <cellStyle name="20% - הדגשה5 4 3 2 4 2" xfId="19684"/>
    <cellStyle name="20% - הדגשה5 4 3 2 5" xfId="12564"/>
    <cellStyle name="20% - הדגשה5 4 3 2 6" xfId="28836"/>
    <cellStyle name="20% - הדגשה5 4 3 2 7" xfId="4445"/>
    <cellStyle name="20% - הדגשה5 4 3 3" xfId="1783"/>
    <cellStyle name="20% - הדגשה5 4 3 3 2" xfId="8181"/>
    <cellStyle name="20% - הדגשה5 4 3 3 2 2" xfId="23849"/>
    <cellStyle name="20% - הדגשה5 4 3 3 2 3" xfId="17181"/>
    <cellStyle name="20% - הדגשה5 4 3 3 3" xfId="20517"/>
    <cellStyle name="20% - הדגשה5 4 3 3 4" xfId="13588"/>
    <cellStyle name="20% - הדגשה5 4 3 3 5" xfId="29374"/>
    <cellStyle name="20% - הדגשה5 4 3 3 6" xfId="4983"/>
    <cellStyle name="20% - הדגשה5 4 3 4" xfId="2842"/>
    <cellStyle name="20% - הדגשה5 4 3 4 2" xfId="9240"/>
    <cellStyle name="20% - הדגשה5 4 3 4 2 2" xfId="22184"/>
    <cellStyle name="20% - הדגשה5 4 3 4 3" xfId="15389"/>
    <cellStyle name="20% - הדגשה5 4 3 4 4" xfId="30433"/>
    <cellStyle name="20% - הדגשה5 4 3 4 5" xfId="6042"/>
    <cellStyle name="20% - הדגשה5 4 3 5" xfId="7113"/>
    <cellStyle name="20% - הדגשה5 4 3 5 2" xfId="18851"/>
    <cellStyle name="20% - הדגשה5 4 3 6" xfId="11719"/>
    <cellStyle name="20% - הדגשה5 4 3 7" xfId="28306"/>
    <cellStyle name="20% - הדגשה5 4 3 8" xfId="3915"/>
    <cellStyle name="20% - הדגשה5 4 4" xfId="506"/>
    <cellStyle name="20% - הדגשה5 4 4 2" xfId="1242"/>
    <cellStyle name="20% - הדגשה5 4 4 2 2" xfId="2314"/>
    <cellStyle name="20% - הדגשה5 4 4 2 2 2" xfId="8712"/>
    <cellStyle name="20% - הדגשה5 4 4 2 2 2 2" xfId="24265"/>
    <cellStyle name="20% - הדגשה5 4 4 2 2 3" xfId="17597"/>
    <cellStyle name="20% - הדגשה5 4 4 2 2 4" xfId="29905"/>
    <cellStyle name="20% - הדגשה5 4 4 2 2 5" xfId="5514"/>
    <cellStyle name="20% - הדגשה5 4 4 2 3" xfId="3373"/>
    <cellStyle name="20% - הדגשה5 4 4 2 3 2" xfId="9771"/>
    <cellStyle name="20% - הדגשה5 4 4 2 3 3" xfId="20933"/>
    <cellStyle name="20% - הדגשה5 4 4 2 3 4" xfId="30964"/>
    <cellStyle name="20% - הדגשה5 4 4 2 3 5" xfId="6573"/>
    <cellStyle name="20% - הדגשה5 4 4 2 4" xfId="7644"/>
    <cellStyle name="20% - הדגשה5 4 4 2 5" xfId="14005"/>
    <cellStyle name="20% - הדגשה5 4 4 2 6" xfId="28837"/>
    <cellStyle name="20% - הדגשה5 4 4 2 7" xfId="4446"/>
    <cellStyle name="20% - הדגשה5 4 4 3" xfId="1784"/>
    <cellStyle name="20% - הדגשה5 4 4 3 2" xfId="8182"/>
    <cellStyle name="20% - הדגשה5 4 4 3 2 2" xfId="22600"/>
    <cellStyle name="20% - הדגשה5 4 4 3 3" xfId="15805"/>
    <cellStyle name="20% - הדגשה5 4 4 3 4" xfId="29375"/>
    <cellStyle name="20% - הדגשה5 4 4 3 5" xfId="4984"/>
    <cellStyle name="20% - הדגשה5 4 4 4" xfId="2843"/>
    <cellStyle name="20% - הדגשה5 4 4 4 2" xfId="9241"/>
    <cellStyle name="20% - הדגשה5 4 4 4 3" xfId="19267"/>
    <cellStyle name="20% - הדגשה5 4 4 4 4" xfId="30434"/>
    <cellStyle name="20% - הדגשה5 4 4 4 5" xfId="6043"/>
    <cellStyle name="20% - הדגשה5 4 4 5" xfId="7114"/>
    <cellStyle name="20% - הדגשה5 4 4 6" xfId="12147"/>
    <cellStyle name="20% - הדגשה5 4 4 7" xfId="28307"/>
    <cellStyle name="20% - הדגשה5 4 4 8" xfId="3916"/>
    <cellStyle name="20% - הדגשה5 4 5" xfId="1238"/>
    <cellStyle name="20% - הדגשה5 4 5 2" xfId="2310"/>
    <cellStyle name="20% - הדגשה5 4 5 2 2" xfId="8708"/>
    <cellStyle name="20% - הדגשה5 4 5 2 2 2" xfId="23432"/>
    <cellStyle name="20% - הדגשה5 4 5 2 3" xfId="16764"/>
    <cellStyle name="20% - הדגשה5 4 5 2 4" xfId="29901"/>
    <cellStyle name="20% - הדגשה5 4 5 2 5" xfId="5510"/>
    <cellStyle name="20% - הדגשה5 4 5 3" xfId="3369"/>
    <cellStyle name="20% - הדגשה5 4 5 3 2" xfId="9767"/>
    <cellStyle name="20% - הדגשה5 4 5 3 3" xfId="20100"/>
    <cellStyle name="20% - הדגשה5 4 5 3 4" xfId="30960"/>
    <cellStyle name="20% - הדגשה5 4 5 3 5" xfId="6569"/>
    <cellStyle name="20% - הדגשה5 4 5 4" xfId="7640"/>
    <cellStyle name="20% - הדגשה5 4 5 5" xfId="13107"/>
    <cellStyle name="20% - הדגשה5 4 5 6" xfId="28833"/>
    <cellStyle name="20% - הדגשה5 4 5 7" xfId="4442"/>
    <cellStyle name="20% - הדגשה5 4 6" xfId="1780"/>
    <cellStyle name="20% - הדגשה5 4 6 2" xfId="8178"/>
    <cellStyle name="20% - הדגשה5 4 6 2 2" xfId="21767"/>
    <cellStyle name="20% - הדגשה5 4 6 3" xfId="14972"/>
    <cellStyle name="20% - הדגשה5 4 6 4" xfId="29371"/>
    <cellStyle name="20% - הדגשה5 4 6 5" xfId="4980"/>
    <cellStyle name="20% - הדגשה5 4 7" xfId="2839"/>
    <cellStyle name="20% - הדגשה5 4 7 2" xfId="9237"/>
    <cellStyle name="20% - הדגשה5 4 7 3" xfId="18347"/>
    <cellStyle name="20% - הדגשה5 4 7 4" xfId="30430"/>
    <cellStyle name="20% - הדגשה5 4 7 5" xfId="6039"/>
    <cellStyle name="20% - הדגשה5 4 8" xfId="7110"/>
    <cellStyle name="20% - הדגשה5 4 9" xfId="10863"/>
    <cellStyle name="20% - הדגשה5 5" xfId="507"/>
    <cellStyle name="20% - הדגשה5 5 2" xfId="508"/>
    <cellStyle name="20% - הדגשה5 5 2 2" xfId="1244"/>
    <cellStyle name="20% - הדגשה5 5 2 2 2" xfId="2316"/>
    <cellStyle name="20% - הדגשה5 5 2 2 2 2" xfId="8714"/>
    <cellStyle name="20% - הדגשה5 5 2 2 2 3" xfId="27470"/>
    <cellStyle name="20% - הדגשה5 5 2 2 2 4" xfId="29907"/>
    <cellStyle name="20% - הדגשה5 5 2 2 2 5" xfId="5516"/>
    <cellStyle name="20% - הדגשה5 5 2 2 3" xfId="3375"/>
    <cellStyle name="20% - הדגשה5 5 2 2 3 2" xfId="9773"/>
    <cellStyle name="20% - הדגשה5 5 2 2 3 3" xfId="27931"/>
    <cellStyle name="20% - הדגשה5 5 2 2 3 4" xfId="30966"/>
    <cellStyle name="20% - הדגשה5 5 2 2 3 5" xfId="6575"/>
    <cellStyle name="20% - הדגשה5 5 2 2 4" xfId="7646"/>
    <cellStyle name="20% - הדגשה5 5 2 2 5" xfId="27054"/>
    <cellStyle name="20% - הדגשה5 5 2 2 6" xfId="28839"/>
    <cellStyle name="20% - הדגשה5 5 2 2 7" xfId="4448"/>
    <cellStyle name="20% - הדגשה5 5 2 3" xfId="1786"/>
    <cellStyle name="20% - הדגשה5 5 2 3 2" xfId="8184"/>
    <cellStyle name="20% - הדגשה5 5 2 3 3" xfId="27248"/>
    <cellStyle name="20% - הדגשה5 5 2 3 4" xfId="29377"/>
    <cellStyle name="20% - הדגשה5 5 2 3 5" xfId="4986"/>
    <cellStyle name="20% - הדגשה5 5 2 4" xfId="2845"/>
    <cellStyle name="20% - הדגשה5 5 2 4 2" xfId="9243"/>
    <cellStyle name="20% - הדגשה5 5 2 4 3" xfId="27699"/>
    <cellStyle name="20% - הדגשה5 5 2 4 4" xfId="30436"/>
    <cellStyle name="20% - הדגשה5 5 2 4 5" xfId="6045"/>
    <cellStyle name="20% - הדגשה5 5 2 5" xfId="7116"/>
    <cellStyle name="20% - הדגשה5 5 2 6" xfId="26414"/>
    <cellStyle name="20% - הדגשה5 5 2 7" xfId="28309"/>
    <cellStyle name="20% - הדגשה5 5 2 8" xfId="3918"/>
    <cellStyle name="20% - הדגשה5 5 3" xfId="1243"/>
    <cellStyle name="20% - הדגשה5 5 3 2" xfId="2315"/>
    <cellStyle name="20% - הדגשה5 5 3 2 2" xfId="8713"/>
    <cellStyle name="20% - הדגשה5 5 3 2 3" xfId="27469"/>
    <cellStyle name="20% - הדגשה5 5 3 2 4" xfId="29906"/>
    <cellStyle name="20% - הדגשה5 5 3 2 5" xfId="5515"/>
    <cellStyle name="20% - הדגשה5 5 3 3" xfId="3374"/>
    <cellStyle name="20% - הדגשה5 5 3 3 2" xfId="9772"/>
    <cellStyle name="20% - הדגשה5 5 3 3 3" xfId="27930"/>
    <cellStyle name="20% - הדגשה5 5 3 3 4" xfId="30965"/>
    <cellStyle name="20% - הדגשה5 5 3 3 5" xfId="6574"/>
    <cellStyle name="20% - הדגשה5 5 3 4" xfId="7645"/>
    <cellStyle name="20% - הדגשה5 5 3 5" xfId="25610"/>
    <cellStyle name="20% - הדגשה5 5 3 6" xfId="28838"/>
    <cellStyle name="20% - הדגשה5 5 3 7" xfId="4447"/>
    <cellStyle name="20% - הדגשה5 5 4" xfId="1785"/>
    <cellStyle name="20% - הדגשה5 5 4 2" xfId="8183"/>
    <cellStyle name="20% - הדגשה5 5 4 3" xfId="27247"/>
    <cellStyle name="20% - הדגשה5 5 4 4" xfId="29376"/>
    <cellStyle name="20% - הדגשה5 5 4 5" xfId="4985"/>
    <cellStyle name="20% - הדגשה5 5 5" xfId="2844"/>
    <cellStyle name="20% - הדגשה5 5 5 2" xfId="9242"/>
    <cellStyle name="20% - הדגשה5 5 5 3" xfId="27698"/>
    <cellStyle name="20% - הדגשה5 5 5 4" xfId="30435"/>
    <cellStyle name="20% - הדגשה5 5 5 5" xfId="6044"/>
    <cellStyle name="20% - הדגשה5 5 6" xfId="7115"/>
    <cellStyle name="20% - הדגשה5 5 7" xfId="10851"/>
    <cellStyle name="20% - הדגשה5 5 8" xfId="28308"/>
    <cellStyle name="20% - הדגשה5 5 9" xfId="3917"/>
    <cellStyle name="20% - הדגשה5 6" xfId="509"/>
    <cellStyle name="20% - הדגשה5 6 10" xfId="3919"/>
    <cellStyle name="20% - הדגשה5 6 2" xfId="1245"/>
    <cellStyle name="20% - הדגשה5 6 2 2" xfId="2317"/>
    <cellStyle name="20% - הדגשה5 6 2 2 2" xfId="8715"/>
    <cellStyle name="20% - הדגשה5 6 2 2 2 2" xfId="14652"/>
    <cellStyle name="20% - הדגשה5 6 2 2 2 2 2" xfId="18244"/>
    <cellStyle name="20% - הדגשה5 6 2 2 2 2 2 2" xfId="24912"/>
    <cellStyle name="20% - הדגשה5 6 2 2 2 2 3" xfId="21580"/>
    <cellStyle name="20% - הדגשה5 6 2 2 2 3" xfId="16452"/>
    <cellStyle name="20% - הדגשה5 6 2 2 2 3 2" xfId="23247"/>
    <cellStyle name="20% - הדגשה5 6 2 2 2 4" xfId="19914"/>
    <cellStyle name="20% - הדגשה5 6 2 2 2 5" xfId="12794"/>
    <cellStyle name="20% - הדגשה5 6 2 2 3" xfId="13818"/>
    <cellStyle name="20% - הדגשה5 6 2 2 3 2" xfId="17411"/>
    <cellStyle name="20% - הדגשה5 6 2 2 3 2 2" xfId="24079"/>
    <cellStyle name="20% - הדגשה5 6 2 2 3 3" xfId="20747"/>
    <cellStyle name="20% - הדגשה5 6 2 2 4" xfId="15619"/>
    <cellStyle name="20% - הדגשה5 6 2 2 4 2" xfId="22414"/>
    <cellStyle name="20% - הדגשה5 6 2 2 5" xfId="19081"/>
    <cellStyle name="20% - הדגשה5 6 2 2 6" xfId="11954"/>
    <cellStyle name="20% - הדגשה5 6 2 2 7" xfId="29908"/>
    <cellStyle name="20% - הדגשה5 6 2 2 8" xfId="5517"/>
    <cellStyle name="20% - הדגשה5 6 2 3" xfId="3376"/>
    <cellStyle name="20% - הדגשה5 6 2 3 2" xfId="9774"/>
    <cellStyle name="20% - הדגשה5 6 2 3 2 2" xfId="17828"/>
    <cellStyle name="20% - הדגשה5 6 2 3 2 2 2" xfId="24496"/>
    <cellStyle name="20% - הדגשה5 6 2 3 2 3" xfId="21164"/>
    <cellStyle name="20% - הדגשה5 6 2 3 2 4" xfId="14236"/>
    <cellStyle name="20% - הדגשה5 6 2 3 3" xfId="16036"/>
    <cellStyle name="20% - הדגשה5 6 2 3 3 2" xfId="22831"/>
    <cellStyle name="20% - הדגשה5 6 2 3 4" xfId="19498"/>
    <cellStyle name="20% - הדגשה5 6 2 3 5" xfId="12378"/>
    <cellStyle name="20% - הדגשה5 6 2 3 6" xfId="30967"/>
    <cellStyle name="20% - הדגשה5 6 2 3 7" xfId="6576"/>
    <cellStyle name="20% - הדגשה5 6 2 4" xfId="7647"/>
    <cellStyle name="20% - הדגשה5 6 2 4 2" xfId="16995"/>
    <cellStyle name="20% - הדגשה5 6 2 4 2 2" xfId="23663"/>
    <cellStyle name="20% - הדגשה5 6 2 4 3" xfId="20331"/>
    <cellStyle name="20% - הדגשה5 6 2 4 4" xfId="13338"/>
    <cellStyle name="20% - הדגשה5 6 2 5" xfId="15203"/>
    <cellStyle name="20% - הדגשה5 6 2 5 2" xfId="21998"/>
    <cellStyle name="20% - הדגשה5 6 2 6" xfId="18665"/>
    <cellStyle name="20% - הדגשה5 6 2 7" xfId="11464"/>
    <cellStyle name="20% - הדגשה5 6 2 8" xfId="28840"/>
    <cellStyle name="20% - הדגשה5 6 2 9" xfId="4449"/>
    <cellStyle name="20% - הדגשה5 6 3" xfId="1787"/>
    <cellStyle name="20% - הדגשה5 6 3 2" xfId="8185"/>
    <cellStyle name="20% - הדגשה5 6 3 2 2" xfId="14443"/>
    <cellStyle name="20% - הדגשה5 6 3 2 2 2" xfId="18035"/>
    <cellStyle name="20% - הדגשה5 6 3 2 2 2 2" xfId="24703"/>
    <cellStyle name="20% - הדגשה5 6 3 2 2 3" xfId="21371"/>
    <cellStyle name="20% - הדגשה5 6 3 2 3" xfId="16243"/>
    <cellStyle name="20% - הדגשה5 6 3 2 3 2" xfId="23038"/>
    <cellStyle name="20% - הדגשה5 6 3 2 4" xfId="19705"/>
    <cellStyle name="20% - הדגשה5 6 3 2 5" xfId="12585"/>
    <cellStyle name="20% - הדגשה5 6 3 3" xfId="13609"/>
    <cellStyle name="20% - הדגשה5 6 3 3 2" xfId="17202"/>
    <cellStyle name="20% - הדגשה5 6 3 3 2 2" xfId="23870"/>
    <cellStyle name="20% - הדגשה5 6 3 3 3" xfId="20538"/>
    <cellStyle name="20% - הדגשה5 6 3 4" xfId="15410"/>
    <cellStyle name="20% - הדגשה5 6 3 4 2" xfId="22205"/>
    <cellStyle name="20% - הדגשה5 6 3 5" xfId="18872"/>
    <cellStyle name="20% - הדגשה5 6 3 6" xfId="11740"/>
    <cellStyle name="20% - הדגשה5 6 3 7" xfId="29378"/>
    <cellStyle name="20% - הדגשה5 6 3 8" xfId="4987"/>
    <cellStyle name="20% - הדגשה5 6 4" xfId="2846"/>
    <cellStyle name="20% - הדגשה5 6 4 2" xfId="9244"/>
    <cellStyle name="20% - הדגשה5 6 4 2 2" xfId="17618"/>
    <cellStyle name="20% - הדגשה5 6 4 2 2 2" xfId="24286"/>
    <cellStyle name="20% - הדגשה5 6 4 2 3" xfId="20954"/>
    <cellStyle name="20% - הדגשה5 6 4 2 4" xfId="14026"/>
    <cellStyle name="20% - הדגשה5 6 4 3" xfId="15826"/>
    <cellStyle name="20% - הדגשה5 6 4 3 2" xfId="22621"/>
    <cellStyle name="20% - הדגשה5 6 4 4" xfId="19288"/>
    <cellStyle name="20% - הדגשה5 6 4 5" xfId="12168"/>
    <cellStyle name="20% - הדגשה5 6 4 6" xfId="30437"/>
    <cellStyle name="20% - הדגשה5 6 4 7" xfId="6046"/>
    <cellStyle name="20% - הדגשה5 6 5" xfId="7117"/>
    <cellStyle name="20% - הדגשה5 6 5 2" xfId="16785"/>
    <cellStyle name="20% - הדגשה5 6 5 2 2" xfId="23453"/>
    <cellStyle name="20% - הדגשה5 6 5 3" xfId="20121"/>
    <cellStyle name="20% - הדגשה5 6 5 4" xfId="13128"/>
    <cellStyle name="20% - הדגשה5 6 6" xfId="14993"/>
    <cellStyle name="20% - הדגשה5 6 6 2" xfId="21788"/>
    <cellStyle name="20% - הדגשה5 6 7" xfId="18409"/>
    <cellStyle name="20% - הדגשה5 6 8" xfId="11123"/>
    <cellStyle name="20% - הדגשה5 6 9" xfId="28310"/>
    <cellStyle name="20% - הדגשה5 7" xfId="510"/>
    <cellStyle name="20% - הדגשה5 7 2" xfId="1246"/>
    <cellStyle name="20% - הדגשה5 7 2 2" xfId="2318"/>
    <cellStyle name="20% - הדגשה5 7 2 2 2" xfId="8716"/>
    <cellStyle name="20% - הדגשה5 7 2 2 2 2" xfId="18163"/>
    <cellStyle name="20% - הדגשה5 7 2 2 2 2 2" xfId="24831"/>
    <cellStyle name="20% - הדגשה5 7 2 2 2 3" xfId="21499"/>
    <cellStyle name="20% - הדגשה5 7 2 2 2 4" xfId="14571"/>
    <cellStyle name="20% - הדגשה5 7 2 2 3" xfId="16371"/>
    <cellStyle name="20% - הדגשה5 7 2 2 3 2" xfId="23166"/>
    <cellStyle name="20% - הדגשה5 7 2 2 4" xfId="19833"/>
    <cellStyle name="20% - הדגשה5 7 2 2 5" xfId="12713"/>
    <cellStyle name="20% - הדגשה5 7 2 2 6" xfId="29909"/>
    <cellStyle name="20% - הדגשה5 7 2 2 7" xfId="5518"/>
    <cellStyle name="20% - הדגשה5 7 2 3" xfId="3377"/>
    <cellStyle name="20% - הדגשה5 7 2 3 2" xfId="9775"/>
    <cellStyle name="20% - הדגשה5 7 2 3 2 2" xfId="23998"/>
    <cellStyle name="20% - הדגשה5 7 2 3 2 3" xfId="17330"/>
    <cellStyle name="20% - הדגשה5 7 2 3 3" xfId="20666"/>
    <cellStyle name="20% - הדגשה5 7 2 3 4" xfId="13737"/>
    <cellStyle name="20% - הדגשה5 7 2 3 5" xfId="30968"/>
    <cellStyle name="20% - הדגשה5 7 2 3 6" xfId="6577"/>
    <cellStyle name="20% - הדגשה5 7 2 4" xfId="7648"/>
    <cellStyle name="20% - הדגשה5 7 2 4 2" xfId="22333"/>
    <cellStyle name="20% - הדגשה5 7 2 4 3" xfId="15538"/>
    <cellStyle name="20% - הדגשה5 7 2 5" xfId="19000"/>
    <cellStyle name="20% - הדגשה5 7 2 6" xfId="11873"/>
    <cellStyle name="20% - הדגשה5 7 2 7" xfId="28841"/>
    <cellStyle name="20% - הדגשה5 7 2 8" xfId="4450"/>
    <cellStyle name="20% - הדגשה5 7 3" xfId="1788"/>
    <cellStyle name="20% - הדגשה5 7 3 2" xfId="8186"/>
    <cellStyle name="20% - הדגשה5 7 3 2 2" xfId="17747"/>
    <cellStyle name="20% - הדגשה5 7 3 2 2 2" xfId="24415"/>
    <cellStyle name="20% - הדגשה5 7 3 2 3" xfId="21083"/>
    <cellStyle name="20% - הדגשה5 7 3 2 4" xfId="14155"/>
    <cellStyle name="20% - הדגשה5 7 3 3" xfId="15955"/>
    <cellStyle name="20% - הדגשה5 7 3 3 2" xfId="22750"/>
    <cellStyle name="20% - הדגשה5 7 3 4" xfId="19417"/>
    <cellStyle name="20% - הדגשה5 7 3 5" xfId="12297"/>
    <cellStyle name="20% - הדגשה5 7 3 6" xfId="29379"/>
    <cellStyle name="20% - הדגשה5 7 3 7" xfId="4988"/>
    <cellStyle name="20% - הדגשה5 7 4" xfId="2847"/>
    <cellStyle name="20% - הדגשה5 7 4 2" xfId="9245"/>
    <cellStyle name="20% - הדגשה5 7 4 2 2" xfId="23582"/>
    <cellStyle name="20% - הדגשה5 7 4 2 3" xfId="16914"/>
    <cellStyle name="20% - הדגשה5 7 4 3" xfId="20250"/>
    <cellStyle name="20% - הדגשה5 7 4 4" xfId="13257"/>
    <cellStyle name="20% - הדגשה5 7 4 5" xfId="30438"/>
    <cellStyle name="20% - הדגשה5 7 4 6" xfId="6047"/>
    <cellStyle name="20% - הדגשה5 7 5" xfId="7118"/>
    <cellStyle name="20% - הדגשה5 7 5 2" xfId="21917"/>
    <cellStyle name="20% - הדגשה5 7 5 3" xfId="15122"/>
    <cellStyle name="20% - הדגשה5 7 6" xfId="18584"/>
    <cellStyle name="20% - הדגשה5 7 7" xfId="11383"/>
    <cellStyle name="20% - הדגשה5 7 8" xfId="28311"/>
    <cellStyle name="20% - הדגשה5 7 9" xfId="3920"/>
    <cellStyle name="20% - הדגשה5 8" xfId="1055"/>
    <cellStyle name="20% - הדגשה5 8 2" xfId="2127"/>
    <cellStyle name="20% - הדגשה5 8 2 2" xfId="8525"/>
    <cellStyle name="20% - הדגשה5 8 2 2 2" xfId="17954"/>
    <cellStyle name="20% - הדגשה5 8 2 2 2 2" xfId="24622"/>
    <cellStyle name="20% - הדגשה5 8 2 2 3" xfId="21290"/>
    <cellStyle name="20% - הדגשה5 8 2 2 4" xfId="14362"/>
    <cellStyle name="20% - הדגשה5 8 2 3" xfId="16162"/>
    <cellStyle name="20% - הדגשה5 8 2 3 2" xfId="22957"/>
    <cellStyle name="20% - הדגשה5 8 2 4" xfId="19624"/>
    <cellStyle name="20% - הדגשה5 8 2 5" xfId="12504"/>
    <cellStyle name="20% - הדגשה5 8 2 6" xfId="29718"/>
    <cellStyle name="20% - הדגשה5 8 2 7" xfId="5327"/>
    <cellStyle name="20% - הדגשה5 8 3" xfId="3186"/>
    <cellStyle name="20% - הדגשה5 8 3 2" xfId="9584"/>
    <cellStyle name="20% - הדגשה5 8 3 2 2" xfId="23789"/>
    <cellStyle name="20% - הדגשה5 8 3 2 3" xfId="17121"/>
    <cellStyle name="20% - הדגשה5 8 3 3" xfId="20457"/>
    <cellStyle name="20% - הדגשה5 8 3 4" xfId="13528"/>
    <cellStyle name="20% - הדגשה5 8 3 5" xfId="30777"/>
    <cellStyle name="20% - הדגשה5 8 3 6" xfId="6386"/>
    <cellStyle name="20% - הדגשה5 8 4" xfId="7457"/>
    <cellStyle name="20% - הדגשה5 8 4 2" xfId="22124"/>
    <cellStyle name="20% - הדגשה5 8 4 3" xfId="15329"/>
    <cellStyle name="20% - הדגשה5 8 5" xfId="18791"/>
    <cellStyle name="20% - הדגשה5 8 6" xfId="11659"/>
    <cellStyle name="20% - הדגשה5 8 7" xfId="28650"/>
    <cellStyle name="20% - הדגשה5 8 8" xfId="4259"/>
    <cellStyle name="20% - הדגשה5 9" xfId="1585"/>
    <cellStyle name="20% - הדגשה5 9 2" xfId="7983"/>
    <cellStyle name="20% - הדגשה5 9 2 2" xfId="17537"/>
    <cellStyle name="20% - הדגשה5 9 2 2 2" xfId="24205"/>
    <cellStyle name="20% - הדגשה5 9 2 3" xfId="20873"/>
    <cellStyle name="20% - הדגשה5 9 2 4" xfId="13945"/>
    <cellStyle name="20% - הדגשה5 9 3" xfId="15745"/>
    <cellStyle name="20% - הדגשה5 9 3 2" xfId="22540"/>
    <cellStyle name="20% - הדגשה5 9 4" xfId="19207"/>
    <cellStyle name="20% - הדגשה5 9 5" xfId="12087"/>
    <cellStyle name="20% - הדגשה5 9 6" xfId="29176"/>
    <cellStyle name="20% - הדגשה5 9 7" xfId="4785"/>
    <cellStyle name="20% - הדגשה6" xfId="59" builtinId="50" customBuiltin="1"/>
    <cellStyle name="20% - הדגשה6 10" xfId="2658"/>
    <cellStyle name="20% - הדגשה6 10 2" xfId="9056"/>
    <cellStyle name="20% - הדגשה6 10 2 2" xfId="23374"/>
    <cellStyle name="20% - הדגשה6 10 2 3" xfId="16706"/>
    <cellStyle name="20% - הדגשה6 10 3" xfId="20042"/>
    <cellStyle name="20% - הדגשה6 10 4" xfId="13049"/>
    <cellStyle name="20% - הדגשה6 10 5" xfId="30249"/>
    <cellStyle name="20% - הדגשה6 10 6" xfId="5858"/>
    <cellStyle name="20% - הדגשה6 11" xfId="6917"/>
    <cellStyle name="20% - הדגשה6 11 2" xfId="21709"/>
    <cellStyle name="20% - הדגשה6 11 3" xfId="14914"/>
    <cellStyle name="20% - הדגשה6 12" xfId="18555"/>
    <cellStyle name="20% - הדגשה6 12 2" xfId="26378"/>
    <cellStyle name="20% - הדגשה6 13" xfId="25632"/>
    <cellStyle name="20% - הדגשה6 13 2" xfId="26515"/>
    <cellStyle name="20% - הדגשה6 14" xfId="25645"/>
    <cellStyle name="20% - הדגשה6 14 2" xfId="26528"/>
    <cellStyle name="20% - הדגשה6 15" xfId="25657"/>
    <cellStyle name="20% - הדגשה6 15 2" xfId="26540"/>
    <cellStyle name="20% - הדגשה6 16" xfId="25669"/>
    <cellStyle name="20% - הדגשה6 16 2" xfId="26552"/>
    <cellStyle name="20% - הדגשה6 17" xfId="25681"/>
    <cellStyle name="20% - הדגשה6 17 2" xfId="26565"/>
    <cellStyle name="20% - הדגשה6 18" xfId="25694"/>
    <cellStyle name="20% - הדגשה6 18 2" xfId="26578"/>
    <cellStyle name="20% - הדגשה6 19" xfId="25708"/>
    <cellStyle name="20% - הדגשה6 19 2" xfId="26591"/>
    <cellStyle name="20% - הדגשה6 2" xfId="200"/>
    <cellStyle name="20% - הדגשה6 2 10" xfId="6942"/>
    <cellStyle name="20% - הדגשה6 2 11" xfId="10189"/>
    <cellStyle name="20% - הדגשה6 2 12" xfId="28135"/>
    <cellStyle name="20% - הדגשה6 2 13" xfId="3744"/>
    <cellStyle name="20% - הדגשה6 2 2" xfId="512"/>
    <cellStyle name="20% - הדגשה6 2 2 10" xfId="10448"/>
    <cellStyle name="20% - הדגשה6 2 2 11" xfId="28312"/>
    <cellStyle name="20% - הדגשה6 2 2 12" xfId="3921"/>
    <cellStyle name="20% - הדגשה6 2 2 2" xfId="513"/>
    <cellStyle name="20% - הדגשה6 2 2 2 10" xfId="28313"/>
    <cellStyle name="20% - הדגשה6 2 2 2 11" xfId="3922"/>
    <cellStyle name="20% - הדגשה6 2 2 2 2" xfId="514"/>
    <cellStyle name="20% - הדגשה6 2 2 2 2 10" xfId="3923"/>
    <cellStyle name="20% - הדגשה6 2 2 2 2 2" xfId="1249"/>
    <cellStyle name="20% - הדגשה6 2 2 2 2 2 2" xfId="2321"/>
    <cellStyle name="20% - הדגשה6 2 2 2 2 2 2 2" xfId="8719"/>
    <cellStyle name="20% - הדגשה6 2 2 2 2 2 2 2 2" xfId="14647"/>
    <cellStyle name="20% - הדגשה6 2 2 2 2 2 2 2 2 2" xfId="18239"/>
    <cellStyle name="20% - הדגשה6 2 2 2 2 2 2 2 2 2 2" xfId="24907"/>
    <cellStyle name="20% - הדגשה6 2 2 2 2 2 2 2 2 3" xfId="21575"/>
    <cellStyle name="20% - הדגשה6 2 2 2 2 2 2 2 3" xfId="16447"/>
    <cellStyle name="20% - הדגשה6 2 2 2 2 2 2 2 3 2" xfId="23242"/>
    <cellStyle name="20% - הדגשה6 2 2 2 2 2 2 2 4" xfId="19909"/>
    <cellStyle name="20% - הדגשה6 2 2 2 2 2 2 2 5" xfId="12789"/>
    <cellStyle name="20% - הדגשה6 2 2 2 2 2 2 3" xfId="13813"/>
    <cellStyle name="20% - הדגשה6 2 2 2 2 2 2 3 2" xfId="17406"/>
    <cellStyle name="20% - הדגשה6 2 2 2 2 2 2 3 2 2" xfId="24074"/>
    <cellStyle name="20% - הדגשה6 2 2 2 2 2 2 3 3" xfId="20742"/>
    <cellStyle name="20% - הדגשה6 2 2 2 2 2 2 4" xfId="15614"/>
    <cellStyle name="20% - הדגשה6 2 2 2 2 2 2 4 2" xfId="22409"/>
    <cellStyle name="20% - הדגשה6 2 2 2 2 2 2 5" xfId="19076"/>
    <cellStyle name="20% - הדגשה6 2 2 2 2 2 2 6" xfId="11949"/>
    <cellStyle name="20% - הדגשה6 2 2 2 2 2 2 7" xfId="29912"/>
    <cellStyle name="20% - הדגשה6 2 2 2 2 2 2 8" xfId="5521"/>
    <cellStyle name="20% - הדגשה6 2 2 2 2 2 3" xfId="3380"/>
    <cellStyle name="20% - הדגשה6 2 2 2 2 2 3 2" xfId="9778"/>
    <cellStyle name="20% - הדגשה6 2 2 2 2 2 3 2 2" xfId="17823"/>
    <cellStyle name="20% - הדגשה6 2 2 2 2 2 3 2 2 2" xfId="24491"/>
    <cellStyle name="20% - הדגשה6 2 2 2 2 2 3 2 3" xfId="21159"/>
    <cellStyle name="20% - הדגשה6 2 2 2 2 2 3 2 4" xfId="14231"/>
    <cellStyle name="20% - הדגשה6 2 2 2 2 2 3 3" xfId="16031"/>
    <cellStyle name="20% - הדגשה6 2 2 2 2 2 3 3 2" xfId="22826"/>
    <cellStyle name="20% - הדגשה6 2 2 2 2 2 3 4" xfId="19493"/>
    <cellStyle name="20% - הדגשה6 2 2 2 2 2 3 5" xfId="12373"/>
    <cellStyle name="20% - הדגשה6 2 2 2 2 2 3 6" xfId="30971"/>
    <cellStyle name="20% - הדגשה6 2 2 2 2 2 3 7" xfId="6580"/>
    <cellStyle name="20% - הדגשה6 2 2 2 2 2 4" xfId="7651"/>
    <cellStyle name="20% - הדגשה6 2 2 2 2 2 4 2" xfId="16990"/>
    <cellStyle name="20% - הדגשה6 2 2 2 2 2 4 2 2" xfId="23658"/>
    <cellStyle name="20% - הדגשה6 2 2 2 2 2 4 3" xfId="20326"/>
    <cellStyle name="20% - הדגשה6 2 2 2 2 2 4 4" xfId="13333"/>
    <cellStyle name="20% - הדגשה6 2 2 2 2 2 5" xfId="15198"/>
    <cellStyle name="20% - הדגשה6 2 2 2 2 2 5 2" xfId="21993"/>
    <cellStyle name="20% - הדגשה6 2 2 2 2 2 6" xfId="18660"/>
    <cellStyle name="20% - הדגשה6 2 2 2 2 2 7" xfId="11459"/>
    <cellStyle name="20% - הדגשה6 2 2 2 2 2 8" xfId="28844"/>
    <cellStyle name="20% - הדגשה6 2 2 2 2 2 9" xfId="4453"/>
    <cellStyle name="20% - הדגשה6 2 2 2 2 3" xfId="1791"/>
    <cellStyle name="20% - הדגשה6 2 2 2 2 3 2" xfId="8189"/>
    <cellStyle name="20% - הדגשה6 2 2 2 2 3 2 2" xfId="14438"/>
    <cellStyle name="20% - הדגשה6 2 2 2 2 3 2 2 2" xfId="18030"/>
    <cellStyle name="20% - הדגשה6 2 2 2 2 3 2 2 2 2" xfId="24698"/>
    <cellStyle name="20% - הדגשה6 2 2 2 2 3 2 2 3" xfId="21366"/>
    <cellStyle name="20% - הדגשה6 2 2 2 2 3 2 3" xfId="16238"/>
    <cellStyle name="20% - הדגשה6 2 2 2 2 3 2 3 2" xfId="23033"/>
    <cellStyle name="20% - הדגשה6 2 2 2 2 3 2 4" xfId="19700"/>
    <cellStyle name="20% - הדגשה6 2 2 2 2 3 2 5" xfId="12580"/>
    <cellStyle name="20% - הדגשה6 2 2 2 2 3 3" xfId="13604"/>
    <cellStyle name="20% - הדגשה6 2 2 2 2 3 3 2" xfId="17197"/>
    <cellStyle name="20% - הדגשה6 2 2 2 2 3 3 2 2" xfId="23865"/>
    <cellStyle name="20% - הדגשה6 2 2 2 2 3 3 3" xfId="20533"/>
    <cellStyle name="20% - הדגשה6 2 2 2 2 3 4" xfId="15405"/>
    <cellStyle name="20% - הדגשה6 2 2 2 2 3 4 2" xfId="22200"/>
    <cellStyle name="20% - הדגשה6 2 2 2 2 3 5" xfId="18867"/>
    <cellStyle name="20% - הדגשה6 2 2 2 2 3 6" xfId="11735"/>
    <cellStyle name="20% - הדגשה6 2 2 2 2 3 7" xfId="29382"/>
    <cellStyle name="20% - הדגשה6 2 2 2 2 3 8" xfId="4991"/>
    <cellStyle name="20% - הדגשה6 2 2 2 2 4" xfId="2850"/>
    <cellStyle name="20% - הדגשה6 2 2 2 2 4 2" xfId="9248"/>
    <cellStyle name="20% - הדגשה6 2 2 2 2 4 2 2" xfId="17613"/>
    <cellStyle name="20% - הדגשה6 2 2 2 2 4 2 2 2" xfId="24281"/>
    <cellStyle name="20% - הדגשה6 2 2 2 2 4 2 3" xfId="20949"/>
    <cellStyle name="20% - הדגשה6 2 2 2 2 4 2 4" xfId="14021"/>
    <cellStyle name="20% - הדגשה6 2 2 2 2 4 3" xfId="15821"/>
    <cellStyle name="20% - הדגשה6 2 2 2 2 4 3 2" xfId="22616"/>
    <cellStyle name="20% - הדגשה6 2 2 2 2 4 4" xfId="19283"/>
    <cellStyle name="20% - הדגשה6 2 2 2 2 4 5" xfId="12163"/>
    <cellStyle name="20% - הדגשה6 2 2 2 2 4 6" xfId="30441"/>
    <cellStyle name="20% - הדגשה6 2 2 2 2 4 7" xfId="6050"/>
    <cellStyle name="20% - הדגשה6 2 2 2 2 5" xfId="7121"/>
    <cellStyle name="20% - הדגשה6 2 2 2 2 5 2" xfId="16780"/>
    <cellStyle name="20% - הדגשה6 2 2 2 2 5 2 2" xfId="23448"/>
    <cellStyle name="20% - הדגשה6 2 2 2 2 5 3" xfId="20116"/>
    <cellStyle name="20% - הדגשה6 2 2 2 2 5 4" xfId="13123"/>
    <cellStyle name="20% - הדגשה6 2 2 2 2 6" xfId="14988"/>
    <cellStyle name="20% - הדגשה6 2 2 2 2 6 2" xfId="21783"/>
    <cellStyle name="20% - הדגשה6 2 2 2 2 7" xfId="18447"/>
    <cellStyle name="20% - הדגשה6 2 2 2 2 8" xfId="11116"/>
    <cellStyle name="20% - הדגשה6 2 2 2 2 9" xfId="28314"/>
    <cellStyle name="20% - הדגשה6 2 2 2 3" xfId="1248"/>
    <cellStyle name="20% - הדגשה6 2 2 2 3 2" xfId="2320"/>
    <cellStyle name="20% - הדגשה6 2 2 2 3 2 2" xfId="8718"/>
    <cellStyle name="20% - הדגשה6 2 2 2 3 2 2 2" xfId="14597"/>
    <cellStyle name="20% - הדגשה6 2 2 2 3 2 2 2 2" xfId="18189"/>
    <cellStyle name="20% - הדגשה6 2 2 2 3 2 2 2 2 2" xfId="24857"/>
    <cellStyle name="20% - הדגשה6 2 2 2 3 2 2 2 3" xfId="21525"/>
    <cellStyle name="20% - הדגשה6 2 2 2 3 2 2 3" xfId="16397"/>
    <cellStyle name="20% - הדגשה6 2 2 2 3 2 2 3 2" xfId="23192"/>
    <cellStyle name="20% - הדגשה6 2 2 2 3 2 2 4" xfId="19859"/>
    <cellStyle name="20% - הדגשה6 2 2 2 3 2 2 5" xfId="12739"/>
    <cellStyle name="20% - הדגשה6 2 2 2 3 2 3" xfId="13763"/>
    <cellStyle name="20% - הדגשה6 2 2 2 3 2 3 2" xfId="17356"/>
    <cellStyle name="20% - הדגשה6 2 2 2 3 2 3 2 2" xfId="24024"/>
    <cellStyle name="20% - הדגשה6 2 2 2 3 2 3 3" xfId="20692"/>
    <cellStyle name="20% - הדגשה6 2 2 2 3 2 4" xfId="15564"/>
    <cellStyle name="20% - הדגשה6 2 2 2 3 2 4 2" xfId="22359"/>
    <cellStyle name="20% - הדגשה6 2 2 2 3 2 5" xfId="19026"/>
    <cellStyle name="20% - הדגשה6 2 2 2 3 2 6" xfId="11899"/>
    <cellStyle name="20% - הדגשה6 2 2 2 3 2 7" xfId="29911"/>
    <cellStyle name="20% - הדגשה6 2 2 2 3 2 8" xfId="5520"/>
    <cellStyle name="20% - הדגשה6 2 2 2 3 3" xfId="3379"/>
    <cellStyle name="20% - הדגשה6 2 2 2 3 3 2" xfId="9777"/>
    <cellStyle name="20% - הדגשה6 2 2 2 3 3 2 2" xfId="17773"/>
    <cellStyle name="20% - הדגשה6 2 2 2 3 3 2 2 2" xfId="24441"/>
    <cellStyle name="20% - הדגשה6 2 2 2 3 3 2 3" xfId="21109"/>
    <cellStyle name="20% - הדגשה6 2 2 2 3 3 2 4" xfId="14181"/>
    <cellStyle name="20% - הדגשה6 2 2 2 3 3 3" xfId="15981"/>
    <cellStyle name="20% - הדגשה6 2 2 2 3 3 3 2" xfId="22776"/>
    <cellStyle name="20% - הדגשה6 2 2 2 3 3 4" xfId="19443"/>
    <cellStyle name="20% - הדגשה6 2 2 2 3 3 5" xfId="12323"/>
    <cellStyle name="20% - הדגשה6 2 2 2 3 3 6" xfId="30970"/>
    <cellStyle name="20% - הדגשה6 2 2 2 3 3 7" xfId="6579"/>
    <cellStyle name="20% - הדגשה6 2 2 2 3 4" xfId="7650"/>
    <cellStyle name="20% - הדגשה6 2 2 2 3 4 2" xfId="16940"/>
    <cellStyle name="20% - הדגשה6 2 2 2 3 4 2 2" xfId="23608"/>
    <cellStyle name="20% - הדגשה6 2 2 2 3 4 3" xfId="20276"/>
    <cellStyle name="20% - הדגשה6 2 2 2 3 4 4" xfId="13283"/>
    <cellStyle name="20% - הדגשה6 2 2 2 3 5" xfId="15148"/>
    <cellStyle name="20% - הדגשה6 2 2 2 3 5 2" xfId="21943"/>
    <cellStyle name="20% - הדגשה6 2 2 2 3 6" xfId="18610"/>
    <cellStyle name="20% - הדגשה6 2 2 2 3 7" xfId="11409"/>
    <cellStyle name="20% - הדגשה6 2 2 2 3 8" xfId="28843"/>
    <cellStyle name="20% - הדגשה6 2 2 2 3 9" xfId="4452"/>
    <cellStyle name="20% - הדגשה6 2 2 2 4" xfId="1790"/>
    <cellStyle name="20% - הדגשה6 2 2 2 4 2" xfId="8188"/>
    <cellStyle name="20% - הדגשה6 2 2 2 4 2 2" xfId="14388"/>
    <cellStyle name="20% - הדגשה6 2 2 2 4 2 2 2" xfId="17980"/>
    <cellStyle name="20% - הדגשה6 2 2 2 4 2 2 2 2" xfId="24648"/>
    <cellStyle name="20% - הדגשה6 2 2 2 4 2 2 3" xfId="21316"/>
    <cellStyle name="20% - הדגשה6 2 2 2 4 2 3" xfId="16188"/>
    <cellStyle name="20% - הדגשה6 2 2 2 4 2 3 2" xfId="22983"/>
    <cellStyle name="20% - הדגשה6 2 2 2 4 2 4" xfId="19650"/>
    <cellStyle name="20% - הדגשה6 2 2 2 4 2 5" xfId="12530"/>
    <cellStyle name="20% - הדגשה6 2 2 2 4 3" xfId="13554"/>
    <cellStyle name="20% - הדגשה6 2 2 2 4 3 2" xfId="17147"/>
    <cellStyle name="20% - הדגשה6 2 2 2 4 3 2 2" xfId="23815"/>
    <cellStyle name="20% - הדגשה6 2 2 2 4 3 3" xfId="20483"/>
    <cellStyle name="20% - הדגשה6 2 2 2 4 4" xfId="15355"/>
    <cellStyle name="20% - הדגשה6 2 2 2 4 4 2" xfId="22150"/>
    <cellStyle name="20% - הדגשה6 2 2 2 4 5" xfId="18817"/>
    <cellStyle name="20% - הדגשה6 2 2 2 4 6" xfId="11685"/>
    <cellStyle name="20% - הדגשה6 2 2 2 4 7" xfId="29381"/>
    <cellStyle name="20% - הדגשה6 2 2 2 4 8" xfId="4990"/>
    <cellStyle name="20% - הדגשה6 2 2 2 5" xfId="2849"/>
    <cellStyle name="20% - הדגשה6 2 2 2 5 2" xfId="9247"/>
    <cellStyle name="20% - הדגשה6 2 2 2 5 2 2" xfId="17563"/>
    <cellStyle name="20% - הדגשה6 2 2 2 5 2 2 2" xfId="24231"/>
    <cellStyle name="20% - הדגשה6 2 2 2 5 2 3" xfId="20899"/>
    <cellStyle name="20% - הדגשה6 2 2 2 5 2 4" xfId="13971"/>
    <cellStyle name="20% - הדגשה6 2 2 2 5 3" xfId="15771"/>
    <cellStyle name="20% - הדגשה6 2 2 2 5 3 2" xfId="22566"/>
    <cellStyle name="20% - הדגשה6 2 2 2 5 4" xfId="19233"/>
    <cellStyle name="20% - הדגשה6 2 2 2 5 5" xfId="12113"/>
    <cellStyle name="20% - הדגשה6 2 2 2 5 6" xfId="30440"/>
    <cellStyle name="20% - הדגשה6 2 2 2 5 7" xfId="6049"/>
    <cellStyle name="20% - הדגשה6 2 2 2 6" xfId="7120"/>
    <cellStyle name="20% - הדגשה6 2 2 2 6 2" xfId="16730"/>
    <cellStyle name="20% - הדגשה6 2 2 2 6 2 2" xfId="23398"/>
    <cellStyle name="20% - הדגשה6 2 2 2 6 3" xfId="20066"/>
    <cellStyle name="20% - הדגשה6 2 2 2 6 4" xfId="13073"/>
    <cellStyle name="20% - הדגשה6 2 2 2 7" xfId="14938"/>
    <cellStyle name="20% - הדגשה6 2 2 2 7 2" xfId="21733"/>
    <cellStyle name="20% - הדגשה6 2 2 2 8" xfId="18396"/>
    <cellStyle name="20% - הדגשה6 2 2 2 9" xfId="10657"/>
    <cellStyle name="20% - הדגשה6 2 2 3" xfId="515"/>
    <cellStyle name="20% - הדגשה6 2 2 3 10" xfId="3924"/>
    <cellStyle name="20% - הדגשה6 2 2 3 2" xfId="1250"/>
    <cellStyle name="20% - הדגשה6 2 2 3 2 2" xfId="2322"/>
    <cellStyle name="20% - הדגשה6 2 2 3 2 2 2" xfId="8720"/>
    <cellStyle name="20% - הדגשה6 2 2 3 2 2 2 2" xfId="14685"/>
    <cellStyle name="20% - הדגשה6 2 2 3 2 2 2 2 2" xfId="18277"/>
    <cellStyle name="20% - הדגשה6 2 2 3 2 2 2 2 2 2" xfId="24945"/>
    <cellStyle name="20% - הדגשה6 2 2 3 2 2 2 2 3" xfId="21613"/>
    <cellStyle name="20% - הדגשה6 2 2 3 2 2 2 3" xfId="16485"/>
    <cellStyle name="20% - הדגשה6 2 2 3 2 2 2 3 2" xfId="23280"/>
    <cellStyle name="20% - הדגשה6 2 2 3 2 2 2 4" xfId="19947"/>
    <cellStyle name="20% - הדגשה6 2 2 3 2 2 2 5" xfId="12827"/>
    <cellStyle name="20% - הדגשה6 2 2 3 2 2 3" xfId="13851"/>
    <cellStyle name="20% - הדגשה6 2 2 3 2 2 3 2" xfId="17444"/>
    <cellStyle name="20% - הדגשה6 2 2 3 2 2 3 2 2" xfId="24112"/>
    <cellStyle name="20% - הדגשה6 2 2 3 2 2 3 3" xfId="20780"/>
    <cellStyle name="20% - הדגשה6 2 2 3 2 2 4" xfId="15652"/>
    <cellStyle name="20% - הדגשה6 2 2 3 2 2 4 2" xfId="22447"/>
    <cellStyle name="20% - הדגשה6 2 2 3 2 2 5" xfId="19114"/>
    <cellStyle name="20% - הדגשה6 2 2 3 2 2 6" xfId="11987"/>
    <cellStyle name="20% - הדגשה6 2 2 3 2 2 7" xfId="29913"/>
    <cellStyle name="20% - הדגשה6 2 2 3 2 2 8" xfId="5522"/>
    <cellStyle name="20% - הדגשה6 2 2 3 2 3" xfId="3381"/>
    <cellStyle name="20% - הדגשה6 2 2 3 2 3 2" xfId="9779"/>
    <cellStyle name="20% - הדגשה6 2 2 3 2 3 2 2" xfId="17861"/>
    <cellStyle name="20% - הדגשה6 2 2 3 2 3 2 2 2" xfId="24529"/>
    <cellStyle name="20% - הדגשה6 2 2 3 2 3 2 3" xfId="21197"/>
    <cellStyle name="20% - הדגשה6 2 2 3 2 3 2 4" xfId="14269"/>
    <cellStyle name="20% - הדגשה6 2 2 3 2 3 3" xfId="16069"/>
    <cellStyle name="20% - הדגשה6 2 2 3 2 3 3 2" xfId="22864"/>
    <cellStyle name="20% - הדגשה6 2 2 3 2 3 4" xfId="19531"/>
    <cellStyle name="20% - הדגשה6 2 2 3 2 3 5" xfId="12411"/>
    <cellStyle name="20% - הדגשה6 2 2 3 2 3 6" xfId="30972"/>
    <cellStyle name="20% - הדגשה6 2 2 3 2 3 7" xfId="6581"/>
    <cellStyle name="20% - הדגשה6 2 2 3 2 4" xfId="7652"/>
    <cellStyle name="20% - הדגשה6 2 2 3 2 4 2" xfId="17028"/>
    <cellStyle name="20% - הדגשה6 2 2 3 2 4 2 2" xfId="23696"/>
    <cellStyle name="20% - הדגשה6 2 2 3 2 4 3" xfId="20364"/>
    <cellStyle name="20% - הדגשה6 2 2 3 2 4 4" xfId="13371"/>
    <cellStyle name="20% - הדגשה6 2 2 3 2 5" xfId="15236"/>
    <cellStyle name="20% - הדגשה6 2 2 3 2 5 2" xfId="22031"/>
    <cellStyle name="20% - הדגשה6 2 2 3 2 6" xfId="18698"/>
    <cellStyle name="20% - הדגשה6 2 2 3 2 7" xfId="11497"/>
    <cellStyle name="20% - הדגשה6 2 2 3 2 8" xfId="28845"/>
    <cellStyle name="20% - הדגשה6 2 2 3 2 9" xfId="4454"/>
    <cellStyle name="20% - הדגשה6 2 2 3 3" xfId="1792"/>
    <cellStyle name="20% - הדגשה6 2 2 3 3 2" xfId="8190"/>
    <cellStyle name="20% - הדגשה6 2 2 3 3 2 2" xfId="14477"/>
    <cellStyle name="20% - הדגשה6 2 2 3 3 2 2 2" xfId="18069"/>
    <cellStyle name="20% - הדגשה6 2 2 3 3 2 2 2 2" xfId="24737"/>
    <cellStyle name="20% - הדגשה6 2 2 3 3 2 2 3" xfId="21405"/>
    <cellStyle name="20% - הדגשה6 2 2 3 3 2 3" xfId="16277"/>
    <cellStyle name="20% - הדגשה6 2 2 3 3 2 3 2" xfId="23072"/>
    <cellStyle name="20% - הדגשה6 2 2 3 3 2 4" xfId="19739"/>
    <cellStyle name="20% - הדגשה6 2 2 3 3 2 5" xfId="12619"/>
    <cellStyle name="20% - הדגשה6 2 2 3 3 3" xfId="13643"/>
    <cellStyle name="20% - הדגשה6 2 2 3 3 3 2" xfId="17236"/>
    <cellStyle name="20% - הדגשה6 2 2 3 3 3 2 2" xfId="23904"/>
    <cellStyle name="20% - הדגשה6 2 2 3 3 3 3" xfId="20572"/>
    <cellStyle name="20% - הדגשה6 2 2 3 3 4" xfId="15444"/>
    <cellStyle name="20% - הדגשה6 2 2 3 3 4 2" xfId="22239"/>
    <cellStyle name="20% - הדגשה6 2 2 3 3 5" xfId="18906"/>
    <cellStyle name="20% - הדגשה6 2 2 3 3 6" xfId="11774"/>
    <cellStyle name="20% - הדגשה6 2 2 3 3 7" xfId="29383"/>
    <cellStyle name="20% - הדגשה6 2 2 3 3 8" xfId="4992"/>
    <cellStyle name="20% - הדגשה6 2 2 3 4" xfId="2851"/>
    <cellStyle name="20% - הדגשה6 2 2 3 4 2" xfId="9249"/>
    <cellStyle name="20% - הדגשה6 2 2 3 4 2 2" xfId="17652"/>
    <cellStyle name="20% - הדגשה6 2 2 3 4 2 2 2" xfId="24320"/>
    <cellStyle name="20% - הדגשה6 2 2 3 4 2 3" xfId="20988"/>
    <cellStyle name="20% - הדגשה6 2 2 3 4 2 4" xfId="14060"/>
    <cellStyle name="20% - הדגשה6 2 2 3 4 3" xfId="15860"/>
    <cellStyle name="20% - הדגשה6 2 2 3 4 3 2" xfId="22655"/>
    <cellStyle name="20% - הדגשה6 2 2 3 4 4" xfId="19322"/>
    <cellStyle name="20% - הדגשה6 2 2 3 4 5" xfId="12202"/>
    <cellStyle name="20% - הדגשה6 2 2 3 4 6" xfId="30442"/>
    <cellStyle name="20% - הדגשה6 2 2 3 4 7" xfId="6051"/>
    <cellStyle name="20% - הדגשה6 2 2 3 5" xfId="7122"/>
    <cellStyle name="20% - הדגשה6 2 2 3 5 2" xfId="16819"/>
    <cellStyle name="20% - הדגשה6 2 2 3 5 2 2" xfId="23487"/>
    <cellStyle name="20% - הדגשה6 2 2 3 5 3" xfId="20155"/>
    <cellStyle name="20% - הדגשה6 2 2 3 5 4" xfId="13162"/>
    <cellStyle name="20% - הדגשה6 2 2 3 6" xfId="15027"/>
    <cellStyle name="20% - הדגשה6 2 2 3 6 2" xfId="21822"/>
    <cellStyle name="20% - הדגשה6 2 2 3 7" xfId="18443"/>
    <cellStyle name="20% - הדגשה6 2 2 3 8" xfId="11168"/>
    <cellStyle name="20% - הדגשה6 2 2 3 9" xfId="28315"/>
    <cellStyle name="20% - הדגשה6 2 2 4" xfId="516"/>
    <cellStyle name="20% - הדגשה6 2 2 4 2" xfId="1251"/>
    <cellStyle name="20% - הדגשה6 2 2 4 2 2" xfId="2323"/>
    <cellStyle name="20% - הדגשה6 2 2 4 2 2 2" xfId="8721"/>
    <cellStyle name="20% - הדגשה6 2 2 4 2 2 2 2" xfId="18130"/>
    <cellStyle name="20% - הדגשה6 2 2 4 2 2 2 2 2" xfId="24798"/>
    <cellStyle name="20% - הדגשה6 2 2 4 2 2 2 3" xfId="21466"/>
    <cellStyle name="20% - הדגשה6 2 2 4 2 2 2 4" xfId="14538"/>
    <cellStyle name="20% - הדגשה6 2 2 4 2 2 3" xfId="16338"/>
    <cellStyle name="20% - הדגשה6 2 2 4 2 2 3 2" xfId="23133"/>
    <cellStyle name="20% - הדגשה6 2 2 4 2 2 4" xfId="19800"/>
    <cellStyle name="20% - הדגשה6 2 2 4 2 2 5" xfId="12680"/>
    <cellStyle name="20% - הדגשה6 2 2 4 2 2 6" xfId="29914"/>
    <cellStyle name="20% - הדגשה6 2 2 4 2 2 7" xfId="5523"/>
    <cellStyle name="20% - הדגשה6 2 2 4 2 3" xfId="3382"/>
    <cellStyle name="20% - הדגשה6 2 2 4 2 3 2" xfId="9780"/>
    <cellStyle name="20% - הדגשה6 2 2 4 2 3 2 2" xfId="23965"/>
    <cellStyle name="20% - הדגשה6 2 2 4 2 3 2 3" xfId="17297"/>
    <cellStyle name="20% - הדגשה6 2 2 4 2 3 3" xfId="20633"/>
    <cellStyle name="20% - הדגשה6 2 2 4 2 3 4" xfId="13704"/>
    <cellStyle name="20% - הדגשה6 2 2 4 2 3 5" xfId="30973"/>
    <cellStyle name="20% - הדגשה6 2 2 4 2 3 6" xfId="6582"/>
    <cellStyle name="20% - הדגשה6 2 2 4 2 4" xfId="7653"/>
    <cellStyle name="20% - הדגשה6 2 2 4 2 4 2" xfId="22300"/>
    <cellStyle name="20% - הדגשה6 2 2 4 2 4 3" xfId="15505"/>
    <cellStyle name="20% - הדגשה6 2 2 4 2 5" xfId="18967"/>
    <cellStyle name="20% - הדגשה6 2 2 4 2 6" xfId="11840"/>
    <cellStyle name="20% - הדגשה6 2 2 4 2 7" xfId="28846"/>
    <cellStyle name="20% - הדגשה6 2 2 4 2 8" xfId="4455"/>
    <cellStyle name="20% - הדגשה6 2 2 4 3" xfId="1793"/>
    <cellStyle name="20% - הדגשה6 2 2 4 3 2" xfId="8191"/>
    <cellStyle name="20% - הדגשה6 2 2 4 3 2 2" xfId="17714"/>
    <cellStyle name="20% - הדגשה6 2 2 4 3 2 2 2" xfId="24382"/>
    <cellStyle name="20% - הדגשה6 2 2 4 3 2 3" xfId="21050"/>
    <cellStyle name="20% - הדגשה6 2 2 4 3 2 4" xfId="14122"/>
    <cellStyle name="20% - הדגשה6 2 2 4 3 3" xfId="15922"/>
    <cellStyle name="20% - הדגשה6 2 2 4 3 3 2" xfId="22717"/>
    <cellStyle name="20% - הדגשה6 2 2 4 3 4" xfId="19384"/>
    <cellStyle name="20% - הדגשה6 2 2 4 3 5" xfId="12264"/>
    <cellStyle name="20% - הדגשה6 2 2 4 3 6" xfId="29384"/>
    <cellStyle name="20% - הדגשה6 2 2 4 3 7" xfId="4993"/>
    <cellStyle name="20% - הדגשה6 2 2 4 4" xfId="2852"/>
    <cellStyle name="20% - הדגשה6 2 2 4 4 2" xfId="9250"/>
    <cellStyle name="20% - הדגשה6 2 2 4 4 2 2" xfId="23549"/>
    <cellStyle name="20% - הדגשה6 2 2 4 4 2 3" xfId="16881"/>
    <cellStyle name="20% - הדגשה6 2 2 4 4 3" xfId="20217"/>
    <cellStyle name="20% - הדגשה6 2 2 4 4 4" xfId="13224"/>
    <cellStyle name="20% - הדגשה6 2 2 4 4 5" xfId="30443"/>
    <cellStyle name="20% - הדגשה6 2 2 4 4 6" xfId="6052"/>
    <cellStyle name="20% - הדגשה6 2 2 4 5" xfId="7123"/>
    <cellStyle name="20% - הדגשה6 2 2 4 5 2" xfId="21884"/>
    <cellStyle name="20% - הדגשה6 2 2 4 5 3" xfId="15089"/>
    <cellStyle name="20% - הדגשה6 2 2 4 6" xfId="18566"/>
    <cellStyle name="20% - הדגשה6 2 2 4 7" xfId="11350"/>
    <cellStyle name="20% - הדגשה6 2 2 4 8" xfId="28316"/>
    <cellStyle name="20% - הדגשה6 2 2 4 9" xfId="3925"/>
    <cellStyle name="20% - הדגשה6 2 2 5" xfId="1247"/>
    <cellStyle name="20% - הדגשה6 2 2 5 2" xfId="2319"/>
    <cellStyle name="20% - הדגשה6 2 2 5 2 2" xfId="8717"/>
    <cellStyle name="20% - הדגשה6 2 2 5 2 2 2" xfId="17921"/>
    <cellStyle name="20% - הדגשה6 2 2 5 2 2 2 2" xfId="24589"/>
    <cellStyle name="20% - הדגשה6 2 2 5 2 2 3" xfId="21257"/>
    <cellStyle name="20% - הדגשה6 2 2 5 2 2 4" xfId="14329"/>
    <cellStyle name="20% - הדגשה6 2 2 5 2 3" xfId="16129"/>
    <cellStyle name="20% - הדגשה6 2 2 5 2 3 2" xfId="22924"/>
    <cellStyle name="20% - הדגשה6 2 2 5 2 4" xfId="19591"/>
    <cellStyle name="20% - הדגשה6 2 2 5 2 5" xfId="12471"/>
    <cellStyle name="20% - הדגשה6 2 2 5 2 6" xfId="29910"/>
    <cellStyle name="20% - הדגשה6 2 2 5 2 7" xfId="5519"/>
    <cellStyle name="20% - הדגשה6 2 2 5 3" xfId="3378"/>
    <cellStyle name="20% - הדגשה6 2 2 5 3 2" xfId="9776"/>
    <cellStyle name="20% - הדגשה6 2 2 5 3 2 2" xfId="23756"/>
    <cellStyle name="20% - הדגשה6 2 2 5 3 2 3" xfId="17088"/>
    <cellStyle name="20% - הדגשה6 2 2 5 3 3" xfId="20424"/>
    <cellStyle name="20% - הדגשה6 2 2 5 3 4" xfId="13495"/>
    <cellStyle name="20% - הדגשה6 2 2 5 3 5" xfId="30969"/>
    <cellStyle name="20% - הדגשה6 2 2 5 3 6" xfId="6578"/>
    <cellStyle name="20% - הדגשה6 2 2 5 4" xfId="7649"/>
    <cellStyle name="20% - הדגשה6 2 2 5 4 2" xfId="22091"/>
    <cellStyle name="20% - הדגשה6 2 2 5 4 3" xfId="15296"/>
    <cellStyle name="20% - הדגשה6 2 2 5 5" xfId="18758"/>
    <cellStyle name="20% - הדגשה6 2 2 5 6" xfId="11626"/>
    <cellStyle name="20% - הדגשה6 2 2 5 7" xfId="28842"/>
    <cellStyle name="20% - הדגשה6 2 2 5 8" xfId="4451"/>
    <cellStyle name="20% - הדגשה6 2 2 6" xfId="1789"/>
    <cellStyle name="20% - הדגשה6 2 2 6 2" xfId="8187"/>
    <cellStyle name="20% - הדגשה6 2 2 6 2 2" xfId="17504"/>
    <cellStyle name="20% - הדגשה6 2 2 6 2 2 2" xfId="24172"/>
    <cellStyle name="20% - הדגשה6 2 2 6 2 3" xfId="20840"/>
    <cellStyle name="20% - הדגשה6 2 2 6 2 4" xfId="13912"/>
    <cellStyle name="20% - הדגשה6 2 2 6 3" xfId="15712"/>
    <cellStyle name="20% - הדגשה6 2 2 6 3 2" xfId="22507"/>
    <cellStyle name="20% - הדגשה6 2 2 6 4" xfId="19174"/>
    <cellStyle name="20% - הדגשה6 2 2 6 5" xfId="12054"/>
    <cellStyle name="20% - הדגשה6 2 2 6 6" xfId="29380"/>
    <cellStyle name="20% - הדגשה6 2 2 6 7" xfId="4989"/>
    <cellStyle name="20% - הדגשה6 2 2 7" xfId="2848"/>
    <cellStyle name="20% - הדגשה6 2 2 7 2" xfId="9246"/>
    <cellStyle name="20% - הדגשה6 2 2 7 2 2" xfId="23339"/>
    <cellStyle name="20% - הדגשה6 2 2 7 2 3" xfId="16671"/>
    <cellStyle name="20% - הדגשה6 2 2 7 3" xfId="20007"/>
    <cellStyle name="20% - הדגשה6 2 2 7 4" xfId="13014"/>
    <cellStyle name="20% - הדגשה6 2 2 7 5" xfId="30439"/>
    <cellStyle name="20% - הדגשה6 2 2 7 6" xfId="6048"/>
    <cellStyle name="20% - הדגשה6 2 2 8" xfId="7119"/>
    <cellStyle name="20% - הדגשה6 2 2 8 2" xfId="21674"/>
    <cellStyle name="20% - הדגשה6 2 2 8 3" xfId="14879"/>
    <cellStyle name="20% - הדגשה6 2 2 9" xfId="18527"/>
    <cellStyle name="20% - הדגשה6 2 3" xfId="517"/>
    <cellStyle name="20% - הדגשה6 2 3 2" xfId="518"/>
    <cellStyle name="20% - הדגשה6 2 3 2 2" xfId="1253"/>
    <cellStyle name="20% - הדגשה6 2 3 2 2 2" xfId="2325"/>
    <cellStyle name="20% - הדגשה6 2 3 2 2 2 2" xfId="8723"/>
    <cellStyle name="20% - הדגשה6 2 3 2 2 2 3" xfId="27472"/>
    <cellStyle name="20% - הדגשה6 2 3 2 2 2 4" xfId="29916"/>
    <cellStyle name="20% - הדגשה6 2 3 2 2 2 5" xfId="5525"/>
    <cellStyle name="20% - הדגשה6 2 3 2 2 3" xfId="3384"/>
    <cellStyle name="20% - הדגשה6 2 3 2 2 3 2" xfId="9782"/>
    <cellStyle name="20% - הדגשה6 2 3 2 2 3 3" xfId="27933"/>
    <cellStyle name="20% - הדגשה6 2 3 2 2 3 4" xfId="30975"/>
    <cellStyle name="20% - הדגשה6 2 3 2 2 3 5" xfId="6584"/>
    <cellStyle name="20% - הדגשה6 2 3 2 2 4" xfId="7655"/>
    <cellStyle name="20% - הדגשה6 2 3 2 2 5" xfId="27056"/>
    <cellStyle name="20% - הדגשה6 2 3 2 2 6" xfId="28848"/>
    <cellStyle name="20% - הדגשה6 2 3 2 2 7" xfId="4457"/>
    <cellStyle name="20% - הדגשה6 2 3 2 3" xfId="1795"/>
    <cellStyle name="20% - הדגשה6 2 3 2 3 2" xfId="8193"/>
    <cellStyle name="20% - הדגשה6 2 3 2 3 3" xfId="27250"/>
    <cellStyle name="20% - הדגשה6 2 3 2 3 4" xfId="29386"/>
    <cellStyle name="20% - הדגשה6 2 3 2 3 5" xfId="4995"/>
    <cellStyle name="20% - הדגשה6 2 3 2 4" xfId="2854"/>
    <cellStyle name="20% - הדגשה6 2 3 2 4 2" xfId="9252"/>
    <cellStyle name="20% - הדגשה6 2 3 2 4 3" xfId="27701"/>
    <cellStyle name="20% - הדגשה6 2 3 2 4 4" xfId="30445"/>
    <cellStyle name="20% - הדגשה6 2 3 2 4 5" xfId="6054"/>
    <cellStyle name="20% - הדגשה6 2 3 2 5" xfId="7125"/>
    <cellStyle name="20% - הדגשה6 2 3 2 6" xfId="26833"/>
    <cellStyle name="20% - הדגשה6 2 3 2 7" xfId="28318"/>
    <cellStyle name="20% - הדגשה6 2 3 2 8" xfId="3927"/>
    <cellStyle name="20% - הדגשה6 2 3 3" xfId="1252"/>
    <cellStyle name="20% - הדגשה6 2 3 3 2" xfId="2324"/>
    <cellStyle name="20% - הדגשה6 2 3 3 2 2" xfId="8722"/>
    <cellStyle name="20% - הדגשה6 2 3 3 2 3" xfId="27471"/>
    <cellStyle name="20% - הדגשה6 2 3 3 2 4" xfId="29915"/>
    <cellStyle name="20% - הדגשה6 2 3 3 2 5" xfId="5524"/>
    <cellStyle name="20% - הדגשה6 2 3 3 3" xfId="3383"/>
    <cellStyle name="20% - הדגשה6 2 3 3 3 2" xfId="9781"/>
    <cellStyle name="20% - הדגשה6 2 3 3 3 3" xfId="27932"/>
    <cellStyle name="20% - הדגשה6 2 3 3 3 4" xfId="30974"/>
    <cellStyle name="20% - הדגשה6 2 3 3 3 5" xfId="6583"/>
    <cellStyle name="20% - הדגשה6 2 3 3 4" xfId="7654"/>
    <cellStyle name="20% - הדגשה6 2 3 3 5" xfId="27055"/>
    <cellStyle name="20% - הדגשה6 2 3 3 6" xfId="28847"/>
    <cellStyle name="20% - הדגשה6 2 3 3 7" xfId="4456"/>
    <cellStyle name="20% - הדגשה6 2 3 4" xfId="1794"/>
    <cellStyle name="20% - הדגשה6 2 3 4 2" xfId="8192"/>
    <cellStyle name="20% - הדגשה6 2 3 4 3" xfId="27249"/>
    <cellStyle name="20% - הדגשה6 2 3 4 4" xfId="29385"/>
    <cellStyle name="20% - הדגשה6 2 3 4 5" xfId="4994"/>
    <cellStyle name="20% - הדגשה6 2 3 5" xfId="2853"/>
    <cellStyle name="20% - הדגשה6 2 3 5 2" xfId="9251"/>
    <cellStyle name="20% - הדגשה6 2 3 5 3" xfId="27700"/>
    <cellStyle name="20% - הדגשה6 2 3 5 4" xfId="30444"/>
    <cellStyle name="20% - הדגשה6 2 3 5 5" xfId="6053"/>
    <cellStyle name="20% - הדגשה6 2 3 6" xfId="7124"/>
    <cellStyle name="20% - הדגשה6 2 3 6 2" xfId="26832"/>
    <cellStyle name="20% - הדגשה6 2 3 7" xfId="10862"/>
    <cellStyle name="20% - הדגשה6 2 3 8" xfId="28317"/>
    <cellStyle name="20% - הדגשה6 2 3 9" xfId="3926"/>
    <cellStyle name="20% - הדגשה6 2 4" xfId="519"/>
    <cellStyle name="20% - הדגשה6 2 4 2" xfId="1254"/>
    <cellStyle name="20% - הדגשה6 2 4 2 2" xfId="2326"/>
    <cellStyle name="20% - הדגשה6 2 4 2 2 2" xfId="8724"/>
    <cellStyle name="20% - הדגשה6 2 4 2 2 3" xfId="27473"/>
    <cellStyle name="20% - הדגשה6 2 4 2 2 4" xfId="29917"/>
    <cellStyle name="20% - הדגשה6 2 4 2 2 5" xfId="5526"/>
    <cellStyle name="20% - הדגשה6 2 4 2 3" xfId="3385"/>
    <cellStyle name="20% - הדגשה6 2 4 2 3 2" xfId="9783"/>
    <cellStyle name="20% - הדגשה6 2 4 2 3 3" xfId="27934"/>
    <cellStyle name="20% - הדגשה6 2 4 2 3 4" xfId="30976"/>
    <cellStyle name="20% - הדגשה6 2 4 2 3 5" xfId="6585"/>
    <cellStyle name="20% - הדגשה6 2 4 2 4" xfId="7656"/>
    <cellStyle name="20% - הדגשה6 2 4 2 5" xfId="26384"/>
    <cellStyle name="20% - הדגשה6 2 4 2 6" xfId="28849"/>
    <cellStyle name="20% - הדגשה6 2 4 2 7" xfId="4458"/>
    <cellStyle name="20% - הדגשה6 2 4 3" xfId="1796"/>
    <cellStyle name="20% - הדגשה6 2 4 3 2" xfId="8194"/>
    <cellStyle name="20% - הדגשה6 2 4 3 3" xfId="27251"/>
    <cellStyle name="20% - הדגשה6 2 4 3 4" xfId="29387"/>
    <cellStyle name="20% - הדגשה6 2 4 3 5" xfId="4996"/>
    <cellStyle name="20% - הדגשה6 2 4 4" xfId="2855"/>
    <cellStyle name="20% - הדגשה6 2 4 4 2" xfId="9253"/>
    <cellStyle name="20% - הדגשה6 2 4 4 3" xfId="27702"/>
    <cellStyle name="20% - הדגשה6 2 4 4 4" xfId="30446"/>
    <cellStyle name="20% - הדגשה6 2 4 4 5" xfId="6055"/>
    <cellStyle name="20% - הדגשה6 2 4 5" xfId="7126"/>
    <cellStyle name="20% - הדגשה6 2 4 6" xfId="25547"/>
    <cellStyle name="20% - הדגשה6 2 4 7" xfId="28319"/>
    <cellStyle name="20% - הדגשה6 2 4 8" xfId="3928"/>
    <cellStyle name="20% - הדגשה6 2 5" xfId="520"/>
    <cellStyle name="20% - הדגשה6 2 5 2" xfId="1255"/>
    <cellStyle name="20% - הדגשה6 2 5 2 2" xfId="2327"/>
    <cellStyle name="20% - הדגשה6 2 5 2 2 2" xfId="8725"/>
    <cellStyle name="20% - הדגשה6 2 5 2 2 3" xfId="27474"/>
    <cellStyle name="20% - הדגשה6 2 5 2 2 4" xfId="29918"/>
    <cellStyle name="20% - הדגשה6 2 5 2 2 5" xfId="5527"/>
    <cellStyle name="20% - הדגשה6 2 5 2 3" xfId="3386"/>
    <cellStyle name="20% - הדגשה6 2 5 2 3 2" xfId="9784"/>
    <cellStyle name="20% - הדגשה6 2 5 2 3 3" xfId="27935"/>
    <cellStyle name="20% - הדגשה6 2 5 2 3 4" xfId="30977"/>
    <cellStyle name="20% - הדגשה6 2 5 2 3 5" xfId="6586"/>
    <cellStyle name="20% - הדגשה6 2 5 2 4" xfId="7657"/>
    <cellStyle name="20% - הדגשה6 2 5 2 5" xfId="27057"/>
    <cellStyle name="20% - הדגשה6 2 5 2 6" xfId="28850"/>
    <cellStyle name="20% - הדגשה6 2 5 2 7" xfId="4459"/>
    <cellStyle name="20% - הדגשה6 2 5 3" xfId="1797"/>
    <cellStyle name="20% - הדגשה6 2 5 3 2" xfId="8195"/>
    <cellStyle name="20% - הדגשה6 2 5 3 3" xfId="27252"/>
    <cellStyle name="20% - הדגשה6 2 5 3 4" xfId="29388"/>
    <cellStyle name="20% - הדגשה6 2 5 3 5" xfId="4997"/>
    <cellStyle name="20% - הדגשה6 2 5 4" xfId="2856"/>
    <cellStyle name="20% - הדגשה6 2 5 4 2" xfId="9254"/>
    <cellStyle name="20% - הדגשה6 2 5 4 3" xfId="27703"/>
    <cellStyle name="20% - הדגשה6 2 5 4 4" xfId="30447"/>
    <cellStyle name="20% - הדגשה6 2 5 4 5" xfId="6056"/>
    <cellStyle name="20% - הדגשה6 2 5 5" xfId="7127"/>
    <cellStyle name="20% - הדגשה6 2 5 6" xfId="26459"/>
    <cellStyle name="20% - הדגשה6 2 5 7" xfId="28320"/>
    <cellStyle name="20% - הדגשה6 2 5 8" xfId="3929"/>
    <cellStyle name="20% - הדגשה6 2 6" xfId="862"/>
    <cellStyle name="20% - הדגשה6 2 7" xfId="1070"/>
    <cellStyle name="20% - הדגשה6 2 7 2" xfId="2142"/>
    <cellStyle name="20% - הדגשה6 2 7 2 2" xfId="8540"/>
    <cellStyle name="20% - הדגשה6 2 7 2 3" xfId="27415"/>
    <cellStyle name="20% - הדגשה6 2 7 2 4" xfId="29733"/>
    <cellStyle name="20% - הדגשה6 2 7 2 5" xfId="5342"/>
    <cellStyle name="20% - הדגשה6 2 7 3" xfId="3201"/>
    <cellStyle name="20% - הדגשה6 2 7 3 2" xfId="9599"/>
    <cellStyle name="20% - הדגשה6 2 7 3 3" xfId="27875"/>
    <cellStyle name="20% - הדגשה6 2 7 3 4" xfId="30792"/>
    <cellStyle name="20% - הדגשה6 2 7 3 5" xfId="6401"/>
    <cellStyle name="20% - הדגשה6 2 7 4" xfId="7472"/>
    <cellStyle name="20% - הדגשה6 2 7 5" xfId="27010"/>
    <cellStyle name="20% - הדגשה6 2 7 6" xfId="28665"/>
    <cellStyle name="20% - הדגשה6 2 7 7" xfId="4274"/>
    <cellStyle name="20% - הדגשה6 2 8" xfId="1612"/>
    <cellStyle name="20% - הדגשה6 2 8 2" xfId="8010"/>
    <cellStyle name="20% - הדגשה6 2 8 3" xfId="27196"/>
    <cellStyle name="20% - הדגשה6 2 8 4" xfId="29203"/>
    <cellStyle name="20% - הדגשה6 2 8 5" xfId="4812"/>
    <cellStyle name="20% - הדגשה6 2 9" xfId="2671"/>
    <cellStyle name="20% - הדגשה6 2 9 2" xfId="9069"/>
    <cellStyle name="20% - הדגשה6 2 9 3" xfId="27643"/>
    <cellStyle name="20% - הדגשה6 2 9 4" xfId="30262"/>
    <cellStyle name="20% - הדגשה6 2 9 5" xfId="5871"/>
    <cellStyle name="20% - הדגשה6 20" xfId="25721"/>
    <cellStyle name="20% - הדגשה6 20 2" xfId="26604"/>
    <cellStyle name="20% - הדגשה6 21" xfId="25734"/>
    <cellStyle name="20% - הדגשה6 21 2" xfId="26617"/>
    <cellStyle name="20% - הדגשה6 22" xfId="25899"/>
    <cellStyle name="20% - הדגשה6 22 2" xfId="26654"/>
    <cellStyle name="20% - הדגשה6 23" xfId="25912"/>
    <cellStyle name="20% - הדגשה6 23 2" xfId="26667"/>
    <cellStyle name="20% - הדגשה6 24" xfId="26051"/>
    <cellStyle name="20% - הדגשה6 24 2" xfId="26680"/>
    <cellStyle name="20% - הדגשה6 25" xfId="26065"/>
    <cellStyle name="20% - הדגשה6 25 2" xfId="26693"/>
    <cellStyle name="20% - הדגשה6 26" xfId="26078"/>
    <cellStyle name="20% - הדגשה6 26 2" xfId="26706"/>
    <cellStyle name="20% - הדגשה6 27" xfId="26091"/>
    <cellStyle name="20% - הדגשה6 27 2" xfId="26719"/>
    <cellStyle name="20% - הדגשה6 28" xfId="26139"/>
    <cellStyle name="20% - הדגשה6 29" xfId="26152"/>
    <cellStyle name="20% - הדגשה6 3" xfId="213"/>
    <cellStyle name="20% - הדגשה6 3 10" xfId="6949"/>
    <cellStyle name="20% - הדגשה6 3 11" xfId="10449"/>
    <cellStyle name="20% - הדגשה6 3 12" xfId="28142"/>
    <cellStyle name="20% - הדגשה6 3 13" xfId="3751"/>
    <cellStyle name="20% - הדגשה6 3 2" xfId="522"/>
    <cellStyle name="20% - הדגשה6 3 2 10" xfId="28321"/>
    <cellStyle name="20% - הדגשה6 3 2 11" xfId="3930"/>
    <cellStyle name="20% - הדגשה6 3 2 2" xfId="523"/>
    <cellStyle name="20% - הדגשה6 3 2 2 10" xfId="3931"/>
    <cellStyle name="20% - הדגשה6 3 2 2 2" xfId="524"/>
    <cellStyle name="20% - הדגשה6 3 2 2 2 2" xfId="1258"/>
    <cellStyle name="20% - הדגשה6 3 2 2 2 2 2" xfId="2330"/>
    <cellStyle name="20% - הדגשה6 3 2 2 2 2 2 2" xfId="8728"/>
    <cellStyle name="20% - הדגשה6 3 2 2 2 2 2 2 2" xfId="18264"/>
    <cellStyle name="20% - הדגשה6 3 2 2 2 2 2 2 2 2" xfId="24932"/>
    <cellStyle name="20% - הדגשה6 3 2 2 2 2 2 2 3" xfId="21600"/>
    <cellStyle name="20% - הדגשה6 3 2 2 2 2 2 2 4" xfId="14672"/>
    <cellStyle name="20% - הדגשה6 3 2 2 2 2 2 3" xfId="16472"/>
    <cellStyle name="20% - הדגשה6 3 2 2 2 2 2 3 2" xfId="23267"/>
    <cellStyle name="20% - הדגשה6 3 2 2 2 2 2 4" xfId="19934"/>
    <cellStyle name="20% - הדגשה6 3 2 2 2 2 2 5" xfId="12814"/>
    <cellStyle name="20% - הדגשה6 3 2 2 2 2 2 6" xfId="29921"/>
    <cellStyle name="20% - הדגשה6 3 2 2 2 2 2 7" xfId="5530"/>
    <cellStyle name="20% - הדגשה6 3 2 2 2 2 3" xfId="3389"/>
    <cellStyle name="20% - הדגשה6 3 2 2 2 2 3 2" xfId="9787"/>
    <cellStyle name="20% - הדגשה6 3 2 2 2 2 3 2 2" xfId="24099"/>
    <cellStyle name="20% - הדגשה6 3 2 2 2 2 3 2 3" xfId="17431"/>
    <cellStyle name="20% - הדגשה6 3 2 2 2 2 3 3" xfId="20767"/>
    <cellStyle name="20% - הדגשה6 3 2 2 2 2 3 4" xfId="13838"/>
    <cellStyle name="20% - הדגשה6 3 2 2 2 2 3 5" xfId="30980"/>
    <cellStyle name="20% - הדגשה6 3 2 2 2 2 3 6" xfId="6589"/>
    <cellStyle name="20% - הדגשה6 3 2 2 2 2 4" xfId="7660"/>
    <cellStyle name="20% - הדגשה6 3 2 2 2 2 4 2" xfId="22434"/>
    <cellStyle name="20% - הדגשה6 3 2 2 2 2 4 3" xfId="15639"/>
    <cellStyle name="20% - הדגשה6 3 2 2 2 2 5" xfId="19101"/>
    <cellStyle name="20% - הדגשה6 3 2 2 2 2 6" xfId="11974"/>
    <cellStyle name="20% - הדגשה6 3 2 2 2 2 7" xfId="28853"/>
    <cellStyle name="20% - הדגשה6 3 2 2 2 2 8" xfId="4462"/>
    <cellStyle name="20% - הדגשה6 3 2 2 2 3" xfId="1800"/>
    <cellStyle name="20% - הדגשה6 3 2 2 2 3 2" xfId="8198"/>
    <cellStyle name="20% - הדגשה6 3 2 2 2 3 2 2" xfId="17848"/>
    <cellStyle name="20% - הדגשה6 3 2 2 2 3 2 2 2" xfId="24516"/>
    <cellStyle name="20% - הדגשה6 3 2 2 2 3 2 3" xfId="21184"/>
    <cellStyle name="20% - הדגשה6 3 2 2 2 3 2 4" xfId="14256"/>
    <cellStyle name="20% - הדגשה6 3 2 2 2 3 3" xfId="16056"/>
    <cellStyle name="20% - הדגשה6 3 2 2 2 3 3 2" xfId="22851"/>
    <cellStyle name="20% - הדגשה6 3 2 2 2 3 4" xfId="19518"/>
    <cellStyle name="20% - הדגשה6 3 2 2 2 3 5" xfId="12398"/>
    <cellStyle name="20% - הדגשה6 3 2 2 2 3 6" xfId="29391"/>
    <cellStyle name="20% - הדגשה6 3 2 2 2 3 7" xfId="5000"/>
    <cellStyle name="20% - הדגשה6 3 2 2 2 4" xfId="2859"/>
    <cellStyle name="20% - הדגשה6 3 2 2 2 4 2" xfId="9257"/>
    <cellStyle name="20% - הדגשה6 3 2 2 2 4 2 2" xfId="23683"/>
    <cellStyle name="20% - הדגשה6 3 2 2 2 4 2 3" xfId="17015"/>
    <cellStyle name="20% - הדגשה6 3 2 2 2 4 3" xfId="20351"/>
    <cellStyle name="20% - הדגשה6 3 2 2 2 4 4" xfId="13358"/>
    <cellStyle name="20% - הדגשה6 3 2 2 2 4 5" xfId="30450"/>
    <cellStyle name="20% - הדגשה6 3 2 2 2 4 6" xfId="6059"/>
    <cellStyle name="20% - הדגשה6 3 2 2 2 5" xfId="7130"/>
    <cellStyle name="20% - הדגשה6 3 2 2 2 5 2" xfId="22018"/>
    <cellStyle name="20% - הדגשה6 3 2 2 2 5 3" xfId="15223"/>
    <cellStyle name="20% - הדגשה6 3 2 2 2 6" xfId="18685"/>
    <cellStyle name="20% - הדגשה6 3 2 2 2 7" xfId="11484"/>
    <cellStyle name="20% - הדגשה6 3 2 2 2 8" xfId="28323"/>
    <cellStyle name="20% - הדגשה6 3 2 2 2 9" xfId="3932"/>
    <cellStyle name="20% - הדגשה6 3 2 2 3" xfId="1257"/>
    <cellStyle name="20% - הדגשה6 3 2 2 3 2" xfId="2329"/>
    <cellStyle name="20% - הדגשה6 3 2 2 3 2 2" xfId="8727"/>
    <cellStyle name="20% - הדגשה6 3 2 2 3 2 2 2" xfId="18056"/>
    <cellStyle name="20% - הדגשה6 3 2 2 3 2 2 2 2" xfId="24724"/>
    <cellStyle name="20% - הדגשה6 3 2 2 3 2 2 3" xfId="21392"/>
    <cellStyle name="20% - הדגשה6 3 2 2 3 2 2 4" xfId="14464"/>
    <cellStyle name="20% - הדגשה6 3 2 2 3 2 3" xfId="16264"/>
    <cellStyle name="20% - הדגשה6 3 2 2 3 2 3 2" xfId="23059"/>
    <cellStyle name="20% - הדגשה6 3 2 2 3 2 4" xfId="19726"/>
    <cellStyle name="20% - הדגשה6 3 2 2 3 2 5" xfId="12606"/>
    <cellStyle name="20% - הדגשה6 3 2 2 3 2 6" xfId="29920"/>
    <cellStyle name="20% - הדגשה6 3 2 2 3 2 7" xfId="5529"/>
    <cellStyle name="20% - הדגשה6 3 2 2 3 3" xfId="3388"/>
    <cellStyle name="20% - הדגשה6 3 2 2 3 3 2" xfId="9786"/>
    <cellStyle name="20% - הדגשה6 3 2 2 3 3 2 2" xfId="23891"/>
    <cellStyle name="20% - הדגשה6 3 2 2 3 3 2 3" xfId="17223"/>
    <cellStyle name="20% - הדגשה6 3 2 2 3 3 3" xfId="20559"/>
    <cellStyle name="20% - הדגשה6 3 2 2 3 3 4" xfId="13630"/>
    <cellStyle name="20% - הדגשה6 3 2 2 3 3 5" xfId="30979"/>
    <cellStyle name="20% - הדגשה6 3 2 2 3 3 6" xfId="6588"/>
    <cellStyle name="20% - הדגשה6 3 2 2 3 4" xfId="7659"/>
    <cellStyle name="20% - הדגשה6 3 2 2 3 4 2" xfId="22226"/>
    <cellStyle name="20% - הדגשה6 3 2 2 3 4 3" xfId="15431"/>
    <cellStyle name="20% - הדגשה6 3 2 2 3 5" xfId="18893"/>
    <cellStyle name="20% - הדגשה6 3 2 2 3 6" xfId="11761"/>
    <cellStyle name="20% - הדגשה6 3 2 2 3 7" xfId="28852"/>
    <cellStyle name="20% - הדגשה6 3 2 2 3 8" xfId="4461"/>
    <cellStyle name="20% - הדגשה6 3 2 2 4" xfId="1799"/>
    <cellStyle name="20% - הדגשה6 3 2 2 4 2" xfId="8197"/>
    <cellStyle name="20% - הדגשה6 3 2 2 4 2 2" xfId="17639"/>
    <cellStyle name="20% - הדגשה6 3 2 2 4 2 2 2" xfId="24307"/>
    <cellStyle name="20% - הדגשה6 3 2 2 4 2 3" xfId="20975"/>
    <cellStyle name="20% - הדגשה6 3 2 2 4 2 4" xfId="14047"/>
    <cellStyle name="20% - הדגשה6 3 2 2 4 3" xfId="15847"/>
    <cellStyle name="20% - הדגשה6 3 2 2 4 3 2" xfId="22642"/>
    <cellStyle name="20% - הדגשה6 3 2 2 4 4" xfId="19309"/>
    <cellStyle name="20% - הדגשה6 3 2 2 4 5" xfId="12189"/>
    <cellStyle name="20% - הדגשה6 3 2 2 4 6" xfId="29390"/>
    <cellStyle name="20% - הדגשה6 3 2 2 4 7" xfId="4999"/>
    <cellStyle name="20% - הדגשה6 3 2 2 5" xfId="2858"/>
    <cellStyle name="20% - הדגשה6 3 2 2 5 2" xfId="9256"/>
    <cellStyle name="20% - הדגשה6 3 2 2 5 2 2" xfId="23474"/>
    <cellStyle name="20% - הדגשה6 3 2 2 5 2 3" xfId="16806"/>
    <cellStyle name="20% - הדגשה6 3 2 2 5 3" xfId="20142"/>
    <cellStyle name="20% - הדגשה6 3 2 2 5 4" xfId="13149"/>
    <cellStyle name="20% - הדגשה6 3 2 2 5 5" xfId="30449"/>
    <cellStyle name="20% - הדגשה6 3 2 2 5 6" xfId="6058"/>
    <cellStyle name="20% - הדגשה6 3 2 2 6" xfId="7129"/>
    <cellStyle name="20% - הדגשה6 3 2 2 6 2" xfId="21809"/>
    <cellStyle name="20% - הדגשה6 3 2 2 6 3" xfId="15014"/>
    <cellStyle name="20% - הדגשה6 3 2 2 7" xfId="18480"/>
    <cellStyle name="20% - הדגשה6 3 2 2 8" xfId="11153"/>
    <cellStyle name="20% - הדגשה6 3 2 2 9" xfId="28322"/>
    <cellStyle name="20% - הדגשה6 3 2 3" xfId="525"/>
    <cellStyle name="20% - הדגשה6 3 2 3 2" xfId="1259"/>
    <cellStyle name="20% - הדגשה6 3 2 3 2 2" xfId="2331"/>
    <cellStyle name="20% - הדגשה6 3 2 3 2 2 2" xfId="8729"/>
    <cellStyle name="20% - הדגשה6 3 2 3 2 2 2 2" xfId="18188"/>
    <cellStyle name="20% - הדגשה6 3 2 3 2 2 2 2 2" xfId="24856"/>
    <cellStyle name="20% - הדגשה6 3 2 3 2 2 2 3" xfId="21524"/>
    <cellStyle name="20% - הדגשה6 3 2 3 2 2 2 4" xfId="14596"/>
    <cellStyle name="20% - הדגשה6 3 2 3 2 2 3" xfId="16396"/>
    <cellStyle name="20% - הדגשה6 3 2 3 2 2 3 2" xfId="23191"/>
    <cellStyle name="20% - הדגשה6 3 2 3 2 2 4" xfId="19858"/>
    <cellStyle name="20% - הדגשה6 3 2 3 2 2 5" xfId="12738"/>
    <cellStyle name="20% - הדגשה6 3 2 3 2 2 6" xfId="29922"/>
    <cellStyle name="20% - הדגשה6 3 2 3 2 2 7" xfId="5531"/>
    <cellStyle name="20% - הדגשה6 3 2 3 2 3" xfId="3390"/>
    <cellStyle name="20% - הדגשה6 3 2 3 2 3 2" xfId="9788"/>
    <cellStyle name="20% - הדגשה6 3 2 3 2 3 2 2" xfId="24023"/>
    <cellStyle name="20% - הדגשה6 3 2 3 2 3 2 3" xfId="17355"/>
    <cellStyle name="20% - הדגשה6 3 2 3 2 3 3" xfId="20691"/>
    <cellStyle name="20% - הדגשה6 3 2 3 2 3 4" xfId="13762"/>
    <cellStyle name="20% - הדגשה6 3 2 3 2 3 5" xfId="30981"/>
    <cellStyle name="20% - הדגשה6 3 2 3 2 3 6" xfId="6590"/>
    <cellStyle name="20% - הדגשה6 3 2 3 2 4" xfId="7661"/>
    <cellStyle name="20% - הדגשה6 3 2 3 2 4 2" xfId="22358"/>
    <cellStyle name="20% - הדגשה6 3 2 3 2 4 3" xfId="15563"/>
    <cellStyle name="20% - הדגשה6 3 2 3 2 5" xfId="19025"/>
    <cellStyle name="20% - הדגשה6 3 2 3 2 6" xfId="11898"/>
    <cellStyle name="20% - הדגשה6 3 2 3 2 7" xfId="28854"/>
    <cellStyle name="20% - הדגשה6 3 2 3 2 8" xfId="4463"/>
    <cellStyle name="20% - הדגשה6 3 2 3 3" xfId="1801"/>
    <cellStyle name="20% - הדגשה6 3 2 3 3 2" xfId="8199"/>
    <cellStyle name="20% - הדגשה6 3 2 3 3 2 2" xfId="17772"/>
    <cellStyle name="20% - הדגשה6 3 2 3 3 2 2 2" xfId="24440"/>
    <cellStyle name="20% - הדגשה6 3 2 3 3 2 3" xfId="21108"/>
    <cellStyle name="20% - הדגשה6 3 2 3 3 2 4" xfId="14180"/>
    <cellStyle name="20% - הדגשה6 3 2 3 3 3" xfId="15980"/>
    <cellStyle name="20% - הדגשה6 3 2 3 3 3 2" xfId="22775"/>
    <cellStyle name="20% - הדגשה6 3 2 3 3 4" xfId="19442"/>
    <cellStyle name="20% - הדגשה6 3 2 3 3 5" xfId="12322"/>
    <cellStyle name="20% - הדגשה6 3 2 3 3 6" xfId="29392"/>
    <cellStyle name="20% - הדגשה6 3 2 3 3 7" xfId="5001"/>
    <cellStyle name="20% - הדגשה6 3 2 3 4" xfId="2860"/>
    <cellStyle name="20% - הדגשה6 3 2 3 4 2" xfId="9258"/>
    <cellStyle name="20% - הדגשה6 3 2 3 4 2 2" xfId="23607"/>
    <cellStyle name="20% - הדגשה6 3 2 3 4 2 3" xfId="16939"/>
    <cellStyle name="20% - הדגשה6 3 2 3 4 3" xfId="20275"/>
    <cellStyle name="20% - הדגשה6 3 2 3 4 4" xfId="13282"/>
    <cellStyle name="20% - הדגשה6 3 2 3 4 5" xfId="30451"/>
    <cellStyle name="20% - הדגשה6 3 2 3 4 6" xfId="6060"/>
    <cellStyle name="20% - הדגשה6 3 2 3 5" xfId="7131"/>
    <cellStyle name="20% - הדגשה6 3 2 3 5 2" xfId="21942"/>
    <cellStyle name="20% - הדגשה6 3 2 3 5 3" xfId="15147"/>
    <cellStyle name="20% - הדגשה6 3 2 3 6" xfId="18609"/>
    <cellStyle name="20% - הדגשה6 3 2 3 7" xfId="11408"/>
    <cellStyle name="20% - הדגשה6 3 2 3 8" xfId="28324"/>
    <cellStyle name="20% - הדגשה6 3 2 3 9" xfId="3933"/>
    <cellStyle name="20% - הדגשה6 3 2 4" xfId="526"/>
    <cellStyle name="20% - הדגשה6 3 2 4 2" xfId="1260"/>
    <cellStyle name="20% - הדגשה6 3 2 4 2 2" xfId="2332"/>
    <cellStyle name="20% - הדגשה6 3 2 4 2 2 2" xfId="8730"/>
    <cellStyle name="20% - הדגשה6 3 2 4 2 2 2 2" xfId="24647"/>
    <cellStyle name="20% - הדגשה6 3 2 4 2 2 2 3" xfId="17979"/>
    <cellStyle name="20% - הדגשה6 3 2 4 2 2 3" xfId="21315"/>
    <cellStyle name="20% - הדגשה6 3 2 4 2 2 4" xfId="14387"/>
    <cellStyle name="20% - הדגשה6 3 2 4 2 2 5" xfId="29923"/>
    <cellStyle name="20% - הדגשה6 3 2 4 2 2 6" xfId="5532"/>
    <cellStyle name="20% - הדגשה6 3 2 4 2 3" xfId="3391"/>
    <cellStyle name="20% - הדגשה6 3 2 4 2 3 2" xfId="9789"/>
    <cellStyle name="20% - הדגשה6 3 2 4 2 3 2 2" xfId="22982"/>
    <cellStyle name="20% - הדגשה6 3 2 4 2 3 3" xfId="16187"/>
    <cellStyle name="20% - הדגשה6 3 2 4 2 3 4" xfId="30982"/>
    <cellStyle name="20% - הדגשה6 3 2 4 2 3 5" xfId="6591"/>
    <cellStyle name="20% - הדגשה6 3 2 4 2 4" xfId="7662"/>
    <cellStyle name="20% - הדגשה6 3 2 4 2 4 2" xfId="19649"/>
    <cellStyle name="20% - הדגשה6 3 2 4 2 5" xfId="12529"/>
    <cellStyle name="20% - הדגשה6 3 2 4 2 6" xfId="28855"/>
    <cellStyle name="20% - הדגשה6 3 2 4 2 7" xfId="4464"/>
    <cellStyle name="20% - הדגשה6 3 2 4 3" xfId="1802"/>
    <cellStyle name="20% - הדגשה6 3 2 4 3 2" xfId="8200"/>
    <cellStyle name="20% - הדגשה6 3 2 4 3 2 2" xfId="23814"/>
    <cellStyle name="20% - הדגשה6 3 2 4 3 2 3" xfId="17146"/>
    <cellStyle name="20% - הדגשה6 3 2 4 3 3" xfId="20482"/>
    <cellStyle name="20% - הדגשה6 3 2 4 3 4" xfId="13553"/>
    <cellStyle name="20% - הדגשה6 3 2 4 3 5" xfId="29393"/>
    <cellStyle name="20% - הדגשה6 3 2 4 3 6" xfId="5002"/>
    <cellStyle name="20% - הדגשה6 3 2 4 4" xfId="2861"/>
    <cellStyle name="20% - הדגשה6 3 2 4 4 2" xfId="9259"/>
    <cellStyle name="20% - הדגשה6 3 2 4 4 2 2" xfId="22149"/>
    <cellStyle name="20% - הדגשה6 3 2 4 4 3" xfId="15354"/>
    <cellStyle name="20% - הדגשה6 3 2 4 4 4" xfId="30452"/>
    <cellStyle name="20% - הדגשה6 3 2 4 4 5" xfId="6061"/>
    <cellStyle name="20% - הדגשה6 3 2 4 5" xfId="7132"/>
    <cellStyle name="20% - הדגשה6 3 2 4 5 2" xfId="18816"/>
    <cellStyle name="20% - הדגשה6 3 2 4 6" xfId="11684"/>
    <cellStyle name="20% - הדגשה6 3 2 4 7" xfId="28325"/>
    <cellStyle name="20% - הדגשה6 3 2 4 8" xfId="3934"/>
    <cellStyle name="20% - הדגשה6 3 2 5" xfId="1256"/>
    <cellStyle name="20% - הדגשה6 3 2 5 2" xfId="2328"/>
    <cellStyle name="20% - הדגשה6 3 2 5 2 2" xfId="8726"/>
    <cellStyle name="20% - הדגשה6 3 2 5 2 2 2" xfId="24230"/>
    <cellStyle name="20% - הדגשה6 3 2 5 2 2 3" xfId="17562"/>
    <cellStyle name="20% - הדגשה6 3 2 5 2 3" xfId="20898"/>
    <cellStyle name="20% - הדגשה6 3 2 5 2 4" xfId="13970"/>
    <cellStyle name="20% - הדגשה6 3 2 5 2 5" xfId="29919"/>
    <cellStyle name="20% - הדגשה6 3 2 5 2 6" xfId="5528"/>
    <cellStyle name="20% - הדגשה6 3 2 5 3" xfId="3387"/>
    <cellStyle name="20% - הדגשה6 3 2 5 3 2" xfId="9785"/>
    <cellStyle name="20% - הדגשה6 3 2 5 3 2 2" xfId="22565"/>
    <cellStyle name="20% - הדגשה6 3 2 5 3 3" xfId="15770"/>
    <cellStyle name="20% - הדגשה6 3 2 5 3 4" xfId="30978"/>
    <cellStyle name="20% - הדגשה6 3 2 5 3 5" xfId="6587"/>
    <cellStyle name="20% - הדגשה6 3 2 5 4" xfId="7658"/>
    <cellStyle name="20% - הדגשה6 3 2 5 4 2" xfId="19232"/>
    <cellStyle name="20% - הדגשה6 3 2 5 5" xfId="12112"/>
    <cellStyle name="20% - הדגשה6 3 2 5 6" xfId="28851"/>
    <cellStyle name="20% - הדגשה6 3 2 5 7" xfId="4460"/>
    <cellStyle name="20% - הדגשה6 3 2 6" xfId="1798"/>
    <cellStyle name="20% - הדגשה6 3 2 6 2" xfId="8196"/>
    <cellStyle name="20% - הדגשה6 3 2 6 2 2" xfId="23397"/>
    <cellStyle name="20% - הדגשה6 3 2 6 2 3" xfId="16729"/>
    <cellStyle name="20% - הדגשה6 3 2 6 3" xfId="20065"/>
    <cellStyle name="20% - הדגשה6 3 2 6 4" xfId="13072"/>
    <cellStyle name="20% - הדגשה6 3 2 6 5" xfId="29389"/>
    <cellStyle name="20% - הדגשה6 3 2 6 6" xfId="4998"/>
    <cellStyle name="20% - הדגשה6 3 2 7" xfId="2857"/>
    <cellStyle name="20% - הדגשה6 3 2 7 2" xfId="9255"/>
    <cellStyle name="20% - הדגשה6 3 2 7 2 2" xfId="21732"/>
    <cellStyle name="20% - הדגשה6 3 2 7 3" xfId="14937"/>
    <cellStyle name="20% - הדגשה6 3 2 7 4" xfId="30448"/>
    <cellStyle name="20% - הדגשה6 3 2 7 5" xfId="6057"/>
    <cellStyle name="20% - הדגשה6 3 2 8" xfId="7128"/>
    <cellStyle name="20% - הדגשה6 3 2 8 2" xfId="18457"/>
    <cellStyle name="20% - הדגשה6 3 2 9" xfId="10656"/>
    <cellStyle name="20% - הדגשה6 3 3" xfId="527"/>
    <cellStyle name="20% - הדגשה6 3 3 10" xfId="28326"/>
    <cellStyle name="20% - הדגשה6 3 3 11" xfId="3935"/>
    <cellStyle name="20% - הדגשה6 3 3 2" xfId="528"/>
    <cellStyle name="20% - הדגשה6 3 3 2 2" xfId="1262"/>
    <cellStyle name="20% - הדגשה6 3 3 2 2 2" xfId="2334"/>
    <cellStyle name="20% - הדגשה6 3 3 2 2 2 2" xfId="8732"/>
    <cellStyle name="20% - הדגשה6 3 3 2 2 2 2 2" xfId="18252"/>
    <cellStyle name="20% - הדגשה6 3 3 2 2 2 2 2 2" xfId="24920"/>
    <cellStyle name="20% - הדגשה6 3 3 2 2 2 2 3" xfId="21588"/>
    <cellStyle name="20% - הדגשה6 3 3 2 2 2 2 4" xfId="14660"/>
    <cellStyle name="20% - הדגשה6 3 3 2 2 2 3" xfId="16460"/>
    <cellStyle name="20% - הדגשה6 3 3 2 2 2 3 2" xfId="23255"/>
    <cellStyle name="20% - הדגשה6 3 3 2 2 2 4" xfId="19922"/>
    <cellStyle name="20% - הדגשה6 3 3 2 2 2 5" xfId="12802"/>
    <cellStyle name="20% - הדגשה6 3 3 2 2 2 6" xfId="29925"/>
    <cellStyle name="20% - הדגשה6 3 3 2 2 2 7" xfId="5534"/>
    <cellStyle name="20% - הדגשה6 3 3 2 2 3" xfId="3393"/>
    <cellStyle name="20% - הדגשה6 3 3 2 2 3 2" xfId="9791"/>
    <cellStyle name="20% - הדגשה6 3 3 2 2 3 2 2" xfId="24087"/>
    <cellStyle name="20% - הדגשה6 3 3 2 2 3 2 3" xfId="17419"/>
    <cellStyle name="20% - הדגשה6 3 3 2 2 3 3" xfId="20755"/>
    <cellStyle name="20% - הדגשה6 3 3 2 2 3 4" xfId="13826"/>
    <cellStyle name="20% - הדגשה6 3 3 2 2 3 5" xfId="30984"/>
    <cellStyle name="20% - הדגשה6 3 3 2 2 3 6" xfId="6593"/>
    <cellStyle name="20% - הדגשה6 3 3 2 2 4" xfId="7664"/>
    <cellStyle name="20% - הדגשה6 3 3 2 2 4 2" xfId="22422"/>
    <cellStyle name="20% - הדגשה6 3 3 2 2 4 3" xfId="15627"/>
    <cellStyle name="20% - הדגשה6 3 3 2 2 5" xfId="19089"/>
    <cellStyle name="20% - הדגשה6 3 3 2 2 6" xfId="11962"/>
    <cellStyle name="20% - הדגשה6 3 3 2 2 7" xfId="28857"/>
    <cellStyle name="20% - הדגשה6 3 3 2 2 8" xfId="4466"/>
    <cellStyle name="20% - הדגשה6 3 3 2 3" xfId="1804"/>
    <cellStyle name="20% - הדגשה6 3 3 2 3 2" xfId="8202"/>
    <cellStyle name="20% - הדגשה6 3 3 2 3 2 2" xfId="17836"/>
    <cellStyle name="20% - הדגשה6 3 3 2 3 2 2 2" xfId="24504"/>
    <cellStyle name="20% - הדגשה6 3 3 2 3 2 3" xfId="21172"/>
    <cellStyle name="20% - הדגשה6 3 3 2 3 2 4" xfId="14244"/>
    <cellStyle name="20% - הדגשה6 3 3 2 3 3" xfId="16044"/>
    <cellStyle name="20% - הדגשה6 3 3 2 3 3 2" xfId="22839"/>
    <cellStyle name="20% - הדגשה6 3 3 2 3 4" xfId="19506"/>
    <cellStyle name="20% - הדגשה6 3 3 2 3 5" xfId="12386"/>
    <cellStyle name="20% - הדגשה6 3 3 2 3 6" xfId="29395"/>
    <cellStyle name="20% - הדגשה6 3 3 2 3 7" xfId="5004"/>
    <cellStyle name="20% - הדגשה6 3 3 2 4" xfId="2863"/>
    <cellStyle name="20% - הדגשה6 3 3 2 4 2" xfId="9261"/>
    <cellStyle name="20% - הדגשה6 3 3 2 4 2 2" xfId="23671"/>
    <cellStyle name="20% - הדגשה6 3 3 2 4 2 3" xfId="17003"/>
    <cellStyle name="20% - הדגשה6 3 3 2 4 3" xfId="20339"/>
    <cellStyle name="20% - הדגשה6 3 3 2 4 4" xfId="13346"/>
    <cellStyle name="20% - הדגשה6 3 3 2 4 5" xfId="30454"/>
    <cellStyle name="20% - הדגשה6 3 3 2 4 6" xfId="6063"/>
    <cellStyle name="20% - הדגשה6 3 3 2 5" xfId="7134"/>
    <cellStyle name="20% - הדגשה6 3 3 2 5 2" xfId="22006"/>
    <cellStyle name="20% - הדגשה6 3 3 2 5 3" xfId="15211"/>
    <cellStyle name="20% - הדגשה6 3 3 2 6" xfId="18673"/>
    <cellStyle name="20% - הדגשה6 3 3 2 7" xfId="11472"/>
    <cellStyle name="20% - הדגשה6 3 3 2 8" xfId="28327"/>
    <cellStyle name="20% - הדגשה6 3 3 2 9" xfId="3936"/>
    <cellStyle name="20% - הדגשה6 3 3 3" xfId="1261"/>
    <cellStyle name="20% - הדגשה6 3 3 3 2" xfId="2333"/>
    <cellStyle name="20% - הדגשה6 3 3 3 2 2" xfId="8731"/>
    <cellStyle name="20% - הדגשה6 3 3 3 2 2 2" xfId="18043"/>
    <cellStyle name="20% - הדגשה6 3 3 3 2 2 2 2" xfId="24711"/>
    <cellStyle name="20% - הדגשה6 3 3 3 2 2 3" xfId="21379"/>
    <cellStyle name="20% - הדגשה6 3 3 3 2 2 4" xfId="14451"/>
    <cellStyle name="20% - הדגשה6 3 3 3 2 3" xfId="16251"/>
    <cellStyle name="20% - הדגשה6 3 3 3 2 3 2" xfId="23046"/>
    <cellStyle name="20% - הדגשה6 3 3 3 2 4" xfId="19713"/>
    <cellStyle name="20% - הדגשה6 3 3 3 2 5" xfId="12593"/>
    <cellStyle name="20% - הדגשה6 3 3 3 2 6" xfId="29924"/>
    <cellStyle name="20% - הדגשה6 3 3 3 2 7" xfId="5533"/>
    <cellStyle name="20% - הדגשה6 3 3 3 3" xfId="3392"/>
    <cellStyle name="20% - הדגשה6 3 3 3 3 2" xfId="9790"/>
    <cellStyle name="20% - הדגשה6 3 3 3 3 2 2" xfId="23878"/>
    <cellStyle name="20% - הדגשה6 3 3 3 3 2 3" xfId="17210"/>
    <cellStyle name="20% - הדגשה6 3 3 3 3 3" xfId="20546"/>
    <cellStyle name="20% - הדגשה6 3 3 3 3 4" xfId="13617"/>
    <cellStyle name="20% - הדגשה6 3 3 3 3 5" xfId="30983"/>
    <cellStyle name="20% - הדגשה6 3 3 3 3 6" xfId="6592"/>
    <cellStyle name="20% - הדגשה6 3 3 3 4" xfId="7663"/>
    <cellStyle name="20% - הדגשה6 3 3 3 4 2" xfId="22213"/>
    <cellStyle name="20% - הדגשה6 3 3 3 4 3" xfId="15418"/>
    <cellStyle name="20% - הדגשה6 3 3 3 5" xfId="18880"/>
    <cellStyle name="20% - הדגשה6 3 3 3 6" xfId="11748"/>
    <cellStyle name="20% - הדגשה6 3 3 3 7" xfId="28856"/>
    <cellStyle name="20% - הדגשה6 3 3 3 8" xfId="4465"/>
    <cellStyle name="20% - הדגשה6 3 3 4" xfId="1803"/>
    <cellStyle name="20% - הדגשה6 3 3 4 2" xfId="8201"/>
    <cellStyle name="20% - הדגשה6 3 3 4 2 2" xfId="17626"/>
    <cellStyle name="20% - הדגשה6 3 3 4 2 2 2" xfId="24294"/>
    <cellStyle name="20% - הדגשה6 3 3 4 2 3" xfId="20962"/>
    <cellStyle name="20% - הדגשה6 3 3 4 2 4" xfId="14034"/>
    <cellStyle name="20% - הדגשה6 3 3 4 3" xfId="15834"/>
    <cellStyle name="20% - הדגשה6 3 3 4 3 2" xfId="22629"/>
    <cellStyle name="20% - הדגשה6 3 3 4 4" xfId="19296"/>
    <cellStyle name="20% - הדגשה6 3 3 4 5" xfId="12176"/>
    <cellStyle name="20% - הדגשה6 3 3 4 6" xfId="29394"/>
    <cellStyle name="20% - הדגשה6 3 3 4 7" xfId="5003"/>
    <cellStyle name="20% - הדגשה6 3 3 5" xfId="2862"/>
    <cellStyle name="20% - הדגשה6 3 3 5 2" xfId="9260"/>
    <cellStyle name="20% - הדגשה6 3 3 5 2 2" xfId="23461"/>
    <cellStyle name="20% - הדגשה6 3 3 5 2 3" xfId="16793"/>
    <cellStyle name="20% - הדגשה6 3 3 5 3" xfId="20129"/>
    <cellStyle name="20% - הדגשה6 3 3 5 4" xfId="13136"/>
    <cellStyle name="20% - הדגשה6 3 3 5 5" xfId="30453"/>
    <cellStyle name="20% - הדגשה6 3 3 5 6" xfId="6062"/>
    <cellStyle name="20% - הדגשה6 3 3 6" xfId="7133"/>
    <cellStyle name="20% - הדגשה6 3 3 6 2" xfId="21796"/>
    <cellStyle name="20% - הדגשה6 3 3 6 3" xfId="15001"/>
    <cellStyle name="20% - הדגשה6 3 3 7" xfId="18514"/>
    <cellStyle name="20% - הדגשה6 3 3 8" xfId="25374"/>
    <cellStyle name="20% - הדגשה6 3 3 9" xfId="11131"/>
    <cellStyle name="20% - הדגשה6 3 4" xfId="529"/>
    <cellStyle name="20% - הדגשה6 3 4 2" xfId="1263"/>
    <cellStyle name="20% - הדגשה6 3 4 2 2" xfId="2335"/>
    <cellStyle name="20% - הדגשה6 3 4 2 2 2" xfId="8733"/>
    <cellStyle name="20% - הדגשה6 3 4 2 2 2 2" xfId="18131"/>
    <cellStyle name="20% - הדגשה6 3 4 2 2 2 2 2" xfId="24799"/>
    <cellStyle name="20% - הדגשה6 3 4 2 2 2 3" xfId="21467"/>
    <cellStyle name="20% - הדגשה6 3 4 2 2 2 4" xfId="14539"/>
    <cellStyle name="20% - הדגשה6 3 4 2 2 3" xfId="16339"/>
    <cellStyle name="20% - הדגשה6 3 4 2 2 3 2" xfId="23134"/>
    <cellStyle name="20% - הדגשה6 3 4 2 2 4" xfId="19801"/>
    <cellStyle name="20% - הדגשה6 3 4 2 2 5" xfId="12681"/>
    <cellStyle name="20% - הדגשה6 3 4 2 2 6" xfId="29926"/>
    <cellStyle name="20% - הדגשה6 3 4 2 2 7" xfId="5535"/>
    <cellStyle name="20% - הדגשה6 3 4 2 3" xfId="3394"/>
    <cellStyle name="20% - הדגשה6 3 4 2 3 2" xfId="9792"/>
    <cellStyle name="20% - הדגשה6 3 4 2 3 2 2" xfId="23966"/>
    <cellStyle name="20% - הדגשה6 3 4 2 3 2 3" xfId="17298"/>
    <cellStyle name="20% - הדגשה6 3 4 2 3 3" xfId="20634"/>
    <cellStyle name="20% - הדגשה6 3 4 2 3 4" xfId="13705"/>
    <cellStyle name="20% - הדגשה6 3 4 2 3 5" xfId="30985"/>
    <cellStyle name="20% - הדגשה6 3 4 2 3 6" xfId="6594"/>
    <cellStyle name="20% - הדגשה6 3 4 2 4" xfId="7665"/>
    <cellStyle name="20% - הדגשה6 3 4 2 4 2" xfId="22301"/>
    <cellStyle name="20% - הדגשה6 3 4 2 4 3" xfId="15506"/>
    <cellStyle name="20% - הדגשה6 3 4 2 5" xfId="18968"/>
    <cellStyle name="20% - הדגשה6 3 4 2 6" xfId="11841"/>
    <cellStyle name="20% - הדגשה6 3 4 2 7" xfId="28858"/>
    <cellStyle name="20% - הדגשה6 3 4 2 8" xfId="4467"/>
    <cellStyle name="20% - הדגשה6 3 4 3" xfId="1805"/>
    <cellStyle name="20% - הדגשה6 3 4 3 2" xfId="8203"/>
    <cellStyle name="20% - הדגשה6 3 4 3 2 2" xfId="17715"/>
    <cellStyle name="20% - הדגשה6 3 4 3 2 2 2" xfId="24383"/>
    <cellStyle name="20% - הדגשה6 3 4 3 2 3" xfId="21051"/>
    <cellStyle name="20% - הדגשה6 3 4 3 2 4" xfId="14123"/>
    <cellStyle name="20% - הדגשה6 3 4 3 3" xfId="15923"/>
    <cellStyle name="20% - הדגשה6 3 4 3 3 2" xfId="22718"/>
    <cellStyle name="20% - הדגשה6 3 4 3 4" xfId="19385"/>
    <cellStyle name="20% - הדגשה6 3 4 3 5" xfId="12265"/>
    <cellStyle name="20% - הדגשה6 3 4 3 6" xfId="29396"/>
    <cellStyle name="20% - הדגשה6 3 4 3 7" xfId="5005"/>
    <cellStyle name="20% - הדגשה6 3 4 4" xfId="2864"/>
    <cellStyle name="20% - הדגשה6 3 4 4 2" xfId="9262"/>
    <cellStyle name="20% - הדגשה6 3 4 4 2 2" xfId="23550"/>
    <cellStyle name="20% - הדגשה6 3 4 4 2 3" xfId="16882"/>
    <cellStyle name="20% - הדגשה6 3 4 4 3" xfId="20218"/>
    <cellStyle name="20% - הדגשה6 3 4 4 4" xfId="13225"/>
    <cellStyle name="20% - הדגשה6 3 4 4 5" xfId="30455"/>
    <cellStyle name="20% - הדגשה6 3 4 4 6" xfId="6064"/>
    <cellStyle name="20% - הדגשה6 3 4 5" xfId="7135"/>
    <cellStyle name="20% - הדגשה6 3 4 5 2" xfId="21885"/>
    <cellStyle name="20% - הדגשה6 3 4 5 3" xfId="15090"/>
    <cellStyle name="20% - הדגשה6 3 4 6" xfId="18445"/>
    <cellStyle name="20% - הדגשה6 3 4 7" xfId="11351"/>
    <cellStyle name="20% - הדגשה6 3 4 8" xfId="28328"/>
    <cellStyle name="20% - הדגשה6 3 4 9" xfId="3937"/>
    <cellStyle name="20% - הדגשה6 3 5" xfId="530"/>
    <cellStyle name="20% - הדגשה6 3 5 2" xfId="1264"/>
    <cellStyle name="20% - הדגשה6 3 5 2 2" xfId="2336"/>
    <cellStyle name="20% - הדגשה6 3 5 2 2 2" xfId="8734"/>
    <cellStyle name="20% - הדגשה6 3 5 2 2 2 2" xfId="24590"/>
    <cellStyle name="20% - הדגשה6 3 5 2 2 2 3" xfId="17922"/>
    <cellStyle name="20% - הדגשה6 3 5 2 2 3" xfId="21258"/>
    <cellStyle name="20% - הדגשה6 3 5 2 2 4" xfId="14330"/>
    <cellStyle name="20% - הדגשה6 3 5 2 2 5" xfId="29927"/>
    <cellStyle name="20% - הדגשה6 3 5 2 2 6" xfId="5536"/>
    <cellStyle name="20% - הדגשה6 3 5 2 3" xfId="3395"/>
    <cellStyle name="20% - הדגשה6 3 5 2 3 2" xfId="9793"/>
    <cellStyle name="20% - הדגשה6 3 5 2 3 2 2" xfId="22925"/>
    <cellStyle name="20% - הדגשה6 3 5 2 3 3" xfId="16130"/>
    <cellStyle name="20% - הדגשה6 3 5 2 3 4" xfId="30986"/>
    <cellStyle name="20% - הדגשה6 3 5 2 3 5" xfId="6595"/>
    <cellStyle name="20% - הדגשה6 3 5 2 4" xfId="7666"/>
    <cellStyle name="20% - הדגשה6 3 5 2 4 2" xfId="19592"/>
    <cellStyle name="20% - הדגשה6 3 5 2 5" xfId="12472"/>
    <cellStyle name="20% - הדגשה6 3 5 2 6" xfId="28859"/>
    <cellStyle name="20% - הדגשה6 3 5 2 7" xfId="4468"/>
    <cellStyle name="20% - הדגשה6 3 5 3" xfId="1806"/>
    <cellStyle name="20% - הדגשה6 3 5 3 2" xfId="8204"/>
    <cellStyle name="20% - הדגשה6 3 5 3 2 2" xfId="23757"/>
    <cellStyle name="20% - הדגשה6 3 5 3 2 3" xfId="17089"/>
    <cellStyle name="20% - הדגשה6 3 5 3 3" xfId="20425"/>
    <cellStyle name="20% - הדגשה6 3 5 3 4" xfId="13496"/>
    <cellStyle name="20% - הדגשה6 3 5 3 5" xfId="29397"/>
    <cellStyle name="20% - הדגשה6 3 5 3 6" xfId="5006"/>
    <cellStyle name="20% - הדגשה6 3 5 4" xfId="2865"/>
    <cellStyle name="20% - הדגשה6 3 5 4 2" xfId="9263"/>
    <cellStyle name="20% - הדגשה6 3 5 4 2 2" xfId="22092"/>
    <cellStyle name="20% - הדגשה6 3 5 4 3" xfId="15297"/>
    <cellStyle name="20% - הדגשה6 3 5 4 4" xfId="30456"/>
    <cellStyle name="20% - הדגשה6 3 5 4 5" xfId="6065"/>
    <cellStyle name="20% - הדגשה6 3 5 5" xfId="7136"/>
    <cellStyle name="20% - הדגשה6 3 5 5 2" xfId="18759"/>
    <cellStyle name="20% - הדגשה6 3 5 6" xfId="11627"/>
    <cellStyle name="20% - הדגשה6 3 5 7" xfId="28329"/>
    <cellStyle name="20% - הדגשה6 3 5 8" xfId="3938"/>
    <cellStyle name="20% - הדגשה6 3 6" xfId="948"/>
    <cellStyle name="20% - הדגשה6 3 6 2" xfId="13913"/>
    <cellStyle name="20% - הדגשה6 3 6 2 2" xfId="17505"/>
    <cellStyle name="20% - הדגשה6 3 6 2 2 2" xfId="24173"/>
    <cellStyle name="20% - הדגשה6 3 6 2 3" xfId="20841"/>
    <cellStyle name="20% - הדגשה6 3 6 3" xfId="15713"/>
    <cellStyle name="20% - הדגשה6 3 6 3 2" xfId="22508"/>
    <cellStyle name="20% - הדגשה6 3 6 4" xfId="19175"/>
    <cellStyle name="20% - הדגשה6 3 6 5" xfId="26948"/>
    <cellStyle name="20% - הדגשה6 3 6 6" xfId="12055"/>
    <cellStyle name="20% - הדגשה6 3 7" xfId="1077"/>
    <cellStyle name="20% - הדגשה6 3 7 2" xfId="2149"/>
    <cellStyle name="20% - הדגשה6 3 7 2 2" xfId="8547"/>
    <cellStyle name="20% - הדגשה6 3 7 2 2 2" xfId="23340"/>
    <cellStyle name="20% - הדגשה6 3 7 2 3" xfId="16672"/>
    <cellStyle name="20% - הדגשה6 3 7 2 4" xfId="29740"/>
    <cellStyle name="20% - הדגשה6 3 7 2 5" xfId="5349"/>
    <cellStyle name="20% - הדגשה6 3 7 3" xfId="3208"/>
    <cellStyle name="20% - הדגשה6 3 7 3 2" xfId="9606"/>
    <cellStyle name="20% - הדגשה6 3 7 3 3" xfId="20008"/>
    <cellStyle name="20% - הדגשה6 3 7 3 4" xfId="30799"/>
    <cellStyle name="20% - הדגשה6 3 7 3 5" xfId="6408"/>
    <cellStyle name="20% - הדגשה6 3 7 4" xfId="7479"/>
    <cellStyle name="20% - הדגשה6 3 7 5" xfId="13015"/>
    <cellStyle name="20% - הדגשה6 3 7 6" xfId="28672"/>
    <cellStyle name="20% - הדגשה6 3 7 7" xfId="4281"/>
    <cellStyle name="20% - הדגשה6 3 8" xfId="1619"/>
    <cellStyle name="20% - הדגשה6 3 8 2" xfId="8017"/>
    <cellStyle name="20% - הדגשה6 3 8 2 2" xfId="21675"/>
    <cellStyle name="20% - הדגשה6 3 8 3" xfId="14880"/>
    <cellStyle name="20% - הדגשה6 3 8 4" xfId="29210"/>
    <cellStyle name="20% - הדגשה6 3 8 5" xfId="4819"/>
    <cellStyle name="20% - הדגשה6 3 9" xfId="2678"/>
    <cellStyle name="20% - הדגשה6 3 9 2" xfId="9076"/>
    <cellStyle name="20% - הדגשה6 3 9 3" xfId="18406"/>
    <cellStyle name="20% - הדגשה6 3 9 4" xfId="30269"/>
    <cellStyle name="20% - הדגשה6 3 9 5" xfId="5878"/>
    <cellStyle name="20% - הדגשה6 30" xfId="26246"/>
    <cellStyle name="20% - הדגשה6 31" xfId="10110"/>
    <cellStyle name="20% - הדגשה6 32" xfId="28110"/>
    <cellStyle name="20% - הדגשה6 33" xfId="3723"/>
    <cellStyle name="20% - הדגשה6 4" xfId="531"/>
    <cellStyle name="20% - הדגשה6 4 10" xfId="28330"/>
    <cellStyle name="20% - הדגשה6 4 11" xfId="3939"/>
    <cellStyle name="20% - הדגשה6 4 2" xfId="532"/>
    <cellStyle name="20% - הדגשה6 4 2 2" xfId="533"/>
    <cellStyle name="20% - הדגשה6 4 2 2 2" xfId="1267"/>
    <cellStyle name="20% - הדגשה6 4 2 2 2 2" xfId="2339"/>
    <cellStyle name="20% - הדגשה6 4 2 2 2 2 2" xfId="8737"/>
    <cellStyle name="20% - הדגשה6 4 2 2 2 2 2 2" xfId="24888"/>
    <cellStyle name="20% - הדגשה6 4 2 2 2 2 2 3" xfId="18220"/>
    <cellStyle name="20% - הדגשה6 4 2 2 2 2 3" xfId="21556"/>
    <cellStyle name="20% - הדגשה6 4 2 2 2 2 4" xfId="14628"/>
    <cellStyle name="20% - הדגשה6 4 2 2 2 2 5" xfId="29930"/>
    <cellStyle name="20% - הדגשה6 4 2 2 2 2 6" xfId="5539"/>
    <cellStyle name="20% - הדגשה6 4 2 2 2 3" xfId="3398"/>
    <cellStyle name="20% - הדגשה6 4 2 2 2 3 2" xfId="9796"/>
    <cellStyle name="20% - הדגשה6 4 2 2 2 3 2 2" xfId="23223"/>
    <cellStyle name="20% - הדגשה6 4 2 2 2 3 3" xfId="16428"/>
    <cellStyle name="20% - הדגשה6 4 2 2 2 3 4" xfId="30989"/>
    <cellStyle name="20% - הדגשה6 4 2 2 2 3 5" xfId="6598"/>
    <cellStyle name="20% - הדגשה6 4 2 2 2 4" xfId="7669"/>
    <cellStyle name="20% - הדגשה6 4 2 2 2 4 2" xfId="19890"/>
    <cellStyle name="20% - הדגשה6 4 2 2 2 5" xfId="12770"/>
    <cellStyle name="20% - הדגשה6 4 2 2 2 6" xfId="28862"/>
    <cellStyle name="20% - הדגשה6 4 2 2 2 7" xfId="4471"/>
    <cellStyle name="20% - הדגשה6 4 2 2 3" xfId="1809"/>
    <cellStyle name="20% - הדגשה6 4 2 2 3 2" xfId="8207"/>
    <cellStyle name="20% - הדגשה6 4 2 2 3 2 2" xfId="24055"/>
    <cellStyle name="20% - הדגשה6 4 2 2 3 2 3" xfId="17387"/>
    <cellStyle name="20% - הדגשה6 4 2 2 3 3" xfId="20723"/>
    <cellStyle name="20% - הדגשה6 4 2 2 3 4" xfId="13794"/>
    <cellStyle name="20% - הדגשה6 4 2 2 3 5" xfId="29400"/>
    <cellStyle name="20% - הדגשה6 4 2 2 3 6" xfId="5009"/>
    <cellStyle name="20% - הדגשה6 4 2 2 4" xfId="2868"/>
    <cellStyle name="20% - הדגשה6 4 2 2 4 2" xfId="9266"/>
    <cellStyle name="20% - הדגשה6 4 2 2 4 2 2" xfId="22390"/>
    <cellStyle name="20% - הדגשה6 4 2 2 4 3" xfId="15595"/>
    <cellStyle name="20% - הדגשה6 4 2 2 4 4" xfId="30459"/>
    <cellStyle name="20% - הדגשה6 4 2 2 4 5" xfId="6068"/>
    <cellStyle name="20% - הדגשה6 4 2 2 5" xfId="7139"/>
    <cellStyle name="20% - הדגשה6 4 2 2 5 2" xfId="19057"/>
    <cellStyle name="20% - הדגשה6 4 2 2 6" xfId="11930"/>
    <cellStyle name="20% - הדגשה6 4 2 2 7" xfId="28332"/>
    <cellStyle name="20% - הדגשה6 4 2 2 8" xfId="3941"/>
    <cellStyle name="20% - הדגשה6 4 2 3" xfId="1266"/>
    <cellStyle name="20% - הדגשה6 4 2 3 2" xfId="2338"/>
    <cellStyle name="20% - הדגשה6 4 2 3 2 2" xfId="8736"/>
    <cellStyle name="20% - הדגשה6 4 2 3 2 2 2" xfId="24472"/>
    <cellStyle name="20% - הדגשה6 4 2 3 2 2 3" xfId="17804"/>
    <cellStyle name="20% - הדגשה6 4 2 3 2 3" xfId="21140"/>
    <cellStyle name="20% - הדגשה6 4 2 3 2 4" xfId="14212"/>
    <cellStyle name="20% - הדגשה6 4 2 3 2 5" xfId="29929"/>
    <cellStyle name="20% - הדגשה6 4 2 3 2 6" xfId="5538"/>
    <cellStyle name="20% - הדגשה6 4 2 3 3" xfId="3397"/>
    <cellStyle name="20% - הדגשה6 4 2 3 3 2" xfId="9795"/>
    <cellStyle name="20% - הדגשה6 4 2 3 3 2 2" xfId="22807"/>
    <cellStyle name="20% - הדגשה6 4 2 3 3 3" xfId="16012"/>
    <cellStyle name="20% - הדגשה6 4 2 3 3 4" xfId="30988"/>
    <cellStyle name="20% - הדגשה6 4 2 3 3 5" xfId="6597"/>
    <cellStyle name="20% - הדגשה6 4 2 3 4" xfId="7668"/>
    <cellStyle name="20% - הדגשה6 4 2 3 4 2" xfId="19474"/>
    <cellStyle name="20% - הדגשה6 4 2 3 5" xfId="12354"/>
    <cellStyle name="20% - הדגשה6 4 2 3 6" xfId="28861"/>
    <cellStyle name="20% - הדגשה6 4 2 3 7" xfId="4470"/>
    <cellStyle name="20% - הדגשה6 4 2 4" xfId="1808"/>
    <cellStyle name="20% - הדגשה6 4 2 4 2" xfId="8206"/>
    <cellStyle name="20% - הדגשה6 4 2 4 2 2" xfId="23639"/>
    <cellStyle name="20% - הדגשה6 4 2 4 2 3" xfId="16971"/>
    <cellStyle name="20% - הדגשה6 4 2 4 3" xfId="20307"/>
    <cellStyle name="20% - הדגשה6 4 2 4 4" xfId="13314"/>
    <cellStyle name="20% - הדגשה6 4 2 4 5" xfId="29399"/>
    <cellStyle name="20% - הדגשה6 4 2 4 6" xfId="5008"/>
    <cellStyle name="20% - הדגשה6 4 2 5" xfId="2867"/>
    <cellStyle name="20% - הדגשה6 4 2 5 2" xfId="9265"/>
    <cellStyle name="20% - הדגשה6 4 2 5 2 2" xfId="21974"/>
    <cellStyle name="20% - הדגשה6 4 2 5 3" xfId="15179"/>
    <cellStyle name="20% - הדגשה6 4 2 5 4" xfId="30458"/>
    <cellStyle name="20% - הדגשה6 4 2 5 5" xfId="6067"/>
    <cellStyle name="20% - הדגשה6 4 2 6" xfId="7138"/>
    <cellStyle name="20% - הדגשה6 4 2 6 2" xfId="18641"/>
    <cellStyle name="20% - הדגשה6 4 2 7" xfId="11440"/>
    <cellStyle name="20% - הדגשה6 4 2 8" xfId="28331"/>
    <cellStyle name="20% - הדגשה6 4 2 9" xfId="3940"/>
    <cellStyle name="20% - הדגשה6 4 3" xfId="534"/>
    <cellStyle name="20% - הדגשה6 4 3 2" xfId="1268"/>
    <cellStyle name="20% - הדגשה6 4 3 2 2" xfId="2340"/>
    <cellStyle name="20% - הדגשה6 4 3 2 2 2" xfId="8738"/>
    <cellStyle name="20% - הדגשה6 4 3 2 2 2 2" xfId="24679"/>
    <cellStyle name="20% - הדגשה6 4 3 2 2 2 3" xfId="18011"/>
    <cellStyle name="20% - הדגשה6 4 3 2 2 3" xfId="21347"/>
    <cellStyle name="20% - הדגשה6 4 3 2 2 4" xfId="14419"/>
    <cellStyle name="20% - הדגשה6 4 3 2 2 5" xfId="29931"/>
    <cellStyle name="20% - הדגשה6 4 3 2 2 6" xfId="5540"/>
    <cellStyle name="20% - הדגשה6 4 3 2 3" xfId="3399"/>
    <cellStyle name="20% - הדגשה6 4 3 2 3 2" xfId="9797"/>
    <cellStyle name="20% - הדגשה6 4 3 2 3 2 2" xfId="23014"/>
    <cellStyle name="20% - הדגשה6 4 3 2 3 3" xfId="16219"/>
    <cellStyle name="20% - הדגשה6 4 3 2 3 4" xfId="30990"/>
    <cellStyle name="20% - הדגשה6 4 3 2 3 5" xfId="6599"/>
    <cellStyle name="20% - הדגשה6 4 3 2 4" xfId="7670"/>
    <cellStyle name="20% - הדגשה6 4 3 2 4 2" xfId="19681"/>
    <cellStyle name="20% - הדגשה6 4 3 2 5" xfId="12561"/>
    <cellStyle name="20% - הדגשה6 4 3 2 6" xfId="28863"/>
    <cellStyle name="20% - הדגשה6 4 3 2 7" xfId="4472"/>
    <cellStyle name="20% - הדגשה6 4 3 3" xfId="1810"/>
    <cellStyle name="20% - הדגשה6 4 3 3 2" xfId="8208"/>
    <cellStyle name="20% - הדגשה6 4 3 3 2 2" xfId="23846"/>
    <cellStyle name="20% - הדגשה6 4 3 3 2 3" xfId="17178"/>
    <cellStyle name="20% - הדגשה6 4 3 3 3" xfId="20514"/>
    <cellStyle name="20% - הדגשה6 4 3 3 4" xfId="13585"/>
    <cellStyle name="20% - הדגשה6 4 3 3 5" xfId="29401"/>
    <cellStyle name="20% - הדגשה6 4 3 3 6" xfId="5010"/>
    <cellStyle name="20% - הדגשה6 4 3 4" xfId="2869"/>
    <cellStyle name="20% - הדגשה6 4 3 4 2" xfId="9267"/>
    <cellStyle name="20% - הדגשה6 4 3 4 2 2" xfId="22181"/>
    <cellStyle name="20% - הדגשה6 4 3 4 3" xfId="15386"/>
    <cellStyle name="20% - הדגשה6 4 3 4 4" xfId="30460"/>
    <cellStyle name="20% - הדגשה6 4 3 4 5" xfId="6069"/>
    <cellStyle name="20% - הדגשה6 4 3 5" xfId="7140"/>
    <cellStyle name="20% - הדגשה6 4 3 5 2" xfId="18848"/>
    <cellStyle name="20% - הדגשה6 4 3 6" xfId="11716"/>
    <cellStyle name="20% - הדגשה6 4 3 7" xfId="28333"/>
    <cellStyle name="20% - הדגשה6 4 3 8" xfId="3942"/>
    <cellStyle name="20% - הדגשה6 4 4" xfId="535"/>
    <cellStyle name="20% - הדגשה6 4 4 2" xfId="1269"/>
    <cellStyle name="20% - הדגשה6 4 4 2 2" xfId="2341"/>
    <cellStyle name="20% - הדגשה6 4 4 2 2 2" xfId="8739"/>
    <cellStyle name="20% - הדגשה6 4 4 2 2 2 2" xfId="24262"/>
    <cellStyle name="20% - הדגשה6 4 4 2 2 3" xfId="17594"/>
    <cellStyle name="20% - הדגשה6 4 4 2 2 4" xfId="29932"/>
    <cellStyle name="20% - הדגשה6 4 4 2 2 5" xfId="5541"/>
    <cellStyle name="20% - הדגשה6 4 4 2 3" xfId="3400"/>
    <cellStyle name="20% - הדגשה6 4 4 2 3 2" xfId="9798"/>
    <cellStyle name="20% - הדגשה6 4 4 2 3 3" xfId="20930"/>
    <cellStyle name="20% - הדגשה6 4 4 2 3 4" xfId="30991"/>
    <cellStyle name="20% - הדגשה6 4 4 2 3 5" xfId="6600"/>
    <cellStyle name="20% - הדגשה6 4 4 2 4" xfId="7671"/>
    <cellStyle name="20% - הדגשה6 4 4 2 5" xfId="14002"/>
    <cellStyle name="20% - הדגשה6 4 4 2 6" xfId="28864"/>
    <cellStyle name="20% - הדגשה6 4 4 2 7" xfId="4473"/>
    <cellStyle name="20% - הדגשה6 4 4 3" xfId="1811"/>
    <cellStyle name="20% - הדגשה6 4 4 3 2" xfId="8209"/>
    <cellStyle name="20% - הדגשה6 4 4 3 2 2" xfId="22597"/>
    <cellStyle name="20% - הדגשה6 4 4 3 3" xfId="15802"/>
    <cellStyle name="20% - הדגשה6 4 4 3 4" xfId="29402"/>
    <cellStyle name="20% - הדגשה6 4 4 3 5" xfId="5011"/>
    <cellStyle name="20% - הדגשה6 4 4 4" xfId="2870"/>
    <cellStyle name="20% - הדגשה6 4 4 4 2" xfId="9268"/>
    <cellStyle name="20% - הדגשה6 4 4 4 3" xfId="19264"/>
    <cellStyle name="20% - הדגשה6 4 4 4 4" xfId="30461"/>
    <cellStyle name="20% - הדגשה6 4 4 4 5" xfId="6070"/>
    <cellStyle name="20% - הדגשה6 4 4 5" xfId="7141"/>
    <cellStyle name="20% - הדגשה6 4 4 6" xfId="12144"/>
    <cellStyle name="20% - הדגשה6 4 4 7" xfId="28334"/>
    <cellStyle name="20% - הדגשה6 4 4 8" xfId="3943"/>
    <cellStyle name="20% - הדגשה6 4 5" xfId="1265"/>
    <cellStyle name="20% - הדגשה6 4 5 2" xfId="2337"/>
    <cellStyle name="20% - הדגשה6 4 5 2 2" xfId="8735"/>
    <cellStyle name="20% - הדגשה6 4 5 2 2 2" xfId="23429"/>
    <cellStyle name="20% - הדגשה6 4 5 2 3" xfId="16761"/>
    <cellStyle name="20% - הדגשה6 4 5 2 4" xfId="29928"/>
    <cellStyle name="20% - הדגשה6 4 5 2 5" xfId="5537"/>
    <cellStyle name="20% - הדגשה6 4 5 3" xfId="3396"/>
    <cellStyle name="20% - הדגשה6 4 5 3 2" xfId="9794"/>
    <cellStyle name="20% - הדגשה6 4 5 3 3" xfId="20097"/>
    <cellStyle name="20% - הדגשה6 4 5 3 4" xfId="30987"/>
    <cellStyle name="20% - הדגשה6 4 5 3 5" xfId="6596"/>
    <cellStyle name="20% - הדגשה6 4 5 4" xfId="7667"/>
    <cellStyle name="20% - הדגשה6 4 5 5" xfId="13104"/>
    <cellStyle name="20% - הדגשה6 4 5 6" xfId="28860"/>
    <cellStyle name="20% - הדגשה6 4 5 7" xfId="4469"/>
    <cellStyle name="20% - הדגשה6 4 6" xfId="1807"/>
    <cellStyle name="20% - הדגשה6 4 6 2" xfId="8205"/>
    <cellStyle name="20% - הדגשה6 4 6 2 2" xfId="21764"/>
    <cellStyle name="20% - הדגשה6 4 6 3" xfId="14969"/>
    <cellStyle name="20% - הדגשה6 4 6 4" xfId="29398"/>
    <cellStyle name="20% - הדגשה6 4 6 5" xfId="5007"/>
    <cellStyle name="20% - הדגשה6 4 7" xfId="2866"/>
    <cellStyle name="20% - הדגשה6 4 7 2" xfId="9264"/>
    <cellStyle name="20% - הדגשה6 4 7 3" xfId="18400"/>
    <cellStyle name="20% - הדגשה6 4 7 4" xfId="30457"/>
    <cellStyle name="20% - הדגשה6 4 7 5" xfId="6066"/>
    <cellStyle name="20% - הדגשה6 4 8" xfId="7137"/>
    <cellStyle name="20% - הדגשה6 4 9" xfId="10850"/>
    <cellStyle name="20% - הדגשה6 5" xfId="536"/>
    <cellStyle name="20% - הדגשה6 5 2" xfId="537"/>
    <cellStyle name="20% - הדגשה6 5 2 2" xfId="1271"/>
    <cellStyle name="20% - הדגשה6 5 2 2 2" xfId="2343"/>
    <cellStyle name="20% - הדגשה6 5 2 2 2 2" xfId="8741"/>
    <cellStyle name="20% - הדגשה6 5 2 2 2 3" xfId="27476"/>
    <cellStyle name="20% - הדגשה6 5 2 2 2 4" xfId="29934"/>
    <cellStyle name="20% - הדגשה6 5 2 2 2 5" xfId="5543"/>
    <cellStyle name="20% - הדגשה6 5 2 2 3" xfId="3402"/>
    <cellStyle name="20% - הדגשה6 5 2 2 3 2" xfId="9800"/>
    <cellStyle name="20% - הדגשה6 5 2 2 3 3" xfId="27937"/>
    <cellStyle name="20% - הדגשה6 5 2 2 3 4" xfId="30993"/>
    <cellStyle name="20% - הדגשה6 5 2 2 3 5" xfId="6602"/>
    <cellStyle name="20% - הדגשה6 5 2 2 4" xfId="7673"/>
    <cellStyle name="20% - הדגשה6 5 2 2 5" xfId="27058"/>
    <cellStyle name="20% - הדגשה6 5 2 2 6" xfId="28866"/>
    <cellStyle name="20% - הדגשה6 5 2 2 7" xfId="4475"/>
    <cellStyle name="20% - הדגשה6 5 2 3" xfId="1813"/>
    <cellStyle name="20% - הדגשה6 5 2 3 2" xfId="8211"/>
    <cellStyle name="20% - הדגשה6 5 2 3 3" xfId="27254"/>
    <cellStyle name="20% - הדגשה6 5 2 3 4" xfId="29404"/>
    <cellStyle name="20% - הדגשה6 5 2 3 5" xfId="5013"/>
    <cellStyle name="20% - הדגשה6 5 2 4" xfId="2872"/>
    <cellStyle name="20% - הדגשה6 5 2 4 2" xfId="9270"/>
    <cellStyle name="20% - הדגשה6 5 2 4 3" xfId="27705"/>
    <cellStyle name="20% - הדגשה6 5 2 4 4" xfId="30463"/>
    <cellStyle name="20% - הדגשה6 5 2 4 5" xfId="6072"/>
    <cellStyle name="20% - הדגשה6 5 2 5" xfId="7143"/>
    <cellStyle name="20% - הדגשה6 5 2 6" xfId="26493"/>
    <cellStyle name="20% - הדגשה6 5 2 7" xfId="28336"/>
    <cellStyle name="20% - הדגשה6 5 2 8" xfId="3945"/>
    <cellStyle name="20% - הדגשה6 5 3" xfId="1270"/>
    <cellStyle name="20% - הדגשה6 5 3 2" xfId="2342"/>
    <cellStyle name="20% - הדגשה6 5 3 2 2" xfId="8740"/>
    <cellStyle name="20% - הדגשה6 5 3 2 3" xfId="27475"/>
    <cellStyle name="20% - הדגשה6 5 3 2 4" xfId="29933"/>
    <cellStyle name="20% - הדגשה6 5 3 2 5" xfId="5542"/>
    <cellStyle name="20% - הדגשה6 5 3 3" xfId="3401"/>
    <cellStyle name="20% - הדגשה6 5 3 3 2" xfId="9799"/>
    <cellStyle name="20% - הדגשה6 5 3 3 3" xfId="27936"/>
    <cellStyle name="20% - הדגשה6 5 3 3 4" xfId="30992"/>
    <cellStyle name="20% - הדגשה6 5 3 3 5" xfId="6601"/>
    <cellStyle name="20% - הדגשה6 5 3 4" xfId="7672"/>
    <cellStyle name="20% - הדגשה6 5 3 5" xfId="25612"/>
    <cellStyle name="20% - הדגשה6 5 3 6" xfId="28865"/>
    <cellStyle name="20% - הדגשה6 5 3 7" xfId="4474"/>
    <cellStyle name="20% - הדגשה6 5 4" xfId="1812"/>
    <cellStyle name="20% - הדגשה6 5 4 2" xfId="8210"/>
    <cellStyle name="20% - הדגשה6 5 4 3" xfId="27253"/>
    <cellStyle name="20% - הדגשה6 5 4 4" xfId="29403"/>
    <cellStyle name="20% - הדגשה6 5 4 5" xfId="5012"/>
    <cellStyle name="20% - הדגשה6 5 5" xfId="2871"/>
    <cellStyle name="20% - הדגשה6 5 5 2" xfId="9269"/>
    <cellStyle name="20% - הדגשה6 5 5 3" xfId="27704"/>
    <cellStyle name="20% - הדגשה6 5 5 4" xfId="30462"/>
    <cellStyle name="20% - הדגשה6 5 5 5" xfId="6071"/>
    <cellStyle name="20% - הדגשה6 5 6" xfId="7142"/>
    <cellStyle name="20% - הדגשה6 5 7" xfId="10849"/>
    <cellStyle name="20% - הדגשה6 5 8" xfId="28335"/>
    <cellStyle name="20% - הדגשה6 5 9" xfId="3944"/>
    <cellStyle name="20% - הדגשה6 6" xfId="538"/>
    <cellStyle name="20% - הדגשה6 6 10" xfId="3946"/>
    <cellStyle name="20% - הדגשה6 6 2" xfId="1272"/>
    <cellStyle name="20% - הדגשה6 6 2 2" xfId="2344"/>
    <cellStyle name="20% - הדגשה6 6 2 2 2" xfId="8742"/>
    <cellStyle name="20% - הדגשה6 6 2 2 2 2" xfId="14651"/>
    <cellStyle name="20% - הדגשה6 6 2 2 2 2 2" xfId="18243"/>
    <cellStyle name="20% - הדגשה6 6 2 2 2 2 2 2" xfId="24911"/>
    <cellStyle name="20% - הדגשה6 6 2 2 2 2 3" xfId="21579"/>
    <cellStyle name="20% - הדגשה6 6 2 2 2 3" xfId="16451"/>
    <cellStyle name="20% - הדגשה6 6 2 2 2 3 2" xfId="23246"/>
    <cellStyle name="20% - הדגשה6 6 2 2 2 4" xfId="19913"/>
    <cellStyle name="20% - הדגשה6 6 2 2 2 5" xfId="12793"/>
    <cellStyle name="20% - הדגשה6 6 2 2 3" xfId="13817"/>
    <cellStyle name="20% - הדגשה6 6 2 2 3 2" xfId="17410"/>
    <cellStyle name="20% - הדגשה6 6 2 2 3 2 2" xfId="24078"/>
    <cellStyle name="20% - הדגשה6 6 2 2 3 3" xfId="20746"/>
    <cellStyle name="20% - הדגשה6 6 2 2 4" xfId="15618"/>
    <cellStyle name="20% - הדגשה6 6 2 2 4 2" xfId="22413"/>
    <cellStyle name="20% - הדגשה6 6 2 2 5" xfId="19080"/>
    <cellStyle name="20% - הדגשה6 6 2 2 6" xfId="11953"/>
    <cellStyle name="20% - הדגשה6 6 2 2 7" xfId="29935"/>
    <cellStyle name="20% - הדגשה6 6 2 2 8" xfId="5544"/>
    <cellStyle name="20% - הדגשה6 6 2 3" xfId="3403"/>
    <cellStyle name="20% - הדגשה6 6 2 3 2" xfId="9801"/>
    <cellStyle name="20% - הדגשה6 6 2 3 2 2" xfId="17827"/>
    <cellStyle name="20% - הדגשה6 6 2 3 2 2 2" xfId="24495"/>
    <cellStyle name="20% - הדגשה6 6 2 3 2 3" xfId="21163"/>
    <cellStyle name="20% - הדגשה6 6 2 3 2 4" xfId="14235"/>
    <cellStyle name="20% - הדגשה6 6 2 3 3" xfId="16035"/>
    <cellStyle name="20% - הדגשה6 6 2 3 3 2" xfId="22830"/>
    <cellStyle name="20% - הדגשה6 6 2 3 4" xfId="19497"/>
    <cellStyle name="20% - הדגשה6 6 2 3 5" xfId="12377"/>
    <cellStyle name="20% - הדגשה6 6 2 3 6" xfId="30994"/>
    <cellStyle name="20% - הדגשה6 6 2 3 7" xfId="6603"/>
    <cellStyle name="20% - הדגשה6 6 2 4" xfId="7674"/>
    <cellStyle name="20% - הדגשה6 6 2 4 2" xfId="16994"/>
    <cellStyle name="20% - הדגשה6 6 2 4 2 2" xfId="23662"/>
    <cellStyle name="20% - הדגשה6 6 2 4 3" xfId="20330"/>
    <cellStyle name="20% - הדגשה6 6 2 4 4" xfId="13337"/>
    <cellStyle name="20% - הדגשה6 6 2 5" xfId="15202"/>
    <cellStyle name="20% - הדגשה6 6 2 5 2" xfId="21997"/>
    <cellStyle name="20% - הדגשה6 6 2 6" xfId="18664"/>
    <cellStyle name="20% - הדגשה6 6 2 7" xfId="11463"/>
    <cellStyle name="20% - הדגשה6 6 2 8" xfId="28867"/>
    <cellStyle name="20% - הדגשה6 6 2 9" xfId="4476"/>
    <cellStyle name="20% - הדגשה6 6 3" xfId="1814"/>
    <cellStyle name="20% - הדגשה6 6 3 2" xfId="8212"/>
    <cellStyle name="20% - הדגשה6 6 3 2 2" xfId="14442"/>
    <cellStyle name="20% - הדגשה6 6 3 2 2 2" xfId="18034"/>
    <cellStyle name="20% - הדגשה6 6 3 2 2 2 2" xfId="24702"/>
    <cellStyle name="20% - הדגשה6 6 3 2 2 3" xfId="21370"/>
    <cellStyle name="20% - הדגשה6 6 3 2 3" xfId="16242"/>
    <cellStyle name="20% - הדגשה6 6 3 2 3 2" xfId="23037"/>
    <cellStyle name="20% - הדגשה6 6 3 2 4" xfId="19704"/>
    <cellStyle name="20% - הדגשה6 6 3 2 5" xfId="12584"/>
    <cellStyle name="20% - הדגשה6 6 3 3" xfId="13608"/>
    <cellStyle name="20% - הדגשה6 6 3 3 2" xfId="17201"/>
    <cellStyle name="20% - הדגשה6 6 3 3 2 2" xfId="23869"/>
    <cellStyle name="20% - הדגשה6 6 3 3 3" xfId="20537"/>
    <cellStyle name="20% - הדגשה6 6 3 4" xfId="15409"/>
    <cellStyle name="20% - הדגשה6 6 3 4 2" xfId="22204"/>
    <cellStyle name="20% - הדגשה6 6 3 5" xfId="18871"/>
    <cellStyle name="20% - הדגשה6 6 3 6" xfId="11739"/>
    <cellStyle name="20% - הדגשה6 6 3 7" xfId="29405"/>
    <cellStyle name="20% - הדגשה6 6 3 8" xfId="5014"/>
    <cellStyle name="20% - הדגשה6 6 4" xfId="2873"/>
    <cellStyle name="20% - הדגשה6 6 4 2" xfId="9271"/>
    <cellStyle name="20% - הדגשה6 6 4 2 2" xfId="17617"/>
    <cellStyle name="20% - הדגשה6 6 4 2 2 2" xfId="24285"/>
    <cellStyle name="20% - הדגשה6 6 4 2 3" xfId="20953"/>
    <cellStyle name="20% - הדגשה6 6 4 2 4" xfId="14025"/>
    <cellStyle name="20% - הדגשה6 6 4 3" xfId="15825"/>
    <cellStyle name="20% - הדגשה6 6 4 3 2" xfId="22620"/>
    <cellStyle name="20% - הדגשה6 6 4 4" xfId="19287"/>
    <cellStyle name="20% - הדגשה6 6 4 5" xfId="12167"/>
    <cellStyle name="20% - הדגשה6 6 4 6" xfId="30464"/>
    <cellStyle name="20% - הדגשה6 6 4 7" xfId="6073"/>
    <cellStyle name="20% - הדגשה6 6 5" xfId="7144"/>
    <cellStyle name="20% - הדגשה6 6 5 2" xfId="16784"/>
    <cellStyle name="20% - הדגשה6 6 5 2 2" xfId="23452"/>
    <cellStyle name="20% - הדגשה6 6 5 3" xfId="20120"/>
    <cellStyle name="20% - הדגשה6 6 5 4" xfId="13127"/>
    <cellStyle name="20% - הדגשה6 6 6" xfId="14992"/>
    <cellStyle name="20% - הדגשה6 6 6 2" xfId="21787"/>
    <cellStyle name="20% - הדגשה6 6 7" xfId="18530"/>
    <cellStyle name="20% - הדגשה6 6 8" xfId="11122"/>
    <cellStyle name="20% - הדגשה6 6 9" xfId="28337"/>
    <cellStyle name="20% - הדגשה6 7" xfId="539"/>
    <cellStyle name="20% - הדגשה6 7 2" xfId="1273"/>
    <cellStyle name="20% - הדגשה6 7 2 2" xfId="2345"/>
    <cellStyle name="20% - הדגשה6 7 2 2 2" xfId="8743"/>
    <cellStyle name="20% - הדגשה6 7 2 2 2 2" xfId="18165"/>
    <cellStyle name="20% - הדגשה6 7 2 2 2 2 2" xfId="24833"/>
    <cellStyle name="20% - הדגשה6 7 2 2 2 3" xfId="21501"/>
    <cellStyle name="20% - הדגשה6 7 2 2 2 4" xfId="14573"/>
    <cellStyle name="20% - הדגשה6 7 2 2 3" xfId="16373"/>
    <cellStyle name="20% - הדגשה6 7 2 2 3 2" xfId="23168"/>
    <cellStyle name="20% - הדגשה6 7 2 2 4" xfId="19835"/>
    <cellStyle name="20% - הדגשה6 7 2 2 5" xfId="12715"/>
    <cellStyle name="20% - הדגשה6 7 2 2 6" xfId="29936"/>
    <cellStyle name="20% - הדגשה6 7 2 2 7" xfId="5545"/>
    <cellStyle name="20% - הדגשה6 7 2 3" xfId="3404"/>
    <cellStyle name="20% - הדגשה6 7 2 3 2" xfId="9802"/>
    <cellStyle name="20% - הדגשה6 7 2 3 2 2" xfId="24000"/>
    <cellStyle name="20% - הדגשה6 7 2 3 2 3" xfId="17332"/>
    <cellStyle name="20% - הדגשה6 7 2 3 3" xfId="20668"/>
    <cellStyle name="20% - הדגשה6 7 2 3 4" xfId="13739"/>
    <cellStyle name="20% - הדגשה6 7 2 3 5" xfId="30995"/>
    <cellStyle name="20% - הדגשה6 7 2 3 6" xfId="6604"/>
    <cellStyle name="20% - הדגשה6 7 2 4" xfId="7675"/>
    <cellStyle name="20% - הדגשה6 7 2 4 2" xfId="22335"/>
    <cellStyle name="20% - הדגשה6 7 2 4 3" xfId="15540"/>
    <cellStyle name="20% - הדגשה6 7 2 5" xfId="19002"/>
    <cellStyle name="20% - הדגשה6 7 2 6" xfId="11875"/>
    <cellStyle name="20% - הדגשה6 7 2 7" xfId="28868"/>
    <cellStyle name="20% - הדגשה6 7 2 8" xfId="4477"/>
    <cellStyle name="20% - הדגשה6 7 3" xfId="1815"/>
    <cellStyle name="20% - הדגשה6 7 3 2" xfId="8213"/>
    <cellStyle name="20% - הדגשה6 7 3 2 2" xfId="17749"/>
    <cellStyle name="20% - הדגשה6 7 3 2 2 2" xfId="24417"/>
    <cellStyle name="20% - הדגשה6 7 3 2 3" xfId="21085"/>
    <cellStyle name="20% - הדגשה6 7 3 2 4" xfId="14157"/>
    <cellStyle name="20% - הדגשה6 7 3 3" xfId="15957"/>
    <cellStyle name="20% - הדגשה6 7 3 3 2" xfId="22752"/>
    <cellStyle name="20% - הדגשה6 7 3 4" xfId="19419"/>
    <cellStyle name="20% - הדגשה6 7 3 5" xfId="12299"/>
    <cellStyle name="20% - הדגשה6 7 3 6" xfId="29406"/>
    <cellStyle name="20% - הדגשה6 7 3 7" xfId="5015"/>
    <cellStyle name="20% - הדגשה6 7 4" xfId="2874"/>
    <cellStyle name="20% - הדגשה6 7 4 2" xfId="9272"/>
    <cellStyle name="20% - הדגשה6 7 4 2 2" xfId="23584"/>
    <cellStyle name="20% - הדגשה6 7 4 2 3" xfId="16916"/>
    <cellStyle name="20% - הדגשה6 7 4 3" xfId="20252"/>
    <cellStyle name="20% - הדגשה6 7 4 4" xfId="13259"/>
    <cellStyle name="20% - הדגשה6 7 4 5" xfId="30465"/>
    <cellStyle name="20% - הדגשה6 7 4 6" xfId="6074"/>
    <cellStyle name="20% - הדגשה6 7 5" xfId="7145"/>
    <cellStyle name="20% - הדגשה6 7 5 2" xfId="21919"/>
    <cellStyle name="20% - הדגשה6 7 5 3" xfId="15124"/>
    <cellStyle name="20% - הדגשה6 7 6" xfId="18586"/>
    <cellStyle name="20% - הדגשה6 7 7" xfId="11385"/>
    <cellStyle name="20% - הדגשה6 7 8" xfId="28338"/>
    <cellStyle name="20% - הדגשה6 7 9" xfId="3947"/>
    <cellStyle name="20% - הדגשה6 8" xfId="1057"/>
    <cellStyle name="20% - הדגשה6 8 2" xfId="2129"/>
    <cellStyle name="20% - הדגשה6 8 2 2" xfId="8527"/>
    <cellStyle name="20% - הדגשה6 8 2 2 2" xfId="17956"/>
    <cellStyle name="20% - הדגשה6 8 2 2 2 2" xfId="24624"/>
    <cellStyle name="20% - הדגשה6 8 2 2 3" xfId="21292"/>
    <cellStyle name="20% - הדגשה6 8 2 2 4" xfId="14364"/>
    <cellStyle name="20% - הדגשה6 8 2 3" xfId="16164"/>
    <cellStyle name="20% - הדגשה6 8 2 3 2" xfId="22959"/>
    <cellStyle name="20% - הדגשה6 8 2 4" xfId="19626"/>
    <cellStyle name="20% - הדגשה6 8 2 5" xfId="12506"/>
    <cellStyle name="20% - הדגשה6 8 2 6" xfId="29720"/>
    <cellStyle name="20% - הדגשה6 8 2 7" xfId="5329"/>
    <cellStyle name="20% - הדגשה6 8 3" xfId="3188"/>
    <cellStyle name="20% - הדגשה6 8 3 2" xfId="9586"/>
    <cellStyle name="20% - הדגשה6 8 3 2 2" xfId="23791"/>
    <cellStyle name="20% - הדגשה6 8 3 2 3" xfId="17123"/>
    <cellStyle name="20% - הדגשה6 8 3 3" xfId="20459"/>
    <cellStyle name="20% - הדגשה6 8 3 4" xfId="13530"/>
    <cellStyle name="20% - הדגשה6 8 3 5" xfId="30779"/>
    <cellStyle name="20% - הדגשה6 8 3 6" xfId="6388"/>
    <cellStyle name="20% - הדגשה6 8 4" xfId="7459"/>
    <cellStyle name="20% - הדגשה6 8 4 2" xfId="22126"/>
    <cellStyle name="20% - הדגשה6 8 4 3" xfId="15331"/>
    <cellStyle name="20% - הדגשה6 8 5" xfId="18793"/>
    <cellStyle name="20% - הדגשה6 8 6" xfId="11661"/>
    <cellStyle name="20% - הדגשה6 8 7" xfId="28652"/>
    <cellStyle name="20% - הדגשה6 8 8" xfId="4261"/>
    <cellStyle name="20% - הדגשה6 9" xfId="1587"/>
    <cellStyle name="20% - הדגשה6 9 2" xfId="7985"/>
    <cellStyle name="20% - הדגשה6 9 2 2" xfId="17539"/>
    <cellStyle name="20% - הדגשה6 9 2 2 2" xfId="24207"/>
    <cellStyle name="20% - הדגשה6 9 2 3" xfId="20875"/>
    <cellStyle name="20% - הדגשה6 9 2 4" xfId="13947"/>
    <cellStyle name="20% - הדגשה6 9 3" xfId="15747"/>
    <cellStyle name="20% - הדגשה6 9 3 2" xfId="22542"/>
    <cellStyle name="20% - הדגשה6 9 4" xfId="19209"/>
    <cellStyle name="20% - הדגשה6 9 5" xfId="12089"/>
    <cellStyle name="20% - הדגשה6 9 6" xfId="29178"/>
    <cellStyle name="20% - הדגשה6 9 7" xfId="4787"/>
    <cellStyle name="40% - Accent1" xfId="73"/>
    <cellStyle name="40% - Accent1 2" xfId="209"/>
    <cellStyle name="40% - Accent1 2 2" xfId="947"/>
    <cellStyle name="40% - Accent1 3" xfId="211"/>
    <cellStyle name="40% - Accent1 3 2" xfId="26742"/>
    <cellStyle name="40% - Accent1 3 3" xfId="25938"/>
    <cellStyle name="40% - Accent1 4" xfId="10190"/>
    <cellStyle name="40% - Accent2" xfId="74"/>
    <cellStyle name="40% - Accent2 2" xfId="205"/>
    <cellStyle name="40% - Accent2 2 2" xfId="946"/>
    <cellStyle name="40% - Accent2 3" xfId="207"/>
    <cellStyle name="40% - Accent2 3 2" xfId="26741"/>
    <cellStyle name="40% - Accent2 3 3" xfId="25939"/>
    <cellStyle name="40% - Accent2 4" xfId="10191"/>
    <cellStyle name="40% - Accent3" xfId="75"/>
    <cellStyle name="40% - Accent3 2" xfId="201"/>
    <cellStyle name="40% - Accent3 2 2" xfId="945"/>
    <cellStyle name="40% - Accent3 3" xfId="203"/>
    <cellStyle name="40% - Accent3 3 2" xfId="26740"/>
    <cellStyle name="40% - Accent3 3 3" xfId="25940"/>
    <cellStyle name="40% - Accent3 4" xfId="10192"/>
    <cellStyle name="40% - Accent4" xfId="76"/>
    <cellStyle name="40% - Accent4 2" xfId="197"/>
    <cellStyle name="40% - Accent4 2 2" xfId="944"/>
    <cellStyle name="40% - Accent4 3" xfId="199"/>
    <cellStyle name="40% - Accent4 3 2" xfId="26739"/>
    <cellStyle name="40% - Accent4 3 3" xfId="25941"/>
    <cellStyle name="40% - Accent4 4" xfId="10193"/>
    <cellStyle name="40% - Accent5" xfId="77"/>
    <cellStyle name="40% - Accent5 2" xfId="193"/>
    <cellStyle name="40% - Accent5 2 2" xfId="943"/>
    <cellStyle name="40% - Accent5 3" xfId="195"/>
    <cellStyle name="40% - Accent5 3 2" xfId="26738"/>
    <cellStyle name="40% - Accent5 3 3" xfId="25942"/>
    <cellStyle name="40% - Accent5 4" xfId="10194"/>
    <cellStyle name="40% - Accent6" xfId="78"/>
    <cellStyle name="40% - Accent6 2" xfId="189"/>
    <cellStyle name="40% - Accent6 2 2" xfId="940"/>
    <cellStyle name="40% - Accent6 3" xfId="191"/>
    <cellStyle name="40% - Accent6 3 2" xfId="26737"/>
    <cellStyle name="40% - Accent6 3 3" xfId="25943"/>
    <cellStyle name="40% - Accent6 4" xfId="10195"/>
    <cellStyle name="40% - הדגשה1" xfId="40" builtinId="31" customBuiltin="1"/>
    <cellStyle name="40% - הדגשה1 10" xfId="2649"/>
    <cellStyle name="40% - הדגשה1 10 2" xfId="9047"/>
    <cellStyle name="40% - הדגשה1 10 2 2" xfId="23365"/>
    <cellStyle name="40% - הדגשה1 10 2 3" xfId="16697"/>
    <cellStyle name="40% - הדגשה1 10 3" xfId="20033"/>
    <cellStyle name="40% - הדגשה1 10 4" xfId="13040"/>
    <cellStyle name="40% - הדגשה1 10 5" xfId="30240"/>
    <cellStyle name="40% - הדגשה1 10 6" xfId="5849"/>
    <cellStyle name="40% - הדגשה1 11" xfId="6908"/>
    <cellStyle name="40% - הדגשה1 11 2" xfId="21700"/>
    <cellStyle name="40% - הדגשה1 11 3" xfId="14905"/>
    <cellStyle name="40% - הדגשה1 12" xfId="18459"/>
    <cellStyle name="40% - הדגשה1 12 2" xfId="26468"/>
    <cellStyle name="40% - הדגשה1 13" xfId="25623"/>
    <cellStyle name="40% - הדגשה1 13 2" xfId="26441"/>
    <cellStyle name="40% - הדגשה1 14" xfId="25636"/>
    <cellStyle name="40% - הדגשה1 14 2" xfId="26519"/>
    <cellStyle name="40% - הדגשה1 15" xfId="25648"/>
    <cellStyle name="40% - הדגשה1 15 2" xfId="26531"/>
    <cellStyle name="40% - הדגשה1 16" xfId="25660"/>
    <cellStyle name="40% - הדגשה1 16 2" xfId="26543"/>
    <cellStyle name="40% - הדגשה1 17" xfId="25672"/>
    <cellStyle name="40% - הדגשה1 17 2" xfId="26556"/>
    <cellStyle name="40% - הדגשה1 18" xfId="25685"/>
    <cellStyle name="40% - הדגשה1 18 2" xfId="26569"/>
    <cellStyle name="40% - הדגשה1 19" xfId="25699"/>
    <cellStyle name="40% - הדגשה1 19 2" xfId="26582"/>
    <cellStyle name="40% - הדגשה1 2" xfId="202"/>
    <cellStyle name="40% - הדגשה1 2 10" xfId="6943"/>
    <cellStyle name="40% - הדגשה1 2 11" xfId="10196"/>
    <cellStyle name="40% - הדגשה1 2 12" xfId="28136"/>
    <cellStyle name="40% - הדגשה1 2 13" xfId="3745"/>
    <cellStyle name="40% - הדגשה1 2 2" xfId="543"/>
    <cellStyle name="40% - הדגשה1 2 2 10" xfId="10450"/>
    <cellStyle name="40% - הדגשה1 2 2 11" xfId="28339"/>
    <cellStyle name="40% - הדגשה1 2 2 12" xfId="3948"/>
    <cellStyle name="40% - הדגשה1 2 2 2" xfId="544"/>
    <cellStyle name="40% - הדגשה1 2 2 2 10" xfId="28340"/>
    <cellStyle name="40% - הדגשה1 2 2 2 11" xfId="3949"/>
    <cellStyle name="40% - הדגשה1 2 2 2 2" xfId="545"/>
    <cellStyle name="40% - הדגשה1 2 2 2 2 10" xfId="3950"/>
    <cellStyle name="40% - הדגשה1 2 2 2 2 2" xfId="1276"/>
    <cellStyle name="40% - הדגשה1 2 2 2 2 2 2" xfId="2348"/>
    <cellStyle name="40% - הדגשה1 2 2 2 2 2 2 2" xfId="8746"/>
    <cellStyle name="40% - הדגשה1 2 2 2 2 2 2 2 2" xfId="14697"/>
    <cellStyle name="40% - הדגשה1 2 2 2 2 2 2 2 2 2" xfId="18289"/>
    <cellStyle name="40% - הדגשה1 2 2 2 2 2 2 2 2 2 2" xfId="24957"/>
    <cellStyle name="40% - הדגשה1 2 2 2 2 2 2 2 2 3" xfId="21625"/>
    <cellStyle name="40% - הדגשה1 2 2 2 2 2 2 2 3" xfId="16497"/>
    <cellStyle name="40% - הדגשה1 2 2 2 2 2 2 2 3 2" xfId="23292"/>
    <cellStyle name="40% - הדגשה1 2 2 2 2 2 2 2 4" xfId="19959"/>
    <cellStyle name="40% - הדגשה1 2 2 2 2 2 2 2 5" xfId="12839"/>
    <cellStyle name="40% - הדגשה1 2 2 2 2 2 2 3" xfId="13863"/>
    <cellStyle name="40% - הדגשה1 2 2 2 2 2 2 3 2" xfId="17456"/>
    <cellStyle name="40% - הדגשה1 2 2 2 2 2 2 3 2 2" xfId="24124"/>
    <cellStyle name="40% - הדגשה1 2 2 2 2 2 2 3 3" xfId="20792"/>
    <cellStyle name="40% - הדגשה1 2 2 2 2 2 2 4" xfId="15664"/>
    <cellStyle name="40% - הדגשה1 2 2 2 2 2 2 4 2" xfId="22459"/>
    <cellStyle name="40% - הדגשה1 2 2 2 2 2 2 5" xfId="19126"/>
    <cellStyle name="40% - הדגשה1 2 2 2 2 2 2 6" xfId="11999"/>
    <cellStyle name="40% - הדגשה1 2 2 2 2 2 2 7" xfId="29939"/>
    <cellStyle name="40% - הדגשה1 2 2 2 2 2 2 8" xfId="5548"/>
    <cellStyle name="40% - הדגשה1 2 2 2 2 2 3" xfId="3407"/>
    <cellStyle name="40% - הדגשה1 2 2 2 2 2 3 2" xfId="9805"/>
    <cellStyle name="40% - הדגשה1 2 2 2 2 2 3 2 2" xfId="17873"/>
    <cellStyle name="40% - הדגשה1 2 2 2 2 2 3 2 2 2" xfId="24541"/>
    <cellStyle name="40% - הדגשה1 2 2 2 2 2 3 2 3" xfId="21209"/>
    <cellStyle name="40% - הדגשה1 2 2 2 2 2 3 2 4" xfId="14281"/>
    <cellStyle name="40% - הדגשה1 2 2 2 2 2 3 3" xfId="16081"/>
    <cellStyle name="40% - הדגשה1 2 2 2 2 2 3 3 2" xfId="22876"/>
    <cellStyle name="40% - הדגשה1 2 2 2 2 2 3 4" xfId="19543"/>
    <cellStyle name="40% - הדגשה1 2 2 2 2 2 3 5" xfId="12423"/>
    <cellStyle name="40% - הדגשה1 2 2 2 2 2 3 6" xfId="30998"/>
    <cellStyle name="40% - הדגשה1 2 2 2 2 2 3 7" xfId="6607"/>
    <cellStyle name="40% - הדגשה1 2 2 2 2 2 4" xfId="7678"/>
    <cellStyle name="40% - הדגשה1 2 2 2 2 2 4 2" xfId="17040"/>
    <cellStyle name="40% - הדגשה1 2 2 2 2 2 4 2 2" xfId="23708"/>
    <cellStyle name="40% - הדגשה1 2 2 2 2 2 4 3" xfId="20376"/>
    <cellStyle name="40% - הדגשה1 2 2 2 2 2 4 4" xfId="13383"/>
    <cellStyle name="40% - הדגשה1 2 2 2 2 2 5" xfId="15248"/>
    <cellStyle name="40% - הדגשה1 2 2 2 2 2 5 2" xfId="22043"/>
    <cellStyle name="40% - הדגשה1 2 2 2 2 2 6" xfId="18710"/>
    <cellStyle name="40% - הדגשה1 2 2 2 2 2 7" xfId="11509"/>
    <cellStyle name="40% - הדגשה1 2 2 2 2 2 8" xfId="28871"/>
    <cellStyle name="40% - הדגשה1 2 2 2 2 2 9" xfId="4480"/>
    <cellStyle name="40% - הדגשה1 2 2 2 2 3" xfId="1818"/>
    <cellStyle name="40% - הדגשה1 2 2 2 2 3 2" xfId="8216"/>
    <cellStyle name="40% - הדגשה1 2 2 2 2 3 2 2" xfId="14489"/>
    <cellStyle name="40% - הדגשה1 2 2 2 2 3 2 2 2" xfId="18081"/>
    <cellStyle name="40% - הדגשה1 2 2 2 2 3 2 2 2 2" xfId="24749"/>
    <cellStyle name="40% - הדגשה1 2 2 2 2 3 2 2 3" xfId="21417"/>
    <cellStyle name="40% - הדגשה1 2 2 2 2 3 2 3" xfId="16289"/>
    <cellStyle name="40% - הדגשה1 2 2 2 2 3 2 3 2" xfId="23084"/>
    <cellStyle name="40% - הדגשה1 2 2 2 2 3 2 4" xfId="19751"/>
    <cellStyle name="40% - הדגשה1 2 2 2 2 3 2 5" xfId="12631"/>
    <cellStyle name="40% - הדגשה1 2 2 2 2 3 3" xfId="13655"/>
    <cellStyle name="40% - הדגשה1 2 2 2 2 3 3 2" xfId="17248"/>
    <cellStyle name="40% - הדגשה1 2 2 2 2 3 3 2 2" xfId="23916"/>
    <cellStyle name="40% - הדגשה1 2 2 2 2 3 3 3" xfId="20584"/>
    <cellStyle name="40% - הדגשה1 2 2 2 2 3 4" xfId="15456"/>
    <cellStyle name="40% - הדגשה1 2 2 2 2 3 4 2" xfId="22251"/>
    <cellStyle name="40% - הדגשה1 2 2 2 2 3 5" xfId="18918"/>
    <cellStyle name="40% - הדגשה1 2 2 2 2 3 6" xfId="11786"/>
    <cellStyle name="40% - הדגשה1 2 2 2 2 3 7" xfId="29409"/>
    <cellStyle name="40% - הדגשה1 2 2 2 2 3 8" xfId="5018"/>
    <cellStyle name="40% - הדגשה1 2 2 2 2 4" xfId="2877"/>
    <cellStyle name="40% - הדגשה1 2 2 2 2 4 2" xfId="9275"/>
    <cellStyle name="40% - הדגשה1 2 2 2 2 4 2 2" xfId="17664"/>
    <cellStyle name="40% - הדגשה1 2 2 2 2 4 2 2 2" xfId="24332"/>
    <cellStyle name="40% - הדגשה1 2 2 2 2 4 2 3" xfId="21000"/>
    <cellStyle name="40% - הדגשה1 2 2 2 2 4 2 4" xfId="14072"/>
    <cellStyle name="40% - הדגשה1 2 2 2 2 4 3" xfId="15872"/>
    <cellStyle name="40% - הדגשה1 2 2 2 2 4 3 2" xfId="22667"/>
    <cellStyle name="40% - הדגשה1 2 2 2 2 4 4" xfId="19334"/>
    <cellStyle name="40% - הדגשה1 2 2 2 2 4 5" xfId="12214"/>
    <cellStyle name="40% - הדגשה1 2 2 2 2 4 6" xfId="30468"/>
    <cellStyle name="40% - הדגשה1 2 2 2 2 4 7" xfId="6077"/>
    <cellStyle name="40% - הדגשה1 2 2 2 2 5" xfId="7148"/>
    <cellStyle name="40% - הדגשה1 2 2 2 2 5 2" xfId="16831"/>
    <cellStyle name="40% - הדגשה1 2 2 2 2 5 2 2" xfId="23499"/>
    <cellStyle name="40% - הדגשה1 2 2 2 2 5 3" xfId="20167"/>
    <cellStyle name="40% - הדגשה1 2 2 2 2 5 4" xfId="13174"/>
    <cellStyle name="40% - הדגשה1 2 2 2 2 6" xfId="15039"/>
    <cellStyle name="40% - הדגשה1 2 2 2 2 6 2" xfId="21834"/>
    <cellStyle name="40% - הדגשה1 2 2 2 2 7" xfId="18464"/>
    <cellStyle name="40% - הדגשה1 2 2 2 2 8" xfId="11186"/>
    <cellStyle name="40% - הדגשה1 2 2 2 2 9" xfId="28341"/>
    <cellStyle name="40% - הדגשה1 2 2 2 3" xfId="1275"/>
    <cellStyle name="40% - הדגשה1 2 2 2 3 2" xfId="2347"/>
    <cellStyle name="40% - הדגשה1 2 2 2 3 2 2" xfId="8745"/>
    <cellStyle name="40% - הדגשה1 2 2 2 3 2 2 2" xfId="14582"/>
    <cellStyle name="40% - הדגשה1 2 2 2 3 2 2 2 2" xfId="18174"/>
    <cellStyle name="40% - הדגשה1 2 2 2 3 2 2 2 2 2" xfId="24842"/>
    <cellStyle name="40% - הדגשה1 2 2 2 3 2 2 2 3" xfId="21510"/>
    <cellStyle name="40% - הדגשה1 2 2 2 3 2 2 3" xfId="16382"/>
    <cellStyle name="40% - הדגשה1 2 2 2 3 2 2 3 2" xfId="23177"/>
    <cellStyle name="40% - הדגשה1 2 2 2 3 2 2 4" xfId="19844"/>
    <cellStyle name="40% - הדגשה1 2 2 2 3 2 2 5" xfId="12724"/>
    <cellStyle name="40% - הדגשה1 2 2 2 3 2 3" xfId="13748"/>
    <cellStyle name="40% - הדגשה1 2 2 2 3 2 3 2" xfId="17341"/>
    <cellStyle name="40% - הדגשה1 2 2 2 3 2 3 2 2" xfId="24009"/>
    <cellStyle name="40% - הדגשה1 2 2 2 3 2 3 3" xfId="20677"/>
    <cellStyle name="40% - הדגשה1 2 2 2 3 2 4" xfId="15549"/>
    <cellStyle name="40% - הדגשה1 2 2 2 3 2 4 2" xfId="22344"/>
    <cellStyle name="40% - הדגשה1 2 2 2 3 2 5" xfId="19011"/>
    <cellStyle name="40% - הדגשה1 2 2 2 3 2 6" xfId="11884"/>
    <cellStyle name="40% - הדגשה1 2 2 2 3 2 7" xfId="29938"/>
    <cellStyle name="40% - הדגשה1 2 2 2 3 2 8" xfId="5547"/>
    <cellStyle name="40% - הדגשה1 2 2 2 3 3" xfId="3406"/>
    <cellStyle name="40% - הדגשה1 2 2 2 3 3 2" xfId="9804"/>
    <cellStyle name="40% - הדגשה1 2 2 2 3 3 2 2" xfId="17758"/>
    <cellStyle name="40% - הדגשה1 2 2 2 3 3 2 2 2" xfId="24426"/>
    <cellStyle name="40% - הדגשה1 2 2 2 3 3 2 3" xfId="21094"/>
    <cellStyle name="40% - הדגשה1 2 2 2 3 3 2 4" xfId="14166"/>
    <cellStyle name="40% - הדגשה1 2 2 2 3 3 3" xfId="15966"/>
    <cellStyle name="40% - הדגשה1 2 2 2 3 3 3 2" xfId="22761"/>
    <cellStyle name="40% - הדגשה1 2 2 2 3 3 4" xfId="19428"/>
    <cellStyle name="40% - הדגשה1 2 2 2 3 3 5" xfId="12308"/>
    <cellStyle name="40% - הדגשה1 2 2 2 3 3 6" xfId="30997"/>
    <cellStyle name="40% - הדגשה1 2 2 2 3 3 7" xfId="6606"/>
    <cellStyle name="40% - הדגשה1 2 2 2 3 4" xfId="7677"/>
    <cellStyle name="40% - הדגשה1 2 2 2 3 4 2" xfId="16925"/>
    <cellStyle name="40% - הדגשה1 2 2 2 3 4 2 2" xfId="23593"/>
    <cellStyle name="40% - הדגשה1 2 2 2 3 4 3" xfId="20261"/>
    <cellStyle name="40% - הדגשה1 2 2 2 3 4 4" xfId="13268"/>
    <cellStyle name="40% - הדגשה1 2 2 2 3 5" xfId="15133"/>
    <cellStyle name="40% - הדגשה1 2 2 2 3 5 2" xfId="21928"/>
    <cellStyle name="40% - הדגשה1 2 2 2 3 6" xfId="18595"/>
    <cellStyle name="40% - הדגשה1 2 2 2 3 7" xfId="11394"/>
    <cellStyle name="40% - הדגשה1 2 2 2 3 8" xfId="28870"/>
    <cellStyle name="40% - הדגשה1 2 2 2 3 9" xfId="4479"/>
    <cellStyle name="40% - הדגשה1 2 2 2 4" xfId="1817"/>
    <cellStyle name="40% - הדגשה1 2 2 2 4 2" xfId="8215"/>
    <cellStyle name="40% - הדגשה1 2 2 2 4 2 2" xfId="14373"/>
    <cellStyle name="40% - הדגשה1 2 2 2 4 2 2 2" xfId="17965"/>
    <cellStyle name="40% - הדגשה1 2 2 2 4 2 2 2 2" xfId="24633"/>
    <cellStyle name="40% - הדגשה1 2 2 2 4 2 2 3" xfId="21301"/>
    <cellStyle name="40% - הדגשה1 2 2 2 4 2 3" xfId="16173"/>
    <cellStyle name="40% - הדגשה1 2 2 2 4 2 3 2" xfId="22968"/>
    <cellStyle name="40% - הדגשה1 2 2 2 4 2 4" xfId="19635"/>
    <cellStyle name="40% - הדגשה1 2 2 2 4 2 5" xfId="12515"/>
    <cellStyle name="40% - הדגשה1 2 2 2 4 3" xfId="13539"/>
    <cellStyle name="40% - הדגשה1 2 2 2 4 3 2" xfId="17132"/>
    <cellStyle name="40% - הדגשה1 2 2 2 4 3 2 2" xfId="23800"/>
    <cellStyle name="40% - הדגשה1 2 2 2 4 3 3" xfId="20468"/>
    <cellStyle name="40% - הדגשה1 2 2 2 4 4" xfId="15340"/>
    <cellStyle name="40% - הדגשה1 2 2 2 4 4 2" xfId="22135"/>
    <cellStyle name="40% - הדגשה1 2 2 2 4 5" xfId="18802"/>
    <cellStyle name="40% - הדגשה1 2 2 2 4 6" xfId="11670"/>
    <cellStyle name="40% - הדגשה1 2 2 2 4 7" xfId="29408"/>
    <cellStyle name="40% - הדגשה1 2 2 2 4 8" xfId="5017"/>
    <cellStyle name="40% - הדגשה1 2 2 2 5" xfId="2876"/>
    <cellStyle name="40% - הדגשה1 2 2 2 5 2" xfId="9274"/>
    <cellStyle name="40% - הדגשה1 2 2 2 5 2 2" xfId="17548"/>
    <cellStyle name="40% - הדגשה1 2 2 2 5 2 2 2" xfId="24216"/>
    <cellStyle name="40% - הדגשה1 2 2 2 5 2 3" xfId="20884"/>
    <cellStyle name="40% - הדגשה1 2 2 2 5 2 4" xfId="13956"/>
    <cellStyle name="40% - הדגשה1 2 2 2 5 3" xfId="15756"/>
    <cellStyle name="40% - הדגשה1 2 2 2 5 3 2" xfId="22551"/>
    <cellStyle name="40% - הדגשה1 2 2 2 5 4" xfId="19218"/>
    <cellStyle name="40% - הדגשה1 2 2 2 5 5" xfId="12098"/>
    <cellStyle name="40% - הדגשה1 2 2 2 5 6" xfId="30467"/>
    <cellStyle name="40% - הדגשה1 2 2 2 5 7" xfId="6076"/>
    <cellStyle name="40% - הדגשה1 2 2 2 6" xfId="7147"/>
    <cellStyle name="40% - הדגשה1 2 2 2 6 2" xfId="16715"/>
    <cellStyle name="40% - הדגשה1 2 2 2 6 2 2" xfId="23383"/>
    <cellStyle name="40% - הדגשה1 2 2 2 6 3" xfId="20051"/>
    <cellStyle name="40% - הדגשה1 2 2 2 6 4" xfId="13058"/>
    <cellStyle name="40% - הדגשה1 2 2 2 7" xfId="14923"/>
    <cellStyle name="40% - הדגשה1 2 2 2 7 2" xfId="21718"/>
    <cellStyle name="40% - הדגשה1 2 2 2 8" xfId="18388"/>
    <cellStyle name="40% - הדגשה1 2 2 2 9" xfId="10636"/>
    <cellStyle name="40% - הדגשה1 2 2 3" xfId="546"/>
    <cellStyle name="40% - הדגשה1 2 2 3 10" xfId="3951"/>
    <cellStyle name="40% - הדגשה1 2 2 3 2" xfId="1277"/>
    <cellStyle name="40% - הדגשה1 2 2 3 2 2" xfId="2349"/>
    <cellStyle name="40% - הדגשה1 2 2 3 2 2 2" xfId="8747"/>
    <cellStyle name="40% - הדגשה1 2 2 3 2 2 2 2" xfId="14684"/>
    <cellStyle name="40% - הדגשה1 2 2 3 2 2 2 2 2" xfId="18276"/>
    <cellStyle name="40% - הדגשה1 2 2 3 2 2 2 2 2 2" xfId="24944"/>
    <cellStyle name="40% - הדגשה1 2 2 3 2 2 2 2 3" xfId="21612"/>
    <cellStyle name="40% - הדגשה1 2 2 3 2 2 2 3" xfId="16484"/>
    <cellStyle name="40% - הדגשה1 2 2 3 2 2 2 3 2" xfId="23279"/>
    <cellStyle name="40% - הדגשה1 2 2 3 2 2 2 4" xfId="19946"/>
    <cellStyle name="40% - הדגשה1 2 2 3 2 2 2 5" xfId="12826"/>
    <cellStyle name="40% - הדגשה1 2 2 3 2 2 3" xfId="13850"/>
    <cellStyle name="40% - הדגשה1 2 2 3 2 2 3 2" xfId="17443"/>
    <cellStyle name="40% - הדגשה1 2 2 3 2 2 3 2 2" xfId="24111"/>
    <cellStyle name="40% - הדגשה1 2 2 3 2 2 3 3" xfId="20779"/>
    <cellStyle name="40% - הדגשה1 2 2 3 2 2 4" xfId="15651"/>
    <cellStyle name="40% - הדגשה1 2 2 3 2 2 4 2" xfId="22446"/>
    <cellStyle name="40% - הדגשה1 2 2 3 2 2 5" xfId="19113"/>
    <cellStyle name="40% - הדגשה1 2 2 3 2 2 6" xfId="11986"/>
    <cellStyle name="40% - הדגשה1 2 2 3 2 2 7" xfId="29940"/>
    <cellStyle name="40% - הדגשה1 2 2 3 2 2 8" xfId="5549"/>
    <cellStyle name="40% - הדגשה1 2 2 3 2 3" xfId="3408"/>
    <cellStyle name="40% - הדגשה1 2 2 3 2 3 2" xfId="9806"/>
    <cellStyle name="40% - הדגשה1 2 2 3 2 3 2 2" xfId="17860"/>
    <cellStyle name="40% - הדגשה1 2 2 3 2 3 2 2 2" xfId="24528"/>
    <cellStyle name="40% - הדגשה1 2 2 3 2 3 2 3" xfId="21196"/>
    <cellStyle name="40% - הדגשה1 2 2 3 2 3 2 4" xfId="14268"/>
    <cellStyle name="40% - הדגשה1 2 2 3 2 3 3" xfId="16068"/>
    <cellStyle name="40% - הדגשה1 2 2 3 2 3 3 2" xfId="22863"/>
    <cellStyle name="40% - הדגשה1 2 2 3 2 3 4" xfId="19530"/>
    <cellStyle name="40% - הדגשה1 2 2 3 2 3 5" xfId="12410"/>
    <cellStyle name="40% - הדגשה1 2 2 3 2 3 6" xfId="30999"/>
    <cellStyle name="40% - הדגשה1 2 2 3 2 3 7" xfId="6608"/>
    <cellStyle name="40% - הדגשה1 2 2 3 2 4" xfId="7679"/>
    <cellStyle name="40% - הדגשה1 2 2 3 2 4 2" xfId="17027"/>
    <cellStyle name="40% - הדגשה1 2 2 3 2 4 2 2" xfId="23695"/>
    <cellStyle name="40% - הדגשה1 2 2 3 2 4 3" xfId="20363"/>
    <cellStyle name="40% - הדגשה1 2 2 3 2 4 4" xfId="13370"/>
    <cellStyle name="40% - הדגשה1 2 2 3 2 5" xfId="15235"/>
    <cellStyle name="40% - הדגשה1 2 2 3 2 5 2" xfId="22030"/>
    <cellStyle name="40% - הדגשה1 2 2 3 2 6" xfId="18697"/>
    <cellStyle name="40% - הדגשה1 2 2 3 2 7" xfId="11496"/>
    <cellStyle name="40% - הדגשה1 2 2 3 2 8" xfId="28872"/>
    <cellStyle name="40% - הדגשה1 2 2 3 2 9" xfId="4481"/>
    <cellStyle name="40% - הדגשה1 2 2 3 3" xfId="1819"/>
    <cellStyle name="40% - הדגשה1 2 2 3 3 2" xfId="8217"/>
    <cellStyle name="40% - הדגשה1 2 2 3 3 2 2" xfId="14476"/>
    <cellStyle name="40% - הדגשה1 2 2 3 3 2 2 2" xfId="18068"/>
    <cellStyle name="40% - הדגשה1 2 2 3 3 2 2 2 2" xfId="24736"/>
    <cellStyle name="40% - הדגשה1 2 2 3 3 2 2 3" xfId="21404"/>
    <cellStyle name="40% - הדגשה1 2 2 3 3 2 3" xfId="16276"/>
    <cellStyle name="40% - הדגשה1 2 2 3 3 2 3 2" xfId="23071"/>
    <cellStyle name="40% - הדגשה1 2 2 3 3 2 4" xfId="19738"/>
    <cellStyle name="40% - הדגשה1 2 2 3 3 2 5" xfId="12618"/>
    <cellStyle name="40% - הדגשה1 2 2 3 3 3" xfId="13642"/>
    <cellStyle name="40% - הדגשה1 2 2 3 3 3 2" xfId="17235"/>
    <cellStyle name="40% - הדגשה1 2 2 3 3 3 2 2" xfId="23903"/>
    <cellStyle name="40% - הדגשה1 2 2 3 3 3 3" xfId="20571"/>
    <cellStyle name="40% - הדגשה1 2 2 3 3 4" xfId="15443"/>
    <cellStyle name="40% - הדגשה1 2 2 3 3 4 2" xfId="22238"/>
    <cellStyle name="40% - הדגשה1 2 2 3 3 5" xfId="18905"/>
    <cellStyle name="40% - הדגשה1 2 2 3 3 6" xfId="11773"/>
    <cellStyle name="40% - הדגשה1 2 2 3 3 7" xfId="29410"/>
    <cellStyle name="40% - הדגשה1 2 2 3 3 8" xfId="5019"/>
    <cellStyle name="40% - הדגשה1 2 2 3 4" xfId="2878"/>
    <cellStyle name="40% - הדגשה1 2 2 3 4 2" xfId="9276"/>
    <cellStyle name="40% - הדגשה1 2 2 3 4 2 2" xfId="17651"/>
    <cellStyle name="40% - הדגשה1 2 2 3 4 2 2 2" xfId="24319"/>
    <cellStyle name="40% - הדגשה1 2 2 3 4 2 3" xfId="20987"/>
    <cellStyle name="40% - הדגשה1 2 2 3 4 2 4" xfId="14059"/>
    <cellStyle name="40% - הדגשה1 2 2 3 4 3" xfId="15859"/>
    <cellStyle name="40% - הדגשה1 2 2 3 4 3 2" xfId="22654"/>
    <cellStyle name="40% - הדגשה1 2 2 3 4 4" xfId="19321"/>
    <cellStyle name="40% - הדגשה1 2 2 3 4 5" xfId="12201"/>
    <cellStyle name="40% - הדגשה1 2 2 3 4 6" xfId="30469"/>
    <cellStyle name="40% - הדגשה1 2 2 3 4 7" xfId="6078"/>
    <cellStyle name="40% - הדגשה1 2 2 3 5" xfId="7149"/>
    <cellStyle name="40% - הדגשה1 2 2 3 5 2" xfId="16818"/>
    <cellStyle name="40% - הדגשה1 2 2 3 5 2 2" xfId="23486"/>
    <cellStyle name="40% - הדגשה1 2 2 3 5 3" xfId="20154"/>
    <cellStyle name="40% - הדגשה1 2 2 3 5 4" xfId="13161"/>
    <cellStyle name="40% - הדגשה1 2 2 3 6" xfId="15026"/>
    <cellStyle name="40% - הדגשה1 2 2 3 6 2" xfId="21821"/>
    <cellStyle name="40% - הדגשה1 2 2 3 7" xfId="18564"/>
    <cellStyle name="40% - הדגשה1 2 2 3 8" xfId="11167"/>
    <cellStyle name="40% - הדגשה1 2 2 3 9" xfId="28342"/>
    <cellStyle name="40% - הדגשה1 2 2 4" xfId="547"/>
    <cellStyle name="40% - הדגשה1 2 2 4 2" xfId="1278"/>
    <cellStyle name="40% - הדגשה1 2 2 4 2 2" xfId="2350"/>
    <cellStyle name="40% - הדגשה1 2 2 4 2 2 2" xfId="8748"/>
    <cellStyle name="40% - הדגשה1 2 2 4 2 2 2 2" xfId="18132"/>
    <cellStyle name="40% - הדגשה1 2 2 4 2 2 2 2 2" xfId="24800"/>
    <cellStyle name="40% - הדגשה1 2 2 4 2 2 2 3" xfId="21468"/>
    <cellStyle name="40% - הדגשה1 2 2 4 2 2 2 4" xfId="14540"/>
    <cellStyle name="40% - הדגשה1 2 2 4 2 2 3" xfId="16340"/>
    <cellStyle name="40% - הדגשה1 2 2 4 2 2 3 2" xfId="23135"/>
    <cellStyle name="40% - הדגשה1 2 2 4 2 2 4" xfId="19802"/>
    <cellStyle name="40% - הדגשה1 2 2 4 2 2 5" xfId="12682"/>
    <cellStyle name="40% - הדגשה1 2 2 4 2 2 6" xfId="29941"/>
    <cellStyle name="40% - הדגשה1 2 2 4 2 2 7" xfId="5550"/>
    <cellStyle name="40% - הדגשה1 2 2 4 2 3" xfId="3409"/>
    <cellStyle name="40% - הדגשה1 2 2 4 2 3 2" xfId="9807"/>
    <cellStyle name="40% - הדגשה1 2 2 4 2 3 2 2" xfId="23967"/>
    <cellStyle name="40% - הדגשה1 2 2 4 2 3 2 3" xfId="17299"/>
    <cellStyle name="40% - הדגשה1 2 2 4 2 3 3" xfId="20635"/>
    <cellStyle name="40% - הדגשה1 2 2 4 2 3 4" xfId="13706"/>
    <cellStyle name="40% - הדגשה1 2 2 4 2 3 5" xfId="31000"/>
    <cellStyle name="40% - הדגשה1 2 2 4 2 3 6" xfId="6609"/>
    <cellStyle name="40% - הדגשה1 2 2 4 2 4" xfId="7680"/>
    <cellStyle name="40% - הדגשה1 2 2 4 2 4 2" xfId="22302"/>
    <cellStyle name="40% - הדגשה1 2 2 4 2 4 3" xfId="15507"/>
    <cellStyle name="40% - הדגשה1 2 2 4 2 5" xfId="18969"/>
    <cellStyle name="40% - הדגשה1 2 2 4 2 6" xfId="11842"/>
    <cellStyle name="40% - הדגשה1 2 2 4 2 7" xfId="28873"/>
    <cellStyle name="40% - הדגשה1 2 2 4 2 8" xfId="4482"/>
    <cellStyle name="40% - הדגשה1 2 2 4 3" xfId="1820"/>
    <cellStyle name="40% - הדגשה1 2 2 4 3 2" xfId="8218"/>
    <cellStyle name="40% - הדגשה1 2 2 4 3 2 2" xfId="17716"/>
    <cellStyle name="40% - הדגשה1 2 2 4 3 2 2 2" xfId="24384"/>
    <cellStyle name="40% - הדגשה1 2 2 4 3 2 3" xfId="21052"/>
    <cellStyle name="40% - הדגשה1 2 2 4 3 2 4" xfId="14124"/>
    <cellStyle name="40% - הדגשה1 2 2 4 3 3" xfId="15924"/>
    <cellStyle name="40% - הדגשה1 2 2 4 3 3 2" xfId="22719"/>
    <cellStyle name="40% - הדגשה1 2 2 4 3 4" xfId="19386"/>
    <cellStyle name="40% - הדגשה1 2 2 4 3 5" xfId="12266"/>
    <cellStyle name="40% - הדגשה1 2 2 4 3 6" xfId="29411"/>
    <cellStyle name="40% - הדגשה1 2 2 4 3 7" xfId="5020"/>
    <cellStyle name="40% - הדגשה1 2 2 4 4" xfId="2879"/>
    <cellStyle name="40% - הדגשה1 2 2 4 4 2" xfId="9277"/>
    <cellStyle name="40% - הדגשה1 2 2 4 4 2 2" xfId="23551"/>
    <cellStyle name="40% - הדגשה1 2 2 4 4 2 3" xfId="16883"/>
    <cellStyle name="40% - הדגשה1 2 2 4 4 3" xfId="20219"/>
    <cellStyle name="40% - הדגשה1 2 2 4 4 4" xfId="13226"/>
    <cellStyle name="40% - הדגשה1 2 2 4 4 5" xfId="30470"/>
    <cellStyle name="40% - הדגשה1 2 2 4 4 6" xfId="6079"/>
    <cellStyle name="40% - הדגשה1 2 2 4 5" xfId="7150"/>
    <cellStyle name="40% - הדגשה1 2 2 4 5 2" xfId="21886"/>
    <cellStyle name="40% - הדגשה1 2 2 4 5 3" xfId="15091"/>
    <cellStyle name="40% - הדגשה1 2 2 4 6" xfId="18384"/>
    <cellStyle name="40% - הדגשה1 2 2 4 7" xfId="11352"/>
    <cellStyle name="40% - הדגשה1 2 2 4 8" xfId="28343"/>
    <cellStyle name="40% - הדגשה1 2 2 4 9" xfId="3952"/>
    <cellStyle name="40% - הדגשה1 2 2 5" xfId="1274"/>
    <cellStyle name="40% - הדגשה1 2 2 5 2" xfId="2346"/>
    <cellStyle name="40% - הדגשה1 2 2 5 2 2" xfId="8744"/>
    <cellStyle name="40% - הדגשה1 2 2 5 2 2 2" xfId="17923"/>
    <cellStyle name="40% - הדגשה1 2 2 5 2 2 2 2" xfId="24591"/>
    <cellStyle name="40% - הדגשה1 2 2 5 2 2 3" xfId="21259"/>
    <cellStyle name="40% - הדגשה1 2 2 5 2 2 4" xfId="14331"/>
    <cellStyle name="40% - הדגשה1 2 2 5 2 3" xfId="16131"/>
    <cellStyle name="40% - הדגשה1 2 2 5 2 3 2" xfId="22926"/>
    <cellStyle name="40% - הדגשה1 2 2 5 2 4" xfId="19593"/>
    <cellStyle name="40% - הדגשה1 2 2 5 2 5" xfId="12473"/>
    <cellStyle name="40% - הדגשה1 2 2 5 2 6" xfId="29937"/>
    <cellStyle name="40% - הדגשה1 2 2 5 2 7" xfId="5546"/>
    <cellStyle name="40% - הדגשה1 2 2 5 3" xfId="3405"/>
    <cellStyle name="40% - הדגשה1 2 2 5 3 2" xfId="9803"/>
    <cellStyle name="40% - הדגשה1 2 2 5 3 2 2" xfId="23758"/>
    <cellStyle name="40% - הדגשה1 2 2 5 3 2 3" xfId="17090"/>
    <cellStyle name="40% - הדגשה1 2 2 5 3 3" xfId="20426"/>
    <cellStyle name="40% - הדגשה1 2 2 5 3 4" xfId="13497"/>
    <cellStyle name="40% - הדגשה1 2 2 5 3 5" xfId="30996"/>
    <cellStyle name="40% - הדגשה1 2 2 5 3 6" xfId="6605"/>
    <cellStyle name="40% - הדגשה1 2 2 5 4" xfId="7676"/>
    <cellStyle name="40% - הדגשה1 2 2 5 4 2" xfId="22093"/>
    <cellStyle name="40% - הדגשה1 2 2 5 4 3" xfId="15298"/>
    <cellStyle name="40% - הדגשה1 2 2 5 5" xfId="18760"/>
    <cellStyle name="40% - הדגשה1 2 2 5 6" xfId="11628"/>
    <cellStyle name="40% - הדגשה1 2 2 5 7" xfId="28869"/>
    <cellStyle name="40% - הדגשה1 2 2 5 8" xfId="4478"/>
    <cellStyle name="40% - הדגשה1 2 2 6" xfId="1816"/>
    <cellStyle name="40% - הדגשה1 2 2 6 2" xfId="8214"/>
    <cellStyle name="40% - הדגשה1 2 2 6 2 2" xfId="17506"/>
    <cellStyle name="40% - הדגשה1 2 2 6 2 2 2" xfId="24174"/>
    <cellStyle name="40% - הדגשה1 2 2 6 2 3" xfId="20842"/>
    <cellStyle name="40% - הדגשה1 2 2 6 2 4" xfId="13914"/>
    <cellStyle name="40% - הדגשה1 2 2 6 3" xfId="15714"/>
    <cellStyle name="40% - הדגשה1 2 2 6 3 2" xfId="22509"/>
    <cellStyle name="40% - הדגשה1 2 2 6 4" xfId="19176"/>
    <cellStyle name="40% - הדגשה1 2 2 6 5" xfId="12056"/>
    <cellStyle name="40% - הדגשה1 2 2 6 6" xfId="29407"/>
    <cellStyle name="40% - הדגשה1 2 2 6 7" xfId="5016"/>
    <cellStyle name="40% - הדגשה1 2 2 7" xfId="2875"/>
    <cellStyle name="40% - הדגשה1 2 2 7 2" xfId="9273"/>
    <cellStyle name="40% - הדגשה1 2 2 7 2 2" xfId="23341"/>
    <cellStyle name="40% - הדגשה1 2 2 7 2 3" xfId="16673"/>
    <cellStyle name="40% - הדגשה1 2 2 7 3" xfId="20009"/>
    <cellStyle name="40% - הדגשה1 2 2 7 4" xfId="13016"/>
    <cellStyle name="40% - הדגשה1 2 2 7 5" xfId="30466"/>
    <cellStyle name="40% - הדגשה1 2 2 7 6" xfId="6075"/>
    <cellStyle name="40% - הדגשה1 2 2 8" xfId="7146"/>
    <cellStyle name="40% - הדגשה1 2 2 8 2" xfId="21676"/>
    <cellStyle name="40% - הדגשה1 2 2 8 3" xfId="14881"/>
    <cellStyle name="40% - הדגשה1 2 2 9" xfId="18496"/>
    <cellStyle name="40% - הדגשה1 2 3" xfId="548"/>
    <cellStyle name="40% - הדגשה1 2 3 2" xfId="549"/>
    <cellStyle name="40% - הדגשה1 2 3 2 2" xfId="1280"/>
    <cellStyle name="40% - הדגשה1 2 3 2 2 2" xfId="2352"/>
    <cellStyle name="40% - הדגשה1 2 3 2 2 2 2" xfId="8750"/>
    <cellStyle name="40% - הדגשה1 2 3 2 2 2 3" xfId="27478"/>
    <cellStyle name="40% - הדגשה1 2 3 2 2 2 4" xfId="29943"/>
    <cellStyle name="40% - הדגשה1 2 3 2 2 2 5" xfId="5552"/>
    <cellStyle name="40% - הדגשה1 2 3 2 2 3" xfId="3411"/>
    <cellStyle name="40% - הדגשה1 2 3 2 2 3 2" xfId="9809"/>
    <cellStyle name="40% - הדגשה1 2 3 2 2 3 3" xfId="27939"/>
    <cellStyle name="40% - הדגשה1 2 3 2 2 3 4" xfId="31002"/>
    <cellStyle name="40% - הדגשה1 2 3 2 2 3 5" xfId="6611"/>
    <cellStyle name="40% - הדגשה1 2 3 2 2 4" xfId="7682"/>
    <cellStyle name="40% - הדגשה1 2 3 2 2 5" xfId="27060"/>
    <cellStyle name="40% - הדגשה1 2 3 2 2 6" xfId="28875"/>
    <cellStyle name="40% - הדגשה1 2 3 2 2 7" xfId="4484"/>
    <cellStyle name="40% - הדגשה1 2 3 2 3" xfId="1822"/>
    <cellStyle name="40% - הדגשה1 2 3 2 3 2" xfId="8220"/>
    <cellStyle name="40% - הדגשה1 2 3 2 3 3" xfId="27256"/>
    <cellStyle name="40% - הדגשה1 2 3 2 3 4" xfId="29413"/>
    <cellStyle name="40% - הדגשה1 2 3 2 3 5" xfId="5022"/>
    <cellStyle name="40% - הדגשה1 2 3 2 4" xfId="2881"/>
    <cellStyle name="40% - הדגשה1 2 3 2 4 2" xfId="9279"/>
    <cellStyle name="40% - הדגשה1 2 3 2 4 3" xfId="27707"/>
    <cellStyle name="40% - הדגשה1 2 3 2 4 4" xfId="30472"/>
    <cellStyle name="40% - הדגשה1 2 3 2 4 5" xfId="6081"/>
    <cellStyle name="40% - הדגשה1 2 3 2 5" xfId="7152"/>
    <cellStyle name="40% - הדגשה1 2 3 2 6" xfId="26835"/>
    <cellStyle name="40% - הדגשה1 2 3 2 7" xfId="28345"/>
    <cellStyle name="40% - הדגשה1 2 3 2 8" xfId="3954"/>
    <cellStyle name="40% - הדגשה1 2 3 3" xfId="1279"/>
    <cellStyle name="40% - הדגשה1 2 3 3 2" xfId="2351"/>
    <cellStyle name="40% - הדגשה1 2 3 3 2 2" xfId="8749"/>
    <cellStyle name="40% - הדגשה1 2 3 3 2 3" xfId="27477"/>
    <cellStyle name="40% - הדגשה1 2 3 3 2 4" xfId="29942"/>
    <cellStyle name="40% - הדגשה1 2 3 3 2 5" xfId="5551"/>
    <cellStyle name="40% - הדגשה1 2 3 3 3" xfId="3410"/>
    <cellStyle name="40% - הדגשה1 2 3 3 3 2" xfId="9808"/>
    <cellStyle name="40% - הדגשה1 2 3 3 3 3" xfId="27938"/>
    <cellStyle name="40% - הדגשה1 2 3 3 3 4" xfId="31001"/>
    <cellStyle name="40% - הדגשה1 2 3 3 3 5" xfId="6610"/>
    <cellStyle name="40% - הדגשה1 2 3 3 4" xfId="7681"/>
    <cellStyle name="40% - הדגשה1 2 3 3 5" xfId="27059"/>
    <cellStyle name="40% - הדגשה1 2 3 3 6" xfId="28874"/>
    <cellStyle name="40% - הדגשה1 2 3 3 7" xfId="4483"/>
    <cellStyle name="40% - הדגשה1 2 3 4" xfId="1821"/>
    <cellStyle name="40% - הדגשה1 2 3 4 2" xfId="8219"/>
    <cellStyle name="40% - הדגשה1 2 3 4 3" xfId="27255"/>
    <cellStyle name="40% - הדגשה1 2 3 4 4" xfId="29412"/>
    <cellStyle name="40% - הדגשה1 2 3 4 5" xfId="5021"/>
    <cellStyle name="40% - הדגשה1 2 3 5" xfId="2880"/>
    <cellStyle name="40% - הדגשה1 2 3 5 2" xfId="9278"/>
    <cellStyle name="40% - הדגשה1 2 3 5 3" xfId="27706"/>
    <cellStyle name="40% - הדגשה1 2 3 5 4" xfId="30471"/>
    <cellStyle name="40% - הדגשה1 2 3 5 5" xfId="6080"/>
    <cellStyle name="40% - הדגשה1 2 3 6" xfId="7151"/>
    <cellStyle name="40% - הדגשה1 2 3 6 2" xfId="26834"/>
    <cellStyle name="40% - הדגשה1 2 3 7" xfId="10848"/>
    <cellStyle name="40% - הדגשה1 2 3 8" xfId="28344"/>
    <cellStyle name="40% - הדגשה1 2 3 9" xfId="3953"/>
    <cellStyle name="40% - הדגשה1 2 4" xfId="550"/>
    <cellStyle name="40% - הדגשה1 2 4 2" xfId="1281"/>
    <cellStyle name="40% - הדגשה1 2 4 2 2" xfId="2353"/>
    <cellStyle name="40% - הדגשה1 2 4 2 2 2" xfId="8751"/>
    <cellStyle name="40% - הדגשה1 2 4 2 2 3" xfId="27479"/>
    <cellStyle name="40% - הדגשה1 2 4 2 2 4" xfId="29944"/>
    <cellStyle name="40% - הדגשה1 2 4 2 2 5" xfId="5553"/>
    <cellStyle name="40% - הדגשה1 2 4 2 3" xfId="3412"/>
    <cellStyle name="40% - הדגשה1 2 4 2 3 2" xfId="9810"/>
    <cellStyle name="40% - הדגשה1 2 4 2 3 3" xfId="27940"/>
    <cellStyle name="40% - הדגשה1 2 4 2 3 4" xfId="31003"/>
    <cellStyle name="40% - הדגשה1 2 4 2 3 5" xfId="6612"/>
    <cellStyle name="40% - הדגשה1 2 4 2 4" xfId="7683"/>
    <cellStyle name="40% - הדגשה1 2 4 2 5" xfId="26467"/>
    <cellStyle name="40% - הדגשה1 2 4 2 6" xfId="28876"/>
    <cellStyle name="40% - הדגשה1 2 4 2 7" xfId="4485"/>
    <cellStyle name="40% - הדגשה1 2 4 3" xfId="1823"/>
    <cellStyle name="40% - הדגשה1 2 4 3 2" xfId="8221"/>
    <cellStyle name="40% - הדגשה1 2 4 3 3" xfId="27257"/>
    <cellStyle name="40% - הדגשה1 2 4 3 4" xfId="29414"/>
    <cellStyle name="40% - הדגשה1 2 4 3 5" xfId="5023"/>
    <cellStyle name="40% - הדגשה1 2 4 4" xfId="2882"/>
    <cellStyle name="40% - הדגשה1 2 4 4 2" xfId="9280"/>
    <cellStyle name="40% - הדגשה1 2 4 4 3" xfId="27708"/>
    <cellStyle name="40% - הדגשה1 2 4 4 4" xfId="30473"/>
    <cellStyle name="40% - הדגשה1 2 4 4 5" xfId="6082"/>
    <cellStyle name="40% - הדגשה1 2 4 5" xfId="7153"/>
    <cellStyle name="40% - הדגשה1 2 4 6" xfId="25291"/>
    <cellStyle name="40% - הדגשה1 2 4 7" xfId="28346"/>
    <cellStyle name="40% - הדגשה1 2 4 8" xfId="3955"/>
    <cellStyle name="40% - הדגשה1 2 5" xfId="551"/>
    <cellStyle name="40% - הדגשה1 2 5 2" xfId="1282"/>
    <cellStyle name="40% - הדגשה1 2 5 2 2" xfId="2354"/>
    <cellStyle name="40% - הדגשה1 2 5 2 2 2" xfId="8752"/>
    <cellStyle name="40% - הדגשה1 2 5 2 2 3" xfId="27480"/>
    <cellStyle name="40% - הדגשה1 2 5 2 2 4" xfId="29945"/>
    <cellStyle name="40% - הדגשה1 2 5 2 2 5" xfId="5554"/>
    <cellStyle name="40% - הדגשה1 2 5 2 3" xfId="3413"/>
    <cellStyle name="40% - הדגשה1 2 5 2 3 2" xfId="9811"/>
    <cellStyle name="40% - הדגשה1 2 5 2 3 3" xfId="27941"/>
    <cellStyle name="40% - הדגשה1 2 5 2 3 4" xfId="31004"/>
    <cellStyle name="40% - הדגשה1 2 5 2 3 5" xfId="6613"/>
    <cellStyle name="40% - הדגשה1 2 5 2 4" xfId="7684"/>
    <cellStyle name="40% - הדגשה1 2 5 2 5" xfId="27061"/>
    <cellStyle name="40% - הדגשה1 2 5 2 6" xfId="28877"/>
    <cellStyle name="40% - הדגשה1 2 5 2 7" xfId="4486"/>
    <cellStyle name="40% - הדגשה1 2 5 3" xfId="1824"/>
    <cellStyle name="40% - הדגשה1 2 5 3 2" xfId="8222"/>
    <cellStyle name="40% - הדגשה1 2 5 3 3" xfId="27258"/>
    <cellStyle name="40% - הדגשה1 2 5 3 4" xfId="29415"/>
    <cellStyle name="40% - הדגשה1 2 5 3 5" xfId="5024"/>
    <cellStyle name="40% - הדגשה1 2 5 4" xfId="2883"/>
    <cellStyle name="40% - הדגשה1 2 5 4 2" xfId="9281"/>
    <cellStyle name="40% - הדגשה1 2 5 4 3" xfId="27709"/>
    <cellStyle name="40% - הדגשה1 2 5 4 4" xfId="30474"/>
    <cellStyle name="40% - הדגשה1 2 5 4 5" xfId="6083"/>
    <cellStyle name="40% - הדגשה1 2 5 5" xfId="7154"/>
    <cellStyle name="40% - הדגשה1 2 5 6" xfId="26450"/>
    <cellStyle name="40% - הדגשה1 2 5 7" xfId="28347"/>
    <cellStyle name="40% - הדגשה1 2 5 8" xfId="3956"/>
    <cellStyle name="40% - הדגשה1 2 6" xfId="855"/>
    <cellStyle name="40% - הדגשה1 2 7" xfId="1071"/>
    <cellStyle name="40% - הדגשה1 2 7 2" xfId="2143"/>
    <cellStyle name="40% - הדגשה1 2 7 2 2" xfId="8541"/>
    <cellStyle name="40% - הדגשה1 2 7 2 3" xfId="27416"/>
    <cellStyle name="40% - הדגשה1 2 7 2 4" xfId="29734"/>
    <cellStyle name="40% - הדגשה1 2 7 2 5" xfId="5343"/>
    <cellStyle name="40% - הדגשה1 2 7 3" xfId="3202"/>
    <cellStyle name="40% - הדגשה1 2 7 3 2" xfId="9600"/>
    <cellStyle name="40% - הדגשה1 2 7 3 3" xfId="27876"/>
    <cellStyle name="40% - הדגשה1 2 7 3 4" xfId="30793"/>
    <cellStyle name="40% - הדגשה1 2 7 3 5" xfId="6402"/>
    <cellStyle name="40% - הדגשה1 2 7 4" xfId="7473"/>
    <cellStyle name="40% - הדגשה1 2 7 5" xfId="27011"/>
    <cellStyle name="40% - הדגשה1 2 7 6" xfId="28666"/>
    <cellStyle name="40% - הדגשה1 2 7 7" xfId="4275"/>
    <cellStyle name="40% - הדגשה1 2 8" xfId="1613"/>
    <cellStyle name="40% - הדגשה1 2 8 2" xfId="8011"/>
    <cellStyle name="40% - הדגשה1 2 8 3" xfId="27197"/>
    <cellStyle name="40% - הדגשה1 2 8 4" xfId="29204"/>
    <cellStyle name="40% - הדגשה1 2 8 5" xfId="4813"/>
    <cellStyle name="40% - הדגשה1 2 9" xfId="2672"/>
    <cellStyle name="40% - הדגשה1 2 9 2" xfId="9070"/>
    <cellStyle name="40% - הדגשה1 2 9 3" xfId="27644"/>
    <cellStyle name="40% - הדגשה1 2 9 4" xfId="30263"/>
    <cellStyle name="40% - הדגשה1 2 9 5" xfId="5872"/>
    <cellStyle name="40% - הדגשה1 20" xfId="25712"/>
    <cellStyle name="40% - הדגשה1 20 2" xfId="26595"/>
    <cellStyle name="40% - הדגשה1 21" xfId="25725"/>
    <cellStyle name="40% - הדגשה1 21 2" xfId="26608"/>
    <cellStyle name="40% - הדגשה1 22" xfId="25890"/>
    <cellStyle name="40% - הדגשה1 22 2" xfId="26645"/>
    <cellStyle name="40% - הדגשה1 23" xfId="25903"/>
    <cellStyle name="40% - הדגשה1 23 2" xfId="26658"/>
    <cellStyle name="40% - הדגשה1 24" xfId="26042"/>
    <cellStyle name="40% - הדגשה1 24 2" xfId="26671"/>
    <cellStyle name="40% - הדגשה1 25" xfId="26056"/>
    <cellStyle name="40% - הדגשה1 25 2" xfId="26684"/>
    <cellStyle name="40% - הדגשה1 26" xfId="26069"/>
    <cellStyle name="40% - הדגשה1 26 2" xfId="26697"/>
    <cellStyle name="40% - הדגשה1 27" xfId="26082"/>
    <cellStyle name="40% - הדגשה1 27 2" xfId="26710"/>
    <cellStyle name="40% - הדגשה1 28" xfId="26130"/>
    <cellStyle name="40% - הדגשה1 29" xfId="26143"/>
    <cellStyle name="40% - הדגשה1 3" xfId="291"/>
    <cellStyle name="40% - הדגשה1 3 10" xfId="6985"/>
    <cellStyle name="40% - הדגשה1 3 11" xfId="10451"/>
    <cellStyle name="40% - הדגשה1 3 12" xfId="28178"/>
    <cellStyle name="40% - הדגשה1 3 13" xfId="3787"/>
    <cellStyle name="40% - הדגשה1 3 2" xfId="553"/>
    <cellStyle name="40% - הדגשה1 3 2 10" xfId="28348"/>
    <cellStyle name="40% - הדגשה1 3 2 11" xfId="3957"/>
    <cellStyle name="40% - הדגשה1 3 2 2" xfId="554"/>
    <cellStyle name="40% - הדגשה1 3 2 2 10" xfId="3958"/>
    <cellStyle name="40% - הדגשה1 3 2 2 2" xfId="555"/>
    <cellStyle name="40% - הדגשה1 3 2 2 2 2" xfId="1285"/>
    <cellStyle name="40% - הדגשה1 3 2 2 2 2 2" xfId="2357"/>
    <cellStyle name="40% - הדגשה1 3 2 2 2 2 2 2" xfId="8755"/>
    <cellStyle name="40% - הדגשה1 3 2 2 2 2 2 2 2" xfId="18311"/>
    <cellStyle name="40% - הדגשה1 3 2 2 2 2 2 2 2 2" xfId="24979"/>
    <cellStyle name="40% - הדגשה1 3 2 2 2 2 2 2 3" xfId="21647"/>
    <cellStyle name="40% - הדגשה1 3 2 2 2 2 2 2 4" xfId="14719"/>
    <cellStyle name="40% - הדגשה1 3 2 2 2 2 2 3" xfId="16519"/>
    <cellStyle name="40% - הדגשה1 3 2 2 2 2 2 3 2" xfId="23314"/>
    <cellStyle name="40% - הדגשה1 3 2 2 2 2 2 4" xfId="19981"/>
    <cellStyle name="40% - הדגשה1 3 2 2 2 2 2 5" xfId="12861"/>
    <cellStyle name="40% - הדגשה1 3 2 2 2 2 2 6" xfId="29948"/>
    <cellStyle name="40% - הדגשה1 3 2 2 2 2 2 7" xfId="5557"/>
    <cellStyle name="40% - הדגשה1 3 2 2 2 2 3" xfId="3416"/>
    <cellStyle name="40% - הדגשה1 3 2 2 2 2 3 2" xfId="9814"/>
    <cellStyle name="40% - הדגשה1 3 2 2 2 2 3 2 2" xfId="24146"/>
    <cellStyle name="40% - הדגשה1 3 2 2 2 2 3 2 3" xfId="17478"/>
    <cellStyle name="40% - הדגשה1 3 2 2 2 2 3 3" xfId="20814"/>
    <cellStyle name="40% - הדגשה1 3 2 2 2 2 3 4" xfId="13885"/>
    <cellStyle name="40% - הדגשה1 3 2 2 2 2 3 5" xfId="31007"/>
    <cellStyle name="40% - הדגשה1 3 2 2 2 2 3 6" xfId="6616"/>
    <cellStyle name="40% - הדגשה1 3 2 2 2 2 4" xfId="7687"/>
    <cellStyle name="40% - הדגשה1 3 2 2 2 2 4 2" xfId="22481"/>
    <cellStyle name="40% - הדגשה1 3 2 2 2 2 4 3" xfId="15686"/>
    <cellStyle name="40% - הדגשה1 3 2 2 2 2 5" xfId="19148"/>
    <cellStyle name="40% - הדגשה1 3 2 2 2 2 6" xfId="12021"/>
    <cellStyle name="40% - הדגשה1 3 2 2 2 2 7" xfId="28880"/>
    <cellStyle name="40% - הדגשה1 3 2 2 2 2 8" xfId="4489"/>
    <cellStyle name="40% - הדגשה1 3 2 2 2 3" xfId="1827"/>
    <cellStyle name="40% - הדגשה1 3 2 2 2 3 2" xfId="8225"/>
    <cellStyle name="40% - הדגשה1 3 2 2 2 3 2 2" xfId="17895"/>
    <cellStyle name="40% - הדגשה1 3 2 2 2 3 2 2 2" xfId="24563"/>
    <cellStyle name="40% - הדגשה1 3 2 2 2 3 2 3" xfId="21231"/>
    <cellStyle name="40% - הדגשה1 3 2 2 2 3 2 4" xfId="14303"/>
    <cellStyle name="40% - הדגשה1 3 2 2 2 3 3" xfId="16103"/>
    <cellStyle name="40% - הדגשה1 3 2 2 2 3 3 2" xfId="22898"/>
    <cellStyle name="40% - הדגשה1 3 2 2 2 3 4" xfId="19565"/>
    <cellStyle name="40% - הדגשה1 3 2 2 2 3 5" xfId="12445"/>
    <cellStyle name="40% - הדגשה1 3 2 2 2 3 6" xfId="29418"/>
    <cellStyle name="40% - הדגשה1 3 2 2 2 3 7" xfId="5027"/>
    <cellStyle name="40% - הדגשה1 3 2 2 2 4" xfId="2886"/>
    <cellStyle name="40% - הדגשה1 3 2 2 2 4 2" xfId="9284"/>
    <cellStyle name="40% - הדגשה1 3 2 2 2 4 2 2" xfId="23730"/>
    <cellStyle name="40% - הדגשה1 3 2 2 2 4 2 3" xfId="17062"/>
    <cellStyle name="40% - הדגשה1 3 2 2 2 4 3" xfId="20398"/>
    <cellStyle name="40% - הדגשה1 3 2 2 2 4 4" xfId="13405"/>
    <cellStyle name="40% - הדגשה1 3 2 2 2 4 5" xfId="30477"/>
    <cellStyle name="40% - הדגשה1 3 2 2 2 4 6" xfId="6086"/>
    <cellStyle name="40% - הדגשה1 3 2 2 2 5" xfId="7157"/>
    <cellStyle name="40% - הדגשה1 3 2 2 2 5 2" xfId="22065"/>
    <cellStyle name="40% - הדגשה1 3 2 2 2 5 3" xfId="15270"/>
    <cellStyle name="40% - הדגשה1 3 2 2 2 6" xfId="18732"/>
    <cellStyle name="40% - הדגשה1 3 2 2 2 7" xfId="11531"/>
    <cellStyle name="40% - הדגשה1 3 2 2 2 8" xfId="28350"/>
    <cellStyle name="40% - הדגשה1 3 2 2 2 9" xfId="3959"/>
    <cellStyle name="40% - הדגשה1 3 2 2 3" xfId="1284"/>
    <cellStyle name="40% - הדגשה1 3 2 2 3 2" xfId="2356"/>
    <cellStyle name="40% - הדגשה1 3 2 2 3 2 2" xfId="8754"/>
    <cellStyle name="40% - הדגשה1 3 2 2 3 2 2 2" xfId="18103"/>
    <cellStyle name="40% - הדגשה1 3 2 2 3 2 2 2 2" xfId="24771"/>
    <cellStyle name="40% - הדגשה1 3 2 2 3 2 2 3" xfId="21439"/>
    <cellStyle name="40% - הדגשה1 3 2 2 3 2 2 4" xfId="14511"/>
    <cellStyle name="40% - הדגשה1 3 2 2 3 2 3" xfId="16311"/>
    <cellStyle name="40% - הדגשה1 3 2 2 3 2 3 2" xfId="23106"/>
    <cellStyle name="40% - הדגשה1 3 2 2 3 2 4" xfId="19773"/>
    <cellStyle name="40% - הדגשה1 3 2 2 3 2 5" xfId="12653"/>
    <cellStyle name="40% - הדגשה1 3 2 2 3 2 6" xfId="29947"/>
    <cellStyle name="40% - הדגשה1 3 2 2 3 2 7" xfId="5556"/>
    <cellStyle name="40% - הדגשה1 3 2 2 3 3" xfId="3415"/>
    <cellStyle name="40% - הדגשה1 3 2 2 3 3 2" xfId="9813"/>
    <cellStyle name="40% - הדגשה1 3 2 2 3 3 2 2" xfId="23938"/>
    <cellStyle name="40% - הדגשה1 3 2 2 3 3 2 3" xfId="17270"/>
    <cellStyle name="40% - הדגשה1 3 2 2 3 3 3" xfId="20606"/>
    <cellStyle name="40% - הדגשה1 3 2 2 3 3 4" xfId="13677"/>
    <cellStyle name="40% - הדגשה1 3 2 2 3 3 5" xfId="31006"/>
    <cellStyle name="40% - הדגשה1 3 2 2 3 3 6" xfId="6615"/>
    <cellStyle name="40% - הדגשה1 3 2 2 3 4" xfId="7686"/>
    <cellStyle name="40% - הדגשה1 3 2 2 3 4 2" xfId="22273"/>
    <cellStyle name="40% - הדגשה1 3 2 2 3 4 3" xfId="15478"/>
    <cellStyle name="40% - הדגשה1 3 2 2 3 5" xfId="18940"/>
    <cellStyle name="40% - הדגשה1 3 2 2 3 6" xfId="11808"/>
    <cellStyle name="40% - הדגשה1 3 2 2 3 7" xfId="28879"/>
    <cellStyle name="40% - הדגשה1 3 2 2 3 8" xfId="4488"/>
    <cellStyle name="40% - הדגשה1 3 2 2 4" xfId="1826"/>
    <cellStyle name="40% - הדגשה1 3 2 2 4 2" xfId="8224"/>
    <cellStyle name="40% - הדגשה1 3 2 2 4 2 2" xfId="17686"/>
    <cellStyle name="40% - הדגשה1 3 2 2 4 2 2 2" xfId="24354"/>
    <cellStyle name="40% - הדגשה1 3 2 2 4 2 3" xfId="21022"/>
    <cellStyle name="40% - הדגשה1 3 2 2 4 2 4" xfId="14094"/>
    <cellStyle name="40% - הדגשה1 3 2 2 4 3" xfId="15894"/>
    <cellStyle name="40% - הדגשה1 3 2 2 4 3 2" xfId="22689"/>
    <cellStyle name="40% - הדגשה1 3 2 2 4 4" xfId="19356"/>
    <cellStyle name="40% - הדגשה1 3 2 2 4 5" xfId="12236"/>
    <cellStyle name="40% - הדגשה1 3 2 2 4 6" xfId="29417"/>
    <cellStyle name="40% - הדגשה1 3 2 2 4 7" xfId="5026"/>
    <cellStyle name="40% - הדגשה1 3 2 2 5" xfId="2885"/>
    <cellStyle name="40% - הדגשה1 3 2 2 5 2" xfId="9283"/>
    <cellStyle name="40% - הדגשה1 3 2 2 5 2 2" xfId="23521"/>
    <cellStyle name="40% - הדגשה1 3 2 2 5 2 3" xfId="16853"/>
    <cellStyle name="40% - הדגשה1 3 2 2 5 3" xfId="20189"/>
    <cellStyle name="40% - הדגשה1 3 2 2 5 4" xfId="13196"/>
    <cellStyle name="40% - הדגשה1 3 2 2 5 5" xfId="30476"/>
    <cellStyle name="40% - הדגשה1 3 2 2 5 6" xfId="6085"/>
    <cellStyle name="40% - הדגשה1 3 2 2 6" xfId="7156"/>
    <cellStyle name="40% - הדגשה1 3 2 2 6 2" xfId="21856"/>
    <cellStyle name="40% - הדגשה1 3 2 2 6 3" xfId="15061"/>
    <cellStyle name="40% - הדגשה1 3 2 2 7" xfId="18486"/>
    <cellStyle name="40% - הדגשה1 3 2 2 8" xfId="11218"/>
    <cellStyle name="40% - הדגשה1 3 2 2 9" xfId="28349"/>
    <cellStyle name="40% - הדגשה1 3 2 3" xfId="556"/>
    <cellStyle name="40% - הדגשה1 3 2 3 2" xfId="1286"/>
    <cellStyle name="40% - הדגשה1 3 2 3 2 2" xfId="2358"/>
    <cellStyle name="40% - הדגשה1 3 2 3 2 2 2" xfId="8756"/>
    <cellStyle name="40% - הדגשה1 3 2 3 2 2 2 2" xfId="18187"/>
    <cellStyle name="40% - הדגשה1 3 2 3 2 2 2 2 2" xfId="24855"/>
    <cellStyle name="40% - הדגשה1 3 2 3 2 2 2 3" xfId="21523"/>
    <cellStyle name="40% - הדגשה1 3 2 3 2 2 2 4" xfId="14595"/>
    <cellStyle name="40% - הדגשה1 3 2 3 2 2 3" xfId="16395"/>
    <cellStyle name="40% - הדגשה1 3 2 3 2 2 3 2" xfId="23190"/>
    <cellStyle name="40% - הדגשה1 3 2 3 2 2 4" xfId="19857"/>
    <cellStyle name="40% - הדגשה1 3 2 3 2 2 5" xfId="12737"/>
    <cellStyle name="40% - הדגשה1 3 2 3 2 2 6" xfId="29949"/>
    <cellStyle name="40% - הדגשה1 3 2 3 2 2 7" xfId="5558"/>
    <cellStyle name="40% - הדגשה1 3 2 3 2 3" xfId="3417"/>
    <cellStyle name="40% - הדגשה1 3 2 3 2 3 2" xfId="9815"/>
    <cellStyle name="40% - הדגשה1 3 2 3 2 3 2 2" xfId="24022"/>
    <cellStyle name="40% - הדגשה1 3 2 3 2 3 2 3" xfId="17354"/>
    <cellStyle name="40% - הדגשה1 3 2 3 2 3 3" xfId="20690"/>
    <cellStyle name="40% - הדגשה1 3 2 3 2 3 4" xfId="13761"/>
    <cellStyle name="40% - הדגשה1 3 2 3 2 3 5" xfId="31008"/>
    <cellStyle name="40% - הדגשה1 3 2 3 2 3 6" xfId="6617"/>
    <cellStyle name="40% - הדגשה1 3 2 3 2 4" xfId="7688"/>
    <cellStyle name="40% - הדגשה1 3 2 3 2 4 2" xfId="22357"/>
    <cellStyle name="40% - הדגשה1 3 2 3 2 4 3" xfId="15562"/>
    <cellStyle name="40% - הדגשה1 3 2 3 2 5" xfId="19024"/>
    <cellStyle name="40% - הדגשה1 3 2 3 2 6" xfId="11897"/>
    <cellStyle name="40% - הדגשה1 3 2 3 2 7" xfId="28881"/>
    <cellStyle name="40% - הדגשה1 3 2 3 2 8" xfId="4490"/>
    <cellStyle name="40% - הדגשה1 3 2 3 3" xfId="1828"/>
    <cellStyle name="40% - הדגשה1 3 2 3 3 2" xfId="8226"/>
    <cellStyle name="40% - הדגשה1 3 2 3 3 2 2" xfId="17771"/>
    <cellStyle name="40% - הדגשה1 3 2 3 3 2 2 2" xfId="24439"/>
    <cellStyle name="40% - הדגשה1 3 2 3 3 2 3" xfId="21107"/>
    <cellStyle name="40% - הדגשה1 3 2 3 3 2 4" xfId="14179"/>
    <cellStyle name="40% - הדגשה1 3 2 3 3 3" xfId="15979"/>
    <cellStyle name="40% - הדגשה1 3 2 3 3 3 2" xfId="22774"/>
    <cellStyle name="40% - הדגשה1 3 2 3 3 4" xfId="19441"/>
    <cellStyle name="40% - הדגשה1 3 2 3 3 5" xfId="12321"/>
    <cellStyle name="40% - הדגשה1 3 2 3 3 6" xfId="29419"/>
    <cellStyle name="40% - הדגשה1 3 2 3 3 7" xfId="5028"/>
    <cellStyle name="40% - הדגשה1 3 2 3 4" xfId="2887"/>
    <cellStyle name="40% - הדגשה1 3 2 3 4 2" xfId="9285"/>
    <cellStyle name="40% - הדגשה1 3 2 3 4 2 2" xfId="23606"/>
    <cellStyle name="40% - הדגשה1 3 2 3 4 2 3" xfId="16938"/>
    <cellStyle name="40% - הדגשה1 3 2 3 4 3" xfId="20274"/>
    <cellStyle name="40% - הדגשה1 3 2 3 4 4" xfId="13281"/>
    <cellStyle name="40% - הדגשה1 3 2 3 4 5" xfId="30478"/>
    <cellStyle name="40% - הדגשה1 3 2 3 4 6" xfId="6087"/>
    <cellStyle name="40% - הדגשה1 3 2 3 5" xfId="7158"/>
    <cellStyle name="40% - הדגשה1 3 2 3 5 2" xfId="21941"/>
    <cellStyle name="40% - הדגשה1 3 2 3 5 3" xfId="15146"/>
    <cellStyle name="40% - הדגשה1 3 2 3 6" xfId="18608"/>
    <cellStyle name="40% - הדגשה1 3 2 3 7" xfId="11407"/>
    <cellStyle name="40% - הדגשה1 3 2 3 8" xfId="28351"/>
    <cellStyle name="40% - הדגשה1 3 2 3 9" xfId="3960"/>
    <cellStyle name="40% - הדגשה1 3 2 4" xfId="557"/>
    <cellStyle name="40% - הדגשה1 3 2 4 2" xfId="1287"/>
    <cellStyle name="40% - הדגשה1 3 2 4 2 2" xfId="2359"/>
    <cellStyle name="40% - הדגשה1 3 2 4 2 2 2" xfId="8757"/>
    <cellStyle name="40% - הדגשה1 3 2 4 2 2 2 2" xfId="24646"/>
    <cellStyle name="40% - הדגשה1 3 2 4 2 2 2 3" xfId="17978"/>
    <cellStyle name="40% - הדגשה1 3 2 4 2 2 3" xfId="21314"/>
    <cellStyle name="40% - הדגשה1 3 2 4 2 2 4" xfId="14386"/>
    <cellStyle name="40% - הדגשה1 3 2 4 2 2 5" xfId="29950"/>
    <cellStyle name="40% - הדגשה1 3 2 4 2 2 6" xfId="5559"/>
    <cellStyle name="40% - הדגשה1 3 2 4 2 3" xfId="3418"/>
    <cellStyle name="40% - הדגשה1 3 2 4 2 3 2" xfId="9816"/>
    <cellStyle name="40% - הדגשה1 3 2 4 2 3 2 2" xfId="22981"/>
    <cellStyle name="40% - הדגשה1 3 2 4 2 3 3" xfId="16186"/>
    <cellStyle name="40% - הדגשה1 3 2 4 2 3 4" xfId="31009"/>
    <cellStyle name="40% - הדגשה1 3 2 4 2 3 5" xfId="6618"/>
    <cellStyle name="40% - הדגשה1 3 2 4 2 4" xfId="7689"/>
    <cellStyle name="40% - הדגשה1 3 2 4 2 4 2" xfId="19648"/>
    <cellStyle name="40% - הדגשה1 3 2 4 2 5" xfId="12528"/>
    <cellStyle name="40% - הדגשה1 3 2 4 2 6" xfId="28882"/>
    <cellStyle name="40% - הדגשה1 3 2 4 2 7" xfId="4491"/>
    <cellStyle name="40% - הדגשה1 3 2 4 3" xfId="1829"/>
    <cellStyle name="40% - הדגשה1 3 2 4 3 2" xfId="8227"/>
    <cellStyle name="40% - הדגשה1 3 2 4 3 2 2" xfId="23813"/>
    <cellStyle name="40% - הדגשה1 3 2 4 3 2 3" xfId="17145"/>
    <cellStyle name="40% - הדגשה1 3 2 4 3 3" xfId="20481"/>
    <cellStyle name="40% - הדגשה1 3 2 4 3 4" xfId="13552"/>
    <cellStyle name="40% - הדגשה1 3 2 4 3 5" xfId="29420"/>
    <cellStyle name="40% - הדגשה1 3 2 4 3 6" xfId="5029"/>
    <cellStyle name="40% - הדגשה1 3 2 4 4" xfId="2888"/>
    <cellStyle name="40% - הדגשה1 3 2 4 4 2" xfId="9286"/>
    <cellStyle name="40% - הדגשה1 3 2 4 4 2 2" xfId="22148"/>
    <cellStyle name="40% - הדגשה1 3 2 4 4 3" xfId="15353"/>
    <cellStyle name="40% - הדגשה1 3 2 4 4 4" xfId="30479"/>
    <cellStyle name="40% - הדגשה1 3 2 4 4 5" xfId="6088"/>
    <cellStyle name="40% - הדגשה1 3 2 4 5" xfId="7159"/>
    <cellStyle name="40% - הדגשה1 3 2 4 5 2" xfId="18815"/>
    <cellStyle name="40% - הדגשה1 3 2 4 6" xfId="11683"/>
    <cellStyle name="40% - הדגשה1 3 2 4 7" xfId="28352"/>
    <cellStyle name="40% - הדגשה1 3 2 4 8" xfId="3961"/>
    <cellStyle name="40% - הדגשה1 3 2 5" xfId="1283"/>
    <cellStyle name="40% - הדגשה1 3 2 5 2" xfId="2355"/>
    <cellStyle name="40% - הדגשה1 3 2 5 2 2" xfId="8753"/>
    <cellStyle name="40% - הדגשה1 3 2 5 2 2 2" xfId="24229"/>
    <cellStyle name="40% - הדגשה1 3 2 5 2 2 3" xfId="17561"/>
    <cellStyle name="40% - הדגשה1 3 2 5 2 3" xfId="20897"/>
    <cellStyle name="40% - הדגשה1 3 2 5 2 4" xfId="13969"/>
    <cellStyle name="40% - הדגשה1 3 2 5 2 5" xfId="29946"/>
    <cellStyle name="40% - הדגשה1 3 2 5 2 6" xfId="5555"/>
    <cellStyle name="40% - הדגשה1 3 2 5 3" xfId="3414"/>
    <cellStyle name="40% - הדגשה1 3 2 5 3 2" xfId="9812"/>
    <cellStyle name="40% - הדגשה1 3 2 5 3 2 2" xfId="22564"/>
    <cellStyle name="40% - הדגשה1 3 2 5 3 3" xfId="15769"/>
    <cellStyle name="40% - הדגשה1 3 2 5 3 4" xfId="31005"/>
    <cellStyle name="40% - הדגשה1 3 2 5 3 5" xfId="6614"/>
    <cellStyle name="40% - הדגשה1 3 2 5 4" xfId="7685"/>
    <cellStyle name="40% - הדגשה1 3 2 5 4 2" xfId="19231"/>
    <cellStyle name="40% - הדגשה1 3 2 5 5" xfId="12111"/>
    <cellStyle name="40% - הדגשה1 3 2 5 6" xfId="28878"/>
    <cellStyle name="40% - הדגשה1 3 2 5 7" xfId="4487"/>
    <cellStyle name="40% - הדגשה1 3 2 6" xfId="1825"/>
    <cellStyle name="40% - הדגשה1 3 2 6 2" xfId="8223"/>
    <cellStyle name="40% - הדגשה1 3 2 6 2 2" xfId="23396"/>
    <cellStyle name="40% - הדגשה1 3 2 6 2 3" xfId="16728"/>
    <cellStyle name="40% - הדגשה1 3 2 6 3" xfId="20064"/>
    <cellStyle name="40% - הדגשה1 3 2 6 4" xfId="13071"/>
    <cellStyle name="40% - הדגשה1 3 2 6 5" xfId="29416"/>
    <cellStyle name="40% - הדגשה1 3 2 6 6" xfId="5025"/>
    <cellStyle name="40% - הדגשה1 3 2 7" xfId="2884"/>
    <cellStyle name="40% - הדגשה1 3 2 7 2" xfId="9282"/>
    <cellStyle name="40% - הדגשה1 3 2 7 2 2" xfId="21731"/>
    <cellStyle name="40% - הדגשה1 3 2 7 3" xfId="14936"/>
    <cellStyle name="40% - הדגשה1 3 2 7 4" xfId="30475"/>
    <cellStyle name="40% - הדגשה1 3 2 7 5" xfId="6084"/>
    <cellStyle name="40% - הדגשה1 3 2 8" xfId="7155"/>
    <cellStyle name="40% - הדגשה1 3 2 8 2" xfId="18578"/>
    <cellStyle name="40% - הדגשה1 3 2 9" xfId="10655"/>
    <cellStyle name="40% - הדגשה1 3 3" xfId="558"/>
    <cellStyle name="40% - הדגשה1 3 3 10" xfId="28353"/>
    <cellStyle name="40% - הדגשה1 3 3 11" xfId="3962"/>
    <cellStyle name="40% - הדגשה1 3 3 2" xfId="559"/>
    <cellStyle name="40% - הדגשה1 3 3 2 2" xfId="1289"/>
    <cellStyle name="40% - הדגשה1 3 3 2 2 2" xfId="2361"/>
    <cellStyle name="40% - הדגשה1 3 3 2 2 2 2" xfId="8759"/>
    <cellStyle name="40% - הדגשה1 3 3 2 2 2 2 2" xfId="18251"/>
    <cellStyle name="40% - הדגשה1 3 3 2 2 2 2 2 2" xfId="24919"/>
    <cellStyle name="40% - הדגשה1 3 3 2 2 2 2 3" xfId="21587"/>
    <cellStyle name="40% - הדגשה1 3 3 2 2 2 2 4" xfId="14659"/>
    <cellStyle name="40% - הדגשה1 3 3 2 2 2 3" xfId="16459"/>
    <cellStyle name="40% - הדגשה1 3 3 2 2 2 3 2" xfId="23254"/>
    <cellStyle name="40% - הדגשה1 3 3 2 2 2 4" xfId="19921"/>
    <cellStyle name="40% - הדגשה1 3 3 2 2 2 5" xfId="12801"/>
    <cellStyle name="40% - הדגשה1 3 3 2 2 2 6" xfId="29952"/>
    <cellStyle name="40% - הדגשה1 3 3 2 2 2 7" xfId="5561"/>
    <cellStyle name="40% - הדגשה1 3 3 2 2 3" xfId="3420"/>
    <cellStyle name="40% - הדגשה1 3 3 2 2 3 2" xfId="9818"/>
    <cellStyle name="40% - הדגשה1 3 3 2 2 3 2 2" xfId="24086"/>
    <cellStyle name="40% - הדגשה1 3 3 2 2 3 2 3" xfId="17418"/>
    <cellStyle name="40% - הדגשה1 3 3 2 2 3 3" xfId="20754"/>
    <cellStyle name="40% - הדגשה1 3 3 2 2 3 4" xfId="13825"/>
    <cellStyle name="40% - הדגשה1 3 3 2 2 3 5" xfId="31011"/>
    <cellStyle name="40% - הדגשה1 3 3 2 2 3 6" xfId="6620"/>
    <cellStyle name="40% - הדגשה1 3 3 2 2 4" xfId="7691"/>
    <cellStyle name="40% - הדגשה1 3 3 2 2 4 2" xfId="22421"/>
    <cellStyle name="40% - הדגשה1 3 3 2 2 4 3" xfId="15626"/>
    <cellStyle name="40% - הדגשה1 3 3 2 2 5" xfId="19088"/>
    <cellStyle name="40% - הדגשה1 3 3 2 2 6" xfId="11961"/>
    <cellStyle name="40% - הדגשה1 3 3 2 2 7" xfId="28884"/>
    <cellStyle name="40% - הדגשה1 3 3 2 2 8" xfId="4493"/>
    <cellStyle name="40% - הדגשה1 3 3 2 3" xfId="1831"/>
    <cellStyle name="40% - הדגשה1 3 3 2 3 2" xfId="8229"/>
    <cellStyle name="40% - הדגשה1 3 3 2 3 2 2" xfId="17835"/>
    <cellStyle name="40% - הדגשה1 3 3 2 3 2 2 2" xfId="24503"/>
    <cellStyle name="40% - הדגשה1 3 3 2 3 2 3" xfId="21171"/>
    <cellStyle name="40% - הדגשה1 3 3 2 3 2 4" xfId="14243"/>
    <cellStyle name="40% - הדגשה1 3 3 2 3 3" xfId="16043"/>
    <cellStyle name="40% - הדגשה1 3 3 2 3 3 2" xfId="22838"/>
    <cellStyle name="40% - הדגשה1 3 3 2 3 4" xfId="19505"/>
    <cellStyle name="40% - הדגשה1 3 3 2 3 5" xfId="12385"/>
    <cellStyle name="40% - הדגשה1 3 3 2 3 6" xfId="29422"/>
    <cellStyle name="40% - הדגשה1 3 3 2 3 7" xfId="5031"/>
    <cellStyle name="40% - הדגשה1 3 3 2 4" xfId="2890"/>
    <cellStyle name="40% - הדגשה1 3 3 2 4 2" xfId="9288"/>
    <cellStyle name="40% - הדגשה1 3 3 2 4 2 2" xfId="23670"/>
    <cellStyle name="40% - הדגשה1 3 3 2 4 2 3" xfId="17002"/>
    <cellStyle name="40% - הדגשה1 3 3 2 4 3" xfId="20338"/>
    <cellStyle name="40% - הדגשה1 3 3 2 4 4" xfId="13345"/>
    <cellStyle name="40% - הדגשה1 3 3 2 4 5" xfId="30481"/>
    <cellStyle name="40% - הדגשה1 3 3 2 4 6" xfId="6090"/>
    <cellStyle name="40% - הדגשה1 3 3 2 5" xfId="7161"/>
    <cellStyle name="40% - הדגשה1 3 3 2 5 2" xfId="22005"/>
    <cellStyle name="40% - הדגשה1 3 3 2 5 3" xfId="15210"/>
    <cellStyle name="40% - הדגשה1 3 3 2 6" xfId="18672"/>
    <cellStyle name="40% - הדגשה1 3 3 2 7" xfId="11471"/>
    <cellStyle name="40% - הדגשה1 3 3 2 8" xfId="28354"/>
    <cellStyle name="40% - הדגשה1 3 3 2 9" xfId="3963"/>
    <cellStyle name="40% - הדגשה1 3 3 3" xfId="1288"/>
    <cellStyle name="40% - הדגשה1 3 3 3 2" xfId="2360"/>
    <cellStyle name="40% - הדגשה1 3 3 3 2 2" xfId="8758"/>
    <cellStyle name="40% - הדגשה1 3 3 3 2 2 2" xfId="18042"/>
    <cellStyle name="40% - הדגשה1 3 3 3 2 2 2 2" xfId="24710"/>
    <cellStyle name="40% - הדגשה1 3 3 3 2 2 3" xfId="21378"/>
    <cellStyle name="40% - הדגשה1 3 3 3 2 2 4" xfId="14450"/>
    <cellStyle name="40% - הדגשה1 3 3 3 2 3" xfId="16250"/>
    <cellStyle name="40% - הדגשה1 3 3 3 2 3 2" xfId="23045"/>
    <cellStyle name="40% - הדגשה1 3 3 3 2 4" xfId="19712"/>
    <cellStyle name="40% - הדגשה1 3 3 3 2 5" xfId="12592"/>
    <cellStyle name="40% - הדגשה1 3 3 3 2 6" xfId="29951"/>
    <cellStyle name="40% - הדגשה1 3 3 3 2 7" xfId="5560"/>
    <cellStyle name="40% - הדגשה1 3 3 3 3" xfId="3419"/>
    <cellStyle name="40% - הדגשה1 3 3 3 3 2" xfId="9817"/>
    <cellStyle name="40% - הדגשה1 3 3 3 3 2 2" xfId="23877"/>
    <cellStyle name="40% - הדגשה1 3 3 3 3 2 3" xfId="17209"/>
    <cellStyle name="40% - הדגשה1 3 3 3 3 3" xfId="20545"/>
    <cellStyle name="40% - הדגשה1 3 3 3 3 4" xfId="13616"/>
    <cellStyle name="40% - הדגשה1 3 3 3 3 5" xfId="31010"/>
    <cellStyle name="40% - הדגשה1 3 3 3 3 6" xfId="6619"/>
    <cellStyle name="40% - הדגשה1 3 3 3 4" xfId="7690"/>
    <cellStyle name="40% - הדגשה1 3 3 3 4 2" xfId="22212"/>
    <cellStyle name="40% - הדגשה1 3 3 3 4 3" xfId="15417"/>
    <cellStyle name="40% - הדגשה1 3 3 3 5" xfId="18879"/>
    <cellStyle name="40% - הדגשה1 3 3 3 6" xfId="11747"/>
    <cellStyle name="40% - הדגשה1 3 3 3 7" xfId="28883"/>
    <cellStyle name="40% - הדגשה1 3 3 3 8" xfId="4492"/>
    <cellStyle name="40% - הדגשה1 3 3 4" xfId="1830"/>
    <cellStyle name="40% - הדגשה1 3 3 4 2" xfId="8228"/>
    <cellStyle name="40% - הדגשה1 3 3 4 2 2" xfId="17625"/>
    <cellStyle name="40% - הדגשה1 3 3 4 2 2 2" xfId="24293"/>
    <cellStyle name="40% - הדגשה1 3 3 4 2 3" xfId="20961"/>
    <cellStyle name="40% - הדגשה1 3 3 4 2 4" xfId="14033"/>
    <cellStyle name="40% - הדגשה1 3 3 4 3" xfId="15833"/>
    <cellStyle name="40% - הדגשה1 3 3 4 3 2" xfId="22628"/>
    <cellStyle name="40% - הדגשה1 3 3 4 4" xfId="19295"/>
    <cellStyle name="40% - הדגשה1 3 3 4 5" xfId="12175"/>
    <cellStyle name="40% - הדגשה1 3 3 4 6" xfId="29421"/>
    <cellStyle name="40% - הדגשה1 3 3 4 7" xfId="5030"/>
    <cellStyle name="40% - הדגשה1 3 3 5" xfId="2889"/>
    <cellStyle name="40% - הדגשה1 3 3 5 2" xfId="9287"/>
    <cellStyle name="40% - הדגשה1 3 3 5 2 2" xfId="23460"/>
    <cellStyle name="40% - הדגשה1 3 3 5 2 3" xfId="16792"/>
    <cellStyle name="40% - הדגשה1 3 3 5 3" xfId="20128"/>
    <cellStyle name="40% - הדגשה1 3 3 5 4" xfId="13135"/>
    <cellStyle name="40% - הדגשה1 3 3 5 5" xfId="30480"/>
    <cellStyle name="40% - הדגשה1 3 3 5 6" xfId="6089"/>
    <cellStyle name="40% - הדגשה1 3 3 6" xfId="7160"/>
    <cellStyle name="40% - הדגשה1 3 3 6 2" xfId="21795"/>
    <cellStyle name="40% - הדגשה1 3 3 6 3" xfId="15000"/>
    <cellStyle name="40% - הדגשה1 3 3 7" xfId="18424"/>
    <cellStyle name="40% - הדגשה1 3 3 8" xfId="25325"/>
    <cellStyle name="40% - הדגשה1 3 3 9" xfId="11130"/>
    <cellStyle name="40% - הדגשה1 3 4" xfId="560"/>
    <cellStyle name="40% - הדגשה1 3 4 2" xfId="1290"/>
    <cellStyle name="40% - הדגשה1 3 4 2 2" xfId="2362"/>
    <cellStyle name="40% - הדגשה1 3 4 2 2 2" xfId="8760"/>
    <cellStyle name="40% - הדגשה1 3 4 2 2 2 2" xfId="18133"/>
    <cellStyle name="40% - הדגשה1 3 4 2 2 2 2 2" xfId="24801"/>
    <cellStyle name="40% - הדגשה1 3 4 2 2 2 3" xfId="21469"/>
    <cellStyle name="40% - הדגשה1 3 4 2 2 2 4" xfId="14541"/>
    <cellStyle name="40% - הדגשה1 3 4 2 2 3" xfId="16341"/>
    <cellStyle name="40% - הדגשה1 3 4 2 2 3 2" xfId="23136"/>
    <cellStyle name="40% - הדגשה1 3 4 2 2 4" xfId="19803"/>
    <cellStyle name="40% - הדגשה1 3 4 2 2 5" xfId="12683"/>
    <cellStyle name="40% - הדגשה1 3 4 2 2 6" xfId="29953"/>
    <cellStyle name="40% - הדגשה1 3 4 2 2 7" xfId="5562"/>
    <cellStyle name="40% - הדגשה1 3 4 2 3" xfId="3421"/>
    <cellStyle name="40% - הדגשה1 3 4 2 3 2" xfId="9819"/>
    <cellStyle name="40% - הדגשה1 3 4 2 3 2 2" xfId="23968"/>
    <cellStyle name="40% - הדגשה1 3 4 2 3 2 3" xfId="17300"/>
    <cellStyle name="40% - הדגשה1 3 4 2 3 3" xfId="20636"/>
    <cellStyle name="40% - הדגשה1 3 4 2 3 4" xfId="13707"/>
    <cellStyle name="40% - הדגשה1 3 4 2 3 5" xfId="31012"/>
    <cellStyle name="40% - הדגשה1 3 4 2 3 6" xfId="6621"/>
    <cellStyle name="40% - הדגשה1 3 4 2 4" xfId="7692"/>
    <cellStyle name="40% - הדגשה1 3 4 2 4 2" xfId="22303"/>
    <cellStyle name="40% - הדגשה1 3 4 2 4 3" xfId="15508"/>
    <cellStyle name="40% - הדגשה1 3 4 2 5" xfId="18970"/>
    <cellStyle name="40% - הדגשה1 3 4 2 6" xfId="11843"/>
    <cellStyle name="40% - הדגשה1 3 4 2 7" xfId="28885"/>
    <cellStyle name="40% - הדגשה1 3 4 2 8" xfId="4494"/>
    <cellStyle name="40% - הדגשה1 3 4 3" xfId="1832"/>
    <cellStyle name="40% - הדגשה1 3 4 3 2" xfId="8230"/>
    <cellStyle name="40% - הדגשה1 3 4 3 2 2" xfId="17717"/>
    <cellStyle name="40% - הדגשה1 3 4 3 2 2 2" xfId="24385"/>
    <cellStyle name="40% - הדגשה1 3 4 3 2 3" xfId="21053"/>
    <cellStyle name="40% - הדגשה1 3 4 3 2 4" xfId="14125"/>
    <cellStyle name="40% - הדגשה1 3 4 3 3" xfId="15925"/>
    <cellStyle name="40% - הדגשה1 3 4 3 3 2" xfId="22720"/>
    <cellStyle name="40% - הדגשה1 3 4 3 4" xfId="19387"/>
    <cellStyle name="40% - הדגשה1 3 4 3 5" xfId="12267"/>
    <cellStyle name="40% - הדגשה1 3 4 3 6" xfId="29423"/>
    <cellStyle name="40% - הדגשה1 3 4 3 7" xfId="5032"/>
    <cellStyle name="40% - הדגשה1 3 4 4" xfId="2891"/>
    <cellStyle name="40% - הדגשה1 3 4 4 2" xfId="9289"/>
    <cellStyle name="40% - הדגשה1 3 4 4 2 2" xfId="23552"/>
    <cellStyle name="40% - הדגשה1 3 4 4 2 3" xfId="16884"/>
    <cellStyle name="40% - הדגשה1 3 4 4 3" xfId="20220"/>
    <cellStyle name="40% - הדגשה1 3 4 4 4" xfId="13227"/>
    <cellStyle name="40% - הדגשה1 3 4 4 5" xfId="30482"/>
    <cellStyle name="40% - הדגשה1 3 4 4 6" xfId="6091"/>
    <cellStyle name="40% - הדגשה1 3 4 5" xfId="7162"/>
    <cellStyle name="40% - הדגשה1 3 4 5 2" xfId="21887"/>
    <cellStyle name="40% - הדגשה1 3 4 5 3" xfId="15092"/>
    <cellStyle name="40% - הדגשה1 3 4 6" xfId="18490"/>
    <cellStyle name="40% - הדגשה1 3 4 7" xfId="11353"/>
    <cellStyle name="40% - הדגשה1 3 4 8" xfId="28355"/>
    <cellStyle name="40% - הדגשה1 3 4 9" xfId="3964"/>
    <cellStyle name="40% - הדגשה1 3 5" xfId="561"/>
    <cellStyle name="40% - הדגשה1 3 5 2" xfId="1291"/>
    <cellStyle name="40% - הדגשה1 3 5 2 2" xfId="2363"/>
    <cellStyle name="40% - הדגשה1 3 5 2 2 2" xfId="8761"/>
    <cellStyle name="40% - הדגשה1 3 5 2 2 2 2" xfId="24592"/>
    <cellStyle name="40% - הדגשה1 3 5 2 2 2 3" xfId="17924"/>
    <cellStyle name="40% - הדגשה1 3 5 2 2 3" xfId="21260"/>
    <cellStyle name="40% - הדגשה1 3 5 2 2 4" xfId="14332"/>
    <cellStyle name="40% - הדגשה1 3 5 2 2 5" xfId="29954"/>
    <cellStyle name="40% - הדגשה1 3 5 2 2 6" xfId="5563"/>
    <cellStyle name="40% - הדגשה1 3 5 2 3" xfId="3422"/>
    <cellStyle name="40% - הדגשה1 3 5 2 3 2" xfId="9820"/>
    <cellStyle name="40% - הדגשה1 3 5 2 3 2 2" xfId="22927"/>
    <cellStyle name="40% - הדגשה1 3 5 2 3 3" xfId="16132"/>
    <cellStyle name="40% - הדגשה1 3 5 2 3 4" xfId="31013"/>
    <cellStyle name="40% - הדגשה1 3 5 2 3 5" xfId="6622"/>
    <cellStyle name="40% - הדגשה1 3 5 2 4" xfId="7693"/>
    <cellStyle name="40% - הדגשה1 3 5 2 4 2" xfId="19594"/>
    <cellStyle name="40% - הדגשה1 3 5 2 5" xfId="12474"/>
    <cellStyle name="40% - הדגשה1 3 5 2 6" xfId="28886"/>
    <cellStyle name="40% - הדגשה1 3 5 2 7" xfId="4495"/>
    <cellStyle name="40% - הדגשה1 3 5 3" xfId="1833"/>
    <cellStyle name="40% - הדגשה1 3 5 3 2" xfId="8231"/>
    <cellStyle name="40% - הדגשה1 3 5 3 2 2" xfId="23759"/>
    <cellStyle name="40% - הדגשה1 3 5 3 2 3" xfId="17091"/>
    <cellStyle name="40% - הדגשה1 3 5 3 3" xfId="20427"/>
    <cellStyle name="40% - הדגשה1 3 5 3 4" xfId="13498"/>
    <cellStyle name="40% - הדגשה1 3 5 3 5" xfId="29424"/>
    <cellStyle name="40% - הדגשה1 3 5 3 6" xfId="5033"/>
    <cellStyle name="40% - הדגשה1 3 5 4" xfId="2892"/>
    <cellStyle name="40% - הדגשה1 3 5 4 2" xfId="9290"/>
    <cellStyle name="40% - הדגשה1 3 5 4 2 2" xfId="22094"/>
    <cellStyle name="40% - הדגשה1 3 5 4 3" xfId="15299"/>
    <cellStyle name="40% - הדגשה1 3 5 4 4" xfId="30483"/>
    <cellStyle name="40% - הדגשה1 3 5 4 5" xfId="6092"/>
    <cellStyle name="40% - הדגשה1 3 5 5" xfId="7163"/>
    <cellStyle name="40% - הדגשה1 3 5 5 2" xfId="18761"/>
    <cellStyle name="40% - הדגשה1 3 5 6" xfId="11629"/>
    <cellStyle name="40% - הדגשה1 3 5 7" xfId="28356"/>
    <cellStyle name="40% - הדגשה1 3 5 8" xfId="3965"/>
    <cellStyle name="40% - הדגשה1 3 6" xfId="939"/>
    <cellStyle name="40% - הדגשה1 3 6 2" xfId="13915"/>
    <cellStyle name="40% - הדגשה1 3 6 2 2" xfId="17507"/>
    <cellStyle name="40% - הדגשה1 3 6 2 2 2" xfId="24175"/>
    <cellStyle name="40% - הדגשה1 3 6 2 3" xfId="20843"/>
    <cellStyle name="40% - הדגשה1 3 6 3" xfId="15715"/>
    <cellStyle name="40% - הדגשה1 3 6 3 2" xfId="22510"/>
    <cellStyle name="40% - הדגשה1 3 6 4" xfId="19177"/>
    <cellStyle name="40% - הדגשה1 3 6 5" xfId="26946"/>
    <cellStyle name="40% - הדגשה1 3 6 6" xfId="12057"/>
    <cellStyle name="40% - הדגשה1 3 7" xfId="1113"/>
    <cellStyle name="40% - הדגשה1 3 7 2" xfId="2185"/>
    <cellStyle name="40% - הדגשה1 3 7 2 2" xfId="8583"/>
    <cellStyle name="40% - הדגשה1 3 7 2 2 2" xfId="23342"/>
    <cellStyle name="40% - הדגשה1 3 7 2 3" xfId="16674"/>
    <cellStyle name="40% - הדגשה1 3 7 2 4" xfId="29776"/>
    <cellStyle name="40% - הדגשה1 3 7 2 5" xfId="5385"/>
    <cellStyle name="40% - הדגשה1 3 7 3" xfId="3244"/>
    <cellStyle name="40% - הדגשה1 3 7 3 2" xfId="9642"/>
    <cellStyle name="40% - הדגשה1 3 7 3 3" xfId="20010"/>
    <cellStyle name="40% - הדגשה1 3 7 3 4" xfId="30835"/>
    <cellStyle name="40% - הדגשה1 3 7 3 5" xfId="6444"/>
    <cellStyle name="40% - הדגשה1 3 7 4" xfId="7515"/>
    <cellStyle name="40% - הדגשה1 3 7 5" xfId="13017"/>
    <cellStyle name="40% - הדגשה1 3 7 6" xfId="28708"/>
    <cellStyle name="40% - הדגשה1 3 7 7" xfId="4317"/>
    <cellStyle name="40% - הדגשה1 3 8" xfId="1655"/>
    <cellStyle name="40% - הדגשה1 3 8 2" xfId="8053"/>
    <cellStyle name="40% - הדגשה1 3 8 2 2" xfId="21677"/>
    <cellStyle name="40% - הדגשה1 3 8 3" xfId="14882"/>
    <cellStyle name="40% - הדגשה1 3 8 4" xfId="29246"/>
    <cellStyle name="40% - הדגשה1 3 8 5" xfId="4855"/>
    <cellStyle name="40% - הדגשה1 3 9" xfId="2714"/>
    <cellStyle name="40% - הדגשה1 3 9 2" xfId="9112"/>
    <cellStyle name="40% - הדגשה1 3 9 3" xfId="18557"/>
    <cellStyle name="40% - הדגשה1 3 9 4" xfId="30305"/>
    <cellStyle name="40% - הדגשה1 3 9 5" xfId="5914"/>
    <cellStyle name="40% - הדגשה1 30" xfId="26237"/>
    <cellStyle name="40% - הדגשה1 31" xfId="10101"/>
    <cellStyle name="40% - הדגשה1 32" xfId="28101"/>
    <cellStyle name="40% - הדגשה1 33" xfId="3714"/>
    <cellStyle name="40% - הדגשה1 4" xfId="562"/>
    <cellStyle name="40% - הדגשה1 4 10" xfId="28357"/>
    <cellStyle name="40% - הדגשה1 4 11" xfId="3966"/>
    <cellStyle name="40% - הדגשה1 4 2" xfId="563"/>
    <cellStyle name="40% - הדגשה1 4 2 2" xfId="564"/>
    <cellStyle name="40% - הדגשה1 4 2 2 2" xfId="1294"/>
    <cellStyle name="40% - הדגשה1 4 2 2 2 2" xfId="2366"/>
    <cellStyle name="40% - הדגשה1 4 2 2 2 2 2" xfId="8764"/>
    <cellStyle name="40% - הדגשה1 4 2 2 2 2 2 2" xfId="24887"/>
    <cellStyle name="40% - הדגשה1 4 2 2 2 2 2 3" xfId="18219"/>
    <cellStyle name="40% - הדגשה1 4 2 2 2 2 3" xfId="21555"/>
    <cellStyle name="40% - הדגשה1 4 2 2 2 2 4" xfId="14627"/>
    <cellStyle name="40% - הדגשה1 4 2 2 2 2 5" xfId="29957"/>
    <cellStyle name="40% - הדגשה1 4 2 2 2 2 6" xfId="5566"/>
    <cellStyle name="40% - הדגשה1 4 2 2 2 3" xfId="3425"/>
    <cellStyle name="40% - הדגשה1 4 2 2 2 3 2" xfId="9823"/>
    <cellStyle name="40% - הדגשה1 4 2 2 2 3 2 2" xfId="23222"/>
    <cellStyle name="40% - הדגשה1 4 2 2 2 3 3" xfId="16427"/>
    <cellStyle name="40% - הדגשה1 4 2 2 2 3 4" xfId="31016"/>
    <cellStyle name="40% - הדגשה1 4 2 2 2 3 5" xfId="6625"/>
    <cellStyle name="40% - הדגשה1 4 2 2 2 4" xfId="7696"/>
    <cellStyle name="40% - הדגשה1 4 2 2 2 4 2" xfId="19889"/>
    <cellStyle name="40% - הדגשה1 4 2 2 2 5" xfId="12769"/>
    <cellStyle name="40% - הדגשה1 4 2 2 2 6" xfId="28889"/>
    <cellStyle name="40% - הדגשה1 4 2 2 2 7" xfId="4498"/>
    <cellStyle name="40% - הדגשה1 4 2 2 3" xfId="1836"/>
    <cellStyle name="40% - הדגשה1 4 2 2 3 2" xfId="8234"/>
    <cellStyle name="40% - הדגשה1 4 2 2 3 2 2" xfId="24054"/>
    <cellStyle name="40% - הדגשה1 4 2 2 3 2 3" xfId="17386"/>
    <cellStyle name="40% - הדגשה1 4 2 2 3 3" xfId="20722"/>
    <cellStyle name="40% - הדגשה1 4 2 2 3 4" xfId="13793"/>
    <cellStyle name="40% - הדגשה1 4 2 2 3 5" xfId="29427"/>
    <cellStyle name="40% - הדגשה1 4 2 2 3 6" xfId="5036"/>
    <cellStyle name="40% - הדגשה1 4 2 2 4" xfId="2895"/>
    <cellStyle name="40% - הדגשה1 4 2 2 4 2" xfId="9293"/>
    <cellStyle name="40% - הדגשה1 4 2 2 4 2 2" xfId="22389"/>
    <cellStyle name="40% - הדגשה1 4 2 2 4 3" xfId="15594"/>
    <cellStyle name="40% - הדגשה1 4 2 2 4 4" xfId="30486"/>
    <cellStyle name="40% - הדגשה1 4 2 2 4 5" xfId="6095"/>
    <cellStyle name="40% - הדגשה1 4 2 2 5" xfId="7166"/>
    <cellStyle name="40% - הדגשה1 4 2 2 5 2" xfId="19056"/>
    <cellStyle name="40% - הדגשה1 4 2 2 6" xfId="11929"/>
    <cellStyle name="40% - הדגשה1 4 2 2 7" xfId="28359"/>
    <cellStyle name="40% - הדגשה1 4 2 2 8" xfId="3968"/>
    <cellStyle name="40% - הדגשה1 4 2 3" xfId="1293"/>
    <cellStyle name="40% - הדגשה1 4 2 3 2" xfId="2365"/>
    <cellStyle name="40% - הדגשה1 4 2 3 2 2" xfId="8763"/>
    <cellStyle name="40% - הדגשה1 4 2 3 2 2 2" xfId="24471"/>
    <cellStyle name="40% - הדגשה1 4 2 3 2 2 3" xfId="17803"/>
    <cellStyle name="40% - הדגשה1 4 2 3 2 3" xfId="21139"/>
    <cellStyle name="40% - הדגשה1 4 2 3 2 4" xfId="14211"/>
    <cellStyle name="40% - הדגשה1 4 2 3 2 5" xfId="29956"/>
    <cellStyle name="40% - הדגשה1 4 2 3 2 6" xfId="5565"/>
    <cellStyle name="40% - הדגשה1 4 2 3 3" xfId="3424"/>
    <cellStyle name="40% - הדגשה1 4 2 3 3 2" xfId="9822"/>
    <cellStyle name="40% - הדגשה1 4 2 3 3 2 2" xfId="22806"/>
    <cellStyle name="40% - הדגשה1 4 2 3 3 3" xfId="16011"/>
    <cellStyle name="40% - הדגשה1 4 2 3 3 4" xfId="31015"/>
    <cellStyle name="40% - הדגשה1 4 2 3 3 5" xfId="6624"/>
    <cellStyle name="40% - הדגשה1 4 2 3 4" xfId="7695"/>
    <cellStyle name="40% - הדגשה1 4 2 3 4 2" xfId="19473"/>
    <cellStyle name="40% - הדגשה1 4 2 3 5" xfId="12353"/>
    <cellStyle name="40% - הדגשה1 4 2 3 6" xfId="28888"/>
    <cellStyle name="40% - הדגשה1 4 2 3 7" xfId="4497"/>
    <cellStyle name="40% - הדגשה1 4 2 4" xfId="1835"/>
    <cellStyle name="40% - הדגשה1 4 2 4 2" xfId="8233"/>
    <cellStyle name="40% - הדגשה1 4 2 4 2 2" xfId="23638"/>
    <cellStyle name="40% - הדגשה1 4 2 4 2 3" xfId="16970"/>
    <cellStyle name="40% - הדגשה1 4 2 4 3" xfId="20306"/>
    <cellStyle name="40% - הדגשה1 4 2 4 4" xfId="13313"/>
    <cellStyle name="40% - הדגשה1 4 2 4 5" xfId="29426"/>
    <cellStyle name="40% - הדגשה1 4 2 4 6" xfId="5035"/>
    <cellStyle name="40% - הדגשה1 4 2 5" xfId="2894"/>
    <cellStyle name="40% - הדגשה1 4 2 5 2" xfId="9292"/>
    <cellStyle name="40% - הדגשה1 4 2 5 2 2" xfId="21973"/>
    <cellStyle name="40% - הדגשה1 4 2 5 3" xfId="15178"/>
    <cellStyle name="40% - הדגשה1 4 2 5 4" xfId="30485"/>
    <cellStyle name="40% - הדגשה1 4 2 5 5" xfId="6094"/>
    <cellStyle name="40% - הדגשה1 4 2 6" xfId="7165"/>
    <cellStyle name="40% - הדגשה1 4 2 6 2" xfId="18640"/>
    <cellStyle name="40% - הדגשה1 4 2 7" xfId="11439"/>
    <cellStyle name="40% - הדגשה1 4 2 8" xfId="28358"/>
    <cellStyle name="40% - הדגשה1 4 2 9" xfId="3967"/>
    <cellStyle name="40% - הדגשה1 4 3" xfId="565"/>
    <cellStyle name="40% - הדגשה1 4 3 2" xfId="1295"/>
    <cellStyle name="40% - הדגשה1 4 3 2 2" xfId="2367"/>
    <cellStyle name="40% - הדגשה1 4 3 2 2 2" xfId="8765"/>
    <cellStyle name="40% - הדגשה1 4 3 2 2 2 2" xfId="24678"/>
    <cellStyle name="40% - הדגשה1 4 3 2 2 2 3" xfId="18010"/>
    <cellStyle name="40% - הדגשה1 4 3 2 2 3" xfId="21346"/>
    <cellStyle name="40% - הדגשה1 4 3 2 2 4" xfId="14418"/>
    <cellStyle name="40% - הדגשה1 4 3 2 2 5" xfId="29958"/>
    <cellStyle name="40% - הדגשה1 4 3 2 2 6" xfId="5567"/>
    <cellStyle name="40% - הדגשה1 4 3 2 3" xfId="3426"/>
    <cellStyle name="40% - הדגשה1 4 3 2 3 2" xfId="9824"/>
    <cellStyle name="40% - הדגשה1 4 3 2 3 2 2" xfId="23013"/>
    <cellStyle name="40% - הדגשה1 4 3 2 3 3" xfId="16218"/>
    <cellStyle name="40% - הדגשה1 4 3 2 3 4" xfId="31017"/>
    <cellStyle name="40% - הדגשה1 4 3 2 3 5" xfId="6626"/>
    <cellStyle name="40% - הדגשה1 4 3 2 4" xfId="7697"/>
    <cellStyle name="40% - הדגשה1 4 3 2 4 2" xfId="19680"/>
    <cellStyle name="40% - הדגשה1 4 3 2 5" xfId="12560"/>
    <cellStyle name="40% - הדגשה1 4 3 2 6" xfId="28890"/>
    <cellStyle name="40% - הדגשה1 4 3 2 7" xfId="4499"/>
    <cellStyle name="40% - הדגשה1 4 3 3" xfId="1837"/>
    <cellStyle name="40% - הדגשה1 4 3 3 2" xfId="8235"/>
    <cellStyle name="40% - הדגשה1 4 3 3 2 2" xfId="23845"/>
    <cellStyle name="40% - הדגשה1 4 3 3 2 3" xfId="17177"/>
    <cellStyle name="40% - הדגשה1 4 3 3 3" xfId="20513"/>
    <cellStyle name="40% - הדגשה1 4 3 3 4" xfId="13584"/>
    <cellStyle name="40% - הדגשה1 4 3 3 5" xfId="29428"/>
    <cellStyle name="40% - הדגשה1 4 3 3 6" xfId="5037"/>
    <cellStyle name="40% - הדגשה1 4 3 4" xfId="2896"/>
    <cellStyle name="40% - הדגשה1 4 3 4 2" xfId="9294"/>
    <cellStyle name="40% - הדגשה1 4 3 4 2 2" xfId="22180"/>
    <cellStyle name="40% - הדגשה1 4 3 4 3" xfId="15385"/>
    <cellStyle name="40% - הדגשה1 4 3 4 4" xfId="30487"/>
    <cellStyle name="40% - הדגשה1 4 3 4 5" xfId="6096"/>
    <cellStyle name="40% - הדגשה1 4 3 5" xfId="7167"/>
    <cellStyle name="40% - הדגשה1 4 3 5 2" xfId="18847"/>
    <cellStyle name="40% - הדגשה1 4 3 6" xfId="11715"/>
    <cellStyle name="40% - הדגשה1 4 3 7" xfId="28360"/>
    <cellStyle name="40% - הדגשה1 4 3 8" xfId="3969"/>
    <cellStyle name="40% - הדגשה1 4 4" xfId="566"/>
    <cellStyle name="40% - הדגשה1 4 4 2" xfId="1296"/>
    <cellStyle name="40% - הדגשה1 4 4 2 2" xfId="2368"/>
    <cellStyle name="40% - הדגשה1 4 4 2 2 2" xfId="8766"/>
    <cellStyle name="40% - הדגשה1 4 4 2 2 2 2" xfId="24261"/>
    <cellStyle name="40% - הדגשה1 4 4 2 2 3" xfId="17593"/>
    <cellStyle name="40% - הדגשה1 4 4 2 2 4" xfId="29959"/>
    <cellStyle name="40% - הדגשה1 4 4 2 2 5" xfId="5568"/>
    <cellStyle name="40% - הדגשה1 4 4 2 3" xfId="3427"/>
    <cellStyle name="40% - הדגשה1 4 4 2 3 2" xfId="9825"/>
    <cellStyle name="40% - הדגשה1 4 4 2 3 3" xfId="20929"/>
    <cellStyle name="40% - הדגשה1 4 4 2 3 4" xfId="31018"/>
    <cellStyle name="40% - הדגשה1 4 4 2 3 5" xfId="6627"/>
    <cellStyle name="40% - הדגשה1 4 4 2 4" xfId="7698"/>
    <cellStyle name="40% - הדגשה1 4 4 2 5" xfId="14001"/>
    <cellStyle name="40% - הדגשה1 4 4 2 6" xfId="28891"/>
    <cellStyle name="40% - הדגשה1 4 4 2 7" xfId="4500"/>
    <cellStyle name="40% - הדגשה1 4 4 3" xfId="1838"/>
    <cellStyle name="40% - הדגשה1 4 4 3 2" xfId="8236"/>
    <cellStyle name="40% - הדגשה1 4 4 3 2 2" xfId="22596"/>
    <cellStyle name="40% - הדגשה1 4 4 3 3" xfId="15801"/>
    <cellStyle name="40% - הדגשה1 4 4 3 4" xfId="29429"/>
    <cellStyle name="40% - הדגשה1 4 4 3 5" xfId="5038"/>
    <cellStyle name="40% - הדגשה1 4 4 4" xfId="2897"/>
    <cellStyle name="40% - הדגשה1 4 4 4 2" xfId="9295"/>
    <cellStyle name="40% - הדגשה1 4 4 4 3" xfId="19263"/>
    <cellStyle name="40% - הדגשה1 4 4 4 4" xfId="30488"/>
    <cellStyle name="40% - הדגשה1 4 4 4 5" xfId="6097"/>
    <cellStyle name="40% - הדגשה1 4 4 5" xfId="7168"/>
    <cellStyle name="40% - הדגשה1 4 4 6" xfId="12143"/>
    <cellStyle name="40% - הדגשה1 4 4 7" xfId="28361"/>
    <cellStyle name="40% - הדגשה1 4 4 8" xfId="3970"/>
    <cellStyle name="40% - הדגשה1 4 5" xfId="1292"/>
    <cellStyle name="40% - הדגשה1 4 5 2" xfId="2364"/>
    <cellStyle name="40% - הדגשה1 4 5 2 2" xfId="8762"/>
    <cellStyle name="40% - הדגשה1 4 5 2 2 2" xfId="23428"/>
    <cellStyle name="40% - הדגשה1 4 5 2 3" xfId="16760"/>
    <cellStyle name="40% - הדגשה1 4 5 2 4" xfId="29955"/>
    <cellStyle name="40% - הדגשה1 4 5 2 5" xfId="5564"/>
    <cellStyle name="40% - הדגשה1 4 5 3" xfId="3423"/>
    <cellStyle name="40% - הדגשה1 4 5 3 2" xfId="9821"/>
    <cellStyle name="40% - הדגשה1 4 5 3 3" xfId="20096"/>
    <cellStyle name="40% - הדגשה1 4 5 3 4" xfId="31014"/>
    <cellStyle name="40% - הדגשה1 4 5 3 5" xfId="6623"/>
    <cellStyle name="40% - הדגשה1 4 5 4" xfId="7694"/>
    <cellStyle name="40% - הדגשה1 4 5 5" xfId="13103"/>
    <cellStyle name="40% - הדגשה1 4 5 6" xfId="28887"/>
    <cellStyle name="40% - הדגשה1 4 5 7" xfId="4496"/>
    <cellStyle name="40% - הדגשה1 4 6" xfId="1834"/>
    <cellStyle name="40% - הדגשה1 4 6 2" xfId="8232"/>
    <cellStyle name="40% - הדגשה1 4 6 2 2" xfId="21763"/>
    <cellStyle name="40% - הדגשה1 4 6 3" xfId="14968"/>
    <cellStyle name="40% - הדגשה1 4 6 4" xfId="29425"/>
    <cellStyle name="40% - הדגשה1 4 6 5" xfId="5034"/>
    <cellStyle name="40% - הדגשה1 4 7" xfId="2893"/>
    <cellStyle name="40% - הדגשה1 4 7 2" xfId="9291"/>
    <cellStyle name="40% - הדגשה1 4 7 3" xfId="18461"/>
    <cellStyle name="40% - הדגשה1 4 7 4" xfId="30484"/>
    <cellStyle name="40% - הדגשה1 4 7 5" xfId="6093"/>
    <cellStyle name="40% - הדגשה1 4 8" xfId="7164"/>
    <cellStyle name="40% - הדגשה1 4 9" xfId="10847"/>
    <cellStyle name="40% - הדגשה1 5" xfId="567"/>
    <cellStyle name="40% - הדגשה1 5 2" xfId="568"/>
    <cellStyle name="40% - הדגשה1 5 2 2" xfId="1298"/>
    <cellStyle name="40% - הדגשה1 5 2 2 2" xfId="2370"/>
    <cellStyle name="40% - הדגשה1 5 2 2 2 2" xfId="8768"/>
    <cellStyle name="40% - הדגשה1 5 2 2 2 3" xfId="27482"/>
    <cellStyle name="40% - הדגשה1 5 2 2 2 4" xfId="29961"/>
    <cellStyle name="40% - הדגשה1 5 2 2 2 5" xfId="5570"/>
    <cellStyle name="40% - הדגשה1 5 2 2 3" xfId="3429"/>
    <cellStyle name="40% - הדגשה1 5 2 2 3 2" xfId="9827"/>
    <cellStyle name="40% - הדגשה1 5 2 2 3 3" xfId="27943"/>
    <cellStyle name="40% - הדגשה1 5 2 2 3 4" xfId="31020"/>
    <cellStyle name="40% - הדגשה1 5 2 2 3 5" xfId="6629"/>
    <cellStyle name="40% - הדגשה1 5 2 2 4" xfId="7700"/>
    <cellStyle name="40% - הדגשה1 5 2 2 5" xfId="27062"/>
    <cellStyle name="40% - הדגשה1 5 2 2 6" xfId="28893"/>
    <cellStyle name="40% - הדגשה1 5 2 2 7" xfId="4502"/>
    <cellStyle name="40% - הדגשה1 5 2 3" xfId="1840"/>
    <cellStyle name="40% - הדגשה1 5 2 3 2" xfId="8238"/>
    <cellStyle name="40% - הדגשה1 5 2 3 3" xfId="27260"/>
    <cellStyle name="40% - הדגשה1 5 2 3 4" xfId="29431"/>
    <cellStyle name="40% - הדגשה1 5 2 3 5" xfId="5040"/>
    <cellStyle name="40% - הדגשה1 5 2 4" xfId="2899"/>
    <cellStyle name="40% - הדגשה1 5 2 4 2" xfId="9297"/>
    <cellStyle name="40% - הדגשה1 5 2 4 3" xfId="27711"/>
    <cellStyle name="40% - הדגשה1 5 2 4 4" xfId="30490"/>
    <cellStyle name="40% - הדגשה1 5 2 4 5" xfId="6099"/>
    <cellStyle name="40% - הדגשה1 5 2 5" xfId="7170"/>
    <cellStyle name="40% - הדגשה1 5 2 6" xfId="26474"/>
    <cellStyle name="40% - הדגשה1 5 2 7" xfId="28363"/>
    <cellStyle name="40% - הדגשה1 5 2 8" xfId="3972"/>
    <cellStyle name="40% - הדגשה1 5 3" xfId="1297"/>
    <cellStyle name="40% - הדגשה1 5 3 2" xfId="2369"/>
    <cellStyle name="40% - הדגשה1 5 3 2 2" xfId="8767"/>
    <cellStyle name="40% - הדגשה1 5 3 2 3" xfId="27481"/>
    <cellStyle name="40% - הדגשה1 5 3 2 4" xfId="29960"/>
    <cellStyle name="40% - הדגשה1 5 3 2 5" xfId="5569"/>
    <cellStyle name="40% - הדגשה1 5 3 3" xfId="3428"/>
    <cellStyle name="40% - הדגשה1 5 3 3 2" xfId="9826"/>
    <cellStyle name="40% - הדגשה1 5 3 3 3" xfId="27942"/>
    <cellStyle name="40% - הדגשה1 5 3 3 4" xfId="31019"/>
    <cellStyle name="40% - הדגשה1 5 3 3 5" xfId="6628"/>
    <cellStyle name="40% - הדגשה1 5 3 4" xfId="7699"/>
    <cellStyle name="40% - הדגשה1 5 3 5" xfId="25603"/>
    <cellStyle name="40% - הדגשה1 5 3 6" xfId="28892"/>
    <cellStyle name="40% - הדגשה1 5 3 7" xfId="4501"/>
    <cellStyle name="40% - הדגשה1 5 4" xfId="1839"/>
    <cellStyle name="40% - הדגשה1 5 4 2" xfId="8237"/>
    <cellStyle name="40% - הדגשה1 5 4 3" xfId="27259"/>
    <cellStyle name="40% - הדגשה1 5 4 4" xfId="29430"/>
    <cellStyle name="40% - הדגשה1 5 4 5" xfId="5039"/>
    <cellStyle name="40% - הדגשה1 5 5" xfId="2898"/>
    <cellStyle name="40% - הדגשה1 5 5 2" xfId="9296"/>
    <cellStyle name="40% - הדגשה1 5 5 3" xfId="27710"/>
    <cellStyle name="40% - הדגשה1 5 5 4" xfId="30489"/>
    <cellStyle name="40% - הדגשה1 5 5 5" xfId="6098"/>
    <cellStyle name="40% - הדגשה1 5 6" xfId="7169"/>
    <cellStyle name="40% - הדגשה1 5 7" xfId="10846"/>
    <cellStyle name="40% - הדגשה1 5 8" xfId="28362"/>
    <cellStyle name="40% - הדגשה1 5 9" xfId="3971"/>
    <cellStyle name="40% - הדגשה1 6" xfId="569"/>
    <cellStyle name="40% - הדגשה1 6 10" xfId="3973"/>
    <cellStyle name="40% - הדגשה1 6 2" xfId="1299"/>
    <cellStyle name="40% - הדגשה1 6 2 2" xfId="2371"/>
    <cellStyle name="40% - הדגשה1 6 2 2 2" xfId="8769"/>
    <cellStyle name="40% - הדגשה1 6 2 2 2 2" xfId="14709"/>
    <cellStyle name="40% - הדגשה1 6 2 2 2 2 2" xfId="18301"/>
    <cellStyle name="40% - הדגשה1 6 2 2 2 2 2 2" xfId="24969"/>
    <cellStyle name="40% - הדגשה1 6 2 2 2 2 3" xfId="21637"/>
    <cellStyle name="40% - הדגשה1 6 2 2 2 3" xfId="16509"/>
    <cellStyle name="40% - הדגשה1 6 2 2 2 3 2" xfId="23304"/>
    <cellStyle name="40% - הדגשה1 6 2 2 2 4" xfId="19971"/>
    <cellStyle name="40% - הדגשה1 6 2 2 2 5" xfId="12851"/>
    <cellStyle name="40% - הדגשה1 6 2 2 3" xfId="13875"/>
    <cellStyle name="40% - הדגשה1 6 2 2 3 2" xfId="17468"/>
    <cellStyle name="40% - הדגשה1 6 2 2 3 2 2" xfId="24136"/>
    <cellStyle name="40% - הדגשה1 6 2 2 3 3" xfId="20804"/>
    <cellStyle name="40% - הדגשה1 6 2 2 4" xfId="15676"/>
    <cellStyle name="40% - הדגשה1 6 2 2 4 2" xfId="22471"/>
    <cellStyle name="40% - הדגשה1 6 2 2 5" xfId="19138"/>
    <cellStyle name="40% - הדגשה1 6 2 2 6" xfId="12011"/>
    <cellStyle name="40% - הדגשה1 6 2 2 7" xfId="29962"/>
    <cellStyle name="40% - הדגשה1 6 2 2 8" xfId="5571"/>
    <cellStyle name="40% - הדגשה1 6 2 3" xfId="3430"/>
    <cellStyle name="40% - הדגשה1 6 2 3 2" xfId="9828"/>
    <cellStyle name="40% - הדגשה1 6 2 3 2 2" xfId="17885"/>
    <cellStyle name="40% - הדגשה1 6 2 3 2 2 2" xfId="24553"/>
    <cellStyle name="40% - הדגשה1 6 2 3 2 3" xfId="21221"/>
    <cellStyle name="40% - הדגשה1 6 2 3 2 4" xfId="14293"/>
    <cellStyle name="40% - הדגשה1 6 2 3 3" xfId="16093"/>
    <cellStyle name="40% - הדגשה1 6 2 3 3 2" xfId="22888"/>
    <cellStyle name="40% - הדגשה1 6 2 3 4" xfId="19555"/>
    <cellStyle name="40% - הדגשה1 6 2 3 5" xfId="12435"/>
    <cellStyle name="40% - הדגשה1 6 2 3 6" xfId="31021"/>
    <cellStyle name="40% - הדגשה1 6 2 3 7" xfId="6630"/>
    <cellStyle name="40% - הדגשה1 6 2 4" xfId="7701"/>
    <cellStyle name="40% - הדגשה1 6 2 4 2" xfId="17052"/>
    <cellStyle name="40% - הדגשה1 6 2 4 2 2" xfId="23720"/>
    <cellStyle name="40% - הדגשה1 6 2 4 3" xfId="20388"/>
    <cellStyle name="40% - הדגשה1 6 2 4 4" xfId="13395"/>
    <cellStyle name="40% - הדגשה1 6 2 5" xfId="15260"/>
    <cellStyle name="40% - הדגשה1 6 2 5 2" xfId="22055"/>
    <cellStyle name="40% - הדגשה1 6 2 6" xfId="18722"/>
    <cellStyle name="40% - הדגשה1 6 2 7" xfId="11521"/>
    <cellStyle name="40% - הדגשה1 6 2 8" xfId="28894"/>
    <cellStyle name="40% - הדגשה1 6 2 9" xfId="4503"/>
    <cellStyle name="40% - הדגשה1 6 3" xfId="1841"/>
    <cellStyle name="40% - הדגשה1 6 3 2" xfId="8239"/>
    <cellStyle name="40% - הדגשה1 6 3 2 2" xfId="14501"/>
    <cellStyle name="40% - הדגשה1 6 3 2 2 2" xfId="18093"/>
    <cellStyle name="40% - הדגשה1 6 3 2 2 2 2" xfId="24761"/>
    <cellStyle name="40% - הדגשה1 6 3 2 2 3" xfId="21429"/>
    <cellStyle name="40% - הדגשה1 6 3 2 3" xfId="16301"/>
    <cellStyle name="40% - הדגשה1 6 3 2 3 2" xfId="23096"/>
    <cellStyle name="40% - הדגשה1 6 3 2 4" xfId="19763"/>
    <cellStyle name="40% - הדגשה1 6 3 2 5" xfId="12643"/>
    <cellStyle name="40% - הדגשה1 6 3 3" xfId="13667"/>
    <cellStyle name="40% - הדגשה1 6 3 3 2" xfId="17260"/>
    <cellStyle name="40% - הדגשה1 6 3 3 2 2" xfId="23928"/>
    <cellStyle name="40% - הדגשה1 6 3 3 3" xfId="20596"/>
    <cellStyle name="40% - הדגשה1 6 3 4" xfId="15468"/>
    <cellStyle name="40% - הדגשה1 6 3 4 2" xfId="22263"/>
    <cellStyle name="40% - הדגשה1 6 3 5" xfId="18930"/>
    <cellStyle name="40% - הדגשה1 6 3 6" xfId="11798"/>
    <cellStyle name="40% - הדגשה1 6 3 7" xfId="29432"/>
    <cellStyle name="40% - הדגשה1 6 3 8" xfId="5041"/>
    <cellStyle name="40% - הדגשה1 6 4" xfId="2900"/>
    <cellStyle name="40% - הדגשה1 6 4 2" xfId="9298"/>
    <cellStyle name="40% - הדגשה1 6 4 2 2" xfId="17676"/>
    <cellStyle name="40% - הדגשה1 6 4 2 2 2" xfId="24344"/>
    <cellStyle name="40% - הדגשה1 6 4 2 3" xfId="21012"/>
    <cellStyle name="40% - הדגשה1 6 4 2 4" xfId="14084"/>
    <cellStyle name="40% - הדגשה1 6 4 3" xfId="15884"/>
    <cellStyle name="40% - הדגשה1 6 4 3 2" xfId="22679"/>
    <cellStyle name="40% - הדגשה1 6 4 4" xfId="19346"/>
    <cellStyle name="40% - הדגשה1 6 4 5" xfId="12226"/>
    <cellStyle name="40% - הדגשה1 6 4 6" xfId="30491"/>
    <cellStyle name="40% - הדגשה1 6 4 7" xfId="6100"/>
    <cellStyle name="40% - הדגשה1 6 5" xfId="7171"/>
    <cellStyle name="40% - הדגשה1 6 5 2" xfId="16843"/>
    <cellStyle name="40% - הדגשה1 6 5 2 2" xfId="23511"/>
    <cellStyle name="40% - הדגשה1 6 5 3" xfId="20179"/>
    <cellStyle name="40% - הדגשה1 6 5 4" xfId="13186"/>
    <cellStyle name="40% - הדגשה1 6 6" xfId="15051"/>
    <cellStyle name="40% - הדגשה1 6 6 2" xfId="21846"/>
    <cellStyle name="40% - הדגשה1 6 7" xfId="18448"/>
    <cellStyle name="40% - הדגשה1 6 8" xfId="11206"/>
    <cellStyle name="40% - הדגשה1 6 9" xfId="28364"/>
    <cellStyle name="40% - הדגשה1 7" xfId="570"/>
    <cellStyle name="40% - הדגשה1 7 2" xfId="1300"/>
    <cellStyle name="40% - הדגשה1 7 2 2" xfId="2372"/>
    <cellStyle name="40% - הדגשה1 7 2 2 2" xfId="8770"/>
    <cellStyle name="40% - הדגשה1 7 2 2 2 2" xfId="18156"/>
    <cellStyle name="40% - הדגשה1 7 2 2 2 2 2" xfId="24824"/>
    <cellStyle name="40% - הדגשה1 7 2 2 2 3" xfId="21492"/>
    <cellStyle name="40% - הדגשה1 7 2 2 2 4" xfId="14564"/>
    <cellStyle name="40% - הדגשה1 7 2 2 3" xfId="16364"/>
    <cellStyle name="40% - הדגשה1 7 2 2 3 2" xfId="23159"/>
    <cellStyle name="40% - הדגשה1 7 2 2 4" xfId="19826"/>
    <cellStyle name="40% - הדגשה1 7 2 2 5" xfId="12706"/>
    <cellStyle name="40% - הדגשה1 7 2 2 6" xfId="29963"/>
    <cellStyle name="40% - הדגשה1 7 2 2 7" xfId="5572"/>
    <cellStyle name="40% - הדגשה1 7 2 3" xfId="3431"/>
    <cellStyle name="40% - הדגשה1 7 2 3 2" xfId="9829"/>
    <cellStyle name="40% - הדגשה1 7 2 3 2 2" xfId="23991"/>
    <cellStyle name="40% - הדגשה1 7 2 3 2 3" xfId="17323"/>
    <cellStyle name="40% - הדגשה1 7 2 3 3" xfId="20659"/>
    <cellStyle name="40% - הדגשה1 7 2 3 4" xfId="13730"/>
    <cellStyle name="40% - הדגשה1 7 2 3 5" xfId="31022"/>
    <cellStyle name="40% - הדגשה1 7 2 3 6" xfId="6631"/>
    <cellStyle name="40% - הדגשה1 7 2 4" xfId="7702"/>
    <cellStyle name="40% - הדגשה1 7 2 4 2" xfId="22326"/>
    <cellStyle name="40% - הדגשה1 7 2 4 3" xfId="15531"/>
    <cellStyle name="40% - הדגשה1 7 2 5" xfId="18993"/>
    <cellStyle name="40% - הדגשה1 7 2 6" xfId="11866"/>
    <cellStyle name="40% - הדגשה1 7 2 7" xfId="28895"/>
    <cellStyle name="40% - הדגשה1 7 2 8" xfId="4504"/>
    <cellStyle name="40% - הדגשה1 7 3" xfId="1842"/>
    <cellStyle name="40% - הדגשה1 7 3 2" xfId="8240"/>
    <cellStyle name="40% - הדגשה1 7 3 2 2" xfId="17740"/>
    <cellStyle name="40% - הדגשה1 7 3 2 2 2" xfId="24408"/>
    <cellStyle name="40% - הדגשה1 7 3 2 3" xfId="21076"/>
    <cellStyle name="40% - הדגשה1 7 3 2 4" xfId="14148"/>
    <cellStyle name="40% - הדגשה1 7 3 3" xfId="15948"/>
    <cellStyle name="40% - הדגשה1 7 3 3 2" xfId="22743"/>
    <cellStyle name="40% - הדגשה1 7 3 4" xfId="19410"/>
    <cellStyle name="40% - הדגשה1 7 3 5" xfId="12290"/>
    <cellStyle name="40% - הדגשה1 7 3 6" xfId="29433"/>
    <cellStyle name="40% - הדגשה1 7 3 7" xfId="5042"/>
    <cellStyle name="40% - הדגשה1 7 4" xfId="2901"/>
    <cellStyle name="40% - הדגשה1 7 4 2" xfId="9299"/>
    <cellStyle name="40% - הדגשה1 7 4 2 2" xfId="23575"/>
    <cellStyle name="40% - הדגשה1 7 4 2 3" xfId="16907"/>
    <cellStyle name="40% - הדגשה1 7 4 3" xfId="20243"/>
    <cellStyle name="40% - הדגשה1 7 4 4" xfId="13250"/>
    <cellStyle name="40% - הדגשה1 7 4 5" xfId="30492"/>
    <cellStyle name="40% - הדגשה1 7 4 6" xfId="6101"/>
    <cellStyle name="40% - הדגשה1 7 5" xfId="7172"/>
    <cellStyle name="40% - הדגשה1 7 5 2" xfId="21910"/>
    <cellStyle name="40% - הדגשה1 7 5 3" xfId="15115"/>
    <cellStyle name="40% - הדגשה1 7 6" xfId="18340"/>
    <cellStyle name="40% - הדגשה1 7 7" xfId="11376"/>
    <cellStyle name="40% - הדגשה1 7 8" xfId="28365"/>
    <cellStyle name="40% - הדגשה1 7 9" xfId="3974"/>
    <cellStyle name="40% - הדגשה1 8" xfId="1048"/>
    <cellStyle name="40% - הדגשה1 8 2" xfId="2120"/>
    <cellStyle name="40% - הדגשה1 8 2 2" xfId="8518"/>
    <cellStyle name="40% - הדגשה1 8 2 2 2" xfId="17947"/>
    <cellStyle name="40% - הדגשה1 8 2 2 2 2" xfId="24615"/>
    <cellStyle name="40% - הדגשה1 8 2 2 3" xfId="21283"/>
    <cellStyle name="40% - הדגשה1 8 2 2 4" xfId="14355"/>
    <cellStyle name="40% - הדגשה1 8 2 3" xfId="16155"/>
    <cellStyle name="40% - הדגשה1 8 2 3 2" xfId="22950"/>
    <cellStyle name="40% - הדגשה1 8 2 4" xfId="19617"/>
    <cellStyle name="40% - הדגשה1 8 2 5" xfId="12497"/>
    <cellStyle name="40% - הדגשה1 8 2 6" xfId="29711"/>
    <cellStyle name="40% - הדגשה1 8 2 7" xfId="5320"/>
    <cellStyle name="40% - הדגשה1 8 3" xfId="3179"/>
    <cellStyle name="40% - הדגשה1 8 3 2" xfId="9577"/>
    <cellStyle name="40% - הדגשה1 8 3 2 2" xfId="23782"/>
    <cellStyle name="40% - הדגשה1 8 3 2 3" xfId="17114"/>
    <cellStyle name="40% - הדגשה1 8 3 3" xfId="20450"/>
    <cellStyle name="40% - הדגשה1 8 3 4" xfId="13521"/>
    <cellStyle name="40% - הדגשה1 8 3 5" xfId="30770"/>
    <cellStyle name="40% - הדגשה1 8 3 6" xfId="6379"/>
    <cellStyle name="40% - הדגשה1 8 4" xfId="7450"/>
    <cellStyle name="40% - הדגשה1 8 4 2" xfId="22117"/>
    <cellStyle name="40% - הדגשה1 8 4 3" xfId="15322"/>
    <cellStyle name="40% - הדגשה1 8 5" xfId="18784"/>
    <cellStyle name="40% - הדגשה1 8 6" xfId="11652"/>
    <cellStyle name="40% - הדגשה1 8 7" xfId="28643"/>
    <cellStyle name="40% - הדגשה1 8 8" xfId="4252"/>
    <cellStyle name="40% - הדגשה1 9" xfId="1578"/>
    <cellStyle name="40% - הדגשה1 9 2" xfId="7976"/>
    <cellStyle name="40% - הדגשה1 9 2 2" xfId="17530"/>
    <cellStyle name="40% - הדגשה1 9 2 2 2" xfId="24198"/>
    <cellStyle name="40% - הדגשה1 9 2 3" xfId="20866"/>
    <cellStyle name="40% - הדגשה1 9 2 4" xfId="13938"/>
    <cellStyle name="40% - הדגשה1 9 3" xfId="15738"/>
    <cellStyle name="40% - הדגשה1 9 3 2" xfId="22533"/>
    <cellStyle name="40% - הדגשה1 9 4" xfId="19200"/>
    <cellStyle name="40% - הדגשה1 9 5" xfId="12080"/>
    <cellStyle name="40% - הדגשה1 9 6" xfId="29169"/>
    <cellStyle name="40% - הדגשה1 9 7" xfId="4778"/>
    <cellStyle name="40% - הדגשה2" xfId="44" builtinId="35" customBuiltin="1"/>
    <cellStyle name="40% - הדגשה2 10" xfId="2651"/>
    <cellStyle name="40% - הדגשה2 10 2" xfId="9049"/>
    <cellStyle name="40% - הדגשה2 10 2 2" xfId="23367"/>
    <cellStyle name="40% - הדגשה2 10 2 3" xfId="16699"/>
    <cellStyle name="40% - הדגשה2 10 3" xfId="20035"/>
    <cellStyle name="40% - הדגשה2 10 4" xfId="13042"/>
    <cellStyle name="40% - הדגשה2 10 5" xfId="30242"/>
    <cellStyle name="40% - הדגשה2 10 6" xfId="5851"/>
    <cellStyle name="40% - הדגשה2 11" xfId="6910"/>
    <cellStyle name="40% - הדגשה2 11 2" xfId="21702"/>
    <cellStyle name="40% - הדגשה2 11 3" xfId="14907"/>
    <cellStyle name="40% - הדגשה2 12" xfId="18368"/>
    <cellStyle name="40% - הדגשה2 12 2" xfId="26457"/>
    <cellStyle name="40% - הדגשה2 13" xfId="25625"/>
    <cellStyle name="40% - הדגשה2 13 2" xfId="26508"/>
    <cellStyle name="40% - הדגשה2 14" xfId="25638"/>
    <cellStyle name="40% - הדגשה2 14 2" xfId="26521"/>
    <cellStyle name="40% - הדגשה2 15" xfId="25650"/>
    <cellStyle name="40% - הדגשה2 15 2" xfId="26533"/>
    <cellStyle name="40% - הדגשה2 16" xfId="25662"/>
    <cellStyle name="40% - הדגשה2 16 2" xfId="26545"/>
    <cellStyle name="40% - הדגשה2 17" xfId="25674"/>
    <cellStyle name="40% - הדגשה2 17 2" xfId="26558"/>
    <cellStyle name="40% - הדגשה2 18" xfId="25687"/>
    <cellStyle name="40% - הדגשה2 18 2" xfId="26571"/>
    <cellStyle name="40% - הדגשה2 19" xfId="25701"/>
    <cellStyle name="40% - הדגשה2 19 2" xfId="26584"/>
    <cellStyle name="40% - הדגשה2 2" xfId="204"/>
    <cellStyle name="40% - הדגשה2 2 10" xfId="6944"/>
    <cellStyle name="40% - הדגשה2 2 11" xfId="28137"/>
    <cellStyle name="40% - הדגשה2 2 12" xfId="3746"/>
    <cellStyle name="40% - הדגשה2 2 2" xfId="572"/>
    <cellStyle name="40% - הדגשה2 2 2 10" xfId="10452"/>
    <cellStyle name="40% - הדגשה2 2 2 11" xfId="28366"/>
    <cellStyle name="40% - הדגשה2 2 2 12" xfId="3975"/>
    <cellStyle name="40% - הדגשה2 2 2 2" xfId="573"/>
    <cellStyle name="40% - הדגשה2 2 2 2 10" xfId="28367"/>
    <cellStyle name="40% - הדגשה2 2 2 2 11" xfId="3976"/>
    <cellStyle name="40% - הדגשה2 2 2 2 2" xfId="574"/>
    <cellStyle name="40% - הדגשה2 2 2 2 2 10" xfId="3977"/>
    <cellStyle name="40% - הדגשה2 2 2 2 2 2" xfId="1303"/>
    <cellStyle name="40% - הדגשה2 2 2 2 2 2 2" xfId="2375"/>
    <cellStyle name="40% - הדגשה2 2 2 2 2 2 2 2" xfId="8773"/>
    <cellStyle name="40% - הדגשה2 2 2 2 2 2 2 2 2" xfId="14718"/>
    <cellStyle name="40% - הדגשה2 2 2 2 2 2 2 2 2 2" xfId="18310"/>
    <cellStyle name="40% - הדגשה2 2 2 2 2 2 2 2 2 2 2" xfId="24978"/>
    <cellStyle name="40% - הדגשה2 2 2 2 2 2 2 2 2 3" xfId="21646"/>
    <cellStyle name="40% - הדגשה2 2 2 2 2 2 2 2 3" xfId="16518"/>
    <cellStyle name="40% - הדגשה2 2 2 2 2 2 2 2 3 2" xfId="23313"/>
    <cellStyle name="40% - הדגשה2 2 2 2 2 2 2 2 4" xfId="19980"/>
    <cellStyle name="40% - הדגשה2 2 2 2 2 2 2 2 5" xfId="12860"/>
    <cellStyle name="40% - הדגשה2 2 2 2 2 2 2 3" xfId="13884"/>
    <cellStyle name="40% - הדגשה2 2 2 2 2 2 2 3 2" xfId="17477"/>
    <cellStyle name="40% - הדגשה2 2 2 2 2 2 2 3 2 2" xfId="24145"/>
    <cellStyle name="40% - הדגשה2 2 2 2 2 2 2 3 3" xfId="20813"/>
    <cellStyle name="40% - הדגשה2 2 2 2 2 2 2 4" xfId="15685"/>
    <cellStyle name="40% - הדגשה2 2 2 2 2 2 2 4 2" xfId="22480"/>
    <cellStyle name="40% - הדגשה2 2 2 2 2 2 2 5" xfId="19147"/>
    <cellStyle name="40% - הדגשה2 2 2 2 2 2 2 6" xfId="12020"/>
    <cellStyle name="40% - הדגשה2 2 2 2 2 2 2 7" xfId="29966"/>
    <cellStyle name="40% - הדגשה2 2 2 2 2 2 2 8" xfId="5575"/>
    <cellStyle name="40% - הדגשה2 2 2 2 2 2 3" xfId="3434"/>
    <cellStyle name="40% - הדגשה2 2 2 2 2 2 3 2" xfId="9832"/>
    <cellStyle name="40% - הדגשה2 2 2 2 2 2 3 2 2" xfId="17894"/>
    <cellStyle name="40% - הדגשה2 2 2 2 2 2 3 2 2 2" xfId="24562"/>
    <cellStyle name="40% - הדגשה2 2 2 2 2 2 3 2 3" xfId="21230"/>
    <cellStyle name="40% - הדגשה2 2 2 2 2 2 3 2 4" xfId="14302"/>
    <cellStyle name="40% - הדגשה2 2 2 2 2 2 3 3" xfId="16102"/>
    <cellStyle name="40% - הדגשה2 2 2 2 2 2 3 3 2" xfId="22897"/>
    <cellStyle name="40% - הדגשה2 2 2 2 2 2 3 4" xfId="19564"/>
    <cellStyle name="40% - הדגשה2 2 2 2 2 2 3 5" xfId="12444"/>
    <cellStyle name="40% - הדגשה2 2 2 2 2 2 3 6" xfId="31025"/>
    <cellStyle name="40% - הדגשה2 2 2 2 2 2 3 7" xfId="6634"/>
    <cellStyle name="40% - הדגשה2 2 2 2 2 2 4" xfId="7705"/>
    <cellStyle name="40% - הדגשה2 2 2 2 2 2 4 2" xfId="17061"/>
    <cellStyle name="40% - הדגשה2 2 2 2 2 2 4 2 2" xfId="23729"/>
    <cellStyle name="40% - הדגשה2 2 2 2 2 2 4 3" xfId="20397"/>
    <cellStyle name="40% - הדגשה2 2 2 2 2 2 4 4" xfId="13404"/>
    <cellStyle name="40% - הדגשה2 2 2 2 2 2 5" xfId="15269"/>
    <cellStyle name="40% - הדגשה2 2 2 2 2 2 5 2" xfId="22064"/>
    <cellStyle name="40% - הדגשה2 2 2 2 2 2 6" xfId="18731"/>
    <cellStyle name="40% - הדגשה2 2 2 2 2 2 7" xfId="11530"/>
    <cellStyle name="40% - הדגשה2 2 2 2 2 2 8" xfId="28898"/>
    <cellStyle name="40% - הדגשה2 2 2 2 2 2 9" xfId="4507"/>
    <cellStyle name="40% - הדגשה2 2 2 2 2 3" xfId="1845"/>
    <cellStyle name="40% - הדגשה2 2 2 2 2 3 2" xfId="8243"/>
    <cellStyle name="40% - הדגשה2 2 2 2 2 3 2 2" xfId="14510"/>
    <cellStyle name="40% - הדגשה2 2 2 2 2 3 2 2 2" xfId="18102"/>
    <cellStyle name="40% - הדגשה2 2 2 2 2 3 2 2 2 2" xfId="24770"/>
    <cellStyle name="40% - הדגשה2 2 2 2 2 3 2 2 3" xfId="21438"/>
    <cellStyle name="40% - הדגשה2 2 2 2 2 3 2 3" xfId="16310"/>
    <cellStyle name="40% - הדגשה2 2 2 2 2 3 2 3 2" xfId="23105"/>
    <cellStyle name="40% - הדגשה2 2 2 2 2 3 2 4" xfId="19772"/>
    <cellStyle name="40% - הדגשה2 2 2 2 2 3 2 5" xfId="12652"/>
    <cellStyle name="40% - הדגשה2 2 2 2 2 3 3" xfId="13676"/>
    <cellStyle name="40% - הדגשה2 2 2 2 2 3 3 2" xfId="17269"/>
    <cellStyle name="40% - הדגשה2 2 2 2 2 3 3 2 2" xfId="23937"/>
    <cellStyle name="40% - הדגשה2 2 2 2 2 3 3 3" xfId="20605"/>
    <cellStyle name="40% - הדגשה2 2 2 2 2 3 4" xfId="15477"/>
    <cellStyle name="40% - הדגשה2 2 2 2 2 3 4 2" xfId="22272"/>
    <cellStyle name="40% - הדגשה2 2 2 2 2 3 5" xfId="18939"/>
    <cellStyle name="40% - הדגשה2 2 2 2 2 3 6" xfId="11807"/>
    <cellStyle name="40% - הדגשה2 2 2 2 2 3 7" xfId="29436"/>
    <cellStyle name="40% - הדגשה2 2 2 2 2 3 8" xfId="5045"/>
    <cellStyle name="40% - הדגשה2 2 2 2 2 4" xfId="2904"/>
    <cellStyle name="40% - הדגשה2 2 2 2 2 4 2" xfId="9302"/>
    <cellStyle name="40% - הדגשה2 2 2 2 2 4 2 2" xfId="17685"/>
    <cellStyle name="40% - הדגשה2 2 2 2 2 4 2 2 2" xfId="24353"/>
    <cellStyle name="40% - הדגשה2 2 2 2 2 4 2 3" xfId="21021"/>
    <cellStyle name="40% - הדגשה2 2 2 2 2 4 2 4" xfId="14093"/>
    <cellStyle name="40% - הדגשה2 2 2 2 2 4 3" xfId="15893"/>
    <cellStyle name="40% - הדגשה2 2 2 2 2 4 3 2" xfId="22688"/>
    <cellStyle name="40% - הדגשה2 2 2 2 2 4 4" xfId="19355"/>
    <cellStyle name="40% - הדגשה2 2 2 2 2 4 5" xfId="12235"/>
    <cellStyle name="40% - הדגשה2 2 2 2 2 4 6" xfId="30495"/>
    <cellStyle name="40% - הדגשה2 2 2 2 2 4 7" xfId="6104"/>
    <cellStyle name="40% - הדגשה2 2 2 2 2 5" xfId="7175"/>
    <cellStyle name="40% - הדגשה2 2 2 2 2 5 2" xfId="16852"/>
    <cellStyle name="40% - הדגשה2 2 2 2 2 5 2 2" xfId="23520"/>
    <cellStyle name="40% - הדגשה2 2 2 2 2 5 3" xfId="20188"/>
    <cellStyle name="40% - הדגשה2 2 2 2 2 5 4" xfId="13195"/>
    <cellStyle name="40% - הדגשה2 2 2 2 2 6" xfId="15060"/>
    <cellStyle name="40% - הדגשה2 2 2 2 2 6 2" xfId="21855"/>
    <cellStyle name="40% - הדגשה2 2 2 2 2 7" xfId="18380"/>
    <cellStyle name="40% - הדגשה2 2 2 2 2 8" xfId="11217"/>
    <cellStyle name="40% - הדגשה2 2 2 2 2 9" xfId="28368"/>
    <cellStyle name="40% - הדגשה2 2 2 2 3" xfId="1302"/>
    <cellStyle name="40% - הדגשה2 2 2 2 3 2" xfId="2374"/>
    <cellStyle name="40% - הדגשה2 2 2 2 3 2 2" xfId="8772"/>
    <cellStyle name="40% - הדגשה2 2 2 2 3 2 2 2" xfId="14594"/>
    <cellStyle name="40% - הדגשה2 2 2 2 3 2 2 2 2" xfId="18186"/>
    <cellStyle name="40% - הדגשה2 2 2 2 3 2 2 2 2 2" xfId="24854"/>
    <cellStyle name="40% - הדגשה2 2 2 2 3 2 2 2 3" xfId="21522"/>
    <cellStyle name="40% - הדגשה2 2 2 2 3 2 2 3" xfId="16394"/>
    <cellStyle name="40% - הדגשה2 2 2 2 3 2 2 3 2" xfId="23189"/>
    <cellStyle name="40% - הדגשה2 2 2 2 3 2 2 4" xfId="19856"/>
    <cellStyle name="40% - הדגשה2 2 2 2 3 2 2 5" xfId="12736"/>
    <cellStyle name="40% - הדגשה2 2 2 2 3 2 3" xfId="13760"/>
    <cellStyle name="40% - הדגשה2 2 2 2 3 2 3 2" xfId="17353"/>
    <cellStyle name="40% - הדגשה2 2 2 2 3 2 3 2 2" xfId="24021"/>
    <cellStyle name="40% - הדגשה2 2 2 2 3 2 3 3" xfId="20689"/>
    <cellStyle name="40% - הדגשה2 2 2 2 3 2 4" xfId="15561"/>
    <cellStyle name="40% - הדגשה2 2 2 2 3 2 4 2" xfId="22356"/>
    <cellStyle name="40% - הדגשה2 2 2 2 3 2 5" xfId="19023"/>
    <cellStyle name="40% - הדגשה2 2 2 2 3 2 6" xfId="11896"/>
    <cellStyle name="40% - הדגשה2 2 2 2 3 2 7" xfId="29965"/>
    <cellStyle name="40% - הדגשה2 2 2 2 3 2 8" xfId="5574"/>
    <cellStyle name="40% - הדגשה2 2 2 2 3 3" xfId="3433"/>
    <cellStyle name="40% - הדגשה2 2 2 2 3 3 2" xfId="9831"/>
    <cellStyle name="40% - הדגשה2 2 2 2 3 3 2 2" xfId="17770"/>
    <cellStyle name="40% - הדגשה2 2 2 2 3 3 2 2 2" xfId="24438"/>
    <cellStyle name="40% - הדגשה2 2 2 2 3 3 2 3" xfId="21106"/>
    <cellStyle name="40% - הדגשה2 2 2 2 3 3 2 4" xfId="14178"/>
    <cellStyle name="40% - הדגשה2 2 2 2 3 3 3" xfId="15978"/>
    <cellStyle name="40% - הדגשה2 2 2 2 3 3 3 2" xfId="22773"/>
    <cellStyle name="40% - הדגשה2 2 2 2 3 3 4" xfId="19440"/>
    <cellStyle name="40% - הדגשה2 2 2 2 3 3 5" xfId="12320"/>
    <cellStyle name="40% - הדגשה2 2 2 2 3 3 6" xfId="31024"/>
    <cellStyle name="40% - הדגשה2 2 2 2 3 3 7" xfId="6633"/>
    <cellStyle name="40% - הדגשה2 2 2 2 3 4" xfId="7704"/>
    <cellStyle name="40% - הדגשה2 2 2 2 3 4 2" xfId="16937"/>
    <cellStyle name="40% - הדגשה2 2 2 2 3 4 2 2" xfId="23605"/>
    <cellStyle name="40% - הדגשה2 2 2 2 3 4 3" xfId="20273"/>
    <cellStyle name="40% - הדגשה2 2 2 2 3 4 4" xfId="13280"/>
    <cellStyle name="40% - הדגשה2 2 2 2 3 5" xfId="15145"/>
    <cellStyle name="40% - הדגשה2 2 2 2 3 5 2" xfId="21940"/>
    <cellStyle name="40% - הדגשה2 2 2 2 3 6" xfId="18607"/>
    <cellStyle name="40% - הדגשה2 2 2 2 3 7" xfId="11406"/>
    <cellStyle name="40% - הדגשה2 2 2 2 3 8" xfId="28897"/>
    <cellStyle name="40% - הדגשה2 2 2 2 3 9" xfId="4506"/>
    <cellStyle name="40% - הדגשה2 2 2 2 4" xfId="1844"/>
    <cellStyle name="40% - הדגשה2 2 2 2 4 2" xfId="8242"/>
    <cellStyle name="40% - הדגשה2 2 2 2 4 2 2" xfId="14385"/>
    <cellStyle name="40% - הדגשה2 2 2 2 4 2 2 2" xfId="17977"/>
    <cellStyle name="40% - הדגשה2 2 2 2 4 2 2 2 2" xfId="24645"/>
    <cellStyle name="40% - הדגשה2 2 2 2 4 2 2 3" xfId="21313"/>
    <cellStyle name="40% - הדגשה2 2 2 2 4 2 3" xfId="16185"/>
    <cellStyle name="40% - הדגשה2 2 2 2 4 2 3 2" xfId="22980"/>
    <cellStyle name="40% - הדגשה2 2 2 2 4 2 4" xfId="19647"/>
    <cellStyle name="40% - הדגשה2 2 2 2 4 2 5" xfId="12527"/>
    <cellStyle name="40% - הדגשה2 2 2 2 4 3" xfId="13551"/>
    <cellStyle name="40% - הדגשה2 2 2 2 4 3 2" xfId="17144"/>
    <cellStyle name="40% - הדגשה2 2 2 2 4 3 2 2" xfId="23812"/>
    <cellStyle name="40% - הדגשה2 2 2 2 4 3 3" xfId="20480"/>
    <cellStyle name="40% - הדגשה2 2 2 2 4 4" xfId="15352"/>
    <cellStyle name="40% - הדגשה2 2 2 2 4 4 2" xfId="22147"/>
    <cellStyle name="40% - הדגשה2 2 2 2 4 5" xfId="18814"/>
    <cellStyle name="40% - הדגשה2 2 2 2 4 6" xfId="11682"/>
    <cellStyle name="40% - הדגשה2 2 2 2 4 7" xfId="29435"/>
    <cellStyle name="40% - הדגשה2 2 2 2 4 8" xfId="5044"/>
    <cellStyle name="40% - הדגשה2 2 2 2 5" xfId="2903"/>
    <cellStyle name="40% - הדגשה2 2 2 2 5 2" xfId="9301"/>
    <cellStyle name="40% - הדגשה2 2 2 2 5 2 2" xfId="17560"/>
    <cellStyle name="40% - הדגשה2 2 2 2 5 2 2 2" xfId="24228"/>
    <cellStyle name="40% - הדגשה2 2 2 2 5 2 3" xfId="20896"/>
    <cellStyle name="40% - הדגשה2 2 2 2 5 2 4" xfId="13968"/>
    <cellStyle name="40% - הדגשה2 2 2 2 5 3" xfId="15768"/>
    <cellStyle name="40% - הדגשה2 2 2 2 5 3 2" xfId="22563"/>
    <cellStyle name="40% - הדגשה2 2 2 2 5 4" xfId="19230"/>
    <cellStyle name="40% - הדגשה2 2 2 2 5 5" xfId="12110"/>
    <cellStyle name="40% - הדגשה2 2 2 2 5 6" xfId="30494"/>
    <cellStyle name="40% - הדגשה2 2 2 2 5 7" xfId="6103"/>
    <cellStyle name="40% - הדגשה2 2 2 2 6" xfId="7174"/>
    <cellStyle name="40% - הדגשה2 2 2 2 6 2" xfId="16727"/>
    <cellStyle name="40% - הדגשה2 2 2 2 6 2 2" xfId="23395"/>
    <cellStyle name="40% - הדגשה2 2 2 2 6 3" xfId="20063"/>
    <cellStyle name="40% - הדגשה2 2 2 2 6 4" xfId="13070"/>
    <cellStyle name="40% - הדגשה2 2 2 2 7" xfId="14935"/>
    <cellStyle name="40% - הדגשה2 2 2 2 7 2" xfId="21730"/>
    <cellStyle name="40% - הדגשה2 2 2 2 8" xfId="18517"/>
    <cellStyle name="40% - הדגשה2 2 2 2 9" xfId="10654"/>
    <cellStyle name="40% - הדגשה2 2 2 3" xfId="575"/>
    <cellStyle name="40% - הדגשה2 2 2 3 10" xfId="3978"/>
    <cellStyle name="40% - הדגשה2 2 2 3 2" xfId="1304"/>
    <cellStyle name="40% - הדגשה2 2 2 3 2 2" xfId="2376"/>
    <cellStyle name="40% - הדגשה2 2 2 3 2 2 2" xfId="8774"/>
    <cellStyle name="40% - הדגשה2 2 2 3 2 2 2 2" xfId="14703"/>
    <cellStyle name="40% - הדגשה2 2 2 3 2 2 2 2 2" xfId="18295"/>
    <cellStyle name="40% - הדגשה2 2 2 3 2 2 2 2 2 2" xfId="24963"/>
    <cellStyle name="40% - הדגשה2 2 2 3 2 2 2 2 3" xfId="21631"/>
    <cellStyle name="40% - הדגשה2 2 2 3 2 2 2 3" xfId="16503"/>
    <cellStyle name="40% - הדגשה2 2 2 3 2 2 2 3 2" xfId="23298"/>
    <cellStyle name="40% - הדגשה2 2 2 3 2 2 2 4" xfId="19965"/>
    <cellStyle name="40% - הדגשה2 2 2 3 2 2 2 5" xfId="12845"/>
    <cellStyle name="40% - הדגשה2 2 2 3 2 2 3" xfId="13869"/>
    <cellStyle name="40% - הדגשה2 2 2 3 2 2 3 2" xfId="17462"/>
    <cellStyle name="40% - הדגשה2 2 2 3 2 2 3 2 2" xfId="24130"/>
    <cellStyle name="40% - הדגשה2 2 2 3 2 2 3 3" xfId="20798"/>
    <cellStyle name="40% - הדגשה2 2 2 3 2 2 4" xfId="15670"/>
    <cellStyle name="40% - הדגשה2 2 2 3 2 2 4 2" xfId="22465"/>
    <cellStyle name="40% - הדגשה2 2 2 3 2 2 5" xfId="19132"/>
    <cellStyle name="40% - הדגשה2 2 2 3 2 2 6" xfId="12005"/>
    <cellStyle name="40% - הדגשה2 2 2 3 2 2 7" xfId="29967"/>
    <cellStyle name="40% - הדגשה2 2 2 3 2 2 8" xfId="5576"/>
    <cellStyle name="40% - הדגשה2 2 2 3 2 3" xfId="3435"/>
    <cellStyle name="40% - הדגשה2 2 2 3 2 3 2" xfId="9833"/>
    <cellStyle name="40% - הדגשה2 2 2 3 2 3 2 2" xfId="17879"/>
    <cellStyle name="40% - הדגשה2 2 2 3 2 3 2 2 2" xfId="24547"/>
    <cellStyle name="40% - הדגשה2 2 2 3 2 3 2 3" xfId="21215"/>
    <cellStyle name="40% - הדגשה2 2 2 3 2 3 2 4" xfId="14287"/>
    <cellStyle name="40% - הדגשה2 2 2 3 2 3 3" xfId="16087"/>
    <cellStyle name="40% - הדגשה2 2 2 3 2 3 3 2" xfId="22882"/>
    <cellStyle name="40% - הדגשה2 2 2 3 2 3 4" xfId="19549"/>
    <cellStyle name="40% - הדגשה2 2 2 3 2 3 5" xfId="12429"/>
    <cellStyle name="40% - הדגשה2 2 2 3 2 3 6" xfId="31026"/>
    <cellStyle name="40% - הדגשה2 2 2 3 2 3 7" xfId="6635"/>
    <cellStyle name="40% - הדגשה2 2 2 3 2 4" xfId="7706"/>
    <cellStyle name="40% - הדגשה2 2 2 3 2 4 2" xfId="17046"/>
    <cellStyle name="40% - הדגשה2 2 2 3 2 4 2 2" xfId="23714"/>
    <cellStyle name="40% - הדגשה2 2 2 3 2 4 3" xfId="20382"/>
    <cellStyle name="40% - הדגשה2 2 2 3 2 4 4" xfId="13389"/>
    <cellStyle name="40% - הדגשה2 2 2 3 2 5" xfId="15254"/>
    <cellStyle name="40% - הדגשה2 2 2 3 2 5 2" xfId="22049"/>
    <cellStyle name="40% - הדגשה2 2 2 3 2 6" xfId="18716"/>
    <cellStyle name="40% - הדגשה2 2 2 3 2 7" xfId="11515"/>
    <cellStyle name="40% - הדגשה2 2 2 3 2 8" xfId="28899"/>
    <cellStyle name="40% - הדגשה2 2 2 3 2 9" xfId="4508"/>
    <cellStyle name="40% - הדגשה2 2 2 3 3" xfId="1846"/>
    <cellStyle name="40% - הדגשה2 2 2 3 3 2" xfId="8244"/>
    <cellStyle name="40% - הדגשה2 2 2 3 3 2 2" xfId="14495"/>
    <cellStyle name="40% - הדגשה2 2 2 3 3 2 2 2" xfId="18087"/>
    <cellStyle name="40% - הדגשה2 2 2 3 3 2 2 2 2" xfId="24755"/>
    <cellStyle name="40% - הדגשה2 2 2 3 3 2 2 3" xfId="21423"/>
    <cellStyle name="40% - הדגשה2 2 2 3 3 2 3" xfId="16295"/>
    <cellStyle name="40% - הדגשה2 2 2 3 3 2 3 2" xfId="23090"/>
    <cellStyle name="40% - הדגשה2 2 2 3 3 2 4" xfId="19757"/>
    <cellStyle name="40% - הדגשה2 2 2 3 3 2 5" xfId="12637"/>
    <cellStyle name="40% - הדגשה2 2 2 3 3 3" xfId="13661"/>
    <cellStyle name="40% - הדגשה2 2 2 3 3 3 2" xfId="17254"/>
    <cellStyle name="40% - הדגשה2 2 2 3 3 3 2 2" xfId="23922"/>
    <cellStyle name="40% - הדגשה2 2 2 3 3 3 3" xfId="20590"/>
    <cellStyle name="40% - הדגשה2 2 2 3 3 4" xfId="15462"/>
    <cellStyle name="40% - הדגשה2 2 2 3 3 4 2" xfId="22257"/>
    <cellStyle name="40% - הדגשה2 2 2 3 3 5" xfId="18924"/>
    <cellStyle name="40% - הדגשה2 2 2 3 3 6" xfId="11792"/>
    <cellStyle name="40% - הדגשה2 2 2 3 3 7" xfId="29437"/>
    <cellStyle name="40% - הדגשה2 2 2 3 3 8" xfId="5046"/>
    <cellStyle name="40% - הדגשה2 2 2 3 4" xfId="2905"/>
    <cellStyle name="40% - הדגשה2 2 2 3 4 2" xfId="9303"/>
    <cellStyle name="40% - הדגשה2 2 2 3 4 2 2" xfId="17670"/>
    <cellStyle name="40% - הדגשה2 2 2 3 4 2 2 2" xfId="24338"/>
    <cellStyle name="40% - הדגשה2 2 2 3 4 2 3" xfId="21006"/>
    <cellStyle name="40% - הדגשה2 2 2 3 4 2 4" xfId="14078"/>
    <cellStyle name="40% - הדגשה2 2 2 3 4 3" xfId="15878"/>
    <cellStyle name="40% - הדגשה2 2 2 3 4 3 2" xfId="22673"/>
    <cellStyle name="40% - הדגשה2 2 2 3 4 4" xfId="19340"/>
    <cellStyle name="40% - הדגשה2 2 2 3 4 5" xfId="12220"/>
    <cellStyle name="40% - הדגשה2 2 2 3 4 6" xfId="30496"/>
    <cellStyle name="40% - הדגשה2 2 2 3 4 7" xfId="6105"/>
    <cellStyle name="40% - הדגשה2 2 2 3 5" xfId="7176"/>
    <cellStyle name="40% - הדגשה2 2 2 3 5 2" xfId="16837"/>
    <cellStyle name="40% - הדגשה2 2 2 3 5 2 2" xfId="23505"/>
    <cellStyle name="40% - הדגשה2 2 2 3 5 3" xfId="20173"/>
    <cellStyle name="40% - הדגשה2 2 2 3 5 4" xfId="13180"/>
    <cellStyle name="40% - הדגשה2 2 2 3 6" xfId="15045"/>
    <cellStyle name="40% - הדגשה2 2 2 3 6 2" xfId="21840"/>
    <cellStyle name="40% - הדגשה2 2 2 3 7" xfId="18372"/>
    <cellStyle name="40% - הדגשה2 2 2 3 8" xfId="11200"/>
    <cellStyle name="40% - הדגשה2 2 2 3 9" xfId="28369"/>
    <cellStyle name="40% - הדגשה2 2 2 4" xfId="576"/>
    <cellStyle name="40% - הדגשה2 2 2 4 2" xfId="1305"/>
    <cellStyle name="40% - הדגשה2 2 2 4 2 2" xfId="2377"/>
    <cellStyle name="40% - הדגשה2 2 2 4 2 2 2" xfId="8775"/>
    <cellStyle name="40% - הדגשה2 2 2 4 2 2 2 2" xfId="18134"/>
    <cellStyle name="40% - הדגשה2 2 2 4 2 2 2 2 2" xfId="24802"/>
    <cellStyle name="40% - הדגשה2 2 2 4 2 2 2 3" xfId="21470"/>
    <cellStyle name="40% - הדגשה2 2 2 4 2 2 2 4" xfId="14542"/>
    <cellStyle name="40% - הדגשה2 2 2 4 2 2 3" xfId="16342"/>
    <cellStyle name="40% - הדגשה2 2 2 4 2 2 3 2" xfId="23137"/>
    <cellStyle name="40% - הדגשה2 2 2 4 2 2 4" xfId="19804"/>
    <cellStyle name="40% - הדגשה2 2 2 4 2 2 5" xfId="12684"/>
    <cellStyle name="40% - הדגשה2 2 2 4 2 2 6" xfId="29968"/>
    <cellStyle name="40% - הדגשה2 2 2 4 2 2 7" xfId="5577"/>
    <cellStyle name="40% - הדגשה2 2 2 4 2 3" xfId="3436"/>
    <cellStyle name="40% - הדגשה2 2 2 4 2 3 2" xfId="9834"/>
    <cellStyle name="40% - הדגשה2 2 2 4 2 3 2 2" xfId="23969"/>
    <cellStyle name="40% - הדגשה2 2 2 4 2 3 2 3" xfId="17301"/>
    <cellStyle name="40% - הדגשה2 2 2 4 2 3 3" xfId="20637"/>
    <cellStyle name="40% - הדגשה2 2 2 4 2 3 4" xfId="13708"/>
    <cellStyle name="40% - הדגשה2 2 2 4 2 3 5" xfId="31027"/>
    <cellStyle name="40% - הדגשה2 2 2 4 2 3 6" xfId="6636"/>
    <cellStyle name="40% - הדגשה2 2 2 4 2 4" xfId="7707"/>
    <cellStyle name="40% - הדגשה2 2 2 4 2 4 2" xfId="22304"/>
    <cellStyle name="40% - הדגשה2 2 2 4 2 4 3" xfId="15509"/>
    <cellStyle name="40% - הדגשה2 2 2 4 2 5" xfId="18971"/>
    <cellStyle name="40% - הדגשה2 2 2 4 2 6" xfId="11844"/>
    <cellStyle name="40% - הדגשה2 2 2 4 2 7" xfId="28900"/>
    <cellStyle name="40% - הדגשה2 2 2 4 2 8" xfId="4509"/>
    <cellStyle name="40% - הדגשה2 2 2 4 3" xfId="1847"/>
    <cellStyle name="40% - הדגשה2 2 2 4 3 2" xfId="8245"/>
    <cellStyle name="40% - הדגשה2 2 2 4 3 2 2" xfId="17718"/>
    <cellStyle name="40% - הדגשה2 2 2 4 3 2 2 2" xfId="24386"/>
    <cellStyle name="40% - הדגשה2 2 2 4 3 2 3" xfId="21054"/>
    <cellStyle name="40% - הדגשה2 2 2 4 3 2 4" xfId="14126"/>
    <cellStyle name="40% - הדגשה2 2 2 4 3 3" xfId="15926"/>
    <cellStyle name="40% - הדגשה2 2 2 4 3 3 2" xfId="22721"/>
    <cellStyle name="40% - הדגשה2 2 2 4 3 4" xfId="19388"/>
    <cellStyle name="40% - הדגשה2 2 2 4 3 5" xfId="12268"/>
    <cellStyle name="40% - הדגשה2 2 2 4 3 6" xfId="29438"/>
    <cellStyle name="40% - הדגשה2 2 2 4 3 7" xfId="5047"/>
    <cellStyle name="40% - הדגשה2 2 2 4 4" xfId="2906"/>
    <cellStyle name="40% - הדגשה2 2 2 4 4 2" xfId="9304"/>
    <cellStyle name="40% - הדגשה2 2 2 4 4 2 2" xfId="23553"/>
    <cellStyle name="40% - הדגשה2 2 2 4 4 2 3" xfId="16885"/>
    <cellStyle name="40% - הדגשה2 2 2 4 4 3" xfId="20221"/>
    <cellStyle name="40% - הדגשה2 2 2 4 4 4" xfId="13228"/>
    <cellStyle name="40% - הדגשה2 2 2 4 4 5" xfId="30497"/>
    <cellStyle name="40% - הדגשה2 2 2 4 4 6" xfId="6106"/>
    <cellStyle name="40% - הדגשה2 2 2 4 5" xfId="7177"/>
    <cellStyle name="40% - הדגשה2 2 2 4 5 2" xfId="21888"/>
    <cellStyle name="40% - הדגשה2 2 2 4 5 3" xfId="15093"/>
    <cellStyle name="40% - הדגשה2 2 2 4 6" xfId="18551"/>
    <cellStyle name="40% - הדגשה2 2 2 4 7" xfId="11354"/>
    <cellStyle name="40% - הדגשה2 2 2 4 8" xfId="28370"/>
    <cellStyle name="40% - הדגשה2 2 2 4 9" xfId="3979"/>
    <cellStyle name="40% - הדגשה2 2 2 5" xfId="1301"/>
    <cellStyle name="40% - הדגשה2 2 2 5 2" xfId="2373"/>
    <cellStyle name="40% - הדגשה2 2 2 5 2 2" xfId="8771"/>
    <cellStyle name="40% - הדגשה2 2 2 5 2 2 2" xfId="17925"/>
    <cellStyle name="40% - הדגשה2 2 2 5 2 2 2 2" xfId="24593"/>
    <cellStyle name="40% - הדגשה2 2 2 5 2 2 3" xfId="21261"/>
    <cellStyle name="40% - הדגשה2 2 2 5 2 2 4" xfId="14333"/>
    <cellStyle name="40% - הדגשה2 2 2 5 2 3" xfId="16133"/>
    <cellStyle name="40% - הדגשה2 2 2 5 2 3 2" xfId="22928"/>
    <cellStyle name="40% - הדגשה2 2 2 5 2 4" xfId="19595"/>
    <cellStyle name="40% - הדגשה2 2 2 5 2 5" xfId="12475"/>
    <cellStyle name="40% - הדגשה2 2 2 5 2 6" xfId="29964"/>
    <cellStyle name="40% - הדגשה2 2 2 5 2 7" xfId="5573"/>
    <cellStyle name="40% - הדגשה2 2 2 5 3" xfId="3432"/>
    <cellStyle name="40% - הדגשה2 2 2 5 3 2" xfId="9830"/>
    <cellStyle name="40% - הדגשה2 2 2 5 3 2 2" xfId="23760"/>
    <cellStyle name="40% - הדגשה2 2 2 5 3 2 3" xfId="17092"/>
    <cellStyle name="40% - הדגשה2 2 2 5 3 3" xfId="20428"/>
    <cellStyle name="40% - הדגשה2 2 2 5 3 4" xfId="13499"/>
    <cellStyle name="40% - הדגשה2 2 2 5 3 5" xfId="31023"/>
    <cellStyle name="40% - הדגשה2 2 2 5 3 6" xfId="6632"/>
    <cellStyle name="40% - הדגשה2 2 2 5 4" xfId="7703"/>
    <cellStyle name="40% - הדגשה2 2 2 5 4 2" xfId="22095"/>
    <cellStyle name="40% - הדגשה2 2 2 5 4 3" xfId="15300"/>
    <cellStyle name="40% - הדגשה2 2 2 5 5" xfId="18762"/>
    <cellStyle name="40% - הדגשה2 2 2 5 6" xfId="11630"/>
    <cellStyle name="40% - הדגשה2 2 2 5 7" xfId="28896"/>
    <cellStyle name="40% - הדגשה2 2 2 5 8" xfId="4505"/>
    <cellStyle name="40% - הדגשה2 2 2 6" xfId="1843"/>
    <cellStyle name="40% - הדגשה2 2 2 6 2" xfId="8241"/>
    <cellStyle name="40% - הדגשה2 2 2 6 2 2" xfId="17508"/>
    <cellStyle name="40% - הדגשה2 2 2 6 2 2 2" xfId="24176"/>
    <cellStyle name="40% - הדגשה2 2 2 6 2 3" xfId="20844"/>
    <cellStyle name="40% - הדגשה2 2 2 6 2 4" xfId="13916"/>
    <cellStyle name="40% - הדגשה2 2 2 6 3" xfId="15716"/>
    <cellStyle name="40% - הדגשה2 2 2 6 3 2" xfId="22511"/>
    <cellStyle name="40% - הדגשה2 2 2 6 4" xfId="19178"/>
    <cellStyle name="40% - הדגשה2 2 2 6 5" xfId="12058"/>
    <cellStyle name="40% - הדגשה2 2 2 6 6" xfId="29434"/>
    <cellStyle name="40% - הדגשה2 2 2 6 7" xfId="5043"/>
    <cellStyle name="40% - הדגשה2 2 2 7" xfId="2902"/>
    <cellStyle name="40% - הדגשה2 2 2 7 2" xfId="9300"/>
    <cellStyle name="40% - הדגשה2 2 2 7 2 2" xfId="23343"/>
    <cellStyle name="40% - הדגשה2 2 2 7 2 3" xfId="16675"/>
    <cellStyle name="40% - הדגשה2 2 2 7 3" xfId="20011"/>
    <cellStyle name="40% - הדגשה2 2 2 7 4" xfId="13018"/>
    <cellStyle name="40% - הדגשה2 2 2 7 5" xfId="30493"/>
    <cellStyle name="40% - הדגשה2 2 2 7 6" xfId="6102"/>
    <cellStyle name="40% - הדגשה2 2 2 8" xfId="7173"/>
    <cellStyle name="40% - הדגשה2 2 2 8 2" xfId="21678"/>
    <cellStyle name="40% - הדגשה2 2 2 8 3" xfId="14883"/>
    <cellStyle name="40% - הדגשה2 2 2 9" xfId="18436"/>
    <cellStyle name="40% - הדגשה2 2 3" xfId="577"/>
    <cellStyle name="40% - הדגשה2 2 3 2" xfId="578"/>
    <cellStyle name="40% - הדגשה2 2 3 2 2" xfId="1307"/>
    <cellStyle name="40% - הדגשה2 2 3 2 2 2" xfId="2379"/>
    <cellStyle name="40% - הדגשה2 2 3 2 2 2 2" xfId="8777"/>
    <cellStyle name="40% - הדגשה2 2 3 2 2 2 3" xfId="27484"/>
    <cellStyle name="40% - הדגשה2 2 3 2 2 2 4" xfId="29970"/>
    <cellStyle name="40% - הדגשה2 2 3 2 2 2 5" xfId="5579"/>
    <cellStyle name="40% - הדגשה2 2 3 2 2 3" xfId="3438"/>
    <cellStyle name="40% - הדגשה2 2 3 2 2 3 2" xfId="9836"/>
    <cellStyle name="40% - הדגשה2 2 3 2 2 3 3" xfId="27945"/>
    <cellStyle name="40% - הדגשה2 2 3 2 2 3 4" xfId="31029"/>
    <cellStyle name="40% - הדגשה2 2 3 2 2 3 5" xfId="6638"/>
    <cellStyle name="40% - הדגשה2 2 3 2 2 4" xfId="7709"/>
    <cellStyle name="40% - הדגשה2 2 3 2 2 5" xfId="27064"/>
    <cellStyle name="40% - הדגשה2 2 3 2 2 6" xfId="28902"/>
    <cellStyle name="40% - הדגשה2 2 3 2 2 7" xfId="4511"/>
    <cellStyle name="40% - הדגשה2 2 3 2 3" xfId="1849"/>
    <cellStyle name="40% - הדגשה2 2 3 2 3 2" xfId="8247"/>
    <cellStyle name="40% - הדגשה2 2 3 2 3 3" xfId="27262"/>
    <cellStyle name="40% - הדגשה2 2 3 2 3 4" xfId="29440"/>
    <cellStyle name="40% - הדגשה2 2 3 2 3 5" xfId="5049"/>
    <cellStyle name="40% - הדגשה2 2 3 2 4" xfId="2908"/>
    <cellStyle name="40% - הדגשה2 2 3 2 4 2" xfId="9306"/>
    <cellStyle name="40% - הדגשה2 2 3 2 4 3" xfId="27713"/>
    <cellStyle name="40% - הדגשה2 2 3 2 4 4" xfId="30499"/>
    <cellStyle name="40% - הדגשה2 2 3 2 4 5" xfId="6108"/>
    <cellStyle name="40% - הדגשה2 2 3 2 5" xfId="7179"/>
    <cellStyle name="40% - הדגשה2 2 3 2 6" xfId="26837"/>
    <cellStyle name="40% - הדגשה2 2 3 2 7" xfId="28372"/>
    <cellStyle name="40% - הדגשה2 2 3 2 8" xfId="3981"/>
    <cellStyle name="40% - הדגשה2 2 3 3" xfId="1306"/>
    <cellStyle name="40% - הדגשה2 2 3 3 2" xfId="2378"/>
    <cellStyle name="40% - הדגשה2 2 3 3 2 2" xfId="8776"/>
    <cellStyle name="40% - הדגשה2 2 3 3 2 3" xfId="27483"/>
    <cellStyle name="40% - הדגשה2 2 3 3 2 4" xfId="29969"/>
    <cellStyle name="40% - הדגשה2 2 3 3 2 5" xfId="5578"/>
    <cellStyle name="40% - הדגשה2 2 3 3 3" xfId="3437"/>
    <cellStyle name="40% - הדגשה2 2 3 3 3 2" xfId="9835"/>
    <cellStyle name="40% - הדגשה2 2 3 3 3 3" xfId="27944"/>
    <cellStyle name="40% - הדגשה2 2 3 3 3 4" xfId="31028"/>
    <cellStyle name="40% - הדגשה2 2 3 3 3 5" xfId="6637"/>
    <cellStyle name="40% - הדגשה2 2 3 3 4" xfId="7708"/>
    <cellStyle name="40% - הדגשה2 2 3 3 5" xfId="27063"/>
    <cellStyle name="40% - הדגשה2 2 3 3 6" xfId="28901"/>
    <cellStyle name="40% - הדגשה2 2 3 3 7" xfId="4510"/>
    <cellStyle name="40% - הדגשה2 2 3 4" xfId="1848"/>
    <cellStyle name="40% - הדגשה2 2 3 4 2" xfId="8246"/>
    <cellStyle name="40% - הדגשה2 2 3 4 3" xfId="27261"/>
    <cellStyle name="40% - הדגשה2 2 3 4 4" xfId="29439"/>
    <cellStyle name="40% - הדגשה2 2 3 4 5" xfId="5048"/>
    <cellStyle name="40% - הדגשה2 2 3 5" xfId="2907"/>
    <cellStyle name="40% - הדגשה2 2 3 5 2" xfId="9305"/>
    <cellStyle name="40% - הדגשה2 2 3 5 3" xfId="27712"/>
    <cellStyle name="40% - הדגשה2 2 3 5 4" xfId="30498"/>
    <cellStyle name="40% - הדגשה2 2 3 5 5" xfId="6107"/>
    <cellStyle name="40% - הדגשה2 2 3 6" xfId="7178"/>
    <cellStyle name="40% - הדגשה2 2 3 6 2" xfId="26836"/>
    <cellStyle name="40% - הדגשה2 2 3 7" xfId="10845"/>
    <cellStyle name="40% - הדגשה2 2 3 8" xfId="28371"/>
    <cellStyle name="40% - הדגשה2 2 3 9" xfId="3980"/>
    <cellStyle name="40% - הדגשה2 2 4" xfId="579"/>
    <cellStyle name="40% - הדגשה2 2 4 2" xfId="1308"/>
    <cellStyle name="40% - הדגשה2 2 4 2 2" xfId="2380"/>
    <cellStyle name="40% - הדגשה2 2 4 2 2 2" xfId="8778"/>
    <cellStyle name="40% - הדגשה2 2 4 2 2 3" xfId="27485"/>
    <cellStyle name="40% - הדגשה2 2 4 2 2 4" xfId="29971"/>
    <cellStyle name="40% - הדגשה2 2 4 2 2 5" xfId="5580"/>
    <cellStyle name="40% - הדגשה2 2 4 2 3" xfId="3439"/>
    <cellStyle name="40% - הדגשה2 2 4 2 3 2" xfId="9837"/>
    <cellStyle name="40% - הדגשה2 2 4 2 3 3" xfId="27946"/>
    <cellStyle name="40% - הדגשה2 2 4 2 3 4" xfId="31030"/>
    <cellStyle name="40% - הדגשה2 2 4 2 3 5" xfId="6639"/>
    <cellStyle name="40% - הדגשה2 2 4 2 4" xfId="7710"/>
    <cellStyle name="40% - הדגשה2 2 4 2 5" xfId="26433"/>
    <cellStyle name="40% - הדגשה2 2 4 2 6" xfId="28903"/>
    <cellStyle name="40% - הדגשה2 2 4 2 7" xfId="4512"/>
    <cellStyle name="40% - הדגשה2 2 4 3" xfId="1850"/>
    <cellStyle name="40% - הדגשה2 2 4 3 2" xfId="8248"/>
    <cellStyle name="40% - הדגשה2 2 4 3 3" xfId="27263"/>
    <cellStyle name="40% - הדגשה2 2 4 3 4" xfId="29441"/>
    <cellStyle name="40% - הדגשה2 2 4 3 5" xfId="5050"/>
    <cellStyle name="40% - הדגשה2 2 4 4" xfId="2909"/>
    <cellStyle name="40% - הדגשה2 2 4 4 2" xfId="9307"/>
    <cellStyle name="40% - הדגשה2 2 4 4 3" xfId="27714"/>
    <cellStyle name="40% - הדגשה2 2 4 4 4" xfId="30500"/>
    <cellStyle name="40% - הדגשה2 2 4 4 5" xfId="6109"/>
    <cellStyle name="40% - הדגשה2 2 4 5" xfId="7180"/>
    <cellStyle name="40% - הדגשה2 2 4 6" xfId="25593"/>
    <cellStyle name="40% - הדגשה2 2 4 7" xfId="28373"/>
    <cellStyle name="40% - הדגשה2 2 4 8" xfId="3982"/>
    <cellStyle name="40% - הדגשה2 2 5" xfId="580"/>
    <cellStyle name="40% - הדגשה2 2 5 2" xfId="1309"/>
    <cellStyle name="40% - הדגשה2 2 5 2 2" xfId="2381"/>
    <cellStyle name="40% - הדגשה2 2 5 2 2 2" xfId="8779"/>
    <cellStyle name="40% - הדגשה2 2 5 2 2 3" xfId="27486"/>
    <cellStyle name="40% - הדגשה2 2 5 2 2 4" xfId="29972"/>
    <cellStyle name="40% - הדגשה2 2 5 2 2 5" xfId="5581"/>
    <cellStyle name="40% - הדגשה2 2 5 2 3" xfId="3440"/>
    <cellStyle name="40% - הדגשה2 2 5 2 3 2" xfId="9838"/>
    <cellStyle name="40% - הדגשה2 2 5 2 3 3" xfId="27947"/>
    <cellStyle name="40% - הדגשה2 2 5 2 3 4" xfId="31031"/>
    <cellStyle name="40% - הדגשה2 2 5 2 3 5" xfId="6640"/>
    <cellStyle name="40% - הדגשה2 2 5 2 4" xfId="7711"/>
    <cellStyle name="40% - הדגשה2 2 5 2 5" xfId="27065"/>
    <cellStyle name="40% - הדגשה2 2 5 2 6" xfId="28904"/>
    <cellStyle name="40% - הדגשה2 2 5 2 7" xfId="4513"/>
    <cellStyle name="40% - הדגשה2 2 5 3" xfId="1851"/>
    <cellStyle name="40% - הדגשה2 2 5 3 2" xfId="8249"/>
    <cellStyle name="40% - הדגשה2 2 5 3 3" xfId="27264"/>
    <cellStyle name="40% - הדגשה2 2 5 3 4" xfId="29442"/>
    <cellStyle name="40% - הדגשה2 2 5 3 5" xfId="5051"/>
    <cellStyle name="40% - הדגשה2 2 5 4" xfId="2910"/>
    <cellStyle name="40% - הדגשה2 2 5 4 2" xfId="9308"/>
    <cellStyle name="40% - הדגשה2 2 5 4 3" xfId="27715"/>
    <cellStyle name="40% - הדגשה2 2 5 4 4" xfId="30501"/>
    <cellStyle name="40% - הדגשה2 2 5 4 5" xfId="6110"/>
    <cellStyle name="40% - הדגשה2 2 5 5" xfId="7181"/>
    <cellStyle name="40% - הדגשה2 2 5 6" xfId="26491"/>
    <cellStyle name="40% - הדגשה2 2 5 7" xfId="28374"/>
    <cellStyle name="40% - הדגשה2 2 5 8" xfId="3983"/>
    <cellStyle name="40% - הדגשה2 2 6" xfId="815"/>
    <cellStyle name="40% - הדגשה2 2 7" xfId="1072"/>
    <cellStyle name="40% - הדגשה2 2 7 2" xfId="2144"/>
    <cellStyle name="40% - הדגשה2 2 7 2 2" xfId="8542"/>
    <cellStyle name="40% - הדגשה2 2 7 2 3" xfId="27417"/>
    <cellStyle name="40% - הדגשה2 2 7 2 4" xfId="29735"/>
    <cellStyle name="40% - הדגשה2 2 7 2 5" xfId="5344"/>
    <cellStyle name="40% - הדגשה2 2 7 3" xfId="3203"/>
    <cellStyle name="40% - הדגשה2 2 7 3 2" xfId="9601"/>
    <cellStyle name="40% - הדגשה2 2 7 3 3" xfId="27877"/>
    <cellStyle name="40% - הדגשה2 2 7 3 4" xfId="30794"/>
    <cellStyle name="40% - הדגשה2 2 7 3 5" xfId="6403"/>
    <cellStyle name="40% - הדגשה2 2 7 4" xfId="7474"/>
    <cellStyle name="40% - הדגשה2 2 7 5" xfId="27012"/>
    <cellStyle name="40% - הדגשה2 2 7 6" xfId="28667"/>
    <cellStyle name="40% - הדגשה2 2 7 7" xfId="4276"/>
    <cellStyle name="40% - הדגשה2 2 8" xfId="1614"/>
    <cellStyle name="40% - הדגשה2 2 8 2" xfId="8012"/>
    <cellStyle name="40% - הדגשה2 2 8 3" xfId="27198"/>
    <cellStyle name="40% - הדגשה2 2 8 4" xfId="29205"/>
    <cellStyle name="40% - הדגשה2 2 8 5" xfId="4814"/>
    <cellStyle name="40% - הדגשה2 2 9" xfId="2673"/>
    <cellStyle name="40% - הדגשה2 2 9 2" xfId="9071"/>
    <cellStyle name="40% - הדגשה2 2 9 3" xfId="27645"/>
    <cellStyle name="40% - הדגשה2 2 9 4" xfId="30264"/>
    <cellStyle name="40% - הדגשה2 2 9 5" xfId="5873"/>
    <cellStyle name="40% - הדגשה2 20" xfId="25714"/>
    <cellStyle name="40% - הדגשה2 20 2" xfId="26597"/>
    <cellStyle name="40% - הדגשה2 21" xfId="25727"/>
    <cellStyle name="40% - הדגשה2 21 2" xfId="26610"/>
    <cellStyle name="40% - הדגשה2 22" xfId="25892"/>
    <cellStyle name="40% - הדגשה2 22 2" xfId="26647"/>
    <cellStyle name="40% - הדגשה2 23" xfId="25905"/>
    <cellStyle name="40% - הדגשה2 23 2" xfId="26660"/>
    <cellStyle name="40% - הדגשה2 24" xfId="26044"/>
    <cellStyle name="40% - הדגשה2 24 2" xfId="26673"/>
    <cellStyle name="40% - הדגשה2 25" xfId="26058"/>
    <cellStyle name="40% - הדגשה2 25 2" xfId="26686"/>
    <cellStyle name="40% - הדגשה2 26" xfId="26071"/>
    <cellStyle name="40% - הדגשה2 26 2" xfId="26699"/>
    <cellStyle name="40% - הדגשה2 27" xfId="26084"/>
    <cellStyle name="40% - הדגשה2 27 2" xfId="26712"/>
    <cellStyle name="40% - הדגשה2 28" xfId="26132"/>
    <cellStyle name="40% - הדגשה2 29" xfId="26145"/>
    <cellStyle name="40% - הדגשה2 3" xfId="294"/>
    <cellStyle name="40% - הדגשה2 3 10" xfId="6988"/>
    <cellStyle name="40% - הדגשה2 3 11" xfId="10453"/>
    <cellStyle name="40% - הדגשה2 3 12" xfId="28181"/>
    <cellStyle name="40% - הדגשה2 3 13" xfId="3790"/>
    <cellStyle name="40% - הדגשה2 3 2" xfId="582"/>
    <cellStyle name="40% - הדגשה2 3 2 10" xfId="28375"/>
    <cellStyle name="40% - הדגשה2 3 2 11" xfId="3984"/>
    <cellStyle name="40% - הדגשה2 3 2 2" xfId="583"/>
    <cellStyle name="40% - הדגשה2 3 2 2 10" xfId="3985"/>
    <cellStyle name="40% - הדגשה2 3 2 2 2" xfId="584"/>
    <cellStyle name="40% - הדגשה2 3 2 2 2 2" xfId="1312"/>
    <cellStyle name="40% - הדגשה2 3 2 2 2 2 2" xfId="2384"/>
    <cellStyle name="40% - הדגשה2 3 2 2 2 2 2 2" xfId="8782"/>
    <cellStyle name="40% - הדגשה2 3 2 2 2 2 2 2 2" xfId="18292"/>
    <cellStyle name="40% - הדגשה2 3 2 2 2 2 2 2 2 2" xfId="24960"/>
    <cellStyle name="40% - הדגשה2 3 2 2 2 2 2 2 3" xfId="21628"/>
    <cellStyle name="40% - הדגשה2 3 2 2 2 2 2 2 4" xfId="14700"/>
    <cellStyle name="40% - הדגשה2 3 2 2 2 2 2 3" xfId="16500"/>
    <cellStyle name="40% - הדגשה2 3 2 2 2 2 2 3 2" xfId="23295"/>
    <cellStyle name="40% - הדגשה2 3 2 2 2 2 2 4" xfId="19962"/>
    <cellStyle name="40% - הדגשה2 3 2 2 2 2 2 5" xfId="12842"/>
    <cellStyle name="40% - הדגשה2 3 2 2 2 2 2 6" xfId="29975"/>
    <cellStyle name="40% - הדגשה2 3 2 2 2 2 2 7" xfId="5584"/>
    <cellStyle name="40% - הדגשה2 3 2 2 2 2 3" xfId="3443"/>
    <cellStyle name="40% - הדגשה2 3 2 2 2 2 3 2" xfId="9841"/>
    <cellStyle name="40% - הדגשה2 3 2 2 2 2 3 2 2" xfId="24127"/>
    <cellStyle name="40% - הדגשה2 3 2 2 2 2 3 2 3" xfId="17459"/>
    <cellStyle name="40% - הדגשה2 3 2 2 2 2 3 3" xfId="20795"/>
    <cellStyle name="40% - הדגשה2 3 2 2 2 2 3 4" xfId="13866"/>
    <cellStyle name="40% - הדגשה2 3 2 2 2 2 3 5" xfId="31034"/>
    <cellStyle name="40% - הדגשה2 3 2 2 2 2 3 6" xfId="6643"/>
    <cellStyle name="40% - הדגשה2 3 2 2 2 2 4" xfId="7714"/>
    <cellStyle name="40% - הדגשה2 3 2 2 2 2 4 2" xfId="22462"/>
    <cellStyle name="40% - הדגשה2 3 2 2 2 2 4 3" xfId="15667"/>
    <cellStyle name="40% - הדגשה2 3 2 2 2 2 5" xfId="19129"/>
    <cellStyle name="40% - הדגשה2 3 2 2 2 2 6" xfId="12002"/>
    <cellStyle name="40% - הדגשה2 3 2 2 2 2 7" xfId="28907"/>
    <cellStyle name="40% - הדגשה2 3 2 2 2 2 8" xfId="4516"/>
    <cellStyle name="40% - הדגשה2 3 2 2 2 3" xfId="1854"/>
    <cellStyle name="40% - הדגשה2 3 2 2 2 3 2" xfId="8252"/>
    <cellStyle name="40% - הדגשה2 3 2 2 2 3 2 2" xfId="17876"/>
    <cellStyle name="40% - הדגשה2 3 2 2 2 3 2 2 2" xfId="24544"/>
    <cellStyle name="40% - הדגשה2 3 2 2 2 3 2 3" xfId="21212"/>
    <cellStyle name="40% - הדגשה2 3 2 2 2 3 2 4" xfId="14284"/>
    <cellStyle name="40% - הדגשה2 3 2 2 2 3 3" xfId="16084"/>
    <cellStyle name="40% - הדגשה2 3 2 2 2 3 3 2" xfId="22879"/>
    <cellStyle name="40% - הדגשה2 3 2 2 2 3 4" xfId="19546"/>
    <cellStyle name="40% - הדגשה2 3 2 2 2 3 5" xfId="12426"/>
    <cellStyle name="40% - הדגשה2 3 2 2 2 3 6" xfId="29445"/>
    <cellStyle name="40% - הדגשה2 3 2 2 2 3 7" xfId="5054"/>
    <cellStyle name="40% - הדגשה2 3 2 2 2 4" xfId="2913"/>
    <cellStyle name="40% - הדגשה2 3 2 2 2 4 2" xfId="9311"/>
    <cellStyle name="40% - הדגשה2 3 2 2 2 4 2 2" xfId="23711"/>
    <cellStyle name="40% - הדגשה2 3 2 2 2 4 2 3" xfId="17043"/>
    <cellStyle name="40% - הדגשה2 3 2 2 2 4 3" xfId="20379"/>
    <cellStyle name="40% - הדגשה2 3 2 2 2 4 4" xfId="13386"/>
    <cellStyle name="40% - הדגשה2 3 2 2 2 4 5" xfId="30504"/>
    <cellStyle name="40% - הדגשה2 3 2 2 2 4 6" xfId="6113"/>
    <cellStyle name="40% - הדגשה2 3 2 2 2 5" xfId="7184"/>
    <cellStyle name="40% - הדגשה2 3 2 2 2 5 2" xfId="22046"/>
    <cellStyle name="40% - הדגשה2 3 2 2 2 5 3" xfId="15251"/>
    <cellStyle name="40% - הדגשה2 3 2 2 2 6" xfId="18713"/>
    <cellStyle name="40% - הדגשה2 3 2 2 2 7" xfId="11512"/>
    <cellStyle name="40% - הדגשה2 3 2 2 2 8" xfId="28377"/>
    <cellStyle name="40% - הדגשה2 3 2 2 2 9" xfId="3986"/>
    <cellStyle name="40% - הדגשה2 3 2 2 3" xfId="1311"/>
    <cellStyle name="40% - הדגשה2 3 2 2 3 2" xfId="2383"/>
    <cellStyle name="40% - הדגשה2 3 2 2 3 2 2" xfId="8781"/>
    <cellStyle name="40% - הדגשה2 3 2 2 3 2 2 2" xfId="18084"/>
    <cellStyle name="40% - הדגשה2 3 2 2 3 2 2 2 2" xfId="24752"/>
    <cellStyle name="40% - הדגשה2 3 2 2 3 2 2 3" xfId="21420"/>
    <cellStyle name="40% - הדגשה2 3 2 2 3 2 2 4" xfId="14492"/>
    <cellStyle name="40% - הדגשה2 3 2 2 3 2 3" xfId="16292"/>
    <cellStyle name="40% - הדגשה2 3 2 2 3 2 3 2" xfId="23087"/>
    <cellStyle name="40% - הדגשה2 3 2 2 3 2 4" xfId="19754"/>
    <cellStyle name="40% - הדגשה2 3 2 2 3 2 5" xfId="12634"/>
    <cellStyle name="40% - הדגשה2 3 2 2 3 2 6" xfId="29974"/>
    <cellStyle name="40% - הדגשה2 3 2 2 3 2 7" xfId="5583"/>
    <cellStyle name="40% - הדגשה2 3 2 2 3 3" xfId="3442"/>
    <cellStyle name="40% - הדגשה2 3 2 2 3 3 2" xfId="9840"/>
    <cellStyle name="40% - הדגשה2 3 2 2 3 3 2 2" xfId="23919"/>
    <cellStyle name="40% - הדגשה2 3 2 2 3 3 2 3" xfId="17251"/>
    <cellStyle name="40% - הדגשה2 3 2 2 3 3 3" xfId="20587"/>
    <cellStyle name="40% - הדגשה2 3 2 2 3 3 4" xfId="13658"/>
    <cellStyle name="40% - הדגשה2 3 2 2 3 3 5" xfId="31033"/>
    <cellStyle name="40% - הדגשה2 3 2 2 3 3 6" xfId="6642"/>
    <cellStyle name="40% - הדגשה2 3 2 2 3 4" xfId="7713"/>
    <cellStyle name="40% - הדגשה2 3 2 2 3 4 2" xfId="22254"/>
    <cellStyle name="40% - הדגשה2 3 2 2 3 4 3" xfId="15459"/>
    <cellStyle name="40% - הדגשה2 3 2 2 3 5" xfId="18921"/>
    <cellStyle name="40% - הדגשה2 3 2 2 3 6" xfId="11789"/>
    <cellStyle name="40% - הדגשה2 3 2 2 3 7" xfId="28906"/>
    <cellStyle name="40% - הדגשה2 3 2 2 3 8" xfId="4515"/>
    <cellStyle name="40% - הדגשה2 3 2 2 4" xfId="1853"/>
    <cellStyle name="40% - הדגשה2 3 2 2 4 2" xfId="8251"/>
    <cellStyle name="40% - הדגשה2 3 2 2 4 2 2" xfId="17667"/>
    <cellStyle name="40% - הדגשה2 3 2 2 4 2 2 2" xfId="24335"/>
    <cellStyle name="40% - הדגשה2 3 2 2 4 2 3" xfId="21003"/>
    <cellStyle name="40% - הדגשה2 3 2 2 4 2 4" xfId="14075"/>
    <cellStyle name="40% - הדגשה2 3 2 2 4 3" xfId="15875"/>
    <cellStyle name="40% - הדגשה2 3 2 2 4 3 2" xfId="22670"/>
    <cellStyle name="40% - הדגשה2 3 2 2 4 4" xfId="19337"/>
    <cellStyle name="40% - הדגשה2 3 2 2 4 5" xfId="12217"/>
    <cellStyle name="40% - הדגשה2 3 2 2 4 6" xfId="29444"/>
    <cellStyle name="40% - הדגשה2 3 2 2 4 7" xfId="5053"/>
    <cellStyle name="40% - הדגשה2 3 2 2 5" xfId="2912"/>
    <cellStyle name="40% - הדגשה2 3 2 2 5 2" xfId="9310"/>
    <cellStyle name="40% - הדגשה2 3 2 2 5 2 2" xfId="23502"/>
    <cellStyle name="40% - הדגשה2 3 2 2 5 2 3" xfId="16834"/>
    <cellStyle name="40% - הדגשה2 3 2 2 5 3" xfId="20170"/>
    <cellStyle name="40% - הדגשה2 3 2 2 5 4" xfId="13177"/>
    <cellStyle name="40% - הדגשה2 3 2 2 5 5" xfId="30503"/>
    <cellStyle name="40% - הדגשה2 3 2 2 5 6" xfId="6112"/>
    <cellStyle name="40% - הדגשה2 3 2 2 6" xfId="7183"/>
    <cellStyle name="40% - הדגשה2 3 2 2 6 2" xfId="21837"/>
    <cellStyle name="40% - הדגשה2 3 2 2 6 3" xfId="15042"/>
    <cellStyle name="40% - הדגשה2 3 2 2 7" xfId="18493"/>
    <cellStyle name="40% - הדגשה2 3 2 2 8" xfId="11189"/>
    <cellStyle name="40% - הדגשה2 3 2 2 9" xfId="28376"/>
    <cellStyle name="40% - הדגשה2 3 2 3" xfId="585"/>
    <cellStyle name="40% - הדגשה2 3 2 3 2" xfId="1313"/>
    <cellStyle name="40% - הדגשה2 3 2 3 2 2" xfId="2385"/>
    <cellStyle name="40% - הדגשה2 3 2 3 2 2 2" xfId="8783"/>
    <cellStyle name="40% - הדגשה2 3 2 3 2 2 2 2" xfId="18173"/>
    <cellStyle name="40% - הדגשה2 3 2 3 2 2 2 2 2" xfId="24841"/>
    <cellStyle name="40% - הדגשה2 3 2 3 2 2 2 3" xfId="21509"/>
    <cellStyle name="40% - הדגשה2 3 2 3 2 2 2 4" xfId="14581"/>
    <cellStyle name="40% - הדגשה2 3 2 3 2 2 3" xfId="16381"/>
    <cellStyle name="40% - הדגשה2 3 2 3 2 2 3 2" xfId="23176"/>
    <cellStyle name="40% - הדגשה2 3 2 3 2 2 4" xfId="19843"/>
    <cellStyle name="40% - הדגשה2 3 2 3 2 2 5" xfId="12723"/>
    <cellStyle name="40% - הדגשה2 3 2 3 2 2 6" xfId="29976"/>
    <cellStyle name="40% - הדגשה2 3 2 3 2 2 7" xfId="5585"/>
    <cellStyle name="40% - הדגשה2 3 2 3 2 3" xfId="3444"/>
    <cellStyle name="40% - הדגשה2 3 2 3 2 3 2" xfId="9842"/>
    <cellStyle name="40% - הדגשה2 3 2 3 2 3 2 2" xfId="24008"/>
    <cellStyle name="40% - הדגשה2 3 2 3 2 3 2 3" xfId="17340"/>
    <cellStyle name="40% - הדגשה2 3 2 3 2 3 3" xfId="20676"/>
    <cellStyle name="40% - הדגשה2 3 2 3 2 3 4" xfId="13747"/>
    <cellStyle name="40% - הדגשה2 3 2 3 2 3 5" xfId="31035"/>
    <cellStyle name="40% - הדגשה2 3 2 3 2 3 6" xfId="6644"/>
    <cellStyle name="40% - הדגשה2 3 2 3 2 4" xfId="7715"/>
    <cellStyle name="40% - הדגשה2 3 2 3 2 4 2" xfId="22343"/>
    <cellStyle name="40% - הדגשה2 3 2 3 2 4 3" xfId="15548"/>
    <cellStyle name="40% - הדגשה2 3 2 3 2 5" xfId="19010"/>
    <cellStyle name="40% - הדגשה2 3 2 3 2 6" xfId="11883"/>
    <cellStyle name="40% - הדגשה2 3 2 3 2 7" xfId="28908"/>
    <cellStyle name="40% - הדגשה2 3 2 3 2 8" xfId="4517"/>
    <cellStyle name="40% - הדגשה2 3 2 3 3" xfId="1855"/>
    <cellStyle name="40% - הדגשה2 3 2 3 3 2" xfId="8253"/>
    <cellStyle name="40% - הדגשה2 3 2 3 3 2 2" xfId="17757"/>
    <cellStyle name="40% - הדגשה2 3 2 3 3 2 2 2" xfId="24425"/>
    <cellStyle name="40% - הדגשה2 3 2 3 3 2 3" xfId="21093"/>
    <cellStyle name="40% - הדגשה2 3 2 3 3 2 4" xfId="14165"/>
    <cellStyle name="40% - הדגשה2 3 2 3 3 3" xfId="15965"/>
    <cellStyle name="40% - הדגשה2 3 2 3 3 3 2" xfId="22760"/>
    <cellStyle name="40% - הדגשה2 3 2 3 3 4" xfId="19427"/>
    <cellStyle name="40% - הדגשה2 3 2 3 3 5" xfId="12307"/>
    <cellStyle name="40% - הדגשה2 3 2 3 3 6" xfId="29446"/>
    <cellStyle name="40% - הדגשה2 3 2 3 3 7" xfId="5055"/>
    <cellStyle name="40% - הדגשה2 3 2 3 4" xfId="2914"/>
    <cellStyle name="40% - הדגשה2 3 2 3 4 2" xfId="9312"/>
    <cellStyle name="40% - הדגשה2 3 2 3 4 2 2" xfId="23592"/>
    <cellStyle name="40% - הדגשה2 3 2 3 4 2 3" xfId="16924"/>
    <cellStyle name="40% - הדגשה2 3 2 3 4 3" xfId="20260"/>
    <cellStyle name="40% - הדגשה2 3 2 3 4 4" xfId="13267"/>
    <cellStyle name="40% - הדגשה2 3 2 3 4 5" xfId="30505"/>
    <cellStyle name="40% - הדגשה2 3 2 3 4 6" xfId="6114"/>
    <cellStyle name="40% - הדגשה2 3 2 3 5" xfId="7185"/>
    <cellStyle name="40% - הדגשה2 3 2 3 5 2" xfId="21927"/>
    <cellStyle name="40% - הדגשה2 3 2 3 5 3" xfId="15132"/>
    <cellStyle name="40% - הדגשה2 3 2 3 6" xfId="18594"/>
    <cellStyle name="40% - הדגשה2 3 2 3 7" xfId="11393"/>
    <cellStyle name="40% - הדגשה2 3 2 3 8" xfId="28378"/>
    <cellStyle name="40% - הדגשה2 3 2 3 9" xfId="3987"/>
    <cellStyle name="40% - הדגשה2 3 2 4" xfId="586"/>
    <cellStyle name="40% - הדגשה2 3 2 4 2" xfId="1314"/>
    <cellStyle name="40% - הדגשה2 3 2 4 2 2" xfId="2386"/>
    <cellStyle name="40% - הדגשה2 3 2 4 2 2 2" xfId="8784"/>
    <cellStyle name="40% - הדגשה2 3 2 4 2 2 2 2" xfId="24632"/>
    <cellStyle name="40% - הדגשה2 3 2 4 2 2 2 3" xfId="17964"/>
    <cellStyle name="40% - הדגשה2 3 2 4 2 2 3" xfId="21300"/>
    <cellStyle name="40% - הדגשה2 3 2 4 2 2 4" xfId="14372"/>
    <cellStyle name="40% - הדגשה2 3 2 4 2 2 5" xfId="29977"/>
    <cellStyle name="40% - הדגשה2 3 2 4 2 2 6" xfId="5586"/>
    <cellStyle name="40% - הדגשה2 3 2 4 2 3" xfId="3445"/>
    <cellStyle name="40% - הדגשה2 3 2 4 2 3 2" xfId="9843"/>
    <cellStyle name="40% - הדגשה2 3 2 4 2 3 2 2" xfId="22967"/>
    <cellStyle name="40% - הדגשה2 3 2 4 2 3 3" xfId="16172"/>
    <cellStyle name="40% - הדגשה2 3 2 4 2 3 4" xfId="31036"/>
    <cellStyle name="40% - הדגשה2 3 2 4 2 3 5" xfId="6645"/>
    <cellStyle name="40% - הדגשה2 3 2 4 2 4" xfId="7716"/>
    <cellStyle name="40% - הדגשה2 3 2 4 2 4 2" xfId="19634"/>
    <cellStyle name="40% - הדגשה2 3 2 4 2 5" xfId="12514"/>
    <cellStyle name="40% - הדגשה2 3 2 4 2 6" xfId="28909"/>
    <cellStyle name="40% - הדגשה2 3 2 4 2 7" xfId="4518"/>
    <cellStyle name="40% - הדגשה2 3 2 4 3" xfId="1856"/>
    <cellStyle name="40% - הדגשה2 3 2 4 3 2" xfId="8254"/>
    <cellStyle name="40% - הדגשה2 3 2 4 3 2 2" xfId="23799"/>
    <cellStyle name="40% - הדגשה2 3 2 4 3 2 3" xfId="17131"/>
    <cellStyle name="40% - הדגשה2 3 2 4 3 3" xfId="20467"/>
    <cellStyle name="40% - הדגשה2 3 2 4 3 4" xfId="13538"/>
    <cellStyle name="40% - הדגשה2 3 2 4 3 5" xfId="29447"/>
    <cellStyle name="40% - הדגשה2 3 2 4 3 6" xfId="5056"/>
    <cellStyle name="40% - הדגשה2 3 2 4 4" xfId="2915"/>
    <cellStyle name="40% - הדגשה2 3 2 4 4 2" xfId="9313"/>
    <cellStyle name="40% - הדגשה2 3 2 4 4 2 2" xfId="22134"/>
    <cellStyle name="40% - הדגשה2 3 2 4 4 3" xfId="15339"/>
    <cellStyle name="40% - הדגשה2 3 2 4 4 4" xfId="30506"/>
    <cellStyle name="40% - הדגשה2 3 2 4 4 5" xfId="6115"/>
    <cellStyle name="40% - הדגשה2 3 2 4 5" xfId="7186"/>
    <cellStyle name="40% - הדגשה2 3 2 4 5 2" xfId="18801"/>
    <cellStyle name="40% - הדגשה2 3 2 4 6" xfId="11669"/>
    <cellStyle name="40% - הדגשה2 3 2 4 7" xfId="28379"/>
    <cellStyle name="40% - הדגשה2 3 2 4 8" xfId="3988"/>
    <cellStyle name="40% - הדגשה2 3 2 5" xfId="1310"/>
    <cellStyle name="40% - הדגשה2 3 2 5 2" xfId="2382"/>
    <cellStyle name="40% - הדגשה2 3 2 5 2 2" xfId="8780"/>
    <cellStyle name="40% - הדגשה2 3 2 5 2 2 2" xfId="24215"/>
    <cellStyle name="40% - הדגשה2 3 2 5 2 2 3" xfId="17547"/>
    <cellStyle name="40% - הדגשה2 3 2 5 2 3" xfId="20883"/>
    <cellStyle name="40% - הדגשה2 3 2 5 2 4" xfId="13955"/>
    <cellStyle name="40% - הדגשה2 3 2 5 2 5" xfId="29973"/>
    <cellStyle name="40% - הדגשה2 3 2 5 2 6" xfId="5582"/>
    <cellStyle name="40% - הדגשה2 3 2 5 3" xfId="3441"/>
    <cellStyle name="40% - הדגשה2 3 2 5 3 2" xfId="9839"/>
    <cellStyle name="40% - הדגשה2 3 2 5 3 2 2" xfId="22550"/>
    <cellStyle name="40% - הדגשה2 3 2 5 3 3" xfId="15755"/>
    <cellStyle name="40% - הדגשה2 3 2 5 3 4" xfId="31032"/>
    <cellStyle name="40% - הדגשה2 3 2 5 3 5" xfId="6641"/>
    <cellStyle name="40% - הדגשה2 3 2 5 4" xfId="7712"/>
    <cellStyle name="40% - הדגשה2 3 2 5 4 2" xfId="19217"/>
    <cellStyle name="40% - הדגשה2 3 2 5 5" xfId="12097"/>
    <cellStyle name="40% - הדגשה2 3 2 5 6" xfId="28905"/>
    <cellStyle name="40% - הדגשה2 3 2 5 7" xfId="4514"/>
    <cellStyle name="40% - הדגשה2 3 2 6" xfId="1852"/>
    <cellStyle name="40% - הדגשה2 3 2 6 2" xfId="8250"/>
    <cellStyle name="40% - הדגשה2 3 2 6 2 2" xfId="23382"/>
    <cellStyle name="40% - הדגשה2 3 2 6 2 3" xfId="16714"/>
    <cellStyle name="40% - הדגשה2 3 2 6 3" xfId="20050"/>
    <cellStyle name="40% - הדגשה2 3 2 6 4" xfId="13057"/>
    <cellStyle name="40% - הדגשה2 3 2 6 5" xfId="29443"/>
    <cellStyle name="40% - הדגשה2 3 2 6 6" xfId="5052"/>
    <cellStyle name="40% - הדגשה2 3 2 7" xfId="2911"/>
    <cellStyle name="40% - הדגשה2 3 2 7 2" xfId="9309"/>
    <cellStyle name="40% - הדגשה2 3 2 7 2 2" xfId="21717"/>
    <cellStyle name="40% - הדגשה2 3 2 7 3" xfId="14922"/>
    <cellStyle name="40% - הדגשה2 3 2 7 4" xfId="30502"/>
    <cellStyle name="40% - הדגשה2 3 2 7 5" xfId="6111"/>
    <cellStyle name="40% - הדגשה2 3 2 8" xfId="7182"/>
    <cellStyle name="40% - הדגשה2 3 2 8 2" xfId="18449"/>
    <cellStyle name="40% - הדגשה2 3 2 9" xfId="10635"/>
    <cellStyle name="40% - הדגשה2 3 3" xfId="587"/>
    <cellStyle name="40% - הדגשה2 3 3 10" xfId="28380"/>
    <cellStyle name="40% - הדגשה2 3 3 11" xfId="3989"/>
    <cellStyle name="40% - הדגשה2 3 3 2" xfId="588"/>
    <cellStyle name="40% - הדגשה2 3 3 2 2" xfId="1316"/>
    <cellStyle name="40% - הדגשה2 3 3 2 2 2" xfId="2388"/>
    <cellStyle name="40% - הדגשה2 3 3 2 2 2 2" xfId="8786"/>
    <cellStyle name="40% - הדגשה2 3 3 2 2 2 2 2" xfId="18296"/>
    <cellStyle name="40% - הדגשה2 3 3 2 2 2 2 2 2" xfId="24964"/>
    <cellStyle name="40% - הדגשה2 3 3 2 2 2 2 3" xfId="21632"/>
    <cellStyle name="40% - הדגשה2 3 3 2 2 2 2 4" xfId="14704"/>
    <cellStyle name="40% - הדגשה2 3 3 2 2 2 3" xfId="16504"/>
    <cellStyle name="40% - הדגשה2 3 3 2 2 2 3 2" xfId="23299"/>
    <cellStyle name="40% - הדגשה2 3 3 2 2 2 4" xfId="19966"/>
    <cellStyle name="40% - הדגשה2 3 3 2 2 2 5" xfId="12846"/>
    <cellStyle name="40% - הדגשה2 3 3 2 2 2 6" xfId="29979"/>
    <cellStyle name="40% - הדגשה2 3 3 2 2 2 7" xfId="5588"/>
    <cellStyle name="40% - הדגשה2 3 3 2 2 3" xfId="3447"/>
    <cellStyle name="40% - הדגשה2 3 3 2 2 3 2" xfId="9845"/>
    <cellStyle name="40% - הדגשה2 3 3 2 2 3 2 2" xfId="24131"/>
    <cellStyle name="40% - הדגשה2 3 3 2 2 3 2 3" xfId="17463"/>
    <cellStyle name="40% - הדגשה2 3 3 2 2 3 3" xfId="20799"/>
    <cellStyle name="40% - הדגשה2 3 3 2 2 3 4" xfId="13870"/>
    <cellStyle name="40% - הדגשה2 3 3 2 2 3 5" xfId="31038"/>
    <cellStyle name="40% - הדגשה2 3 3 2 2 3 6" xfId="6647"/>
    <cellStyle name="40% - הדגשה2 3 3 2 2 4" xfId="7718"/>
    <cellStyle name="40% - הדגשה2 3 3 2 2 4 2" xfId="22466"/>
    <cellStyle name="40% - הדגשה2 3 3 2 2 4 3" xfId="15671"/>
    <cellStyle name="40% - הדגשה2 3 3 2 2 5" xfId="19133"/>
    <cellStyle name="40% - הדגשה2 3 3 2 2 6" xfId="12006"/>
    <cellStyle name="40% - הדגשה2 3 3 2 2 7" xfId="28911"/>
    <cellStyle name="40% - הדגשה2 3 3 2 2 8" xfId="4520"/>
    <cellStyle name="40% - הדגשה2 3 3 2 3" xfId="1858"/>
    <cellStyle name="40% - הדגשה2 3 3 2 3 2" xfId="8256"/>
    <cellStyle name="40% - הדגשה2 3 3 2 3 2 2" xfId="17880"/>
    <cellStyle name="40% - הדגשה2 3 3 2 3 2 2 2" xfId="24548"/>
    <cellStyle name="40% - הדגשה2 3 3 2 3 2 3" xfId="21216"/>
    <cellStyle name="40% - הדגשה2 3 3 2 3 2 4" xfId="14288"/>
    <cellStyle name="40% - הדגשה2 3 3 2 3 3" xfId="16088"/>
    <cellStyle name="40% - הדגשה2 3 3 2 3 3 2" xfId="22883"/>
    <cellStyle name="40% - הדגשה2 3 3 2 3 4" xfId="19550"/>
    <cellStyle name="40% - הדגשה2 3 3 2 3 5" xfId="12430"/>
    <cellStyle name="40% - הדגשה2 3 3 2 3 6" xfId="29449"/>
    <cellStyle name="40% - הדגשה2 3 3 2 3 7" xfId="5058"/>
    <cellStyle name="40% - הדגשה2 3 3 2 4" xfId="2917"/>
    <cellStyle name="40% - הדגשה2 3 3 2 4 2" xfId="9315"/>
    <cellStyle name="40% - הדגשה2 3 3 2 4 2 2" xfId="23715"/>
    <cellStyle name="40% - הדגשה2 3 3 2 4 2 3" xfId="17047"/>
    <cellStyle name="40% - הדגשה2 3 3 2 4 3" xfId="20383"/>
    <cellStyle name="40% - הדגשה2 3 3 2 4 4" xfId="13390"/>
    <cellStyle name="40% - הדגשה2 3 3 2 4 5" xfId="30508"/>
    <cellStyle name="40% - הדגשה2 3 3 2 4 6" xfId="6117"/>
    <cellStyle name="40% - הדגשה2 3 3 2 5" xfId="7188"/>
    <cellStyle name="40% - הדגשה2 3 3 2 5 2" xfId="22050"/>
    <cellStyle name="40% - הדגשה2 3 3 2 5 3" xfId="15255"/>
    <cellStyle name="40% - הדגשה2 3 3 2 6" xfId="18717"/>
    <cellStyle name="40% - הדגשה2 3 3 2 7" xfId="11516"/>
    <cellStyle name="40% - הדגשה2 3 3 2 8" xfId="28381"/>
    <cellStyle name="40% - הדגשה2 3 3 2 9" xfId="3990"/>
    <cellStyle name="40% - הדגשה2 3 3 3" xfId="1315"/>
    <cellStyle name="40% - הדגשה2 3 3 3 2" xfId="2387"/>
    <cellStyle name="40% - הדגשה2 3 3 3 2 2" xfId="8785"/>
    <cellStyle name="40% - הדגשה2 3 3 3 2 2 2" xfId="18088"/>
    <cellStyle name="40% - הדגשה2 3 3 3 2 2 2 2" xfId="24756"/>
    <cellStyle name="40% - הדגשה2 3 3 3 2 2 3" xfId="21424"/>
    <cellStyle name="40% - הדגשה2 3 3 3 2 2 4" xfId="14496"/>
    <cellStyle name="40% - הדגשה2 3 3 3 2 3" xfId="16296"/>
    <cellStyle name="40% - הדגשה2 3 3 3 2 3 2" xfId="23091"/>
    <cellStyle name="40% - הדגשה2 3 3 3 2 4" xfId="19758"/>
    <cellStyle name="40% - הדגשה2 3 3 3 2 5" xfId="12638"/>
    <cellStyle name="40% - הדגשה2 3 3 3 2 6" xfId="29978"/>
    <cellStyle name="40% - הדגשה2 3 3 3 2 7" xfId="5587"/>
    <cellStyle name="40% - הדגשה2 3 3 3 3" xfId="3446"/>
    <cellStyle name="40% - הדגשה2 3 3 3 3 2" xfId="9844"/>
    <cellStyle name="40% - הדגשה2 3 3 3 3 2 2" xfId="23923"/>
    <cellStyle name="40% - הדגשה2 3 3 3 3 2 3" xfId="17255"/>
    <cellStyle name="40% - הדגשה2 3 3 3 3 3" xfId="20591"/>
    <cellStyle name="40% - הדגשה2 3 3 3 3 4" xfId="13662"/>
    <cellStyle name="40% - הדגשה2 3 3 3 3 5" xfId="31037"/>
    <cellStyle name="40% - הדגשה2 3 3 3 3 6" xfId="6646"/>
    <cellStyle name="40% - הדגשה2 3 3 3 4" xfId="7717"/>
    <cellStyle name="40% - הדגשה2 3 3 3 4 2" xfId="22258"/>
    <cellStyle name="40% - הדגשה2 3 3 3 4 3" xfId="15463"/>
    <cellStyle name="40% - הדגשה2 3 3 3 5" xfId="18925"/>
    <cellStyle name="40% - הדגשה2 3 3 3 6" xfId="11793"/>
    <cellStyle name="40% - הדגשה2 3 3 3 7" xfId="28910"/>
    <cellStyle name="40% - הדגשה2 3 3 3 8" xfId="4519"/>
    <cellStyle name="40% - הדגשה2 3 3 4" xfId="1857"/>
    <cellStyle name="40% - הדגשה2 3 3 4 2" xfId="8255"/>
    <cellStyle name="40% - הדגשה2 3 3 4 2 2" xfId="17671"/>
    <cellStyle name="40% - הדגשה2 3 3 4 2 2 2" xfId="24339"/>
    <cellStyle name="40% - הדגשה2 3 3 4 2 3" xfId="21007"/>
    <cellStyle name="40% - הדגשה2 3 3 4 2 4" xfId="14079"/>
    <cellStyle name="40% - הדגשה2 3 3 4 3" xfId="15879"/>
    <cellStyle name="40% - הדגשה2 3 3 4 3 2" xfId="22674"/>
    <cellStyle name="40% - הדגשה2 3 3 4 4" xfId="19341"/>
    <cellStyle name="40% - הדגשה2 3 3 4 5" xfId="12221"/>
    <cellStyle name="40% - הדגשה2 3 3 4 6" xfId="29448"/>
    <cellStyle name="40% - הדגשה2 3 3 4 7" xfId="5057"/>
    <cellStyle name="40% - הדגשה2 3 3 5" xfId="2916"/>
    <cellStyle name="40% - הדגשה2 3 3 5 2" xfId="9314"/>
    <cellStyle name="40% - הדגשה2 3 3 5 2 2" xfId="23506"/>
    <cellStyle name="40% - הדגשה2 3 3 5 2 3" xfId="16838"/>
    <cellStyle name="40% - הדגשה2 3 3 5 3" xfId="20174"/>
    <cellStyle name="40% - הדגשה2 3 3 5 4" xfId="13181"/>
    <cellStyle name="40% - הדגשה2 3 3 5 5" xfId="30507"/>
    <cellStyle name="40% - הדגשה2 3 3 5 6" xfId="6116"/>
    <cellStyle name="40% - הדגשה2 3 3 6" xfId="7187"/>
    <cellStyle name="40% - הדגשה2 3 3 6 2" xfId="21841"/>
    <cellStyle name="40% - הדגשה2 3 3 6 3" xfId="15046"/>
    <cellStyle name="40% - הדגשה2 3 3 7" xfId="18478"/>
    <cellStyle name="40% - הדגשה2 3 3 8" xfId="25372"/>
    <cellStyle name="40% - הדגשה2 3 3 9" xfId="11201"/>
    <cellStyle name="40% - הדגשה2 3 4" xfId="589"/>
    <cellStyle name="40% - הדגשה2 3 4 2" xfId="1317"/>
    <cellStyle name="40% - הדגשה2 3 4 2 2" xfId="2389"/>
    <cellStyle name="40% - הדגשה2 3 4 2 2 2" xfId="8787"/>
    <cellStyle name="40% - הדגשה2 3 4 2 2 2 2" xfId="18135"/>
    <cellStyle name="40% - הדגשה2 3 4 2 2 2 2 2" xfId="24803"/>
    <cellStyle name="40% - הדגשה2 3 4 2 2 2 3" xfId="21471"/>
    <cellStyle name="40% - הדגשה2 3 4 2 2 2 4" xfId="14543"/>
    <cellStyle name="40% - הדגשה2 3 4 2 2 3" xfId="16343"/>
    <cellStyle name="40% - הדגשה2 3 4 2 2 3 2" xfId="23138"/>
    <cellStyle name="40% - הדגשה2 3 4 2 2 4" xfId="19805"/>
    <cellStyle name="40% - הדגשה2 3 4 2 2 5" xfId="12685"/>
    <cellStyle name="40% - הדגשה2 3 4 2 2 6" xfId="29980"/>
    <cellStyle name="40% - הדגשה2 3 4 2 2 7" xfId="5589"/>
    <cellStyle name="40% - הדגשה2 3 4 2 3" xfId="3448"/>
    <cellStyle name="40% - הדגשה2 3 4 2 3 2" xfId="9846"/>
    <cellStyle name="40% - הדגשה2 3 4 2 3 2 2" xfId="23970"/>
    <cellStyle name="40% - הדגשה2 3 4 2 3 2 3" xfId="17302"/>
    <cellStyle name="40% - הדגשה2 3 4 2 3 3" xfId="20638"/>
    <cellStyle name="40% - הדגשה2 3 4 2 3 4" xfId="13709"/>
    <cellStyle name="40% - הדגשה2 3 4 2 3 5" xfId="31039"/>
    <cellStyle name="40% - הדגשה2 3 4 2 3 6" xfId="6648"/>
    <cellStyle name="40% - הדגשה2 3 4 2 4" xfId="7719"/>
    <cellStyle name="40% - הדגשה2 3 4 2 4 2" xfId="22305"/>
    <cellStyle name="40% - הדגשה2 3 4 2 4 3" xfId="15510"/>
    <cellStyle name="40% - הדגשה2 3 4 2 5" xfId="18972"/>
    <cellStyle name="40% - הדגשה2 3 4 2 6" xfId="11845"/>
    <cellStyle name="40% - הדגשה2 3 4 2 7" xfId="28912"/>
    <cellStyle name="40% - הדגשה2 3 4 2 8" xfId="4521"/>
    <cellStyle name="40% - הדגשה2 3 4 3" xfId="1859"/>
    <cellStyle name="40% - הדגשה2 3 4 3 2" xfId="8257"/>
    <cellStyle name="40% - הדגשה2 3 4 3 2 2" xfId="17719"/>
    <cellStyle name="40% - הדגשה2 3 4 3 2 2 2" xfId="24387"/>
    <cellStyle name="40% - הדגשה2 3 4 3 2 3" xfId="21055"/>
    <cellStyle name="40% - הדגשה2 3 4 3 2 4" xfId="14127"/>
    <cellStyle name="40% - הדגשה2 3 4 3 3" xfId="15927"/>
    <cellStyle name="40% - הדגשה2 3 4 3 3 2" xfId="22722"/>
    <cellStyle name="40% - הדגשה2 3 4 3 4" xfId="19389"/>
    <cellStyle name="40% - הדגשה2 3 4 3 5" xfId="12269"/>
    <cellStyle name="40% - הדגשה2 3 4 3 6" xfId="29450"/>
    <cellStyle name="40% - הדגשה2 3 4 3 7" xfId="5059"/>
    <cellStyle name="40% - הדגשה2 3 4 4" xfId="2918"/>
    <cellStyle name="40% - הדגשה2 3 4 4 2" xfId="9316"/>
    <cellStyle name="40% - הדגשה2 3 4 4 2 2" xfId="23554"/>
    <cellStyle name="40% - הדגשה2 3 4 4 2 3" xfId="16886"/>
    <cellStyle name="40% - הדגשה2 3 4 4 3" xfId="20222"/>
    <cellStyle name="40% - הדגשה2 3 4 4 4" xfId="13229"/>
    <cellStyle name="40% - הדגשה2 3 4 4 5" xfId="30509"/>
    <cellStyle name="40% - הדגשה2 3 4 4 6" xfId="6118"/>
    <cellStyle name="40% - הדגשה2 3 4 5" xfId="7189"/>
    <cellStyle name="40% - הדגשה2 3 4 5 2" xfId="21889"/>
    <cellStyle name="40% - הדגשה2 3 4 5 3" xfId="15094"/>
    <cellStyle name="40% - הדגשה2 3 4 6" xfId="18430"/>
    <cellStyle name="40% - הדגשה2 3 4 7" xfId="11355"/>
    <cellStyle name="40% - הדגשה2 3 4 8" xfId="28382"/>
    <cellStyle name="40% - הדגשה2 3 4 9" xfId="3991"/>
    <cellStyle name="40% - הדגשה2 3 5" xfId="590"/>
    <cellStyle name="40% - הדגשה2 3 5 2" xfId="1318"/>
    <cellStyle name="40% - הדגשה2 3 5 2 2" xfId="2390"/>
    <cellStyle name="40% - הדגשה2 3 5 2 2 2" xfId="8788"/>
    <cellStyle name="40% - הדגשה2 3 5 2 2 2 2" xfId="24594"/>
    <cellStyle name="40% - הדגשה2 3 5 2 2 2 3" xfId="17926"/>
    <cellStyle name="40% - הדגשה2 3 5 2 2 3" xfId="21262"/>
    <cellStyle name="40% - הדגשה2 3 5 2 2 4" xfId="14334"/>
    <cellStyle name="40% - הדגשה2 3 5 2 2 5" xfId="29981"/>
    <cellStyle name="40% - הדגשה2 3 5 2 2 6" xfId="5590"/>
    <cellStyle name="40% - הדגשה2 3 5 2 3" xfId="3449"/>
    <cellStyle name="40% - הדגשה2 3 5 2 3 2" xfId="9847"/>
    <cellStyle name="40% - הדגשה2 3 5 2 3 2 2" xfId="22929"/>
    <cellStyle name="40% - הדגשה2 3 5 2 3 3" xfId="16134"/>
    <cellStyle name="40% - הדגשה2 3 5 2 3 4" xfId="31040"/>
    <cellStyle name="40% - הדגשה2 3 5 2 3 5" xfId="6649"/>
    <cellStyle name="40% - הדגשה2 3 5 2 4" xfId="7720"/>
    <cellStyle name="40% - הדגשה2 3 5 2 4 2" xfId="19596"/>
    <cellStyle name="40% - הדגשה2 3 5 2 5" xfId="12476"/>
    <cellStyle name="40% - הדגשה2 3 5 2 6" xfId="28913"/>
    <cellStyle name="40% - הדגשה2 3 5 2 7" xfId="4522"/>
    <cellStyle name="40% - הדגשה2 3 5 3" xfId="1860"/>
    <cellStyle name="40% - הדגשה2 3 5 3 2" xfId="8258"/>
    <cellStyle name="40% - הדגשה2 3 5 3 2 2" xfId="23761"/>
    <cellStyle name="40% - הדגשה2 3 5 3 2 3" xfId="17093"/>
    <cellStyle name="40% - הדגשה2 3 5 3 3" xfId="20429"/>
    <cellStyle name="40% - הדגשה2 3 5 3 4" xfId="13500"/>
    <cellStyle name="40% - הדגשה2 3 5 3 5" xfId="29451"/>
    <cellStyle name="40% - הדגשה2 3 5 3 6" xfId="5060"/>
    <cellStyle name="40% - הדגשה2 3 5 4" xfId="2919"/>
    <cellStyle name="40% - הדגשה2 3 5 4 2" xfId="9317"/>
    <cellStyle name="40% - הדגשה2 3 5 4 2 2" xfId="22096"/>
    <cellStyle name="40% - הדגשה2 3 5 4 3" xfId="15301"/>
    <cellStyle name="40% - הדגשה2 3 5 4 4" xfId="30510"/>
    <cellStyle name="40% - הדגשה2 3 5 4 5" xfId="6119"/>
    <cellStyle name="40% - הדגשה2 3 5 5" xfId="7190"/>
    <cellStyle name="40% - הדגשה2 3 5 5 2" xfId="18763"/>
    <cellStyle name="40% - הדגשה2 3 5 6" xfId="11631"/>
    <cellStyle name="40% - הדגשה2 3 5 7" xfId="28383"/>
    <cellStyle name="40% - הדגשה2 3 5 8" xfId="3992"/>
    <cellStyle name="40% - הדגשה2 3 6" xfId="934"/>
    <cellStyle name="40% - הדגשה2 3 6 2" xfId="13917"/>
    <cellStyle name="40% - הדגשה2 3 6 2 2" xfId="17509"/>
    <cellStyle name="40% - הדגשה2 3 6 2 2 2" xfId="24177"/>
    <cellStyle name="40% - הדגשה2 3 6 2 3" xfId="20845"/>
    <cellStyle name="40% - הדגשה2 3 6 3" xfId="15717"/>
    <cellStyle name="40% - הדגשה2 3 6 3 2" xfId="22512"/>
    <cellStyle name="40% - הדגשה2 3 6 4" xfId="19179"/>
    <cellStyle name="40% - הדגשה2 3 6 5" xfId="26942"/>
    <cellStyle name="40% - הדגשה2 3 6 6" xfId="12059"/>
    <cellStyle name="40% - הדגשה2 3 7" xfId="1116"/>
    <cellStyle name="40% - הדגשה2 3 7 2" xfId="2188"/>
    <cellStyle name="40% - הדגשה2 3 7 2 2" xfId="8586"/>
    <cellStyle name="40% - הדגשה2 3 7 2 2 2" xfId="23344"/>
    <cellStyle name="40% - הדגשה2 3 7 2 3" xfId="16676"/>
    <cellStyle name="40% - הדגשה2 3 7 2 4" xfId="29779"/>
    <cellStyle name="40% - הדגשה2 3 7 2 5" xfId="5388"/>
    <cellStyle name="40% - הדגשה2 3 7 3" xfId="3247"/>
    <cellStyle name="40% - הדגשה2 3 7 3 2" xfId="9645"/>
    <cellStyle name="40% - הדגשה2 3 7 3 3" xfId="20012"/>
    <cellStyle name="40% - הדגשה2 3 7 3 4" xfId="30838"/>
    <cellStyle name="40% - הדגשה2 3 7 3 5" xfId="6447"/>
    <cellStyle name="40% - הדגשה2 3 7 4" xfId="7518"/>
    <cellStyle name="40% - הדגשה2 3 7 5" xfId="13019"/>
    <cellStyle name="40% - הדגשה2 3 7 6" xfId="28711"/>
    <cellStyle name="40% - הדגשה2 3 7 7" xfId="4320"/>
    <cellStyle name="40% - הדגשה2 3 8" xfId="1658"/>
    <cellStyle name="40% - הדגשה2 3 8 2" xfId="8056"/>
    <cellStyle name="40% - הדגשה2 3 8 2 2" xfId="21679"/>
    <cellStyle name="40% - הדגשה2 3 8 3" xfId="14884"/>
    <cellStyle name="40% - הדגשה2 3 8 4" xfId="29249"/>
    <cellStyle name="40% - הדגשה2 3 8 5" xfId="4858"/>
    <cellStyle name="40% - הדגשה2 3 9" xfId="2717"/>
    <cellStyle name="40% - הדגשה2 3 9 2" xfId="9115"/>
    <cellStyle name="40% - הדגשה2 3 9 3" xfId="18375"/>
    <cellStyle name="40% - הדגשה2 3 9 4" xfId="30308"/>
    <cellStyle name="40% - הדגשה2 3 9 5" xfId="5917"/>
    <cellStyle name="40% - הדגשה2 30" xfId="26239"/>
    <cellStyle name="40% - הדגשה2 31" xfId="10103"/>
    <cellStyle name="40% - הדגשה2 32" xfId="28103"/>
    <cellStyle name="40% - הדגשה2 33" xfId="3716"/>
    <cellStyle name="40% - הדגשה2 4" xfId="591"/>
    <cellStyle name="40% - הדגשה2 4 10" xfId="28384"/>
    <cellStyle name="40% - הדגשה2 4 11" xfId="3993"/>
    <cellStyle name="40% - הדגשה2 4 2" xfId="592"/>
    <cellStyle name="40% - הדגשה2 4 2 2" xfId="593"/>
    <cellStyle name="40% - הדגשה2 4 2 2 2" xfId="1321"/>
    <cellStyle name="40% - הדגשה2 4 2 2 2 2" xfId="2393"/>
    <cellStyle name="40% - הדגשה2 4 2 2 2 2 2" xfId="8791"/>
    <cellStyle name="40% - הדגשה2 4 2 2 2 2 2 2" xfId="24886"/>
    <cellStyle name="40% - הדגשה2 4 2 2 2 2 2 3" xfId="18218"/>
    <cellStyle name="40% - הדגשה2 4 2 2 2 2 3" xfId="21554"/>
    <cellStyle name="40% - הדגשה2 4 2 2 2 2 4" xfId="14626"/>
    <cellStyle name="40% - הדגשה2 4 2 2 2 2 5" xfId="29984"/>
    <cellStyle name="40% - הדגשה2 4 2 2 2 2 6" xfId="5593"/>
    <cellStyle name="40% - הדגשה2 4 2 2 2 3" xfId="3452"/>
    <cellStyle name="40% - הדגשה2 4 2 2 2 3 2" xfId="9850"/>
    <cellStyle name="40% - הדגשה2 4 2 2 2 3 2 2" xfId="23221"/>
    <cellStyle name="40% - הדגשה2 4 2 2 2 3 3" xfId="16426"/>
    <cellStyle name="40% - הדגשה2 4 2 2 2 3 4" xfId="31043"/>
    <cellStyle name="40% - הדגשה2 4 2 2 2 3 5" xfId="6652"/>
    <cellStyle name="40% - הדגשה2 4 2 2 2 4" xfId="7723"/>
    <cellStyle name="40% - הדגשה2 4 2 2 2 4 2" xfId="19888"/>
    <cellStyle name="40% - הדגשה2 4 2 2 2 5" xfId="12768"/>
    <cellStyle name="40% - הדגשה2 4 2 2 2 6" xfId="28916"/>
    <cellStyle name="40% - הדגשה2 4 2 2 2 7" xfId="4525"/>
    <cellStyle name="40% - הדגשה2 4 2 2 3" xfId="1863"/>
    <cellStyle name="40% - הדגשה2 4 2 2 3 2" xfId="8261"/>
    <cellStyle name="40% - הדגשה2 4 2 2 3 2 2" xfId="24053"/>
    <cellStyle name="40% - הדגשה2 4 2 2 3 2 3" xfId="17385"/>
    <cellStyle name="40% - הדגשה2 4 2 2 3 3" xfId="20721"/>
    <cellStyle name="40% - הדגשה2 4 2 2 3 4" xfId="13792"/>
    <cellStyle name="40% - הדגשה2 4 2 2 3 5" xfId="29454"/>
    <cellStyle name="40% - הדגשה2 4 2 2 3 6" xfId="5063"/>
    <cellStyle name="40% - הדגשה2 4 2 2 4" xfId="2922"/>
    <cellStyle name="40% - הדגשה2 4 2 2 4 2" xfId="9320"/>
    <cellStyle name="40% - הדגשה2 4 2 2 4 2 2" xfId="22388"/>
    <cellStyle name="40% - הדגשה2 4 2 2 4 3" xfId="15593"/>
    <cellStyle name="40% - הדגשה2 4 2 2 4 4" xfId="30513"/>
    <cellStyle name="40% - הדגשה2 4 2 2 4 5" xfId="6122"/>
    <cellStyle name="40% - הדגשה2 4 2 2 5" xfId="7193"/>
    <cellStyle name="40% - הדגשה2 4 2 2 5 2" xfId="19055"/>
    <cellStyle name="40% - הדגשה2 4 2 2 6" xfId="11928"/>
    <cellStyle name="40% - הדגשה2 4 2 2 7" xfId="28386"/>
    <cellStyle name="40% - הדגשה2 4 2 2 8" xfId="3995"/>
    <cellStyle name="40% - הדגשה2 4 2 3" xfId="1320"/>
    <cellStyle name="40% - הדגשה2 4 2 3 2" xfId="2392"/>
    <cellStyle name="40% - הדגשה2 4 2 3 2 2" xfId="8790"/>
    <cellStyle name="40% - הדגשה2 4 2 3 2 2 2" xfId="24470"/>
    <cellStyle name="40% - הדגשה2 4 2 3 2 2 3" xfId="17802"/>
    <cellStyle name="40% - הדגשה2 4 2 3 2 3" xfId="21138"/>
    <cellStyle name="40% - הדגשה2 4 2 3 2 4" xfId="14210"/>
    <cellStyle name="40% - הדגשה2 4 2 3 2 5" xfId="29983"/>
    <cellStyle name="40% - הדגשה2 4 2 3 2 6" xfId="5592"/>
    <cellStyle name="40% - הדגשה2 4 2 3 3" xfId="3451"/>
    <cellStyle name="40% - הדגשה2 4 2 3 3 2" xfId="9849"/>
    <cellStyle name="40% - הדגשה2 4 2 3 3 2 2" xfId="22805"/>
    <cellStyle name="40% - הדגשה2 4 2 3 3 3" xfId="16010"/>
    <cellStyle name="40% - הדגשה2 4 2 3 3 4" xfId="31042"/>
    <cellStyle name="40% - הדגשה2 4 2 3 3 5" xfId="6651"/>
    <cellStyle name="40% - הדגשה2 4 2 3 4" xfId="7722"/>
    <cellStyle name="40% - הדגשה2 4 2 3 4 2" xfId="19472"/>
    <cellStyle name="40% - הדגשה2 4 2 3 5" xfId="12352"/>
    <cellStyle name="40% - הדגשה2 4 2 3 6" xfId="28915"/>
    <cellStyle name="40% - הדגשה2 4 2 3 7" xfId="4524"/>
    <cellStyle name="40% - הדגשה2 4 2 4" xfId="1862"/>
    <cellStyle name="40% - הדגשה2 4 2 4 2" xfId="8260"/>
    <cellStyle name="40% - הדגשה2 4 2 4 2 2" xfId="23637"/>
    <cellStyle name="40% - הדגשה2 4 2 4 2 3" xfId="16969"/>
    <cellStyle name="40% - הדגשה2 4 2 4 3" xfId="20305"/>
    <cellStyle name="40% - הדגשה2 4 2 4 4" xfId="13312"/>
    <cellStyle name="40% - הדגשה2 4 2 4 5" xfId="29453"/>
    <cellStyle name="40% - הדגשה2 4 2 4 6" xfId="5062"/>
    <cellStyle name="40% - הדגשה2 4 2 5" xfId="2921"/>
    <cellStyle name="40% - הדגשה2 4 2 5 2" xfId="9319"/>
    <cellStyle name="40% - הדגשה2 4 2 5 2 2" xfId="21972"/>
    <cellStyle name="40% - הדגשה2 4 2 5 3" xfId="15177"/>
    <cellStyle name="40% - הדגשה2 4 2 5 4" xfId="30512"/>
    <cellStyle name="40% - הדגשה2 4 2 5 5" xfId="6121"/>
    <cellStyle name="40% - הדגשה2 4 2 6" xfId="7192"/>
    <cellStyle name="40% - הדגשה2 4 2 6 2" xfId="18639"/>
    <cellStyle name="40% - הדגשה2 4 2 7" xfId="11438"/>
    <cellStyle name="40% - הדגשה2 4 2 8" xfId="28385"/>
    <cellStyle name="40% - הדגשה2 4 2 9" xfId="3994"/>
    <cellStyle name="40% - הדגשה2 4 3" xfId="594"/>
    <cellStyle name="40% - הדגשה2 4 3 2" xfId="1322"/>
    <cellStyle name="40% - הדגשה2 4 3 2 2" xfId="2394"/>
    <cellStyle name="40% - הדגשה2 4 3 2 2 2" xfId="8792"/>
    <cellStyle name="40% - הדגשה2 4 3 2 2 2 2" xfId="24677"/>
    <cellStyle name="40% - הדגשה2 4 3 2 2 2 3" xfId="18009"/>
    <cellStyle name="40% - הדגשה2 4 3 2 2 3" xfId="21345"/>
    <cellStyle name="40% - הדגשה2 4 3 2 2 4" xfId="14417"/>
    <cellStyle name="40% - הדגשה2 4 3 2 2 5" xfId="29985"/>
    <cellStyle name="40% - הדגשה2 4 3 2 2 6" xfId="5594"/>
    <cellStyle name="40% - הדגשה2 4 3 2 3" xfId="3453"/>
    <cellStyle name="40% - הדגשה2 4 3 2 3 2" xfId="9851"/>
    <cellStyle name="40% - הדגשה2 4 3 2 3 2 2" xfId="23012"/>
    <cellStyle name="40% - הדגשה2 4 3 2 3 3" xfId="16217"/>
    <cellStyle name="40% - הדגשה2 4 3 2 3 4" xfId="31044"/>
    <cellStyle name="40% - הדגשה2 4 3 2 3 5" xfId="6653"/>
    <cellStyle name="40% - הדגשה2 4 3 2 4" xfId="7724"/>
    <cellStyle name="40% - הדגשה2 4 3 2 4 2" xfId="19679"/>
    <cellStyle name="40% - הדגשה2 4 3 2 5" xfId="12559"/>
    <cellStyle name="40% - הדגשה2 4 3 2 6" xfId="28917"/>
    <cellStyle name="40% - הדגשה2 4 3 2 7" xfId="4526"/>
    <cellStyle name="40% - הדגשה2 4 3 3" xfId="1864"/>
    <cellStyle name="40% - הדגשה2 4 3 3 2" xfId="8262"/>
    <cellStyle name="40% - הדגשה2 4 3 3 2 2" xfId="23844"/>
    <cellStyle name="40% - הדגשה2 4 3 3 2 3" xfId="17176"/>
    <cellStyle name="40% - הדגשה2 4 3 3 3" xfId="20512"/>
    <cellStyle name="40% - הדגשה2 4 3 3 4" xfId="13583"/>
    <cellStyle name="40% - הדגשה2 4 3 3 5" xfId="29455"/>
    <cellStyle name="40% - הדגשה2 4 3 3 6" xfId="5064"/>
    <cellStyle name="40% - הדגשה2 4 3 4" xfId="2923"/>
    <cellStyle name="40% - הדגשה2 4 3 4 2" xfId="9321"/>
    <cellStyle name="40% - הדגשה2 4 3 4 2 2" xfId="22179"/>
    <cellStyle name="40% - הדגשה2 4 3 4 3" xfId="15384"/>
    <cellStyle name="40% - הדגשה2 4 3 4 4" xfId="30514"/>
    <cellStyle name="40% - הדגשה2 4 3 4 5" xfId="6123"/>
    <cellStyle name="40% - הדגשה2 4 3 5" xfId="7194"/>
    <cellStyle name="40% - הדגשה2 4 3 5 2" xfId="18846"/>
    <cellStyle name="40% - הדגשה2 4 3 6" xfId="11714"/>
    <cellStyle name="40% - הדגשה2 4 3 7" xfId="28387"/>
    <cellStyle name="40% - הדגשה2 4 3 8" xfId="3996"/>
    <cellStyle name="40% - הדגשה2 4 4" xfId="595"/>
    <cellStyle name="40% - הדגשה2 4 4 2" xfId="1323"/>
    <cellStyle name="40% - הדגשה2 4 4 2 2" xfId="2395"/>
    <cellStyle name="40% - הדגשה2 4 4 2 2 2" xfId="8793"/>
    <cellStyle name="40% - הדגשה2 4 4 2 2 2 2" xfId="24260"/>
    <cellStyle name="40% - הדגשה2 4 4 2 2 3" xfId="17592"/>
    <cellStyle name="40% - הדגשה2 4 4 2 2 4" xfId="29986"/>
    <cellStyle name="40% - הדגשה2 4 4 2 2 5" xfId="5595"/>
    <cellStyle name="40% - הדגשה2 4 4 2 3" xfId="3454"/>
    <cellStyle name="40% - הדגשה2 4 4 2 3 2" xfId="9852"/>
    <cellStyle name="40% - הדגשה2 4 4 2 3 3" xfId="20928"/>
    <cellStyle name="40% - הדגשה2 4 4 2 3 4" xfId="31045"/>
    <cellStyle name="40% - הדגשה2 4 4 2 3 5" xfId="6654"/>
    <cellStyle name="40% - הדגשה2 4 4 2 4" xfId="7725"/>
    <cellStyle name="40% - הדגשה2 4 4 2 5" xfId="14000"/>
    <cellStyle name="40% - הדגשה2 4 4 2 6" xfId="28918"/>
    <cellStyle name="40% - הדגשה2 4 4 2 7" xfId="4527"/>
    <cellStyle name="40% - הדגשה2 4 4 3" xfId="1865"/>
    <cellStyle name="40% - הדגשה2 4 4 3 2" xfId="8263"/>
    <cellStyle name="40% - הדגשה2 4 4 3 2 2" xfId="22595"/>
    <cellStyle name="40% - הדגשה2 4 4 3 3" xfId="15800"/>
    <cellStyle name="40% - הדגשה2 4 4 3 4" xfId="29456"/>
    <cellStyle name="40% - הדגשה2 4 4 3 5" xfId="5065"/>
    <cellStyle name="40% - הדגשה2 4 4 4" xfId="2924"/>
    <cellStyle name="40% - הדגשה2 4 4 4 2" xfId="9322"/>
    <cellStyle name="40% - הדגשה2 4 4 4 3" xfId="19262"/>
    <cellStyle name="40% - הדגשה2 4 4 4 4" xfId="30515"/>
    <cellStyle name="40% - הדגשה2 4 4 4 5" xfId="6124"/>
    <cellStyle name="40% - הדגשה2 4 4 5" xfId="7195"/>
    <cellStyle name="40% - הדגשה2 4 4 6" xfId="12142"/>
    <cellStyle name="40% - הדגשה2 4 4 7" xfId="28388"/>
    <cellStyle name="40% - הדגשה2 4 4 8" xfId="3997"/>
    <cellStyle name="40% - הדגשה2 4 5" xfId="1319"/>
    <cellStyle name="40% - הדגשה2 4 5 2" xfId="2391"/>
    <cellStyle name="40% - הדגשה2 4 5 2 2" xfId="8789"/>
    <cellStyle name="40% - הדגשה2 4 5 2 2 2" xfId="23427"/>
    <cellStyle name="40% - הדגשה2 4 5 2 3" xfId="16759"/>
    <cellStyle name="40% - הדגשה2 4 5 2 4" xfId="29982"/>
    <cellStyle name="40% - הדגשה2 4 5 2 5" xfId="5591"/>
    <cellStyle name="40% - הדגשה2 4 5 3" xfId="3450"/>
    <cellStyle name="40% - הדגשה2 4 5 3 2" xfId="9848"/>
    <cellStyle name="40% - הדגשה2 4 5 3 3" xfId="20095"/>
    <cellStyle name="40% - הדגשה2 4 5 3 4" xfId="31041"/>
    <cellStyle name="40% - הדגשה2 4 5 3 5" xfId="6650"/>
    <cellStyle name="40% - הדגשה2 4 5 4" xfId="7721"/>
    <cellStyle name="40% - הדגשה2 4 5 5" xfId="13102"/>
    <cellStyle name="40% - הדגשה2 4 5 6" xfId="28914"/>
    <cellStyle name="40% - הדגשה2 4 5 7" xfId="4523"/>
    <cellStyle name="40% - הדגשה2 4 6" xfId="1861"/>
    <cellStyle name="40% - הדגשה2 4 6 2" xfId="8259"/>
    <cellStyle name="40% - הדגשה2 4 6 2 2" xfId="21762"/>
    <cellStyle name="40% - הדגשה2 4 6 3" xfId="14967"/>
    <cellStyle name="40% - הדגשה2 4 6 4" xfId="29452"/>
    <cellStyle name="40% - הדגשה2 4 6 5" xfId="5061"/>
    <cellStyle name="40% - הדגשה2 4 7" xfId="2920"/>
    <cellStyle name="40% - הדגשה2 4 7 2" xfId="9318"/>
    <cellStyle name="40% - הדגשה2 4 7 3" xfId="18582"/>
    <cellStyle name="40% - הדגשה2 4 7 4" xfId="30511"/>
    <cellStyle name="40% - הדגשה2 4 7 5" xfId="6120"/>
    <cellStyle name="40% - הדגשה2 4 8" xfId="7191"/>
    <cellStyle name="40% - הדגשה2 4 9" xfId="10844"/>
    <cellStyle name="40% - הדגשה2 5" xfId="596"/>
    <cellStyle name="40% - הדגשה2 5 2" xfId="597"/>
    <cellStyle name="40% - הדגשה2 5 2 2" xfId="1325"/>
    <cellStyle name="40% - הדגשה2 5 2 2 2" xfId="2397"/>
    <cellStyle name="40% - הדגשה2 5 2 2 2 2" xfId="8795"/>
    <cellStyle name="40% - הדגשה2 5 2 2 2 3" xfId="27488"/>
    <cellStyle name="40% - הדגשה2 5 2 2 2 4" xfId="29988"/>
    <cellStyle name="40% - הדגשה2 5 2 2 2 5" xfId="5597"/>
    <cellStyle name="40% - הדגשה2 5 2 2 3" xfId="3456"/>
    <cellStyle name="40% - הדגשה2 5 2 2 3 2" xfId="9854"/>
    <cellStyle name="40% - הדגשה2 5 2 2 3 3" xfId="27949"/>
    <cellStyle name="40% - הדגשה2 5 2 2 3 4" xfId="31047"/>
    <cellStyle name="40% - הדגשה2 5 2 2 3 5" xfId="6656"/>
    <cellStyle name="40% - הדגשה2 5 2 2 4" xfId="7727"/>
    <cellStyle name="40% - הדגשה2 5 2 2 5" xfId="27066"/>
    <cellStyle name="40% - הדגשה2 5 2 2 6" xfId="28920"/>
    <cellStyle name="40% - הדגשה2 5 2 2 7" xfId="4529"/>
    <cellStyle name="40% - הדגשה2 5 2 3" xfId="1867"/>
    <cellStyle name="40% - הדגשה2 5 2 3 2" xfId="8265"/>
    <cellStyle name="40% - הדגשה2 5 2 3 3" xfId="27266"/>
    <cellStyle name="40% - הדגשה2 5 2 3 4" xfId="29458"/>
    <cellStyle name="40% - הדגשה2 5 2 3 5" xfId="5067"/>
    <cellStyle name="40% - הדגשה2 5 2 4" xfId="2926"/>
    <cellStyle name="40% - הדגשה2 5 2 4 2" xfId="9324"/>
    <cellStyle name="40% - הדגשה2 5 2 4 3" xfId="27717"/>
    <cellStyle name="40% - הדגשה2 5 2 4 4" xfId="30517"/>
    <cellStyle name="40% - הדגשה2 5 2 4 5" xfId="6126"/>
    <cellStyle name="40% - הדגשה2 5 2 5" xfId="7197"/>
    <cellStyle name="40% - הדגשה2 5 2 6" xfId="26375"/>
    <cellStyle name="40% - הדגשה2 5 2 7" xfId="28390"/>
    <cellStyle name="40% - הדגשה2 5 2 8" xfId="3999"/>
    <cellStyle name="40% - הדגשה2 5 3" xfId="1324"/>
    <cellStyle name="40% - הדגשה2 5 3 2" xfId="2396"/>
    <cellStyle name="40% - הדגשה2 5 3 2 2" xfId="8794"/>
    <cellStyle name="40% - הדגשה2 5 3 2 3" xfId="27487"/>
    <cellStyle name="40% - הדגשה2 5 3 2 4" xfId="29987"/>
    <cellStyle name="40% - הדגשה2 5 3 2 5" xfId="5596"/>
    <cellStyle name="40% - הדגשה2 5 3 3" xfId="3455"/>
    <cellStyle name="40% - הדגשה2 5 3 3 2" xfId="9853"/>
    <cellStyle name="40% - הדגשה2 5 3 3 3" xfId="27948"/>
    <cellStyle name="40% - הדגשה2 5 3 3 4" xfId="31046"/>
    <cellStyle name="40% - הדגשה2 5 3 3 5" xfId="6655"/>
    <cellStyle name="40% - הדגשה2 5 3 4" xfId="7726"/>
    <cellStyle name="40% - הדגשה2 5 3 5" xfId="25605"/>
    <cellStyle name="40% - הדגשה2 5 3 6" xfId="28919"/>
    <cellStyle name="40% - הדגשה2 5 3 7" xfId="4528"/>
    <cellStyle name="40% - הדגשה2 5 4" xfId="1866"/>
    <cellStyle name="40% - הדגשה2 5 4 2" xfId="8264"/>
    <cellStyle name="40% - הדגשה2 5 4 3" xfId="27265"/>
    <cellStyle name="40% - הדגשה2 5 4 4" xfId="29457"/>
    <cellStyle name="40% - הדגשה2 5 4 5" xfId="5066"/>
    <cellStyle name="40% - הדגשה2 5 5" xfId="2925"/>
    <cellStyle name="40% - הדגשה2 5 5 2" xfId="9323"/>
    <cellStyle name="40% - הדגשה2 5 5 3" xfId="27716"/>
    <cellStyle name="40% - הדגשה2 5 5 4" xfId="30516"/>
    <cellStyle name="40% - הדגשה2 5 5 5" xfId="6125"/>
    <cellStyle name="40% - הדגשה2 5 6" xfId="7196"/>
    <cellStyle name="40% - הדגשה2 5 7" xfId="10843"/>
    <cellStyle name="40% - הדגשה2 5 8" xfId="28389"/>
    <cellStyle name="40% - הדגשה2 5 9" xfId="3998"/>
    <cellStyle name="40% - הדגשה2 6" xfId="598"/>
    <cellStyle name="40% - הדגשה2 6 10" xfId="4000"/>
    <cellStyle name="40% - הדגשה2 6 2" xfId="1326"/>
    <cellStyle name="40% - הדגשה2 6 2 2" xfId="2398"/>
    <cellStyle name="40% - הדגשה2 6 2 2 2" xfId="8796"/>
    <cellStyle name="40% - הדגשה2 6 2 2 2 2" xfId="14654"/>
    <cellStyle name="40% - הדגשה2 6 2 2 2 2 2" xfId="18246"/>
    <cellStyle name="40% - הדגשה2 6 2 2 2 2 2 2" xfId="24914"/>
    <cellStyle name="40% - הדגשה2 6 2 2 2 2 3" xfId="21582"/>
    <cellStyle name="40% - הדגשה2 6 2 2 2 3" xfId="16454"/>
    <cellStyle name="40% - הדגשה2 6 2 2 2 3 2" xfId="23249"/>
    <cellStyle name="40% - הדגשה2 6 2 2 2 4" xfId="19916"/>
    <cellStyle name="40% - הדגשה2 6 2 2 2 5" xfId="12796"/>
    <cellStyle name="40% - הדגשה2 6 2 2 3" xfId="13820"/>
    <cellStyle name="40% - הדגשה2 6 2 2 3 2" xfId="17413"/>
    <cellStyle name="40% - הדגשה2 6 2 2 3 2 2" xfId="24081"/>
    <cellStyle name="40% - הדגשה2 6 2 2 3 3" xfId="20749"/>
    <cellStyle name="40% - הדגשה2 6 2 2 4" xfId="15621"/>
    <cellStyle name="40% - הדגשה2 6 2 2 4 2" xfId="22416"/>
    <cellStyle name="40% - הדגשה2 6 2 2 5" xfId="19083"/>
    <cellStyle name="40% - הדגשה2 6 2 2 6" xfId="11956"/>
    <cellStyle name="40% - הדגשה2 6 2 2 7" xfId="29989"/>
    <cellStyle name="40% - הדגשה2 6 2 2 8" xfId="5598"/>
    <cellStyle name="40% - הדגשה2 6 2 3" xfId="3457"/>
    <cellStyle name="40% - הדגשה2 6 2 3 2" xfId="9855"/>
    <cellStyle name="40% - הדגשה2 6 2 3 2 2" xfId="17830"/>
    <cellStyle name="40% - הדגשה2 6 2 3 2 2 2" xfId="24498"/>
    <cellStyle name="40% - הדגשה2 6 2 3 2 3" xfId="21166"/>
    <cellStyle name="40% - הדגשה2 6 2 3 2 4" xfId="14238"/>
    <cellStyle name="40% - הדגשה2 6 2 3 3" xfId="16038"/>
    <cellStyle name="40% - הדגשה2 6 2 3 3 2" xfId="22833"/>
    <cellStyle name="40% - הדגשה2 6 2 3 4" xfId="19500"/>
    <cellStyle name="40% - הדגשה2 6 2 3 5" xfId="12380"/>
    <cellStyle name="40% - הדגשה2 6 2 3 6" xfId="31048"/>
    <cellStyle name="40% - הדגשה2 6 2 3 7" xfId="6657"/>
    <cellStyle name="40% - הדגשה2 6 2 4" xfId="7728"/>
    <cellStyle name="40% - הדגשה2 6 2 4 2" xfId="16997"/>
    <cellStyle name="40% - הדגשה2 6 2 4 2 2" xfId="23665"/>
    <cellStyle name="40% - הדגשה2 6 2 4 3" xfId="20333"/>
    <cellStyle name="40% - הדגשה2 6 2 4 4" xfId="13340"/>
    <cellStyle name="40% - הדגשה2 6 2 5" xfId="15205"/>
    <cellStyle name="40% - הדגשה2 6 2 5 2" xfId="22000"/>
    <cellStyle name="40% - הדגשה2 6 2 6" xfId="18667"/>
    <cellStyle name="40% - הדגשה2 6 2 7" xfId="11466"/>
    <cellStyle name="40% - הדגשה2 6 2 8" xfId="28921"/>
    <cellStyle name="40% - הדגשה2 6 2 9" xfId="4530"/>
    <cellStyle name="40% - הדגשה2 6 3" xfId="1868"/>
    <cellStyle name="40% - הדגשה2 6 3 2" xfId="8266"/>
    <cellStyle name="40% - הדגשה2 6 3 2 2" xfId="14445"/>
    <cellStyle name="40% - הדגשה2 6 3 2 2 2" xfId="18037"/>
    <cellStyle name="40% - הדגשה2 6 3 2 2 2 2" xfId="24705"/>
    <cellStyle name="40% - הדגשה2 6 3 2 2 3" xfId="21373"/>
    <cellStyle name="40% - הדגשה2 6 3 2 3" xfId="16245"/>
    <cellStyle name="40% - הדגשה2 6 3 2 3 2" xfId="23040"/>
    <cellStyle name="40% - הדגשה2 6 3 2 4" xfId="19707"/>
    <cellStyle name="40% - הדגשה2 6 3 2 5" xfId="12587"/>
    <cellStyle name="40% - הדגשה2 6 3 3" xfId="13611"/>
    <cellStyle name="40% - הדגשה2 6 3 3 2" xfId="17204"/>
    <cellStyle name="40% - הדגשה2 6 3 3 2 2" xfId="23872"/>
    <cellStyle name="40% - הדגשה2 6 3 3 3" xfId="20540"/>
    <cellStyle name="40% - הדגשה2 6 3 4" xfId="15412"/>
    <cellStyle name="40% - הדגשה2 6 3 4 2" xfId="22207"/>
    <cellStyle name="40% - הדגשה2 6 3 5" xfId="18874"/>
    <cellStyle name="40% - הדגשה2 6 3 6" xfId="11742"/>
    <cellStyle name="40% - הדגשה2 6 3 7" xfId="29459"/>
    <cellStyle name="40% - הדגשה2 6 3 8" xfId="5068"/>
    <cellStyle name="40% - הדגשה2 6 4" xfId="2927"/>
    <cellStyle name="40% - הדגשה2 6 4 2" xfId="9325"/>
    <cellStyle name="40% - הדגשה2 6 4 2 2" xfId="17620"/>
    <cellStyle name="40% - הדגשה2 6 4 2 2 2" xfId="24288"/>
    <cellStyle name="40% - הדגשה2 6 4 2 3" xfId="20956"/>
    <cellStyle name="40% - הדגשה2 6 4 2 4" xfId="14028"/>
    <cellStyle name="40% - הדגשה2 6 4 3" xfId="15828"/>
    <cellStyle name="40% - הדגשה2 6 4 3 2" xfId="22623"/>
    <cellStyle name="40% - הדגשה2 6 4 4" xfId="19290"/>
    <cellStyle name="40% - הדגשה2 6 4 5" xfId="12170"/>
    <cellStyle name="40% - הדגשה2 6 4 6" xfId="30518"/>
    <cellStyle name="40% - הדגשה2 6 4 7" xfId="6127"/>
    <cellStyle name="40% - הדגשה2 6 5" xfId="7198"/>
    <cellStyle name="40% - הדגשה2 6 5 2" xfId="16787"/>
    <cellStyle name="40% - הדגשה2 6 5 2 2" xfId="23455"/>
    <cellStyle name="40% - הדגשה2 6 5 3" xfId="20123"/>
    <cellStyle name="40% - הדגשה2 6 5 4" xfId="13130"/>
    <cellStyle name="40% - הדגשה2 6 6" xfId="14995"/>
    <cellStyle name="40% - הדגשה2 6 6 2" xfId="21790"/>
    <cellStyle name="40% - הדגשה2 6 7" xfId="18560"/>
    <cellStyle name="40% - הדגשה2 6 8" xfId="11125"/>
    <cellStyle name="40% - הדגשה2 6 9" xfId="28391"/>
    <cellStyle name="40% - הדגשה2 7" xfId="599"/>
    <cellStyle name="40% - הדגשה2 7 2" xfId="1327"/>
    <cellStyle name="40% - הדגשה2 7 2 2" xfId="2399"/>
    <cellStyle name="40% - הדגשה2 7 2 2 2" xfId="8797"/>
    <cellStyle name="40% - הדגשה2 7 2 2 2 2" xfId="18158"/>
    <cellStyle name="40% - הדגשה2 7 2 2 2 2 2" xfId="24826"/>
    <cellStyle name="40% - הדגשה2 7 2 2 2 3" xfId="21494"/>
    <cellStyle name="40% - הדגשה2 7 2 2 2 4" xfId="14566"/>
    <cellStyle name="40% - הדגשה2 7 2 2 3" xfId="16366"/>
    <cellStyle name="40% - הדגשה2 7 2 2 3 2" xfId="23161"/>
    <cellStyle name="40% - הדגשה2 7 2 2 4" xfId="19828"/>
    <cellStyle name="40% - הדגשה2 7 2 2 5" xfId="12708"/>
    <cellStyle name="40% - הדגשה2 7 2 2 6" xfId="29990"/>
    <cellStyle name="40% - הדגשה2 7 2 2 7" xfId="5599"/>
    <cellStyle name="40% - הדגשה2 7 2 3" xfId="3458"/>
    <cellStyle name="40% - הדגשה2 7 2 3 2" xfId="9856"/>
    <cellStyle name="40% - הדגשה2 7 2 3 2 2" xfId="23993"/>
    <cellStyle name="40% - הדגשה2 7 2 3 2 3" xfId="17325"/>
    <cellStyle name="40% - הדגשה2 7 2 3 3" xfId="20661"/>
    <cellStyle name="40% - הדגשה2 7 2 3 4" xfId="13732"/>
    <cellStyle name="40% - הדגשה2 7 2 3 5" xfId="31049"/>
    <cellStyle name="40% - הדגשה2 7 2 3 6" xfId="6658"/>
    <cellStyle name="40% - הדגשה2 7 2 4" xfId="7729"/>
    <cellStyle name="40% - הדגשה2 7 2 4 2" xfId="22328"/>
    <cellStyle name="40% - הדגשה2 7 2 4 3" xfId="15533"/>
    <cellStyle name="40% - הדגשה2 7 2 5" xfId="18995"/>
    <cellStyle name="40% - הדגשה2 7 2 6" xfId="11868"/>
    <cellStyle name="40% - הדגשה2 7 2 7" xfId="28922"/>
    <cellStyle name="40% - הדגשה2 7 2 8" xfId="4531"/>
    <cellStyle name="40% - הדגשה2 7 3" xfId="1869"/>
    <cellStyle name="40% - הדגשה2 7 3 2" xfId="8267"/>
    <cellStyle name="40% - הדגשה2 7 3 2 2" xfId="17742"/>
    <cellStyle name="40% - הדגשה2 7 3 2 2 2" xfId="24410"/>
    <cellStyle name="40% - הדגשה2 7 3 2 3" xfId="21078"/>
    <cellStyle name="40% - הדגשה2 7 3 2 4" xfId="14150"/>
    <cellStyle name="40% - הדגשה2 7 3 3" xfId="15950"/>
    <cellStyle name="40% - הדגשה2 7 3 3 2" xfId="22745"/>
    <cellStyle name="40% - הדגשה2 7 3 4" xfId="19412"/>
    <cellStyle name="40% - הדגשה2 7 3 5" xfId="12292"/>
    <cellStyle name="40% - הדגשה2 7 3 6" xfId="29460"/>
    <cellStyle name="40% - הדגשה2 7 3 7" xfId="5069"/>
    <cellStyle name="40% - הדגשה2 7 4" xfId="2928"/>
    <cellStyle name="40% - הדגשה2 7 4 2" xfId="9326"/>
    <cellStyle name="40% - הדגשה2 7 4 2 2" xfId="23577"/>
    <cellStyle name="40% - הדגשה2 7 4 2 3" xfId="16909"/>
    <cellStyle name="40% - הדגשה2 7 4 3" xfId="20245"/>
    <cellStyle name="40% - הדגשה2 7 4 4" xfId="13252"/>
    <cellStyle name="40% - הדגשה2 7 4 5" xfId="30519"/>
    <cellStyle name="40% - הדגשה2 7 4 6" xfId="6128"/>
    <cellStyle name="40% - הדגשה2 7 5" xfId="7199"/>
    <cellStyle name="40% - הדגשה2 7 5 2" xfId="21912"/>
    <cellStyle name="40% - הדגשה2 7 5 3" xfId="15117"/>
    <cellStyle name="40% - הדגשה2 7 6" xfId="18339"/>
    <cellStyle name="40% - הדגשה2 7 7" xfId="11378"/>
    <cellStyle name="40% - הדגשה2 7 8" xfId="28392"/>
    <cellStyle name="40% - הדגשה2 7 9" xfId="4001"/>
    <cellStyle name="40% - הדגשה2 8" xfId="1050"/>
    <cellStyle name="40% - הדגשה2 8 2" xfId="2122"/>
    <cellStyle name="40% - הדגשה2 8 2 2" xfId="8520"/>
    <cellStyle name="40% - הדגשה2 8 2 2 2" xfId="17949"/>
    <cellStyle name="40% - הדגשה2 8 2 2 2 2" xfId="24617"/>
    <cellStyle name="40% - הדגשה2 8 2 2 3" xfId="21285"/>
    <cellStyle name="40% - הדגשה2 8 2 2 4" xfId="14357"/>
    <cellStyle name="40% - הדגשה2 8 2 3" xfId="16157"/>
    <cellStyle name="40% - הדגשה2 8 2 3 2" xfId="22952"/>
    <cellStyle name="40% - הדגשה2 8 2 4" xfId="19619"/>
    <cellStyle name="40% - הדגשה2 8 2 5" xfId="12499"/>
    <cellStyle name="40% - הדגשה2 8 2 6" xfId="29713"/>
    <cellStyle name="40% - הדגשה2 8 2 7" xfId="5322"/>
    <cellStyle name="40% - הדגשה2 8 3" xfId="3181"/>
    <cellStyle name="40% - הדגשה2 8 3 2" xfId="9579"/>
    <cellStyle name="40% - הדגשה2 8 3 2 2" xfId="23784"/>
    <cellStyle name="40% - הדגשה2 8 3 2 3" xfId="17116"/>
    <cellStyle name="40% - הדגשה2 8 3 3" xfId="20452"/>
    <cellStyle name="40% - הדגשה2 8 3 4" xfId="13523"/>
    <cellStyle name="40% - הדגשה2 8 3 5" xfId="30772"/>
    <cellStyle name="40% - הדגשה2 8 3 6" xfId="6381"/>
    <cellStyle name="40% - הדגשה2 8 4" xfId="7452"/>
    <cellStyle name="40% - הדגשה2 8 4 2" xfId="22119"/>
    <cellStyle name="40% - הדגשה2 8 4 3" xfId="15324"/>
    <cellStyle name="40% - הדגשה2 8 5" xfId="18786"/>
    <cellStyle name="40% - הדגשה2 8 6" xfId="11654"/>
    <cellStyle name="40% - הדגשה2 8 7" xfId="28645"/>
    <cellStyle name="40% - הדגשה2 8 8" xfId="4254"/>
    <cellStyle name="40% - הדגשה2 9" xfId="1580"/>
    <cellStyle name="40% - הדגשה2 9 2" xfId="7978"/>
    <cellStyle name="40% - הדגשה2 9 2 2" xfId="17532"/>
    <cellStyle name="40% - הדגשה2 9 2 2 2" xfId="24200"/>
    <cellStyle name="40% - הדגשה2 9 2 3" xfId="20868"/>
    <cellStyle name="40% - הדגשה2 9 2 4" xfId="13940"/>
    <cellStyle name="40% - הדגשה2 9 3" xfId="15740"/>
    <cellStyle name="40% - הדגשה2 9 3 2" xfId="22535"/>
    <cellStyle name="40% - הדגשה2 9 4" xfId="19202"/>
    <cellStyle name="40% - הדגשה2 9 5" xfId="12082"/>
    <cellStyle name="40% - הדגשה2 9 6" xfId="29171"/>
    <cellStyle name="40% - הדגשה2 9 7" xfId="4780"/>
    <cellStyle name="40% - הדגשה3" xfId="48" builtinId="39" customBuiltin="1"/>
    <cellStyle name="40% - הדגשה3 10" xfId="2653"/>
    <cellStyle name="40% - הדגשה3 10 2" xfId="9051"/>
    <cellStyle name="40% - הדגשה3 10 2 2" xfId="23369"/>
    <cellStyle name="40% - הדגשה3 10 2 3" xfId="16701"/>
    <cellStyle name="40% - הדגשה3 10 3" xfId="20037"/>
    <cellStyle name="40% - הדגשה3 10 4" xfId="13044"/>
    <cellStyle name="40% - הדגשה3 10 5" xfId="30244"/>
    <cellStyle name="40% - הדגשה3 10 6" xfId="5853"/>
    <cellStyle name="40% - הדגשה3 11" xfId="6912"/>
    <cellStyle name="40% - הדגשה3 11 2" xfId="21704"/>
    <cellStyle name="40% - הדגשה3 11 3" xfId="14909"/>
    <cellStyle name="40% - הדגשה3 12" xfId="18345"/>
    <cellStyle name="40% - הדגשה3 12 2" xfId="26454"/>
    <cellStyle name="40% - הדגשה3 13" xfId="25627"/>
    <cellStyle name="40% - הדגשה3 13 2" xfId="26510"/>
    <cellStyle name="40% - הדגשה3 14" xfId="25640"/>
    <cellStyle name="40% - הדגשה3 14 2" xfId="26523"/>
    <cellStyle name="40% - הדגשה3 15" xfId="25652"/>
    <cellStyle name="40% - הדגשה3 15 2" xfId="26535"/>
    <cellStyle name="40% - הדגשה3 16" xfId="25664"/>
    <cellStyle name="40% - הדגשה3 16 2" xfId="26547"/>
    <cellStyle name="40% - הדגשה3 17" xfId="25676"/>
    <cellStyle name="40% - הדגשה3 17 2" xfId="26560"/>
    <cellStyle name="40% - הדגשה3 18" xfId="25689"/>
    <cellStyle name="40% - הדגשה3 18 2" xfId="26573"/>
    <cellStyle name="40% - הדגשה3 19" xfId="25703"/>
    <cellStyle name="40% - הדגשה3 19 2" xfId="26586"/>
    <cellStyle name="40% - הדגשה3 2" xfId="206"/>
    <cellStyle name="40% - הדגשה3 2 10" xfId="6945"/>
    <cellStyle name="40% - הדגשה3 2 11" xfId="10197"/>
    <cellStyle name="40% - הדגשה3 2 12" xfId="28138"/>
    <cellStyle name="40% - הדגשה3 2 13" xfId="3747"/>
    <cellStyle name="40% - הדגשה3 2 2" xfId="601"/>
    <cellStyle name="40% - הדגשה3 2 2 10" xfId="10454"/>
    <cellStyle name="40% - הדגשה3 2 2 11" xfId="28393"/>
    <cellStyle name="40% - הדגשה3 2 2 12" xfId="4002"/>
    <cellStyle name="40% - הדגשה3 2 2 2" xfId="602"/>
    <cellStyle name="40% - הדגשה3 2 2 2 10" xfId="28394"/>
    <cellStyle name="40% - הדגשה3 2 2 2 11" xfId="4003"/>
    <cellStyle name="40% - הדגשה3 2 2 2 2" xfId="603"/>
    <cellStyle name="40% - הדגשה3 2 2 2 2 10" xfId="4004"/>
    <cellStyle name="40% - הדגשה3 2 2 2 2 2" xfId="1330"/>
    <cellStyle name="40% - הדגשה3 2 2 2 2 2 2" xfId="2402"/>
    <cellStyle name="40% - הדגשה3 2 2 2 2 2 2 2" xfId="8800"/>
    <cellStyle name="40% - הדגשה3 2 2 2 2 2 2 2 2" xfId="14648"/>
    <cellStyle name="40% - הדגשה3 2 2 2 2 2 2 2 2 2" xfId="18240"/>
    <cellStyle name="40% - הדגשה3 2 2 2 2 2 2 2 2 2 2" xfId="24908"/>
    <cellStyle name="40% - הדגשה3 2 2 2 2 2 2 2 2 3" xfId="21576"/>
    <cellStyle name="40% - הדגשה3 2 2 2 2 2 2 2 3" xfId="16448"/>
    <cellStyle name="40% - הדגשה3 2 2 2 2 2 2 2 3 2" xfId="23243"/>
    <cellStyle name="40% - הדגשה3 2 2 2 2 2 2 2 4" xfId="19910"/>
    <cellStyle name="40% - הדגשה3 2 2 2 2 2 2 2 5" xfId="12790"/>
    <cellStyle name="40% - הדגשה3 2 2 2 2 2 2 3" xfId="13814"/>
    <cellStyle name="40% - הדגשה3 2 2 2 2 2 2 3 2" xfId="17407"/>
    <cellStyle name="40% - הדגשה3 2 2 2 2 2 2 3 2 2" xfId="24075"/>
    <cellStyle name="40% - הדגשה3 2 2 2 2 2 2 3 3" xfId="20743"/>
    <cellStyle name="40% - הדגשה3 2 2 2 2 2 2 4" xfId="15615"/>
    <cellStyle name="40% - הדגשה3 2 2 2 2 2 2 4 2" xfId="22410"/>
    <cellStyle name="40% - הדגשה3 2 2 2 2 2 2 5" xfId="19077"/>
    <cellStyle name="40% - הדגשה3 2 2 2 2 2 2 6" xfId="11950"/>
    <cellStyle name="40% - הדגשה3 2 2 2 2 2 2 7" xfId="29993"/>
    <cellStyle name="40% - הדגשה3 2 2 2 2 2 2 8" xfId="5602"/>
    <cellStyle name="40% - הדגשה3 2 2 2 2 2 3" xfId="3461"/>
    <cellStyle name="40% - הדגשה3 2 2 2 2 2 3 2" xfId="9859"/>
    <cellStyle name="40% - הדגשה3 2 2 2 2 2 3 2 2" xfId="17824"/>
    <cellStyle name="40% - הדגשה3 2 2 2 2 2 3 2 2 2" xfId="24492"/>
    <cellStyle name="40% - הדגשה3 2 2 2 2 2 3 2 3" xfId="21160"/>
    <cellStyle name="40% - הדגשה3 2 2 2 2 2 3 2 4" xfId="14232"/>
    <cellStyle name="40% - הדגשה3 2 2 2 2 2 3 3" xfId="16032"/>
    <cellStyle name="40% - הדגשה3 2 2 2 2 2 3 3 2" xfId="22827"/>
    <cellStyle name="40% - הדגשה3 2 2 2 2 2 3 4" xfId="19494"/>
    <cellStyle name="40% - הדגשה3 2 2 2 2 2 3 5" xfId="12374"/>
    <cellStyle name="40% - הדגשה3 2 2 2 2 2 3 6" xfId="31052"/>
    <cellStyle name="40% - הדגשה3 2 2 2 2 2 3 7" xfId="6661"/>
    <cellStyle name="40% - הדגשה3 2 2 2 2 2 4" xfId="7732"/>
    <cellStyle name="40% - הדגשה3 2 2 2 2 2 4 2" xfId="16991"/>
    <cellStyle name="40% - הדגשה3 2 2 2 2 2 4 2 2" xfId="23659"/>
    <cellStyle name="40% - הדגשה3 2 2 2 2 2 4 3" xfId="20327"/>
    <cellStyle name="40% - הדגשה3 2 2 2 2 2 4 4" xfId="13334"/>
    <cellStyle name="40% - הדגשה3 2 2 2 2 2 5" xfId="15199"/>
    <cellStyle name="40% - הדגשה3 2 2 2 2 2 5 2" xfId="21994"/>
    <cellStyle name="40% - הדגשה3 2 2 2 2 2 6" xfId="18661"/>
    <cellStyle name="40% - הדגשה3 2 2 2 2 2 7" xfId="11460"/>
    <cellStyle name="40% - הדגשה3 2 2 2 2 2 8" xfId="28925"/>
    <cellStyle name="40% - הדגשה3 2 2 2 2 2 9" xfId="4534"/>
    <cellStyle name="40% - הדגשה3 2 2 2 2 3" xfId="1872"/>
    <cellStyle name="40% - הדגשה3 2 2 2 2 3 2" xfId="8270"/>
    <cellStyle name="40% - הדגשה3 2 2 2 2 3 2 2" xfId="14439"/>
    <cellStyle name="40% - הדגשה3 2 2 2 2 3 2 2 2" xfId="18031"/>
    <cellStyle name="40% - הדגשה3 2 2 2 2 3 2 2 2 2" xfId="24699"/>
    <cellStyle name="40% - הדגשה3 2 2 2 2 3 2 2 3" xfId="21367"/>
    <cellStyle name="40% - הדגשה3 2 2 2 2 3 2 3" xfId="16239"/>
    <cellStyle name="40% - הדגשה3 2 2 2 2 3 2 3 2" xfId="23034"/>
    <cellStyle name="40% - הדגשה3 2 2 2 2 3 2 4" xfId="19701"/>
    <cellStyle name="40% - הדגשה3 2 2 2 2 3 2 5" xfId="12581"/>
    <cellStyle name="40% - הדגשה3 2 2 2 2 3 3" xfId="13605"/>
    <cellStyle name="40% - הדגשה3 2 2 2 2 3 3 2" xfId="17198"/>
    <cellStyle name="40% - הדגשה3 2 2 2 2 3 3 2 2" xfId="23866"/>
    <cellStyle name="40% - הדגשה3 2 2 2 2 3 3 3" xfId="20534"/>
    <cellStyle name="40% - הדגשה3 2 2 2 2 3 4" xfId="15406"/>
    <cellStyle name="40% - הדגשה3 2 2 2 2 3 4 2" xfId="22201"/>
    <cellStyle name="40% - הדגשה3 2 2 2 2 3 5" xfId="18868"/>
    <cellStyle name="40% - הדגשה3 2 2 2 2 3 6" xfId="11736"/>
    <cellStyle name="40% - הדגשה3 2 2 2 2 3 7" xfId="29463"/>
    <cellStyle name="40% - הדגשה3 2 2 2 2 3 8" xfId="5072"/>
    <cellStyle name="40% - הדגשה3 2 2 2 2 4" xfId="2931"/>
    <cellStyle name="40% - הדגשה3 2 2 2 2 4 2" xfId="9329"/>
    <cellStyle name="40% - הדגשה3 2 2 2 2 4 2 2" xfId="17614"/>
    <cellStyle name="40% - הדגשה3 2 2 2 2 4 2 2 2" xfId="24282"/>
    <cellStyle name="40% - הדגשה3 2 2 2 2 4 2 3" xfId="20950"/>
    <cellStyle name="40% - הדגשה3 2 2 2 2 4 2 4" xfId="14022"/>
    <cellStyle name="40% - הדגשה3 2 2 2 2 4 3" xfId="15822"/>
    <cellStyle name="40% - הדגשה3 2 2 2 2 4 3 2" xfId="22617"/>
    <cellStyle name="40% - הדגשה3 2 2 2 2 4 4" xfId="19284"/>
    <cellStyle name="40% - הדגשה3 2 2 2 2 4 5" xfId="12164"/>
    <cellStyle name="40% - הדגשה3 2 2 2 2 4 6" xfId="30522"/>
    <cellStyle name="40% - הדגשה3 2 2 2 2 4 7" xfId="6131"/>
    <cellStyle name="40% - הדגשה3 2 2 2 2 5" xfId="7202"/>
    <cellStyle name="40% - הדגשה3 2 2 2 2 5 2" xfId="16781"/>
    <cellStyle name="40% - הדגשה3 2 2 2 2 5 2 2" xfId="23449"/>
    <cellStyle name="40% - הדגשה3 2 2 2 2 5 3" xfId="20117"/>
    <cellStyle name="40% - הדגשה3 2 2 2 2 5 4" xfId="13124"/>
    <cellStyle name="40% - הדגשה3 2 2 2 2 6" xfId="14989"/>
    <cellStyle name="40% - הדגשה3 2 2 2 2 6 2" xfId="21784"/>
    <cellStyle name="40% - הדגשה3 2 2 2 2 7" xfId="18386"/>
    <cellStyle name="40% - הדגשה3 2 2 2 2 8" xfId="11117"/>
    <cellStyle name="40% - הדגשה3 2 2 2 2 9" xfId="28395"/>
    <cellStyle name="40% - הדגשה3 2 2 2 3" xfId="1329"/>
    <cellStyle name="40% - הדגשה3 2 2 2 3 2" xfId="2401"/>
    <cellStyle name="40% - הדגשה3 2 2 2 3 2 2" xfId="8799"/>
    <cellStyle name="40% - הדגשה3 2 2 2 3 2 2 2" xfId="14593"/>
    <cellStyle name="40% - הדגשה3 2 2 2 3 2 2 2 2" xfId="18185"/>
    <cellStyle name="40% - הדגשה3 2 2 2 3 2 2 2 2 2" xfId="24853"/>
    <cellStyle name="40% - הדגשה3 2 2 2 3 2 2 2 3" xfId="21521"/>
    <cellStyle name="40% - הדגשה3 2 2 2 3 2 2 3" xfId="16393"/>
    <cellStyle name="40% - הדגשה3 2 2 2 3 2 2 3 2" xfId="23188"/>
    <cellStyle name="40% - הדגשה3 2 2 2 3 2 2 4" xfId="19855"/>
    <cellStyle name="40% - הדגשה3 2 2 2 3 2 2 5" xfId="12735"/>
    <cellStyle name="40% - הדגשה3 2 2 2 3 2 3" xfId="13759"/>
    <cellStyle name="40% - הדגשה3 2 2 2 3 2 3 2" xfId="17352"/>
    <cellStyle name="40% - הדגשה3 2 2 2 3 2 3 2 2" xfId="24020"/>
    <cellStyle name="40% - הדגשה3 2 2 2 3 2 3 3" xfId="20688"/>
    <cellStyle name="40% - הדגשה3 2 2 2 3 2 4" xfId="15560"/>
    <cellStyle name="40% - הדגשה3 2 2 2 3 2 4 2" xfId="22355"/>
    <cellStyle name="40% - הדגשה3 2 2 2 3 2 5" xfId="19022"/>
    <cellStyle name="40% - הדגשה3 2 2 2 3 2 6" xfId="11895"/>
    <cellStyle name="40% - הדגשה3 2 2 2 3 2 7" xfId="29992"/>
    <cellStyle name="40% - הדגשה3 2 2 2 3 2 8" xfId="5601"/>
    <cellStyle name="40% - הדגשה3 2 2 2 3 3" xfId="3460"/>
    <cellStyle name="40% - הדגשה3 2 2 2 3 3 2" xfId="9858"/>
    <cellStyle name="40% - הדגשה3 2 2 2 3 3 2 2" xfId="17769"/>
    <cellStyle name="40% - הדגשה3 2 2 2 3 3 2 2 2" xfId="24437"/>
    <cellStyle name="40% - הדגשה3 2 2 2 3 3 2 3" xfId="21105"/>
    <cellStyle name="40% - הדגשה3 2 2 2 3 3 2 4" xfId="14177"/>
    <cellStyle name="40% - הדגשה3 2 2 2 3 3 3" xfId="15977"/>
    <cellStyle name="40% - הדגשה3 2 2 2 3 3 3 2" xfId="22772"/>
    <cellStyle name="40% - הדגשה3 2 2 2 3 3 4" xfId="19439"/>
    <cellStyle name="40% - הדגשה3 2 2 2 3 3 5" xfId="12319"/>
    <cellStyle name="40% - הדגשה3 2 2 2 3 3 6" xfId="31051"/>
    <cellStyle name="40% - הדגשה3 2 2 2 3 3 7" xfId="6660"/>
    <cellStyle name="40% - הדגשה3 2 2 2 3 4" xfId="7731"/>
    <cellStyle name="40% - הדגשה3 2 2 2 3 4 2" xfId="16936"/>
    <cellStyle name="40% - הדגשה3 2 2 2 3 4 2 2" xfId="23604"/>
    <cellStyle name="40% - הדגשה3 2 2 2 3 4 3" xfId="20272"/>
    <cellStyle name="40% - הדגשה3 2 2 2 3 4 4" xfId="13279"/>
    <cellStyle name="40% - הדגשה3 2 2 2 3 5" xfId="15144"/>
    <cellStyle name="40% - הדגשה3 2 2 2 3 5 2" xfId="21939"/>
    <cellStyle name="40% - הדגשה3 2 2 2 3 6" xfId="18606"/>
    <cellStyle name="40% - הדגשה3 2 2 2 3 7" xfId="11405"/>
    <cellStyle name="40% - הדגשה3 2 2 2 3 8" xfId="28924"/>
    <cellStyle name="40% - הדגשה3 2 2 2 3 9" xfId="4533"/>
    <cellStyle name="40% - הדגשה3 2 2 2 4" xfId="1871"/>
    <cellStyle name="40% - הדגשה3 2 2 2 4 2" xfId="8269"/>
    <cellStyle name="40% - הדגשה3 2 2 2 4 2 2" xfId="14384"/>
    <cellStyle name="40% - הדגשה3 2 2 2 4 2 2 2" xfId="17976"/>
    <cellStyle name="40% - הדגשה3 2 2 2 4 2 2 2 2" xfId="24644"/>
    <cellStyle name="40% - הדגשה3 2 2 2 4 2 2 3" xfId="21312"/>
    <cellStyle name="40% - הדגשה3 2 2 2 4 2 3" xfId="16184"/>
    <cellStyle name="40% - הדגשה3 2 2 2 4 2 3 2" xfId="22979"/>
    <cellStyle name="40% - הדגשה3 2 2 2 4 2 4" xfId="19646"/>
    <cellStyle name="40% - הדגשה3 2 2 2 4 2 5" xfId="12526"/>
    <cellStyle name="40% - הדגשה3 2 2 2 4 3" xfId="13550"/>
    <cellStyle name="40% - הדגשה3 2 2 2 4 3 2" xfId="17143"/>
    <cellStyle name="40% - הדגשה3 2 2 2 4 3 2 2" xfId="23811"/>
    <cellStyle name="40% - הדגשה3 2 2 2 4 3 3" xfId="20479"/>
    <cellStyle name="40% - הדגשה3 2 2 2 4 4" xfId="15351"/>
    <cellStyle name="40% - הדגשה3 2 2 2 4 4 2" xfId="22146"/>
    <cellStyle name="40% - הדגשה3 2 2 2 4 5" xfId="18813"/>
    <cellStyle name="40% - הדגשה3 2 2 2 4 6" xfId="11681"/>
    <cellStyle name="40% - הדגשה3 2 2 2 4 7" xfId="29462"/>
    <cellStyle name="40% - הדגשה3 2 2 2 4 8" xfId="5071"/>
    <cellStyle name="40% - הדגשה3 2 2 2 5" xfId="2930"/>
    <cellStyle name="40% - הדגשה3 2 2 2 5 2" xfId="9328"/>
    <cellStyle name="40% - הדגשה3 2 2 2 5 2 2" xfId="17559"/>
    <cellStyle name="40% - הדגשה3 2 2 2 5 2 2 2" xfId="24227"/>
    <cellStyle name="40% - הדגשה3 2 2 2 5 2 3" xfId="20895"/>
    <cellStyle name="40% - הדגשה3 2 2 2 5 2 4" xfId="13967"/>
    <cellStyle name="40% - הדגשה3 2 2 2 5 3" xfId="15767"/>
    <cellStyle name="40% - הדגשה3 2 2 2 5 3 2" xfId="22562"/>
    <cellStyle name="40% - הדגשה3 2 2 2 5 4" xfId="19229"/>
    <cellStyle name="40% - הדגשה3 2 2 2 5 5" xfId="12109"/>
    <cellStyle name="40% - הדגשה3 2 2 2 5 6" xfId="30521"/>
    <cellStyle name="40% - הדגשה3 2 2 2 5 7" xfId="6130"/>
    <cellStyle name="40% - הדגשה3 2 2 2 6" xfId="7201"/>
    <cellStyle name="40% - הדגשה3 2 2 2 6 2" xfId="16726"/>
    <cellStyle name="40% - הדגשה3 2 2 2 6 2 2" xfId="23394"/>
    <cellStyle name="40% - הדגשה3 2 2 2 6 3" xfId="20062"/>
    <cellStyle name="40% - הדגשה3 2 2 2 6 4" xfId="13069"/>
    <cellStyle name="40% - הדגשה3 2 2 2 7" xfId="14934"/>
    <cellStyle name="40% - הדגשה3 2 2 2 7 2" xfId="21729"/>
    <cellStyle name="40% - הדגשה3 2 2 2 8" xfId="18427"/>
    <cellStyle name="40% - הדגשה3 2 2 2 9" xfId="10653"/>
    <cellStyle name="40% - הדגשה3 2 2 3" xfId="604"/>
    <cellStyle name="40% - הדגשה3 2 2 3 10" xfId="4005"/>
    <cellStyle name="40% - הדגשה3 2 2 3 2" xfId="1331"/>
    <cellStyle name="40% - הדגשה3 2 2 3 2 2" xfId="2403"/>
    <cellStyle name="40% - הדגשה3 2 2 3 2 2 2" xfId="8801"/>
    <cellStyle name="40% - הדגשה3 2 2 3 2 2 2 2" xfId="14705"/>
    <cellStyle name="40% - הדגשה3 2 2 3 2 2 2 2 2" xfId="18297"/>
    <cellStyle name="40% - הדגשה3 2 2 3 2 2 2 2 2 2" xfId="24965"/>
    <cellStyle name="40% - הדגשה3 2 2 3 2 2 2 2 3" xfId="21633"/>
    <cellStyle name="40% - הדגשה3 2 2 3 2 2 2 3" xfId="16505"/>
    <cellStyle name="40% - הדגשה3 2 2 3 2 2 2 3 2" xfId="23300"/>
    <cellStyle name="40% - הדגשה3 2 2 3 2 2 2 4" xfId="19967"/>
    <cellStyle name="40% - הדגשה3 2 2 3 2 2 2 5" xfId="12847"/>
    <cellStyle name="40% - הדגשה3 2 2 3 2 2 3" xfId="13871"/>
    <cellStyle name="40% - הדגשה3 2 2 3 2 2 3 2" xfId="17464"/>
    <cellStyle name="40% - הדגשה3 2 2 3 2 2 3 2 2" xfId="24132"/>
    <cellStyle name="40% - הדגשה3 2 2 3 2 2 3 3" xfId="20800"/>
    <cellStyle name="40% - הדגשה3 2 2 3 2 2 4" xfId="15672"/>
    <cellStyle name="40% - הדגשה3 2 2 3 2 2 4 2" xfId="22467"/>
    <cellStyle name="40% - הדגשה3 2 2 3 2 2 5" xfId="19134"/>
    <cellStyle name="40% - הדגשה3 2 2 3 2 2 6" xfId="12007"/>
    <cellStyle name="40% - הדגשה3 2 2 3 2 2 7" xfId="29994"/>
    <cellStyle name="40% - הדגשה3 2 2 3 2 2 8" xfId="5603"/>
    <cellStyle name="40% - הדגשה3 2 2 3 2 3" xfId="3462"/>
    <cellStyle name="40% - הדגשה3 2 2 3 2 3 2" xfId="9860"/>
    <cellStyle name="40% - הדגשה3 2 2 3 2 3 2 2" xfId="17881"/>
    <cellStyle name="40% - הדגשה3 2 2 3 2 3 2 2 2" xfId="24549"/>
    <cellStyle name="40% - הדגשה3 2 2 3 2 3 2 3" xfId="21217"/>
    <cellStyle name="40% - הדגשה3 2 2 3 2 3 2 4" xfId="14289"/>
    <cellStyle name="40% - הדגשה3 2 2 3 2 3 3" xfId="16089"/>
    <cellStyle name="40% - הדגשה3 2 2 3 2 3 3 2" xfId="22884"/>
    <cellStyle name="40% - הדגשה3 2 2 3 2 3 4" xfId="19551"/>
    <cellStyle name="40% - הדגשה3 2 2 3 2 3 5" xfId="12431"/>
    <cellStyle name="40% - הדגשה3 2 2 3 2 3 6" xfId="31053"/>
    <cellStyle name="40% - הדגשה3 2 2 3 2 3 7" xfId="6662"/>
    <cellStyle name="40% - הדגשה3 2 2 3 2 4" xfId="7733"/>
    <cellStyle name="40% - הדגשה3 2 2 3 2 4 2" xfId="17048"/>
    <cellStyle name="40% - הדגשה3 2 2 3 2 4 2 2" xfId="23716"/>
    <cellStyle name="40% - הדגשה3 2 2 3 2 4 3" xfId="20384"/>
    <cellStyle name="40% - הדגשה3 2 2 3 2 4 4" xfId="13391"/>
    <cellStyle name="40% - הדגשה3 2 2 3 2 5" xfId="15256"/>
    <cellStyle name="40% - הדגשה3 2 2 3 2 5 2" xfId="22051"/>
    <cellStyle name="40% - הדגשה3 2 2 3 2 6" xfId="18718"/>
    <cellStyle name="40% - הדגשה3 2 2 3 2 7" xfId="11517"/>
    <cellStyle name="40% - הדגשה3 2 2 3 2 8" xfId="28926"/>
    <cellStyle name="40% - הדגשה3 2 2 3 2 9" xfId="4535"/>
    <cellStyle name="40% - הדגשה3 2 2 3 3" xfId="1873"/>
    <cellStyle name="40% - הדגשה3 2 2 3 3 2" xfId="8271"/>
    <cellStyle name="40% - הדגשה3 2 2 3 3 2 2" xfId="14497"/>
    <cellStyle name="40% - הדגשה3 2 2 3 3 2 2 2" xfId="18089"/>
    <cellStyle name="40% - הדגשה3 2 2 3 3 2 2 2 2" xfId="24757"/>
    <cellStyle name="40% - הדגשה3 2 2 3 3 2 2 3" xfId="21425"/>
    <cellStyle name="40% - הדגשה3 2 2 3 3 2 3" xfId="16297"/>
    <cellStyle name="40% - הדגשה3 2 2 3 3 2 3 2" xfId="23092"/>
    <cellStyle name="40% - הדגשה3 2 2 3 3 2 4" xfId="19759"/>
    <cellStyle name="40% - הדגשה3 2 2 3 3 2 5" xfId="12639"/>
    <cellStyle name="40% - הדגשה3 2 2 3 3 3" xfId="13663"/>
    <cellStyle name="40% - הדגשה3 2 2 3 3 3 2" xfId="17256"/>
    <cellStyle name="40% - הדגשה3 2 2 3 3 3 2 2" xfId="23924"/>
    <cellStyle name="40% - הדגשה3 2 2 3 3 3 3" xfId="20592"/>
    <cellStyle name="40% - הדגשה3 2 2 3 3 4" xfId="15464"/>
    <cellStyle name="40% - הדגשה3 2 2 3 3 4 2" xfId="22259"/>
    <cellStyle name="40% - הדגשה3 2 2 3 3 5" xfId="18926"/>
    <cellStyle name="40% - הדגשה3 2 2 3 3 6" xfId="11794"/>
    <cellStyle name="40% - הדגשה3 2 2 3 3 7" xfId="29464"/>
    <cellStyle name="40% - הדגשה3 2 2 3 3 8" xfId="5073"/>
    <cellStyle name="40% - הדגשה3 2 2 3 4" xfId="2932"/>
    <cellStyle name="40% - הדגשה3 2 2 3 4 2" xfId="9330"/>
    <cellStyle name="40% - הדגשה3 2 2 3 4 2 2" xfId="17672"/>
    <cellStyle name="40% - הדגשה3 2 2 3 4 2 2 2" xfId="24340"/>
    <cellStyle name="40% - הדגשה3 2 2 3 4 2 3" xfId="21008"/>
    <cellStyle name="40% - הדגשה3 2 2 3 4 2 4" xfId="14080"/>
    <cellStyle name="40% - הדגשה3 2 2 3 4 3" xfId="15880"/>
    <cellStyle name="40% - הדגשה3 2 2 3 4 3 2" xfId="22675"/>
    <cellStyle name="40% - הדגשה3 2 2 3 4 4" xfId="19342"/>
    <cellStyle name="40% - הדגשה3 2 2 3 4 5" xfId="12222"/>
    <cellStyle name="40% - הדגשה3 2 2 3 4 6" xfId="30523"/>
    <cellStyle name="40% - הדגשה3 2 2 3 4 7" xfId="6132"/>
    <cellStyle name="40% - הדגשה3 2 2 3 5" xfId="7203"/>
    <cellStyle name="40% - הדגשה3 2 2 3 5 2" xfId="16839"/>
    <cellStyle name="40% - הדגשה3 2 2 3 5 2 2" xfId="23507"/>
    <cellStyle name="40% - הדגשה3 2 2 3 5 3" xfId="20175"/>
    <cellStyle name="40% - הדגשה3 2 2 3 5 4" xfId="13182"/>
    <cellStyle name="40% - הדגשה3 2 2 3 6" xfId="15047"/>
    <cellStyle name="40% - הדגשה3 2 2 3 6 2" xfId="21842"/>
    <cellStyle name="40% - הדגשה3 2 2 3 7" xfId="18539"/>
    <cellStyle name="40% - הדגשה3 2 2 3 8" xfId="11202"/>
    <cellStyle name="40% - הדגשה3 2 2 3 9" xfId="28396"/>
    <cellStyle name="40% - הדגשה3 2 2 4" xfId="605"/>
    <cellStyle name="40% - הדגשה3 2 2 4 2" xfId="1332"/>
    <cellStyle name="40% - הדגשה3 2 2 4 2 2" xfId="2404"/>
    <cellStyle name="40% - הדגשה3 2 2 4 2 2 2" xfId="8802"/>
    <cellStyle name="40% - הדגשה3 2 2 4 2 2 2 2" xfId="18136"/>
    <cellStyle name="40% - הדגשה3 2 2 4 2 2 2 2 2" xfId="24804"/>
    <cellStyle name="40% - הדגשה3 2 2 4 2 2 2 3" xfId="21472"/>
    <cellStyle name="40% - הדגשה3 2 2 4 2 2 2 4" xfId="14544"/>
    <cellStyle name="40% - הדגשה3 2 2 4 2 2 3" xfId="16344"/>
    <cellStyle name="40% - הדגשה3 2 2 4 2 2 3 2" xfId="23139"/>
    <cellStyle name="40% - הדגשה3 2 2 4 2 2 4" xfId="19806"/>
    <cellStyle name="40% - הדגשה3 2 2 4 2 2 5" xfId="12686"/>
    <cellStyle name="40% - הדגשה3 2 2 4 2 2 6" xfId="29995"/>
    <cellStyle name="40% - הדגשה3 2 2 4 2 2 7" xfId="5604"/>
    <cellStyle name="40% - הדגשה3 2 2 4 2 3" xfId="3463"/>
    <cellStyle name="40% - הדגשה3 2 2 4 2 3 2" xfId="9861"/>
    <cellStyle name="40% - הדגשה3 2 2 4 2 3 2 2" xfId="23971"/>
    <cellStyle name="40% - הדגשה3 2 2 4 2 3 2 3" xfId="17303"/>
    <cellStyle name="40% - הדגשה3 2 2 4 2 3 3" xfId="20639"/>
    <cellStyle name="40% - הדגשה3 2 2 4 2 3 4" xfId="13710"/>
    <cellStyle name="40% - הדגשה3 2 2 4 2 3 5" xfId="31054"/>
    <cellStyle name="40% - הדגשה3 2 2 4 2 3 6" xfId="6663"/>
    <cellStyle name="40% - הדגשה3 2 2 4 2 4" xfId="7734"/>
    <cellStyle name="40% - הדגשה3 2 2 4 2 4 2" xfId="22306"/>
    <cellStyle name="40% - הדגשה3 2 2 4 2 4 3" xfId="15511"/>
    <cellStyle name="40% - הדגשה3 2 2 4 2 5" xfId="18973"/>
    <cellStyle name="40% - הדגשה3 2 2 4 2 6" xfId="11846"/>
    <cellStyle name="40% - הדגשה3 2 2 4 2 7" xfId="28927"/>
    <cellStyle name="40% - הדגשה3 2 2 4 2 8" xfId="4536"/>
    <cellStyle name="40% - הדגשה3 2 2 4 3" xfId="1874"/>
    <cellStyle name="40% - הדגשה3 2 2 4 3 2" xfId="8272"/>
    <cellStyle name="40% - הדגשה3 2 2 4 3 2 2" xfId="17720"/>
    <cellStyle name="40% - הדגשה3 2 2 4 3 2 2 2" xfId="24388"/>
    <cellStyle name="40% - הדגשה3 2 2 4 3 2 3" xfId="21056"/>
    <cellStyle name="40% - הדגשה3 2 2 4 3 2 4" xfId="14128"/>
    <cellStyle name="40% - הדגשה3 2 2 4 3 3" xfId="15928"/>
    <cellStyle name="40% - הדגשה3 2 2 4 3 3 2" xfId="22723"/>
    <cellStyle name="40% - הדגשה3 2 2 4 3 4" xfId="19390"/>
    <cellStyle name="40% - הדגשה3 2 2 4 3 5" xfId="12270"/>
    <cellStyle name="40% - הדגשה3 2 2 4 3 6" xfId="29465"/>
    <cellStyle name="40% - הדגשה3 2 2 4 3 7" xfId="5074"/>
    <cellStyle name="40% - הדגשה3 2 2 4 4" xfId="2933"/>
    <cellStyle name="40% - הדגשה3 2 2 4 4 2" xfId="9331"/>
    <cellStyle name="40% - הדגשה3 2 2 4 4 2 2" xfId="23555"/>
    <cellStyle name="40% - הדגשה3 2 2 4 4 2 3" xfId="16887"/>
    <cellStyle name="40% - הדגשה3 2 2 4 4 3" xfId="20223"/>
    <cellStyle name="40% - הדגשה3 2 2 4 4 4" xfId="13230"/>
    <cellStyle name="40% - הדגשה3 2 2 4 4 5" xfId="30524"/>
    <cellStyle name="40% - הדגשה3 2 2 4 4 6" xfId="6133"/>
    <cellStyle name="40% - הדגשה3 2 2 4 5" xfId="7204"/>
    <cellStyle name="40% - הדגשה3 2 2 4 5 2" xfId="21890"/>
    <cellStyle name="40% - הדגשה3 2 2 4 5 3" xfId="15095"/>
    <cellStyle name="40% - הדגשה3 2 2 4 6" xfId="18520"/>
    <cellStyle name="40% - הדגשה3 2 2 4 7" xfId="11356"/>
    <cellStyle name="40% - הדגשה3 2 2 4 8" xfId="28397"/>
    <cellStyle name="40% - הדגשה3 2 2 4 9" xfId="4006"/>
    <cellStyle name="40% - הדגשה3 2 2 5" xfId="1328"/>
    <cellStyle name="40% - הדגשה3 2 2 5 2" xfId="2400"/>
    <cellStyle name="40% - הדגשה3 2 2 5 2 2" xfId="8798"/>
    <cellStyle name="40% - הדגשה3 2 2 5 2 2 2" xfId="17927"/>
    <cellStyle name="40% - הדגשה3 2 2 5 2 2 2 2" xfId="24595"/>
    <cellStyle name="40% - הדגשה3 2 2 5 2 2 3" xfId="21263"/>
    <cellStyle name="40% - הדגשה3 2 2 5 2 2 4" xfId="14335"/>
    <cellStyle name="40% - הדגשה3 2 2 5 2 3" xfId="16135"/>
    <cellStyle name="40% - הדגשה3 2 2 5 2 3 2" xfId="22930"/>
    <cellStyle name="40% - הדגשה3 2 2 5 2 4" xfId="19597"/>
    <cellStyle name="40% - הדגשה3 2 2 5 2 5" xfId="12477"/>
    <cellStyle name="40% - הדגשה3 2 2 5 2 6" xfId="29991"/>
    <cellStyle name="40% - הדגשה3 2 2 5 2 7" xfId="5600"/>
    <cellStyle name="40% - הדגשה3 2 2 5 3" xfId="3459"/>
    <cellStyle name="40% - הדגשה3 2 2 5 3 2" xfId="9857"/>
    <cellStyle name="40% - הדגשה3 2 2 5 3 2 2" xfId="23762"/>
    <cellStyle name="40% - הדגשה3 2 2 5 3 2 3" xfId="17094"/>
    <cellStyle name="40% - הדגשה3 2 2 5 3 3" xfId="20430"/>
    <cellStyle name="40% - הדגשה3 2 2 5 3 4" xfId="13501"/>
    <cellStyle name="40% - הדגשה3 2 2 5 3 5" xfId="31050"/>
    <cellStyle name="40% - הדגשה3 2 2 5 3 6" xfId="6659"/>
    <cellStyle name="40% - הדגשה3 2 2 5 4" xfId="7730"/>
    <cellStyle name="40% - הדגשה3 2 2 5 4 2" xfId="22097"/>
    <cellStyle name="40% - הדגשה3 2 2 5 4 3" xfId="15302"/>
    <cellStyle name="40% - הדגשה3 2 2 5 5" xfId="18764"/>
    <cellStyle name="40% - הדגשה3 2 2 5 6" xfId="11632"/>
    <cellStyle name="40% - הדגשה3 2 2 5 7" xfId="28923"/>
    <cellStyle name="40% - הדגשה3 2 2 5 8" xfId="4532"/>
    <cellStyle name="40% - הדגשה3 2 2 6" xfId="1870"/>
    <cellStyle name="40% - הדגשה3 2 2 6 2" xfId="8268"/>
    <cellStyle name="40% - הדגשה3 2 2 6 2 2" xfId="17510"/>
    <cellStyle name="40% - הדגשה3 2 2 6 2 2 2" xfId="24178"/>
    <cellStyle name="40% - הדגשה3 2 2 6 2 3" xfId="20846"/>
    <cellStyle name="40% - הדגשה3 2 2 6 2 4" xfId="13918"/>
    <cellStyle name="40% - הדגשה3 2 2 6 3" xfId="15718"/>
    <cellStyle name="40% - הדגשה3 2 2 6 3 2" xfId="22513"/>
    <cellStyle name="40% - הדגשה3 2 2 6 4" xfId="19180"/>
    <cellStyle name="40% - הדגשה3 2 2 6 5" xfId="12060"/>
    <cellStyle name="40% - הדגשה3 2 2 6 6" xfId="29461"/>
    <cellStyle name="40% - הדגשה3 2 2 6 7" xfId="5070"/>
    <cellStyle name="40% - הדגשה3 2 2 7" xfId="2929"/>
    <cellStyle name="40% - הדגשה3 2 2 7 2" xfId="9327"/>
    <cellStyle name="40% - הדגשה3 2 2 7 2 2" xfId="23345"/>
    <cellStyle name="40% - הדגשה3 2 2 7 2 3" xfId="16677"/>
    <cellStyle name="40% - הדגשה3 2 2 7 3" xfId="20013"/>
    <cellStyle name="40% - הדגשה3 2 2 7 4" xfId="13020"/>
    <cellStyle name="40% - הדגשה3 2 2 7 5" xfId="30520"/>
    <cellStyle name="40% - הדגשה3 2 2 7 6" xfId="6129"/>
    <cellStyle name="40% - הדגשה3 2 2 8" xfId="7200"/>
    <cellStyle name="40% - הדגשה3 2 2 8 2" xfId="21680"/>
    <cellStyle name="40% - הדגשה3 2 2 8 3" xfId="14885"/>
    <cellStyle name="40% - הדגשה3 2 2 9" xfId="18481"/>
    <cellStyle name="40% - הדגשה3 2 3" xfId="606"/>
    <cellStyle name="40% - הדגשה3 2 3 2" xfId="607"/>
    <cellStyle name="40% - הדגשה3 2 3 2 2" xfId="1334"/>
    <cellStyle name="40% - הדגשה3 2 3 2 2 2" xfId="2406"/>
    <cellStyle name="40% - הדגשה3 2 3 2 2 2 2" xfId="8804"/>
    <cellStyle name="40% - הדגשה3 2 3 2 2 2 3" xfId="27490"/>
    <cellStyle name="40% - הדגשה3 2 3 2 2 2 4" xfId="29997"/>
    <cellStyle name="40% - הדגשה3 2 3 2 2 2 5" xfId="5606"/>
    <cellStyle name="40% - הדגשה3 2 3 2 2 3" xfId="3465"/>
    <cellStyle name="40% - הדגשה3 2 3 2 2 3 2" xfId="9863"/>
    <cellStyle name="40% - הדגשה3 2 3 2 2 3 3" xfId="27951"/>
    <cellStyle name="40% - הדגשה3 2 3 2 2 3 4" xfId="31056"/>
    <cellStyle name="40% - הדגשה3 2 3 2 2 3 5" xfId="6665"/>
    <cellStyle name="40% - הדגשה3 2 3 2 2 4" xfId="7736"/>
    <cellStyle name="40% - הדגשה3 2 3 2 2 5" xfId="27068"/>
    <cellStyle name="40% - הדגשה3 2 3 2 2 6" xfId="28929"/>
    <cellStyle name="40% - הדגשה3 2 3 2 2 7" xfId="4538"/>
    <cellStyle name="40% - הדגשה3 2 3 2 3" xfId="1876"/>
    <cellStyle name="40% - הדגשה3 2 3 2 3 2" xfId="8274"/>
    <cellStyle name="40% - הדגשה3 2 3 2 3 3" xfId="27268"/>
    <cellStyle name="40% - הדגשה3 2 3 2 3 4" xfId="29467"/>
    <cellStyle name="40% - הדגשה3 2 3 2 3 5" xfId="5076"/>
    <cellStyle name="40% - הדגשה3 2 3 2 4" xfId="2935"/>
    <cellStyle name="40% - הדגשה3 2 3 2 4 2" xfId="9333"/>
    <cellStyle name="40% - הדגשה3 2 3 2 4 3" xfId="27719"/>
    <cellStyle name="40% - הדגשה3 2 3 2 4 4" xfId="30526"/>
    <cellStyle name="40% - הדגשה3 2 3 2 4 5" xfId="6135"/>
    <cellStyle name="40% - הדגשה3 2 3 2 5" xfId="7206"/>
    <cellStyle name="40% - הדגשה3 2 3 2 6" xfId="26839"/>
    <cellStyle name="40% - הדגשה3 2 3 2 7" xfId="28399"/>
    <cellStyle name="40% - הדגשה3 2 3 2 8" xfId="4008"/>
    <cellStyle name="40% - הדגשה3 2 3 3" xfId="1333"/>
    <cellStyle name="40% - הדגשה3 2 3 3 2" xfId="2405"/>
    <cellStyle name="40% - הדגשה3 2 3 3 2 2" xfId="8803"/>
    <cellStyle name="40% - הדגשה3 2 3 3 2 3" xfId="27489"/>
    <cellStyle name="40% - הדגשה3 2 3 3 2 4" xfId="29996"/>
    <cellStyle name="40% - הדגשה3 2 3 3 2 5" xfId="5605"/>
    <cellStyle name="40% - הדגשה3 2 3 3 3" xfId="3464"/>
    <cellStyle name="40% - הדגשה3 2 3 3 3 2" xfId="9862"/>
    <cellStyle name="40% - הדגשה3 2 3 3 3 3" xfId="27950"/>
    <cellStyle name="40% - הדגשה3 2 3 3 3 4" xfId="31055"/>
    <cellStyle name="40% - הדגשה3 2 3 3 3 5" xfId="6664"/>
    <cellStyle name="40% - הדגשה3 2 3 3 4" xfId="7735"/>
    <cellStyle name="40% - הדגשה3 2 3 3 5" xfId="27067"/>
    <cellStyle name="40% - הדגשה3 2 3 3 6" xfId="28928"/>
    <cellStyle name="40% - הדגשה3 2 3 3 7" xfId="4537"/>
    <cellStyle name="40% - הדגשה3 2 3 4" xfId="1875"/>
    <cellStyle name="40% - הדגשה3 2 3 4 2" xfId="8273"/>
    <cellStyle name="40% - הדגשה3 2 3 4 3" xfId="27267"/>
    <cellStyle name="40% - הדגשה3 2 3 4 4" xfId="29466"/>
    <cellStyle name="40% - הדגשה3 2 3 4 5" xfId="5075"/>
    <cellStyle name="40% - הדגשה3 2 3 5" xfId="2934"/>
    <cellStyle name="40% - הדגשה3 2 3 5 2" xfId="9332"/>
    <cellStyle name="40% - הדגשה3 2 3 5 3" xfId="27718"/>
    <cellStyle name="40% - הדגשה3 2 3 5 4" xfId="30525"/>
    <cellStyle name="40% - הדגשה3 2 3 5 5" xfId="6134"/>
    <cellStyle name="40% - הדגשה3 2 3 6" xfId="7205"/>
    <cellStyle name="40% - הדגשה3 2 3 6 2" xfId="26838"/>
    <cellStyle name="40% - הדגשה3 2 3 7" xfId="10842"/>
    <cellStyle name="40% - הדגשה3 2 3 8" xfId="28398"/>
    <cellStyle name="40% - הדגשה3 2 3 9" xfId="4007"/>
    <cellStyle name="40% - הדגשה3 2 4" xfId="608"/>
    <cellStyle name="40% - הדגשה3 2 4 2" xfId="1335"/>
    <cellStyle name="40% - הדגשה3 2 4 2 2" xfId="2407"/>
    <cellStyle name="40% - הדגשה3 2 4 2 2 2" xfId="8805"/>
    <cellStyle name="40% - הדגשה3 2 4 2 2 3" xfId="27491"/>
    <cellStyle name="40% - הדגשה3 2 4 2 2 4" xfId="29998"/>
    <cellStyle name="40% - הדגשה3 2 4 2 2 5" xfId="5607"/>
    <cellStyle name="40% - הדגשה3 2 4 2 3" xfId="3466"/>
    <cellStyle name="40% - הדגשה3 2 4 2 3 2" xfId="9864"/>
    <cellStyle name="40% - הדגשה3 2 4 2 3 3" xfId="27952"/>
    <cellStyle name="40% - הדגשה3 2 4 2 3 4" xfId="31057"/>
    <cellStyle name="40% - הדגשה3 2 4 2 3 5" xfId="6666"/>
    <cellStyle name="40% - הדגשה3 2 4 2 4" xfId="7737"/>
    <cellStyle name="40% - הדגשה3 2 4 2 5" xfId="26431"/>
    <cellStyle name="40% - הדגשה3 2 4 2 6" xfId="28930"/>
    <cellStyle name="40% - הדגשה3 2 4 2 7" xfId="4539"/>
    <cellStyle name="40% - הדגשה3 2 4 3" xfId="1877"/>
    <cellStyle name="40% - הדגשה3 2 4 3 2" xfId="8275"/>
    <cellStyle name="40% - הדגשה3 2 4 3 3" xfId="27269"/>
    <cellStyle name="40% - הדגשה3 2 4 3 4" xfId="29468"/>
    <cellStyle name="40% - הדגשה3 2 4 3 5" xfId="5077"/>
    <cellStyle name="40% - הדגשה3 2 4 4" xfId="2936"/>
    <cellStyle name="40% - הדגשה3 2 4 4 2" xfId="9334"/>
    <cellStyle name="40% - הדגשה3 2 4 4 3" xfId="27720"/>
    <cellStyle name="40% - הדגשה3 2 4 4 4" xfId="30527"/>
    <cellStyle name="40% - הדגשה3 2 4 4 5" xfId="6136"/>
    <cellStyle name="40% - הדגשה3 2 4 5" xfId="7207"/>
    <cellStyle name="40% - הדגשה3 2 4 6" xfId="25599"/>
    <cellStyle name="40% - הדגשה3 2 4 7" xfId="28400"/>
    <cellStyle name="40% - הדגשה3 2 4 8" xfId="4009"/>
    <cellStyle name="40% - הדגשה3 2 5" xfId="609"/>
    <cellStyle name="40% - הדגשה3 2 5 2" xfId="1336"/>
    <cellStyle name="40% - הדגשה3 2 5 2 2" xfId="2408"/>
    <cellStyle name="40% - הדגשה3 2 5 2 2 2" xfId="8806"/>
    <cellStyle name="40% - הדגשה3 2 5 2 2 3" xfId="27492"/>
    <cellStyle name="40% - הדגשה3 2 5 2 2 4" xfId="29999"/>
    <cellStyle name="40% - הדגשה3 2 5 2 2 5" xfId="5608"/>
    <cellStyle name="40% - הדגשה3 2 5 2 3" xfId="3467"/>
    <cellStyle name="40% - הדגשה3 2 5 2 3 2" xfId="9865"/>
    <cellStyle name="40% - הדגשה3 2 5 2 3 3" xfId="27953"/>
    <cellStyle name="40% - הדגשה3 2 5 2 3 4" xfId="31058"/>
    <cellStyle name="40% - הדגשה3 2 5 2 3 5" xfId="6667"/>
    <cellStyle name="40% - הדגשה3 2 5 2 4" xfId="7738"/>
    <cellStyle name="40% - הדגשה3 2 5 2 5" xfId="27069"/>
    <cellStyle name="40% - הדגשה3 2 5 2 6" xfId="28931"/>
    <cellStyle name="40% - הדגשה3 2 5 2 7" xfId="4540"/>
    <cellStyle name="40% - הדגשה3 2 5 3" xfId="1878"/>
    <cellStyle name="40% - הדגשה3 2 5 3 2" xfId="8276"/>
    <cellStyle name="40% - הדגשה3 2 5 3 3" xfId="27270"/>
    <cellStyle name="40% - הדגשה3 2 5 3 4" xfId="29469"/>
    <cellStyle name="40% - הדגשה3 2 5 3 5" xfId="5078"/>
    <cellStyle name="40% - הדגשה3 2 5 4" xfId="2937"/>
    <cellStyle name="40% - הדגשה3 2 5 4 2" xfId="9335"/>
    <cellStyle name="40% - הדגשה3 2 5 4 3" xfId="27721"/>
    <cellStyle name="40% - הדגשה3 2 5 4 4" xfId="30528"/>
    <cellStyle name="40% - הדגשה3 2 5 4 5" xfId="6137"/>
    <cellStyle name="40% - הדגשה3 2 5 5" xfId="7208"/>
    <cellStyle name="40% - הדגשה3 2 5 6" xfId="26428"/>
    <cellStyle name="40% - הדגשה3 2 5 7" xfId="28401"/>
    <cellStyle name="40% - הדגשה3 2 5 8" xfId="4010"/>
    <cellStyle name="40% - הדגשה3 2 6" xfId="776"/>
    <cellStyle name="40% - הדגשה3 2 7" xfId="1073"/>
    <cellStyle name="40% - הדגשה3 2 7 2" xfId="2145"/>
    <cellStyle name="40% - הדגשה3 2 7 2 2" xfId="8543"/>
    <cellStyle name="40% - הדגשה3 2 7 2 3" xfId="27418"/>
    <cellStyle name="40% - הדגשה3 2 7 2 4" xfId="29736"/>
    <cellStyle name="40% - הדגשה3 2 7 2 5" xfId="5345"/>
    <cellStyle name="40% - הדגשה3 2 7 3" xfId="3204"/>
    <cellStyle name="40% - הדגשה3 2 7 3 2" xfId="9602"/>
    <cellStyle name="40% - הדגשה3 2 7 3 3" xfId="27878"/>
    <cellStyle name="40% - הדגשה3 2 7 3 4" xfId="30795"/>
    <cellStyle name="40% - הדגשה3 2 7 3 5" xfId="6404"/>
    <cellStyle name="40% - הדגשה3 2 7 4" xfId="7475"/>
    <cellStyle name="40% - הדגשה3 2 7 5" xfId="27013"/>
    <cellStyle name="40% - הדגשה3 2 7 6" xfId="28668"/>
    <cellStyle name="40% - הדגשה3 2 7 7" xfId="4277"/>
    <cellStyle name="40% - הדגשה3 2 8" xfId="1615"/>
    <cellStyle name="40% - הדגשה3 2 8 2" xfId="8013"/>
    <cellStyle name="40% - הדגשה3 2 8 3" xfId="27199"/>
    <cellStyle name="40% - הדגשה3 2 8 4" xfId="29206"/>
    <cellStyle name="40% - הדגשה3 2 8 5" xfId="4815"/>
    <cellStyle name="40% - הדגשה3 2 9" xfId="2674"/>
    <cellStyle name="40% - הדגשה3 2 9 2" xfId="9072"/>
    <cellStyle name="40% - הדגשה3 2 9 3" xfId="27646"/>
    <cellStyle name="40% - הדגשה3 2 9 4" xfId="30265"/>
    <cellStyle name="40% - הדגשה3 2 9 5" xfId="5874"/>
    <cellStyle name="40% - הדגשה3 20" xfId="25716"/>
    <cellStyle name="40% - הדגשה3 20 2" xfId="26599"/>
    <cellStyle name="40% - הדגשה3 21" xfId="25729"/>
    <cellStyle name="40% - הדגשה3 21 2" xfId="26612"/>
    <cellStyle name="40% - הדגשה3 22" xfId="25894"/>
    <cellStyle name="40% - הדגשה3 22 2" xfId="26649"/>
    <cellStyle name="40% - הדגשה3 23" xfId="25907"/>
    <cellStyle name="40% - הדגשה3 23 2" xfId="26662"/>
    <cellStyle name="40% - הדגשה3 24" xfId="26046"/>
    <cellStyle name="40% - הדגשה3 24 2" xfId="26675"/>
    <cellStyle name="40% - הדגשה3 25" xfId="26060"/>
    <cellStyle name="40% - הדגשה3 25 2" xfId="26688"/>
    <cellStyle name="40% - הדגשה3 26" xfId="26073"/>
    <cellStyle name="40% - הדגשה3 26 2" xfId="26701"/>
    <cellStyle name="40% - הדגשה3 27" xfId="26086"/>
    <cellStyle name="40% - הדגשה3 27 2" xfId="26714"/>
    <cellStyle name="40% - הדגשה3 28" xfId="26134"/>
    <cellStyle name="40% - הדגשה3 29" xfId="26147"/>
    <cellStyle name="40% - הדגשה3 3" xfId="296"/>
    <cellStyle name="40% - הדגשה3 3 10" xfId="6989"/>
    <cellStyle name="40% - הדגשה3 3 11" xfId="10455"/>
    <cellStyle name="40% - הדגשה3 3 12" xfId="28182"/>
    <cellStyle name="40% - הדגשה3 3 13" xfId="3791"/>
    <cellStyle name="40% - הדגשה3 3 2" xfId="611"/>
    <cellStyle name="40% - הדגשה3 3 2 10" xfId="28402"/>
    <cellStyle name="40% - הדגשה3 3 2 11" xfId="4011"/>
    <cellStyle name="40% - הדגשה3 3 2 2" xfId="612"/>
    <cellStyle name="40% - הדגשה3 3 2 2 10" xfId="4012"/>
    <cellStyle name="40% - הדגשה3 3 2 2 2" xfId="613"/>
    <cellStyle name="40% - הדגשה3 3 2 2 2 2" xfId="1339"/>
    <cellStyle name="40% - הדגשה3 3 2 2 2 2 2" xfId="2411"/>
    <cellStyle name="40% - הדגשה3 3 2 2 2 2 2 2" xfId="8809"/>
    <cellStyle name="40% - הדגשה3 3 2 2 2 2 2 2 2" xfId="18265"/>
    <cellStyle name="40% - הדגשה3 3 2 2 2 2 2 2 2 2" xfId="24933"/>
    <cellStyle name="40% - הדגשה3 3 2 2 2 2 2 2 3" xfId="21601"/>
    <cellStyle name="40% - הדגשה3 3 2 2 2 2 2 2 4" xfId="14673"/>
    <cellStyle name="40% - הדגשה3 3 2 2 2 2 2 3" xfId="16473"/>
    <cellStyle name="40% - הדגשה3 3 2 2 2 2 2 3 2" xfId="23268"/>
    <cellStyle name="40% - הדגשה3 3 2 2 2 2 2 4" xfId="19935"/>
    <cellStyle name="40% - הדגשה3 3 2 2 2 2 2 5" xfId="12815"/>
    <cellStyle name="40% - הדגשה3 3 2 2 2 2 2 6" xfId="30002"/>
    <cellStyle name="40% - הדגשה3 3 2 2 2 2 2 7" xfId="5611"/>
    <cellStyle name="40% - הדגשה3 3 2 2 2 2 3" xfId="3470"/>
    <cellStyle name="40% - הדגשה3 3 2 2 2 2 3 2" xfId="9868"/>
    <cellStyle name="40% - הדגשה3 3 2 2 2 2 3 2 2" xfId="24100"/>
    <cellStyle name="40% - הדגשה3 3 2 2 2 2 3 2 3" xfId="17432"/>
    <cellStyle name="40% - הדגשה3 3 2 2 2 2 3 3" xfId="20768"/>
    <cellStyle name="40% - הדגשה3 3 2 2 2 2 3 4" xfId="13839"/>
    <cellStyle name="40% - הדגשה3 3 2 2 2 2 3 5" xfId="31061"/>
    <cellStyle name="40% - הדגשה3 3 2 2 2 2 3 6" xfId="6670"/>
    <cellStyle name="40% - הדגשה3 3 2 2 2 2 4" xfId="7741"/>
    <cellStyle name="40% - הדגשה3 3 2 2 2 2 4 2" xfId="22435"/>
    <cellStyle name="40% - הדגשה3 3 2 2 2 2 4 3" xfId="15640"/>
    <cellStyle name="40% - הדגשה3 3 2 2 2 2 5" xfId="19102"/>
    <cellStyle name="40% - הדגשה3 3 2 2 2 2 6" xfId="11975"/>
    <cellStyle name="40% - הדגשה3 3 2 2 2 2 7" xfId="28934"/>
    <cellStyle name="40% - הדגשה3 3 2 2 2 2 8" xfId="4543"/>
    <cellStyle name="40% - הדגשה3 3 2 2 2 3" xfId="1881"/>
    <cellStyle name="40% - הדגשה3 3 2 2 2 3 2" xfId="8279"/>
    <cellStyle name="40% - הדגשה3 3 2 2 2 3 2 2" xfId="17849"/>
    <cellStyle name="40% - הדגשה3 3 2 2 2 3 2 2 2" xfId="24517"/>
    <cellStyle name="40% - הדגשה3 3 2 2 2 3 2 3" xfId="21185"/>
    <cellStyle name="40% - הדגשה3 3 2 2 2 3 2 4" xfId="14257"/>
    <cellStyle name="40% - הדגשה3 3 2 2 2 3 3" xfId="16057"/>
    <cellStyle name="40% - הדגשה3 3 2 2 2 3 3 2" xfId="22852"/>
    <cellStyle name="40% - הדגשה3 3 2 2 2 3 4" xfId="19519"/>
    <cellStyle name="40% - הדגשה3 3 2 2 2 3 5" xfId="12399"/>
    <cellStyle name="40% - הדגשה3 3 2 2 2 3 6" xfId="29472"/>
    <cellStyle name="40% - הדגשה3 3 2 2 2 3 7" xfId="5081"/>
    <cellStyle name="40% - הדגשה3 3 2 2 2 4" xfId="2940"/>
    <cellStyle name="40% - הדגשה3 3 2 2 2 4 2" xfId="9338"/>
    <cellStyle name="40% - הדגשה3 3 2 2 2 4 2 2" xfId="23684"/>
    <cellStyle name="40% - הדגשה3 3 2 2 2 4 2 3" xfId="17016"/>
    <cellStyle name="40% - הדגשה3 3 2 2 2 4 3" xfId="20352"/>
    <cellStyle name="40% - הדגשה3 3 2 2 2 4 4" xfId="13359"/>
    <cellStyle name="40% - הדגשה3 3 2 2 2 4 5" xfId="30531"/>
    <cellStyle name="40% - הדגשה3 3 2 2 2 4 6" xfId="6140"/>
    <cellStyle name="40% - הדגשה3 3 2 2 2 5" xfId="7211"/>
    <cellStyle name="40% - הדגשה3 3 2 2 2 5 2" xfId="22019"/>
    <cellStyle name="40% - הדגשה3 3 2 2 2 5 3" xfId="15224"/>
    <cellStyle name="40% - הדגשה3 3 2 2 2 6" xfId="18686"/>
    <cellStyle name="40% - הדגשה3 3 2 2 2 7" xfId="11485"/>
    <cellStyle name="40% - הדגשה3 3 2 2 2 8" xfId="28404"/>
    <cellStyle name="40% - הדגשה3 3 2 2 2 9" xfId="4013"/>
    <cellStyle name="40% - הדגשה3 3 2 2 3" xfId="1338"/>
    <cellStyle name="40% - הדגשה3 3 2 2 3 2" xfId="2410"/>
    <cellStyle name="40% - הדגשה3 3 2 2 3 2 2" xfId="8808"/>
    <cellStyle name="40% - הדגשה3 3 2 2 3 2 2 2" xfId="18057"/>
    <cellStyle name="40% - הדגשה3 3 2 2 3 2 2 2 2" xfId="24725"/>
    <cellStyle name="40% - הדגשה3 3 2 2 3 2 2 3" xfId="21393"/>
    <cellStyle name="40% - הדגשה3 3 2 2 3 2 2 4" xfId="14465"/>
    <cellStyle name="40% - הדגשה3 3 2 2 3 2 3" xfId="16265"/>
    <cellStyle name="40% - הדגשה3 3 2 2 3 2 3 2" xfId="23060"/>
    <cellStyle name="40% - הדגשה3 3 2 2 3 2 4" xfId="19727"/>
    <cellStyle name="40% - הדגשה3 3 2 2 3 2 5" xfId="12607"/>
    <cellStyle name="40% - הדגשה3 3 2 2 3 2 6" xfId="30001"/>
    <cellStyle name="40% - הדגשה3 3 2 2 3 2 7" xfId="5610"/>
    <cellStyle name="40% - הדגשה3 3 2 2 3 3" xfId="3469"/>
    <cellStyle name="40% - הדגשה3 3 2 2 3 3 2" xfId="9867"/>
    <cellStyle name="40% - הדגשה3 3 2 2 3 3 2 2" xfId="23892"/>
    <cellStyle name="40% - הדגשה3 3 2 2 3 3 2 3" xfId="17224"/>
    <cellStyle name="40% - הדגשה3 3 2 2 3 3 3" xfId="20560"/>
    <cellStyle name="40% - הדגשה3 3 2 2 3 3 4" xfId="13631"/>
    <cellStyle name="40% - הדגשה3 3 2 2 3 3 5" xfId="31060"/>
    <cellStyle name="40% - הדגשה3 3 2 2 3 3 6" xfId="6669"/>
    <cellStyle name="40% - הדגשה3 3 2 2 3 4" xfId="7740"/>
    <cellStyle name="40% - הדגשה3 3 2 2 3 4 2" xfId="22227"/>
    <cellStyle name="40% - הדגשה3 3 2 2 3 4 3" xfId="15432"/>
    <cellStyle name="40% - הדגשה3 3 2 2 3 5" xfId="18894"/>
    <cellStyle name="40% - הדגשה3 3 2 2 3 6" xfId="11762"/>
    <cellStyle name="40% - הדגשה3 3 2 2 3 7" xfId="28933"/>
    <cellStyle name="40% - הדגשה3 3 2 2 3 8" xfId="4542"/>
    <cellStyle name="40% - הדגשה3 3 2 2 4" xfId="1880"/>
    <cellStyle name="40% - הדגשה3 3 2 2 4 2" xfId="8278"/>
    <cellStyle name="40% - הדגשה3 3 2 2 4 2 2" xfId="17640"/>
    <cellStyle name="40% - הדגשה3 3 2 2 4 2 2 2" xfId="24308"/>
    <cellStyle name="40% - הדגשה3 3 2 2 4 2 3" xfId="20976"/>
    <cellStyle name="40% - הדגשה3 3 2 2 4 2 4" xfId="14048"/>
    <cellStyle name="40% - הדגשה3 3 2 2 4 3" xfId="15848"/>
    <cellStyle name="40% - הדגשה3 3 2 2 4 3 2" xfId="22643"/>
    <cellStyle name="40% - הדגשה3 3 2 2 4 4" xfId="19310"/>
    <cellStyle name="40% - הדגשה3 3 2 2 4 5" xfId="12190"/>
    <cellStyle name="40% - הדגשה3 3 2 2 4 6" xfId="29471"/>
    <cellStyle name="40% - הדגשה3 3 2 2 4 7" xfId="5080"/>
    <cellStyle name="40% - הדגשה3 3 2 2 5" xfId="2939"/>
    <cellStyle name="40% - הדגשה3 3 2 2 5 2" xfId="9337"/>
    <cellStyle name="40% - הדגשה3 3 2 2 5 2 2" xfId="23475"/>
    <cellStyle name="40% - הדגשה3 3 2 2 5 2 3" xfId="16807"/>
    <cellStyle name="40% - הדגשה3 3 2 2 5 3" xfId="20143"/>
    <cellStyle name="40% - הדגשה3 3 2 2 5 4" xfId="13150"/>
    <cellStyle name="40% - הדגשה3 3 2 2 5 5" xfId="30530"/>
    <cellStyle name="40% - הדגשה3 3 2 2 5 6" xfId="6139"/>
    <cellStyle name="40% - הדגשה3 3 2 2 6" xfId="7210"/>
    <cellStyle name="40% - הדגשה3 3 2 2 6 2" xfId="21810"/>
    <cellStyle name="40% - הדגשה3 3 2 2 6 3" xfId="15015"/>
    <cellStyle name="40% - הדגשה3 3 2 2 7" xfId="18541"/>
    <cellStyle name="40% - הדגשה3 3 2 2 8" xfId="11155"/>
    <cellStyle name="40% - הדגשה3 3 2 2 9" xfId="28403"/>
    <cellStyle name="40% - הדגשה3 3 2 3" xfId="614"/>
    <cellStyle name="40% - הדגשה3 3 2 3 2" xfId="1340"/>
    <cellStyle name="40% - הדגשה3 3 2 3 2 2" xfId="2412"/>
    <cellStyle name="40% - הדגשה3 3 2 3 2 2 2" xfId="8810"/>
    <cellStyle name="40% - הדגשה3 3 2 3 2 2 2 2" xfId="18184"/>
    <cellStyle name="40% - הדגשה3 3 2 3 2 2 2 2 2" xfId="24852"/>
    <cellStyle name="40% - הדגשה3 3 2 3 2 2 2 3" xfId="21520"/>
    <cellStyle name="40% - הדגשה3 3 2 3 2 2 2 4" xfId="14592"/>
    <cellStyle name="40% - הדגשה3 3 2 3 2 2 3" xfId="16392"/>
    <cellStyle name="40% - הדגשה3 3 2 3 2 2 3 2" xfId="23187"/>
    <cellStyle name="40% - הדגשה3 3 2 3 2 2 4" xfId="19854"/>
    <cellStyle name="40% - הדגשה3 3 2 3 2 2 5" xfId="12734"/>
    <cellStyle name="40% - הדגשה3 3 2 3 2 2 6" xfId="30003"/>
    <cellStyle name="40% - הדגשה3 3 2 3 2 2 7" xfId="5612"/>
    <cellStyle name="40% - הדגשה3 3 2 3 2 3" xfId="3471"/>
    <cellStyle name="40% - הדגשה3 3 2 3 2 3 2" xfId="9869"/>
    <cellStyle name="40% - הדגשה3 3 2 3 2 3 2 2" xfId="24019"/>
    <cellStyle name="40% - הדגשה3 3 2 3 2 3 2 3" xfId="17351"/>
    <cellStyle name="40% - הדגשה3 3 2 3 2 3 3" xfId="20687"/>
    <cellStyle name="40% - הדגשה3 3 2 3 2 3 4" xfId="13758"/>
    <cellStyle name="40% - הדגשה3 3 2 3 2 3 5" xfId="31062"/>
    <cellStyle name="40% - הדגשה3 3 2 3 2 3 6" xfId="6671"/>
    <cellStyle name="40% - הדגשה3 3 2 3 2 4" xfId="7742"/>
    <cellStyle name="40% - הדגשה3 3 2 3 2 4 2" xfId="22354"/>
    <cellStyle name="40% - הדגשה3 3 2 3 2 4 3" xfId="15559"/>
    <cellStyle name="40% - הדגשה3 3 2 3 2 5" xfId="19021"/>
    <cellStyle name="40% - הדגשה3 3 2 3 2 6" xfId="11894"/>
    <cellStyle name="40% - הדגשה3 3 2 3 2 7" xfId="28935"/>
    <cellStyle name="40% - הדגשה3 3 2 3 2 8" xfId="4544"/>
    <cellStyle name="40% - הדגשה3 3 2 3 3" xfId="1882"/>
    <cellStyle name="40% - הדגשה3 3 2 3 3 2" xfId="8280"/>
    <cellStyle name="40% - הדגשה3 3 2 3 3 2 2" xfId="17768"/>
    <cellStyle name="40% - הדגשה3 3 2 3 3 2 2 2" xfId="24436"/>
    <cellStyle name="40% - הדגשה3 3 2 3 3 2 3" xfId="21104"/>
    <cellStyle name="40% - הדגשה3 3 2 3 3 2 4" xfId="14176"/>
    <cellStyle name="40% - הדגשה3 3 2 3 3 3" xfId="15976"/>
    <cellStyle name="40% - הדגשה3 3 2 3 3 3 2" xfId="22771"/>
    <cellStyle name="40% - הדגשה3 3 2 3 3 4" xfId="19438"/>
    <cellStyle name="40% - הדגשה3 3 2 3 3 5" xfId="12318"/>
    <cellStyle name="40% - הדגשה3 3 2 3 3 6" xfId="29473"/>
    <cellStyle name="40% - הדגשה3 3 2 3 3 7" xfId="5082"/>
    <cellStyle name="40% - הדגשה3 3 2 3 4" xfId="2941"/>
    <cellStyle name="40% - הדגשה3 3 2 3 4 2" xfId="9339"/>
    <cellStyle name="40% - הדגשה3 3 2 3 4 2 2" xfId="23603"/>
    <cellStyle name="40% - הדגשה3 3 2 3 4 2 3" xfId="16935"/>
    <cellStyle name="40% - הדגשה3 3 2 3 4 3" xfId="20271"/>
    <cellStyle name="40% - הדגשה3 3 2 3 4 4" xfId="13278"/>
    <cellStyle name="40% - הדגשה3 3 2 3 4 5" xfId="30532"/>
    <cellStyle name="40% - הדגשה3 3 2 3 4 6" xfId="6141"/>
    <cellStyle name="40% - הדגשה3 3 2 3 5" xfId="7212"/>
    <cellStyle name="40% - הדגשה3 3 2 3 5 2" xfId="21938"/>
    <cellStyle name="40% - הדגשה3 3 2 3 5 3" xfId="15143"/>
    <cellStyle name="40% - הדגשה3 3 2 3 6" xfId="18605"/>
    <cellStyle name="40% - הדגשה3 3 2 3 7" xfId="11404"/>
    <cellStyle name="40% - הדגשה3 3 2 3 8" xfId="28405"/>
    <cellStyle name="40% - הדגשה3 3 2 3 9" xfId="4014"/>
    <cellStyle name="40% - הדגשה3 3 2 4" xfId="615"/>
    <cellStyle name="40% - הדגשה3 3 2 4 2" xfId="1341"/>
    <cellStyle name="40% - הדגשה3 3 2 4 2 2" xfId="2413"/>
    <cellStyle name="40% - הדגשה3 3 2 4 2 2 2" xfId="8811"/>
    <cellStyle name="40% - הדגשה3 3 2 4 2 2 2 2" xfId="24643"/>
    <cellStyle name="40% - הדגשה3 3 2 4 2 2 2 3" xfId="17975"/>
    <cellStyle name="40% - הדגשה3 3 2 4 2 2 3" xfId="21311"/>
    <cellStyle name="40% - הדגשה3 3 2 4 2 2 4" xfId="14383"/>
    <cellStyle name="40% - הדגשה3 3 2 4 2 2 5" xfId="30004"/>
    <cellStyle name="40% - הדגשה3 3 2 4 2 2 6" xfId="5613"/>
    <cellStyle name="40% - הדגשה3 3 2 4 2 3" xfId="3472"/>
    <cellStyle name="40% - הדגשה3 3 2 4 2 3 2" xfId="9870"/>
    <cellStyle name="40% - הדגשה3 3 2 4 2 3 2 2" xfId="22978"/>
    <cellStyle name="40% - הדגשה3 3 2 4 2 3 3" xfId="16183"/>
    <cellStyle name="40% - הדגשה3 3 2 4 2 3 4" xfId="31063"/>
    <cellStyle name="40% - הדגשה3 3 2 4 2 3 5" xfId="6672"/>
    <cellStyle name="40% - הדגשה3 3 2 4 2 4" xfId="7743"/>
    <cellStyle name="40% - הדגשה3 3 2 4 2 4 2" xfId="19645"/>
    <cellStyle name="40% - הדגשה3 3 2 4 2 5" xfId="12525"/>
    <cellStyle name="40% - הדגשה3 3 2 4 2 6" xfId="28936"/>
    <cellStyle name="40% - הדגשה3 3 2 4 2 7" xfId="4545"/>
    <cellStyle name="40% - הדגשה3 3 2 4 3" xfId="1883"/>
    <cellStyle name="40% - הדגשה3 3 2 4 3 2" xfId="8281"/>
    <cellStyle name="40% - הדגשה3 3 2 4 3 2 2" xfId="23810"/>
    <cellStyle name="40% - הדגשה3 3 2 4 3 2 3" xfId="17142"/>
    <cellStyle name="40% - הדגשה3 3 2 4 3 3" xfId="20478"/>
    <cellStyle name="40% - הדגשה3 3 2 4 3 4" xfId="13549"/>
    <cellStyle name="40% - הדגשה3 3 2 4 3 5" xfId="29474"/>
    <cellStyle name="40% - הדגשה3 3 2 4 3 6" xfId="5083"/>
    <cellStyle name="40% - הדגשה3 3 2 4 4" xfId="2942"/>
    <cellStyle name="40% - הדגשה3 3 2 4 4 2" xfId="9340"/>
    <cellStyle name="40% - הדגשה3 3 2 4 4 2 2" xfId="22145"/>
    <cellStyle name="40% - הדגשה3 3 2 4 4 3" xfId="15350"/>
    <cellStyle name="40% - הדגשה3 3 2 4 4 4" xfId="30533"/>
    <cellStyle name="40% - הדגשה3 3 2 4 4 5" xfId="6142"/>
    <cellStyle name="40% - הדגשה3 3 2 4 5" xfId="7213"/>
    <cellStyle name="40% - הדגשה3 3 2 4 5 2" xfId="18812"/>
    <cellStyle name="40% - הדגשה3 3 2 4 6" xfId="11680"/>
    <cellStyle name="40% - הדגשה3 3 2 4 7" xfId="28406"/>
    <cellStyle name="40% - הדגשה3 3 2 4 8" xfId="4015"/>
    <cellStyle name="40% - הדגשה3 3 2 5" xfId="1337"/>
    <cellStyle name="40% - הדגשה3 3 2 5 2" xfId="2409"/>
    <cellStyle name="40% - הדגשה3 3 2 5 2 2" xfId="8807"/>
    <cellStyle name="40% - הדגשה3 3 2 5 2 2 2" xfId="24226"/>
    <cellStyle name="40% - הדגשה3 3 2 5 2 2 3" xfId="17558"/>
    <cellStyle name="40% - הדגשה3 3 2 5 2 3" xfId="20894"/>
    <cellStyle name="40% - הדגשה3 3 2 5 2 4" xfId="13966"/>
    <cellStyle name="40% - הדגשה3 3 2 5 2 5" xfId="30000"/>
    <cellStyle name="40% - הדגשה3 3 2 5 2 6" xfId="5609"/>
    <cellStyle name="40% - הדגשה3 3 2 5 3" xfId="3468"/>
    <cellStyle name="40% - הדגשה3 3 2 5 3 2" xfId="9866"/>
    <cellStyle name="40% - הדגשה3 3 2 5 3 2 2" xfId="22561"/>
    <cellStyle name="40% - הדגשה3 3 2 5 3 3" xfId="15766"/>
    <cellStyle name="40% - הדגשה3 3 2 5 3 4" xfId="31059"/>
    <cellStyle name="40% - הדגשה3 3 2 5 3 5" xfId="6668"/>
    <cellStyle name="40% - הדגשה3 3 2 5 4" xfId="7739"/>
    <cellStyle name="40% - הדגשה3 3 2 5 4 2" xfId="19228"/>
    <cellStyle name="40% - הדגשה3 3 2 5 5" xfId="12108"/>
    <cellStyle name="40% - הדגשה3 3 2 5 6" xfId="28932"/>
    <cellStyle name="40% - הדגשה3 3 2 5 7" xfId="4541"/>
    <cellStyle name="40% - הדגשה3 3 2 6" xfId="1879"/>
    <cellStyle name="40% - הדגשה3 3 2 6 2" xfId="8277"/>
    <cellStyle name="40% - הדגשה3 3 2 6 2 2" xfId="23393"/>
    <cellStyle name="40% - הדגשה3 3 2 6 2 3" xfId="16725"/>
    <cellStyle name="40% - הדגשה3 3 2 6 3" xfId="20061"/>
    <cellStyle name="40% - הדגשה3 3 2 6 4" xfId="13068"/>
    <cellStyle name="40% - הדגשה3 3 2 6 5" xfId="29470"/>
    <cellStyle name="40% - הדגשה3 3 2 6 6" xfId="5079"/>
    <cellStyle name="40% - הדגשה3 3 2 7" xfId="2938"/>
    <cellStyle name="40% - הדגשה3 3 2 7 2" xfId="9336"/>
    <cellStyle name="40% - הדגשה3 3 2 7 2 2" xfId="21728"/>
    <cellStyle name="40% - הדגשה3 3 2 7 3" xfId="14933"/>
    <cellStyle name="40% - הדגשה3 3 2 7 4" xfId="30529"/>
    <cellStyle name="40% - הדגשה3 3 2 7 5" xfId="6138"/>
    <cellStyle name="40% - הדגשה3 3 2 8" xfId="7209"/>
    <cellStyle name="40% - הדגשה3 3 2 8 2" xfId="18548"/>
    <cellStyle name="40% - הדגשה3 3 2 9" xfId="10652"/>
    <cellStyle name="40% - הדגשה3 3 3" xfId="616"/>
    <cellStyle name="40% - הדגשה3 3 3 10" xfId="28407"/>
    <cellStyle name="40% - הדגשה3 3 3 11" xfId="4016"/>
    <cellStyle name="40% - הדגשה3 3 3 2" xfId="617"/>
    <cellStyle name="40% - הדגשה3 3 3 2 2" xfId="1343"/>
    <cellStyle name="40% - הדגשה3 3 3 2 2 2" xfId="2415"/>
    <cellStyle name="40% - הדגשה3 3 3 2 2 2 2" xfId="8813"/>
    <cellStyle name="40% - הדגשה3 3 3 2 2 2 2 2" xfId="18275"/>
    <cellStyle name="40% - הדגשה3 3 3 2 2 2 2 2 2" xfId="24943"/>
    <cellStyle name="40% - הדגשה3 3 3 2 2 2 2 3" xfId="21611"/>
    <cellStyle name="40% - הדגשה3 3 3 2 2 2 2 4" xfId="14683"/>
    <cellStyle name="40% - הדגשה3 3 3 2 2 2 3" xfId="16483"/>
    <cellStyle name="40% - הדגשה3 3 3 2 2 2 3 2" xfId="23278"/>
    <cellStyle name="40% - הדגשה3 3 3 2 2 2 4" xfId="19945"/>
    <cellStyle name="40% - הדגשה3 3 3 2 2 2 5" xfId="12825"/>
    <cellStyle name="40% - הדגשה3 3 3 2 2 2 6" xfId="30006"/>
    <cellStyle name="40% - הדגשה3 3 3 2 2 2 7" xfId="5615"/>
    <cellStyle name="40% - הדגשה3 3 3 2 2 3" xfId="3474"/>
    <cellStyle name="40% - הדגשה3 3 3 2 2 3 2" xfId="9872"/>
    <cellStyle name="40% - הדגשה3 3 3 2 2 3 2 2" xfId="24110"/>
    <cellStyle name="40% - הדגשה3 3 3 2 2 3 2 3" xfId="17442"/>
    <cellStyle name="40% - הדגשה3 3 3 2 2 3 3" xfId="20778"/>
    <cellStyle name="40% - הדגשה3 3 3 2 2 3 4" xfId="13849"/>
    <cellStyle name="40% - הדגשה3 3 3 2 2 3 5" xfId="31065"/>
    <cellStyle name="40% - הדגשה3 3 3 2 2 3 6" xfId="6674"/>
    <cellStyle name="40% - הדגשה3 3 3 2 2 4" xfId="7745"/>
    <cellStyle name="40% - הדגשה3 3 3 2 2 4 2" xfId="22445"/>
    <cellStyle name="40% - הדגשה3 3 3 2 2 4 3" xfId="15650"/>
    <cellStyle name="40% - הדגשה3 3 3 2 2 5" xfId="19112"/>
    <cellStyle name="40% - הדגשה3 3 3 2 2 6" xfId="11985"/>
    <cellStyle name="40% - הדגשה3 3 3 2 2 7" xfId="28938"/>
    <cellStyle name="40% - הדגשה3 3 3 2 2 8" xfId="4547"/>
    <cellStyle name="40% - הדגשה3 3 3 2 3" xfId="1885"/>
    <cellStyle name="40% - הדגשה3 3 3 2 3 2" xfId="8283"/>
    <cellStyle name="40% - הדגשה3 3 3 2 3 2 2" xfId="17859"/>
    <cellStyle name="40% - הדגשה3 3 3 2 3 2 2 2" xfId="24527"/>
    <cellStyle name="40% - הדגשה3 3 3 2 3 2 3" xfId="21195"/>
    <cellStyle name="40% - הדגשה3 3 3 2 3 2 4" xfId="14267"/>
    <cellStyle name="40% - הדגשה3 3 3 2 3 3" xfId="16067"/>
    <cellStyle name="40% - הדגשה3 3 3 2 3 3 2" xfId="22862"/>
    <cellStyle name="40% - הדגשה3 3 3 2 3 4" xfId="19529"/>
    <cellStyle name="40% - הדגשה3 3 3 2 3 5" xfId="12409"/>
    <cellStyle name="40% - הדגשה3 3 3 2 3 6" xfId="29476"/>
    <cellStyle name="40% - הדגשה3 3 3 2 3 7" xfId="5085"/>
    <cellStyle name="40% - הדגשה3 3 3 2 4" xfId="2944"/>
    <cellStyle name="40% - הדגשה3 3 3 2 4 2" xfId="9342"/>
    <cellStyle name="40% - הדגשה3 3 3 2 4 2 2" xfId="23694"/>
    <cellStyle name="40% - הדגשה3 3 3 2 4 2 3" xfId="17026"/>
    <cellStyle name="40% - הדגשה3 3 3 2 4 3" xfId="20362"/>
    <cellStyle name="40% - הדגשה3 3 3 2 4 4" xfId="13369"/>
    <cellStyle name="40% - הדגשה3 3 3 2 4 5" xfId="30535"/>
    <cellStyle name="40% - הדגשה3 3 3 2 4 6" xfId="6144"/>
    <cellStyle name="40% - הדגשה3 3 3 2 5" xfId="7215"/>
    <cellStyle name="40% - הדגשה3 3 3 2 5 2" xfId="22029"/>
    <cellStyle name="40% - הדגשה3 3 3 2 5 3" xfId="15234"/>
    <cellStyle name="40% - הדגשה3 3 3 2 6" xfId="18696"/>
    <cellStyle name="40% - הדגשה3 3 3 2 7" xfId="11495"/>
    <cellStyle name="40% - הדגשה3 3 3 2 8" xfId="28408"/>
    <cellStyle name="40% - הדגשה3 3 3 2 9" xfId="4017"/>
    <cellStyle name="40% - הדגשה3 3 3 3" xfId="1342"/>
    <cellStyle name="40% - הדגשה3 3 3 3 2" xfId="2414"/>
    <cellStyle name="40% - הדגשה3 3 3 3 2 2" xfId="8812"/>
    <cellStyle name="40% - הדגשה3 3 3 3 2 2 2" xfId="18067"/>
    <cellStyle name="40% - הדגשה3 3 3 3 2 2 2 2" xfId="24735"/>
    <cellStyle name="40% - הדגשה3 3 3 3 2 2 3" xfId="21403"/>
    <cellStyle name="40% - הדגשה3 3 3 3 2 2 4" xfId="14475"/>
    <cellStyle name="40% - הדגשה3 3 3 3 2 3" xfId="16275"/>
    <cellStyle name="40% - הדגשה3 3 3 3 2 3 2" xfId="23070"/>
    <cellStyle name="40% - הדגשה3 3 3 3 2 4" xfId="19737"/>
    <cellStyle name="40% - הדגשה3 3 3 3 2 5" xfId="12617"/>
    <cellStyle name="40% - הדגשה3 3 3 3 2 6" xfId="30005"/>
    <cellStyle name="40% - הדגשה3 3 3 3 2 7" xfId="5614"/>
    <cellStyle name="40% - הדגשה3 3 3 3 3" xfId="3473"/>
    <cellStyle name="40% - הדגשה3 3 3 3 3 2" xfId="9871"/>
    <cellStyle name="40% - הדגשה3 3 3 3 3 2 2" xfId="23902"/>
    <cellStyle name="40% - הדגשה3 3 3 3 3 2 3" xfId="17234"/>
    <cellStyle name="40% - הדגשה3 3 3 3 3 3" xfId="20570"/>
    <cellStyle name="40% - הדגשה3 3 3 3 3 4" xfId="13641"/>
    <cellStyle name="40% - הדגשה3 3 3 3 3 5" xfId="31064"/>
    <cellStyle name="40% - הדגשה3 3 3 3 3 6" xfId="6673"/>
    <cellStyle name="40% - הדגשה3 3 3 3 4" xfId="7744"/>
    <cellStyle name="40% - הדגשה3 3 3 3 4 2" xfId="22237"/>
    <cellStyle name="40% - הדגשה3 3 3 3 4 3" xfId="15442"/>
    <cellStyle name="40% - הדגשה3 3 3 3 5" xfId="18904"/>
    <cellStyle name="40% - הדגשה3 3 3 3 6" xfId="11772"/>
    <cellStyle name="40% - הדגשה3 3 3 3 7" xfId="28937"/>
    <cellStyle name="40% - הדגשה3 3 3 3 8" xfId="4546"/>
    <cellStyle name="40% - הדגשה3 3 3 4" xfId="1884"/>
    <cellStyle name="40% - הדגשה3 3 3 4 2" xfId="8282"/>
    <cellStyle name="40% - הדגשה3 3 3 4 2 2" xfId="17650"/>
    <cellStyle name="40% - הדגשה3 3 3 4 2 2 2" xfId="24318"/>
    <cellStyle name="40% - הדגשה3 3 3 4 2 3" xfId="20986"/>
    <cellStyle name="40% - הדגשה3 3 3 4 2 4" xfId="14058"/>
    <cellStyle name="40% - הדגשה3 3 3 4 3" xfId="15858"/>
    <cellStyle name="40% - הדגשה3 3 3 4 3 2" xfId="22653"/>
    <cellStyle name="40% - הדגשה3 3 3 4 4" xfId="19320"/>
    <cellStyle name="40% - הדגשה3 3 3 4 5" xfId="12200"/>
    <cellStyle name="40% - הדגשה3 3 3 4 6" xfId="29475"/>
    <cellStyle name="40% - הדגשה3 3 3 4 7" xfId="5084"/>
    <cellStyle name="40% - הדגשה3 3 3 5" xfId="2943"/>
    <cellStyle name="40% - הדגשה3 3 3 5 2" xfId="9341"/>
    <cellStyle name="40% - הדגשה3 3 3 5 2 2" xfId="23485"/>
    <cellStyle name="40% - הדגשה3 3 3 5 2 3" xfId="16817"/>
    <cellStyle name="40% - הדגשה3 3 3 5 3" xfId="20153"/>
    <cellStyle name="40% - הדגשה3 3 3 5 4" xfId="13160"/>
    <cellStyle name="40% - הדגשה3 3 3 5 5" xfId="30534"/>
    <cellStyle name="40% - הדגשה3 3 3 5 6" xfId="6143"/>
    <cellStyle name="40% - הדגשה3 3 3 6" xfId="7214"/>
    <cellStyle name="40% - הדגשה3 3 3 6 2" xfId="21820"/>
    <cellStyle name="40% - הדגשה3 3 3 6 3" xfId="15025"/>
    <cellStyle name="40% - הדגשה3 3 3 7" xfId="18503"/>
    <cellStyle name="40% - הדגשה3 3 3 8" xfId="25529"/>
    <cellStyle name="40% - הדגשה3 3 3 9" xfId="11166"/>
    <cellStyle name="40% - הדגשה3 3 4" xfId="618"/>
    <cellStyle name="40% - הדגשה3 3 4 2" xfId="1344"/>
    <cellStyle name="40% - הדגשה3 3 4 2 2" xfId="2416"/>
    <cellStyle name="40% - הדגשה3 3 4 2 2 2" xfId="8814"/>
    <cellStyle name="40% - הדגשה3 3 4 2 2 2 2" xfId="18137"/>
    <cellStyle name="40% - הדגשה3 3 4 2 2 2 2 2" xfId="24805"/>
    <cellStyle name="40% - הדגשה3 3 4 2 2 2 3" xfId="21473"/>
    <cellStyle name="40% - הדגשה3 3 4 2 2 2 4" xfId="14545"/>
    <cellStyle name="40% - הדגשה3 3 4 2 2 3" xfId="16345"/>
    <cellStyle name="40% - הדגשה3 3 4 2 2 3 2" xfId="23140"/>
    <cellStyle name="40% - הדגשה3 3 4 2 2 4" xfId="19807"/>
    <cellStyle name="40% - הדגשה3 3 4 2 2 5" xfId="12687"/>
    <cellStyle name="40% - הדגשה3 3 4 2 2 6" xfId="30007"/>
    <cellStyle name="40% - הדגשה3 3 4 2 2 7" xfId="5616"/>
    <cellStyle name="40% - הדגשה3 3 4 2 3" xfId="3475"/>
    <cellStyle name="40% - הדגשה3 3 4 2 3 2" xfId="9873"/>
    <cellStyle name="40% - הדגשה3 3 4 2 3 2 2" xfId="23972"/>
    <cellStyle name="40% - הדגשה3 3 4 2 3 2 3" xfId="17304"/>
    <cellStyle name="40% - הדגשה3 3 4 2 3 3" xfId="20640"/>
    <cellStyle name="40% - הדגשה3 3 4 2 3 4" xfId="13711"/>
    <cellStyle name="40% - הדגשה3 3 4 2 3 5" xfId="31066"/>
    <cellStyle name="40% - הדגשה3 3 4 2 3 6" xfId="6675"/>
    <cellStyle name="40% - הדגשה3 3 4 2 4" xfId="7746"/>
    <cellStyle name="40% - הדגשה3 3 4 2 4 2" xfId="22307"/>
    <cellStyle name="40% - הדגשה3 3 4 2 4 3" xfId="15512"/>
    <cellStyle name="40% - הדגשה3 3 4 2 5" xfId="18974"/>
    <cellStyle name="40% - הדגשה3 3 4 2 6" xfId="11847"/>
    <cellStyle name="40% - הדגשה3 3 4 2 7" xfId="28939"/>
    <cellStyle name="40% - הדגשה3 3 4 2 8" xfId="4548"/>
    <cellStyle name="40% - הדגשה3 3 4 3" xfId="1886"/>
    <cellStyle name="40% - הדגשה3 3 4 3 2" xfId="8284"/>
    <cellStyle name="40% - הדגשה3 3 4 3 2 2" xfId="17721"/>
    <cellStyle name="40% - הדגשה3 3 4 3 2 2 2" xfId="24389"/>
    <cellStyle name="40% - הדגשה3 3 4 3 2 3" xfId="21057"/>
    <cellStyle name="40% - הדגשה3 3 4 3 2 4" xfId="14129"/>
    <cellStyle name="40% - הדגשה3 3 4 3 3" xfId="15929"/>
    <cellStyle name="40% - הדגשה3 3 4 3 3 2" xfId="22724"/>
    <cellStyle name="40% - הדגשה3 3 4 3 4" xfId="19391"/>
    <cellStyle name="40% - הדגשה3 3 4 3 5" xfId="12271"/>
    <cellStyle name="40% - הדגשה3 3 4 3 6" xfId="29477"/>
    <cellStyle name="40% - הדגשה3 3 4 3 7" xfId="5086"/>
    <cellStyle name="40% - הדגשה3 3 4 4" xfId="2945"/>
    <cellStyle name="40% - הדגשה3 3 4 4 2" xfId="9343"/>
    <cellStyle name="40% - הדגשה3 3 4 4 2 2" xfId="23556"/>
    <cellStyle name="40% - הדגשה3 3 4 4 2 3" xfId="16888"/>
    <cellStyle name="40% - הדגשה3 3 4 4 3" xfId="20224"/>
    <cellStyle name="40% - הדגשה3 3 4 4 4" xfId="13231"/>
    <cellStyle name="40% - הדגשה3 3 4 4 5" xfId="30536"/>
    <cellStyle name="40% - הדגשה3 3 4 4 6" xfId="6145"/>
    <cellStyle name="40% - הדגשה3 3 4 5" xfId="7216"/>
    <cellStyle name="40% - הדגשה3 3 4 5 2" xfId="21891"/>
    <cellStyle name="40% - הדגשה3 3 4 5 3" xfId="15096"/>
    <cellStyle name="40% - הדגשה3 3 4 6" xfId="18581"/>
    <cellStyle name="40% - הדגשה3 3 4 7" xfId="11357"/>
    <cellStyle name="40% - הדגשה3 3 4 8" xfId="28409"/>
    <cellStyle name="40% - הדגשה3 3 4 9" xfId="4018"/>
    <cellStyle name="40% - הדגשה3 3 5" xfId="619"/>
    <cellStyle name="40% - הדגשה3 3 5 2" xfId="1345"/>
    <cellStyle name="40% - הדגשה3 3 5 2 2" xfId="2417"/>
    <cellStyle name="40% - הדגשה3 3 5 2 2 2" xfId="8815"/>
    <cellStyle name="40% - הדגשה3 3 5 2 2 2 2" xfId="24596"/>
    <cellStyle name="40% - הדגשה3 3 5 2 2 2 3" xfId="17928"/>
    <cellStyle name="40% - הדגשה3 3 5 2 2 3" xfId="21264"/>
    <cellStyle name="40% - הדגשה3 3 5 2 2 4" xfId="14336"/>
    <cellStyle name="40% - הדגשה3 3 5 2 2 5" xfId="30008"/>
    <cellStyle name="40% - הדגשה3 3 5 2 2 6" xfId="5617"/>
    <cellStyle name="40% - הדגשה3 3 5 2 3" xfId="3476"/>
    <cellStyle name="40% - הדגשה3 3 5 2 3 2" xfId="9874"/>
    <cellStyle name="40% - הדגשה3 3 5 2 3 2 2" xfId="22931"/>
    <cellStyle name="40% - הדגשה3 3 5 2 3 3" xfId="16136"/>
    <cellStyle name="40% - הדגשה3 3 5 2 3 4" xfId="31067"/>
    <cellStyle name="40% - הדגשה3 3 5 2 3 5" xfId="6676"/>
    <cellStyle name="40% - הדגשה3 3 5 2 4" xfId="7747"/>
    <cellStyle name="40% - הדגשה3 3 5 2 4 2" xfId="19598"/>
    <cellStyle name="40% - הדגשה3 3 5 2 5" xfId="12478"/>
    <cellStyle name="40% - הדגשה3 3 5 2 6" xfId="28940"/>
    <cellStyle name="40% - הדגשה3 3 5 2 7" xfId="4549"/>
    <cellStyle name="40% - הדגשה3 3 5 3" xfId="1887"/>
    <cellStyle name="40% - הדגשה3 3 5 3 2" xfId="8285"/>
    <cellStyle name="40% - הדגשה3 3 5 3 2 2" xfId="23763"/>
    <cellStyle name="40% - הדגשה3 3 5 3 2 3" xfId="17095"/>
    <cellStyle name="40% - הדגשה3 3 5 3 3" xfId="20431"/>
    <cellStyle name="40% - הדגשה3 3 5 3 4" xfId="13502"/>
    <cellStyle name="40% - הדגשה3 3 5 3 5" xfId="29478"/>
    <cellStyle name="40% - הדגשה3 3 5 3 6" xfId="5087"/>
    <cellStyle name="40% - הדגשה3 3 5 4" xfId="2946"/>
    <cellStyle name="40% - הדגשה3 3 5 4 2" xfId="9344"/>
    <cellStyle name="40% - הדגשה3 3 5 4 2 2" xfId="22098"/>
    <cellStyle name="40% - הדגשה3 3 5 4 3" xfId="15303"/>
    <cellStyle name="40% - הדגשה3 3 5 4 4" xfId="30537"/>
    <cellStyle name="40% - הדגשה3 3 5 4 5" xfId="6146"/>
    <cellStyle name="40% - הדגשה3 3 5 5" xfId="7217"/>
    <cellStyle name="40% - הדגשה3 3 5 5 2" xfId="18765"/>
    <cellStyle name="40% - הדגשה3 3 5 6" xfId="11633"/>
    <cellStyle name="40% - הדגשה3 3 5 7" xfId="28410"/>
    <cellStyle name="40% - הדגשה3 3 5 8" xfId="4019"/>
    <cellStyle name="40% - הדגשה3 3 6" xfId="927"/>
    <cellStyle name="40% - הדגשה3 3 6 2" xfId="13919"/>
    <cellStyle name="40% - הדגשה3 3 6 2 2" xfId="17511"/>
    <cellStyle name="40% - הדגשה3 3 6 2 2 2" xfId="24179"/>
    <cellStyle name="40% - הדגשה3 3 6 2 3" xfId="20847"/>
    <cellStyle name="40% - הדגשה3 3 6 3" xfId="15719"/>
    <cellStyle name="40% - הדגשה3 3 6 3 2" xfId="22514"/>
    <cellStyle name="40% - הדגשה3 3 6 4" xfId="19181"/>
    <cellStyle name="40% - הדגשה3 3 6 5" xfId="26938"/>
    <cellStyle name="40% - הדגשה3 3 6 6" xfId="12061"/>
    <cellStyle name="40% - הדגשה3 3 7" xfId="1117"/>
    <cellStyle name="40% - הדגשה3 3 7 2" xfId="2189"/>
    <cellStyle name="40% - הדגשה3 3 7 2 2" xfId="8587"/>
    <cellStyle name="40% - הדגשה3 3 7 2 2 2" xfId="23346"/>
    <cellStyle name="40% - הדגשה3 3 7 2 3" xfId="16678"/>
    <cellStyle name="40% - הדגשה3 3 7 2 4" xfId="29780"/>
    <cellStyle name="40% - הדגשה3 3 7 2 5" xfId="5389"/>
    <cellStyle name="40% - הדגשה3 3 7 3" xfId="3248"/>
    <cellStyle name="40% - הדגשה3 3 7 3 2" xfId="9646"/>
    <cellStyle name="40% - הדגשה3 3 7 3 3" xfId="20014"/>
    <cellStyle name="40% - הדגשה3 3 7 3 4" xfId="30839"/>
    <cellStyle name="40% - הדגשה3 3 7 3 5" xfId="6448"/>
    <cellStyle name="40% - הדגשה3 3 7 4" xfId="7519"/>
    <cellStyle name="40% - הדגשה3 3 7 5" xfId="13021"/>
    <cellStyle name="40% - הדגשה3 3 7 6" xfId="28712"/>
    <cellStyle name="40% - הדגשה3 3 7 7" xfId="4321"/>
    <cellStyle name="40% - הדגשה3 3 8" xfId="1659"/>
    <cellStyle name="40% - הדגשה3 3 8 2" xfId="8057"/>
    <cellStyle name="40% - הדגשה3 3 8 2 2" xfId="21681"/>
    <cellStyle name="40% - הדגשה3 3 8 3" xfId="14886"/>
    <cellStyle name="40% - הדגשה3 3 8 4" xfId="29250"/>
    <cellStyle name="40% - הדגשה3 3 8 5" xfId="4859"/>
    <cellStyle name="40% - הדגשה3 3 9" xfId="2718"/>
    <cellStyle name="40% - הדגשה3 3 9 2" xfId="9116"/>
    <cellStyle name="40% - הדגשה3 3 9 3" xfId="18542"/>
    <cellStyle name="40% - הדגשה3 3 9 4" xfId="30309"/>
    <cellStyle name="40% - הדגשה3 3 9 5" xfId="5918"/>
    <cellStyle name="40% - הדגשה3 30" xfId="26241"/>
    <cellStyle name="40% - הדגשה3 31" xfId="10105"/>
    <cellStyle name="40% - הדגשה3 32" xfId="28105"/>
    <cellStyle name="40% - הדגשה3 33" xfId="3718"/>
    <cellStyle name="40% - הדגשה3 4" xfId="620"/>
    <cellStyle name="40% - הדגשה3 4 10" xfId="28411"/>
    <cellStyle name="40% - הדגשה3 4 11" xfId="4020"/>
    <cellStyle name="40% - הדגשה3 4 2" xfId="621"/>
    <cellStyle name="40% - הדגשה3 4 2 2" xfId="622"/>
    <cellStyle name="40% - הדגשה3 4 2 2 2" xfId="1348"/>
    <cellStyle name="40% - הדגשה3 4 2 2 2 2" xfId="2420"/>
    <cellStyle name="40% - הדגשה3 4 2 2 2 2 2" xfId="8818"/>
    <cellStyle name="40% - הדגשה3 4 2 2 2 2 2 2" xfId="24885"/>
    <cellStyle name="40% - הדגשה3 4 2 2 2 2 2 3" xfId="18217"/>
    <cellStyle name="40% - הדגשה3 4 2 2 2 2 3" xfId="21553"/>
    <cellStyle name="40% - הדגשה3 4 2 2 2 2 4" xfId="14625"/>
    <cellStyle name="40% - הדגשה3 4 2 2 2 2 5" xfId="30011"/>
    <cellStyle name="40% - הדגשה3 4 2 2 2 2 6" xfId="5620"/>
    <cellStyle name="40% - הדגשה3 4 2 2 2 3" xfId="3479"/>
    <cellStyle name="40% - הדגשה3 4 2 2 2 3 2" xfId="9877"/>
    <cellStyle name="40% - הדגשה3 4 2 2 2 3 2 2" xfId="23220"/>
    <cellStyle name="40% - הדגשה3 4 2 2 2 3 3" xfId="16425"/>
    <cellStyle name="40% - הדגשה3 4 2 2 2 3 4" xfId="31070"/>
    <cellStyle name="40% - הדגשה3 4 2 2 2 3 5" xfId="6679"/>
    <cellStyle name="40% - הדגשה3 4 2 2 2 4" xfId="7750"/>
    <cellStyle name="40% - הדגשה3 4 2 2 2 4 2" xfId="19887"/>
    <cellStyle name="40% - הדגשה3 4 2 2 2 5" xfId="12767"/>
    <cellStyle name="40% - הדגשה3 4 2 2 2 6" xfId="28943"/>
    <cellStyle name="40% - הדגשה3 4 2 2 2 7" xfId="4552"/>
    <cellStyle name="40% - הדגשה3 4 2 2 3" xfId="1890"/>
    <cellStyle name="40% - הדגשה3 4 2 2 3 2" xfId="8288"/>
    <cellStyle name="40% - הדגשה3 4 2 2 3 2 2" xfId="24052"/>
    <cellStyle name="40% - הדגשה3 4 2 2 3 2 3" xfId="17384"/>
    <cellStyle name="40% - הדגשה3 4 2 2 3 3" xfId="20720"/>
    <cellStyle name="40% - הדגשה3 4 2 2 3 4" xfId="13791"/>
    <cellStyle name="40% - הדגשה3 4 2 2 3 5" xfId="29481"/>
    <cellStyle name="40% - הדגשה3 4 2 2 3 6" xfId="5090"/>
    <cellStyle name="40% - הדגשה3 4 2 2 4" xfId="2949"/>
    <cellStyle name="40% - הדגשה3 4 2 2 4 2" xfId="9347"/>
    <cellStyle name="40% - הדגשה3 4 2 2 4 2 2" xfId="22387"/>
    <cellStyle name="40% - הדגשה3 4 2 2 4 3" xfId="15592"/>
    <cellStyle name="40% - הדגשה3 4 2 2 4 4" xfId="30540"/>
    <cellStyle name="40% - הדגשה3 4 2 2 4 5" xfId="6149"/>
    <cellStyle name="40% - הדגשה3 4 2 2 5" xfId="7220"/>
    <cellStyle name="40% - הדגשה3 4 2 2 5 2" xfId="19054"/>
    <cellStyle name="40% - הדגשה3 4 2 2 6" xfId="11927"/>
    <cellStyle name="40% - הדגשה3 4 2 2 7" xfId="28413"/>
    <cellStyle name="40% - הדגשה3 4 2 2 8" xfId="4022"/>
    <cellStyle name="40% - הדגשה3 4 2 3" xfId="1347"/>
    <cellStyle name="40% - הדגשה3 4 2 3 2" xfId="2419"/>
    <cellStyle name="40% - הדגשה3 4 2 3 2 2" xfId="8817"/>
    <cellStyle name="40% - הדגשה3 4 2 3 2 2 2" xfId="24469"/>
    <cellStyle name="40% - הדגשה3 4 2 3 2 2 3" xfId="17801"/>
    <cellStyle name="40% - הדגשה3 4 2 3 2 3" xfId="21137"/>
    <cellStyle name="40% - הדגשה3 4 2 3 2 4" xfId="14209"/>
    <cellStyle name="40% - הדגשה3 4 2 3 2 5" xfId="30010"/>
    <cellStyle name="40% - הדגשה3 4 2 3 2 6" xfId="5619"/>
    <cellStyle name="40% - הדגשה3 4 2 3 3" xfId="3478"/>
    <cellStyle name="40% - הדגשה3 4 2 3 3 2" xfId="9876"/>
    <cellStyle name="40% - הדגשה3 4 2 3 3 2 2" xfId="22804"/>
    <cellStyle name="40% - הדגשה3 4 2 3 3 3" xfId="16009"/>
    <cellStyle name="40% - הדגשה3 4 2 3 3 4" xfId="31069"/>
    <cellStyle name="40% - הדגשה3 4 2 3 3 5" xfId="6678"/>
    <cellStyle name="40% - הדגשה3 4 2 3 4" xfId="7749"/>
    <cellStyle name="40% - הדגשה3 4 2 3 4 2" xfId="19471"/>
    <cellStyle name="40% - הדגשה3 4 2 3 5" xfId="12351"/>
    <cellStyle name="40% - הדגשה3 4 2 3 6" xfId="28942"/>
    <cellStyle name="40% - הדגשה3 4 2 3 7" xfId="4551"/>
    <cellStyle name="40% - הדגשה3 4 2 4" xfId="1889"/>
    <cellStyle name="40% - הדגשה3 4 2 4 2" xfId="8287"/>
    <cellStyle name="40% - הדגשה3 4 2 4 2 2" xfId="23636"/>
    <cellStyle name="40% - הדגשה3 4 2 4 2 3" xfId="16968"/>
    <cellStyle name="40% - הדגשה3 4 2 4 3" xfId="20304"/>
    <cellStyle name="40% - הדגשה3 4 2 4 4" xfId="13311"/>
    <cellStyle name="40% - הדגשה3 4 2 4 5" xfId="29480"/>
    <cellStyle name="40% - הדגשה3 4 2 4 6" xfId="5089"/>
    <cellStyle name="40% - הדגשה3 4 2 5" xfId="2948"/>
    <cellStyle name="40% - הדגשה3 4 2 5 2" xfId="9346"/>
    <cellStyle name="40% - הדגשה3 4 2 5 2 2" xfId="21971"/>
    <cellStyle name="40% - הדגשה3 4 2 5 3" xfId="15176"/>
    <cellStyle name="40% - הדגשה3 4 2 5 4" xfId="30539"/>
    <cellStyle name="40% - הדגשה3 4 2 5 5" xfId="6148"/>
    <cellStyle name="40% - הדגשה3 4 2 6" xfId="7219"/>
    <cellStyle name="40% - הדגשה3 4 2 6 2" xfId="18638"/>
    <cellStyle name="40% - הדגשה3 4 2 7" xfId="11437"/>
    <cellStyle name="40% - הדגשה3 4 2 8" xfId="28412"/>
    <cellStyle name="40% - הדגשה3 4 2 9" xfId="4021"/>
    <cellStyle name="40% - הדגשה3 4 3" xfId="623"/>
    <cellStyle name="40% - הדגשה3 4 3 2" xfId="1349"/>
    <cellStyle name="40% - הדגשה3 4 3 2 2" xfId="2421"/>
    <cellStyle name="40% - הדגשה3 4 3 2 2 2" xfId="8819"/>
    <cellStyle name="40% - הדגשה3 4 3 2 2 2 2" xfId="24676"/>
    <cellStyle name="40% - הדגשה3 4 3 2 2 2 3" xfId="18008"/>
    <cellStyle name="40% - הדגשה3 4 3 2 2 3" xfId="21344"/>
    <cellStyle name="40% - הדגשה3 4 3 2 2 4" xfId="14416"/>
    <cellStyle name="40% - הדגשה3 4 3 2 2 5" xfId="30012"/>
    <cellStyle name="40% - הדגשה3 4 3 2 2 6" xfId="5621"/>
    <cellStyle name="40% - הדגשה3 4 3 2 3" xfId="3480"/>
    <cellStyle name="40% - הדגשה3 4 3 2 3 2" xfId="9878"/>
    <cellStyle name="40% - הדגשה3 4 3 2 3 2 2" xfId="23011"/>
    <cellStyle name="40% - הדגשה3 4 3 2 3 3" xfId="16216"/>
    <cellStyle name="40% - הדגשה3 4 3 2 3 4" xfId="31071"/>
    <cellStyle name="40% - הדגשה3 4 3 2 3 5" xfId="6680"/>
    <cellStyle name="40% - הדגשה3 4 3 2 4" xfId="7751"/>
    <cellStyle name="40% - הדגשה3 4 3 2 4 2" xfId="19678"/>
    <cellStyle name="40% - הדגשה3 4 3 2 5" xfId="12558"/>
    <cellStyle name="40% - הדגשה3 4 3 2 6" xfId="28944"/>
    <cellStyle name="40% - הדגשה3 4 3 2 7" xfId="4553"/>
    <cellStyle name="40% - הדגשה3 4 3 3" xfId="1891"/>
    <cellStyle name="40% - הדגשה3 4 3 3 2" xfId="8289"/>
    <cellStyle name="40% - הדגשה3 4 3 3 2 2" xfId="23843"/>
    <cellStyle name="40% - הדגשה3 4 3 3 2 3" xfId="17175"/>
    <cellStyle name="40% - הדגשה3 4 3 3 3" xfId="20511"/>
    <cellStyle name="40% - הדגשה3 4 3 3 4" xfId="13582"/>
    <cellStyle name="40% - הדגשה3 4 3 3 5" xfId="29482"/>
    <cellStyle name="40% - הדגשה3 4 3 3 6" xfId="5091"/>
    <cellStyle name="40% - הדגשה3 4 3 4" xfId="2950"/>
    <cellStyle name="40% - הדגשה3 4 3 4 2" xfId="9348"/>
    <cellStyle name="40% - הדגשה3 4 3 4 2 2" xfId="22178"/>
    <cellStyle name="40% - הדגשה3 4 3 4 3" xfId="15383"/>
    <cellStyle name="40% - הדגשה3 4 3 4 4" xfId="30541"/>
    <cellStyle name="40% - הדגשה3 4 3 4 5" xfId="6150"/>
    <cellStyle name="40% - הדגשה3 4 3 5" xfId="7221"/>
    <cellStyle name="40% - הדגשה3 4 3 5 2" xfId="18845"/>
    <cellStyle name="40% - הדגשה3 4 3 6" xfId="11713"/>
    <cellStyle name="40% - הדגשה3 4 3 7" xfId="28414"/>
    <cellStyle name="40% - הדגשה3 4 3 8" xfId="4023"/>
    <cellStyle name="40% - הדגשה3 4 4" xfId="624"/>
    <cellStyle name="40% - הדגשה3 4 4 2" xfId="1350"/>
    <cellStyle name="40% - הדגשה3 4 4 2 2" xfId="2422"/>
    <cellStyle name="40% - הדגשה3 4 4 2 2 2" xfId="8820"/>
    <cellStyle name="40% - הדגשה3 4 4 2 2 2 2" xfId="24259"/>
    <cellStyle name="40% - הדגשה3 4 4 2 2 3" xfId="17591"/>
    <cellStyle name="40% - הדגשה3 4 4 2 2 4" xfId="30013"/>
    <cellStyle name="40% - הדגשה3 4 4 2 2 5" xfId="5622"/>
    <cellStyle name="40% - הדגשה3 4 4 2 3" xfId="3481"/>
    <cellStyle name="40% - הדגשה3 4 4 2 3 2" xfId="9879"/>
    <cellStyle name="40% - הדגשה3 4 4 2 3 3" xfId="20927"/>
    <cellStyle name="40% - הדגשה3 4 4 2 3 4" xfId="31072"/>
    <cellStyle name="40% - הדגשה3 4 4 2 3 5" xfId="6681"/>
    <cellStyle name="40% - הדגשה3 4 4 2 4" xfId="7752"/>
    <cellStyle name="40% - הדגשה3 4 4 2 5" xfId="13999"/>
    <cellStyle name="40% - הדגשה3 4 4 2 6" xfId="28945"/>
    <cellStyle name="40% - הדגשה3 4 4 2 7" xfId="4554"/>
    <cellStyle name="40% - הדגשה3 4 4 3" xfId="1892"/>
    <cellStyle name="40% - הדגשה3 4 4 3 2" xfId="8290"/>
    <cellStyle name="40% - הדגשה3 4 4 3 2 2" xfId="22594"/>
    <cellStyle name="40% - הדגשה3 4 4 3 3" xfId="15799"/>
    <cellStyle name="40% - הדגשה3 4 4 3 4" xfId="29483"/>
    <cellStyle name="40% - הדגשה3 4 4 3 5" xfId="5092"/>
    <cellStyle name="40% - הדגשה3 4 4 4" xfId="2951"/>
    <cellStyle name="40% - הדגשה3 4 4 4 2" xfId="9349"/>
    <cellStyle name="40% - הדגשה3 4 4 4 3" xfId="19261"/>
    <cellStyle name="40% - הדגשה3 4 4 4 4" xfId="30542"/>
    <cellStyle name="40% - הדגשה3 4 4 4 5" xfId="6151"/>
    <cellStyle name="40% - הדגשה3 4 4 5" xfId="7222"/>
    <cellStyle name="40% - הדגשה3 4 4 6" xfId="12141"/>
    <cellStyle name="40% - הדגשה3 4 4 7" xfId="28415"/>
    <cellStyle name="40% - הדגשה3 4 4 8" xfId="4024"/>
    <cellStyle name="40% - הדגשה3 4 5" xfId="1346"/>
    <cellStyle name="40% - הדגשה3 4 5 2" xfId="2418"/>
    <cellStyle name="40% - הדגשה3 4 5 2 2" xfId="8816"/>
    <cellStyle name="40% - הדגשה3 4 5 2 2 2" xfId="23426"/>
    <cellStyle name="40% - הדגשה3 4 5 2 3" xfId="16758"/>
    <cellStyle name="40% - הדגשה3 4 5 2 4" xfId="30009"/>
    <cellStyle name="40% - הדגשה3 4 5 2 5" xfId="5618"/>
    <cellStyle name="40% - הדגשה3 4 5 3" xfId="3477"/>
    <cellStyle name="40% - הדגשה3 4 5 3 2" xfId="9875"/>
    <cellStyle name="40% - הדגשה3 4 5 3 3" xfId="20094"/>
    <cellStyle name="40% - הדגשה3 4 5 3 4" xfId="31068"/>
    <cellStyle name="40% - הדגשה3 4 5 3 5" xfId="6677"/>
    <cellStyle name="40% - הדגשה3 4 5 4" xfId="7748"/>
    <cellStyle name="40% - הדגשה3 4 5 5" xfId="13101"/>
    <cellStyle name="40% - הדגשה3 4 5 6" xfId="28941"/>
    <cellStyle name="40% - הדגשה3 4 5 7" xfId="4550"/>
    <cellStyle name="40% - הדגשה3 4 6" xfId="1888"/>
    <cellStyle name="40% - הדגשה3 4 6 2" xfId="8286"/>
    <cellStyle name="40% - הדגשה3 4 6 2 2" xfId="21761"/>
    <cellStyle name="40% - הדגשה3 4 6 3" xfId="14966"/>
    <cellStyle name="40% - הדגשה3 4 6 4" xfId="29479"/>
    <cellStyle name="40% - הדגשה3 4 6 5" xfId="5088"/>
    <cellStyle name="40% - הדגשה3 4 7" xfId="2947"/>
    <cellStyle name="40% - הדגשה3 4 7 2" xfId="9345"/>
    <cellStyle name="40% - הדגשה3 4 7 3" xfId="18521"/>
    <cellStyle name="40% - הדגשה3 4 7 4" xfId="30538"/>
    <cellStyle name="40% - הדגשה3 4 7 5" xfId="6147"/>
    <cellStyle name="40% - הדגשה3 4 8" xfId="7218"/>
    <cellStyle name="40% - הדגשה3 4 9" xfId="10841"/>
    <cellStyle name="40% - הדגשה3 5" xfId="625"/>
    <cellStyle name="40% - הדגשה3 5 2" xfId="626"/>
    <cellStyle name="40% - הדגשה3 5 2 2" xfId="1352"/>
    <cellStyle name="40% - הדגשה3 5 2 2 2" xfId="2424"/>
    <cellStyle name="40% - הדגשה3 5 2 2 2 2" xfId="8822"/>
    <cellStyle name="40% - הדגשה3 5 2 2 2 3" xfId="27494"/>
    <cellStyle name="40% - הדגשה3 5 2 2 2 4" xfId="30015"/>
    <cellStyle name="40% - הדגשה3 5 2 2 2 5" xfId="5624"/>
    <cellStyle name="40% - הדגשה3 5 2 2 3" xfId="3483"/>
    <cellStyle name="40% - הדגשה3 5 2 2 3 2" xfId="9881"/>
    <cellStyle name="40% - הדגשה3 5 2 2 3 3" xfId="27955"/>
    <cellStyle name="40% - הדגשה3 5 2 2 3 4" xfId="31074"/>
    <cellStyle name="40% - הדגשה3 5 2 2 3 5" xfId="6683"/>
    <cellStyle name="40% - הדגשה3 5 2 2 4" xfId="7754"/>
    <cellStyle name="40% - הדגשה3 5 2 2 5" xfId="27070"/>
    <cellStyle name="40% - הדגשה3 5 2 2 6" xfId="28947"/>
    <cellStyle name="40% - הדגשה3 5 2 2 7" xfId="4556"/>
    <cellStyle name="40% - הדגשה3 5 2 3" xfId="1894"/>
    <cellStyle name="40% - הדגשה3 5 2 3 2" xfId="8292"/>
    <cellStyle name="40% - הדגשה3 5 2 3 3" xfId="27272"/>
    <cellStyle name="40% - הדגשה3 5 2 3 4" xfId="29485"/>
    <cellStyle name="40% - הדגשה3 5 2 3 5" xfId="5094"/>
    <cellStyle name="40% - הדגשה3 5 2 4" xfId="2953"/>
    <cellStyle name="40% - הדגשה3 5 2 4 2" xfId="9351"/>
    <cellStyle name="40% - הדגשה3 5 2 4 3" xfId="27723"/>
    <cellStyle name="40% - הדגשה3 5 2 4 4" xfId="30544"/>
    <cellStyle name="40% - הדגשה3 5 2 4 5" xfId="6153"/>
    <cellStyle name="40% - הדגשה3 5 2 5" xfId="7224"/>
    <cellStyle name="40% - הדגשה3 5 2 6" xfId="26415"/>
    <cellStyle name="40% - הדגשה3 5 2 7" xfId="28417"/>
    <cellStyle name="40% - הדגשה3 5 2 8" xfId="4026"/>
    <cellStyle name="40% - הדגשה3 5 3" xfId="1351"/>
    <cellStyle name="40% - הדגשה3 5 3 2" xfId="2423"/>
    <cellStyle name="40% - הדגשה3 5 3 2 2" xfId="8821"/>
    <cellStyle name="40% - הדגשה3 5 3 2 3" xfId="27493"/>
    <cellStyle name="40% - הדגשה3 5 3 2 4" xfId="30014"/>
    <cellStyle name="40% - הדגשה3 5 3 2 5" xfId="5623"/>
    <cellStyle name="40% - הדגשה3 5 3 3" xfId="3482"/>
    <cellStyle name="40% - הדגשה3 5 3 3 2" xfId="9880"/>
    <cellStyle name="40% - הדגשה3 5 3 3 3" xfId="27954"/>
    <cellStyle name="40% - הדגשה3 5 3 3 4" xfId="31073"/>
    <cellStyle name="40% - הדגשה3 5 3 3 5" xfId="6682"/>
    <cellStyle name="40% - הדגשה3 5 3 4" xfId="7753"/>
    <cellStyle name="40% - הדגשה3 5 3 5" xfId="25607"/>
    <cellStyle name="40% - הדגשה3 5 3 6" xfId="28946"/>
    <cellStyle name="40% - הדגשה3 5 3 7" xfId="4555"/>
    <cellStyle name="40% - הדגשה3 5 4" xfId="1893"/>
    <cellStyle name="40% - הדגשה3 5 4 2" xfId="8291"/>
    <cellStyle name="40% - הדגשה3 5 4 3" xfId="27271"/>
    <cellStyle name="40% - הדגשה3 5 4 4" xfId="29484"/>
    <cellStyle name="40% - הדגשה3 5 4 5" xfId="5093"/>
    <cellStyle name="40% - הדגשה3 5 5" xfId="2952"/>
    <cellStyle name="40% - הדגשה3 5 5 2" xfId="9350"/>
    <cellStyle name="40% - הדגשה3 5 5 3" xfId="27722"/>
    <cellStyle name="40% - הדגשה3 5 5 4" xfId="30543"/>
    <cellStyle name="40% - הדגשה3 5 5 5" xfId="6152"/>
    <cellStyle name="40% - הדגשה3 5 6" xfId="7223"/>
    <cellStyle name="40% - הדגשה3 5 7" xfId="10840"/>
    <cellStyle name="40% - הדגשה3 5 8" xfId="28416"/>
    <cellStyle name="40% - הדגשה3 5 9" xfId="4025"/>
    <cellStyle name="40% - הדגשה3 6" xfId="627"/>
    <cellStyle name="40% - הדגשה3 6 10" xfId="4027"/>
    <cellStyle name="40% - הדגשה3 6 2" xfId="1353"/>
    <cellStyle name="40% - הדגשה3 6 2 2" xfId="2425"/>
    <cellStyle name="40% - הדגשה3 6 2 2 2" xfId="8823"/>
    <cellStyle name="40% - הדגשה3 6 2 2 2 2" xfId="14653"/>
    <cellStyle name="40% - הדגשה3 6 2 2 2 2 2" xfId="18245"/>
    <cellStyle name="40% - הדגשה3 6 2 2 2 2 2 2" xfId="24913"/>
    <cellStyle name="40% - הדגשה3 6 2 2 2 2 3" xfId="21581"/>
    <cellStyle name="40% - הדגשה3 6 2 2 2 3" xfId="16453"/>
    <cellStyle name="40% - הדגשה3 6 2 2 2 3 2" xfId="23248"/>
    <cellStyle name="40% - הדגשה3 6 2 2 2 4" xfId="19915"/>
    <cellStyle name="40% - הדגשה3 6 2 2 2 5" xfId="12795"/>
    <cellStyle name="40% - הדגשה3 6 2 2 3" xfId="13819"/>
    <cellStyle name="40% - הדגשה3 6 2 2 3 2" xfId="17412"/>
    <cellStyle name="40% - הדגשה3 6 2 2 3 2 2" xfId="24080"/>
    <cellStyle name="40% - הדגשה3 6 2 2 3 3" xfId="20748"/>
    <cellStyle name="40% - הדגשה3 6 2 2 4" xfId="15620"/>
    <cellStyle name="40% - הדגשה3 6 2 2 4 2" xfId="22415"/>
    <cellStyle name="40% - הדגשה3 6 2 2 5" xfId="19082"/>
    <cellStyle name="40% - הדגשה3 6 2 2 6" xfId="11955"/>
    <cellStyle name="40% - הדגשה3 6 2 2 7" xfId="30016"/>
    <cellStyle name="40% - הדגשה3 6 2 2 8" xfId="5625"/>
    <cellStyle name="40% - הדגשה3 6 2 3" xfId="3484"/>
    <cellStyle name="40% - הדגשה3 6 2 3 2" xfId="9882"/>
    <cellStyle name="40% - הדגשה3 6 2 3 2 2" xfId="17829"/>
    <cellStyle name="40% - הדגשה3 6 2 3 2 2 2" xfId="24497"/>
    <cellStyle name="40% - הדגשה3 6 2 3 2 3" xfId="21165"/>
    <cellStyle name="40% - הדגשה3 6 2 3 2 4" xfId="14237"/>
    <cellStyle name="40% - הדגשה3 6 2 3 3" xfId="16037"/>
    <cellStyle name="40% - הדגשה3 6 2 3 3 2" xfId="22832"/>
    <cellStyle name="40% - הדגשה3 6 2 3 4" xfId="19499"/>
    <cellStyle name="40% - הדגשה3 6 2 3 5" xfId="12379"/>
    <cellStyle name="40% - הדגשה3 6 2 3 6" xfId="31075"/>
    <cellStyle name="40% - הדגשה3 6 2 3 7" xfId="6684"/>
    <cellStyle name="40% - הדגשה3 6 2 4" xfId="7755"/>
    <cellStyle name="40% - הדגשה3 6 2 4 2" xfId="16996"/>
    <cellStyle name="40% - הדגשה3 6 2 4 2 2" xfId="23664"/>
    <cellStyle name="40% - הדגשה3 6 2 4 3" xfId="20332"/>
    <cellStyle name="40% - הדגשה3 6 2 4 4" xfId="13339"/>
    <cellStyle name="40% - הדגשה3 6 2 5" xfId="15204"/>
    <cellStyle name="40% - הדגשה3 6 2 5 2" xfId="21999"/>
    <cellStyle name="40% - הדגשה3 6 2 6" xfId="18666"/>
    <cellStyle name="40% - הדגשה3 6 2 7" xfId="11465"/>
    <cellStyle name="40% - הדגשה3 6 2 8" xfId="28948"/>
    <cellStyle name="40% - הדגשה3 6 2 9" xfId="4557"/>
    <cellStyle name="40% - הדגשה3 6 3" xfId="1895"/>
    <cellStyle name="40% - הדגשה3 6 3 2" xfId="8293"/>
    <cellStyle name="40% - הדגשה3 6 3 2 2" xfId="14444"/>
    <cellStyle name="40% - הדגשה3 6 3 2 2 2" xfId="18036"/>
    <cellStyle name="40% - הדגשה3 6 3 2 2 2 2" xfId="24704"/>
    <cellStyle name="40% - הדגשה3 6 3 2 2 3" xfId="21372"/>
    <cellStyle name="40% - הדגשה3 6 3 2 3" xfId="16244"/>
    <cellStyle name="40% - הדגשה3 6 3 2 3 2" xfId="23039"/>
    <cellStyle name="40% - הדגשה3 6 3 2 4" xfId="19706"/>
    <cellStyle name="40% - הדגשה3 6 3 2 5" xfId="12586"/>
    <cellStyle name="40% - הדגשה3 6 3 3" xfId="13610"/>
    <cellStyle name="40% - הדגשה3 6 3 3 2" xfId="17203"/>
    <cellStyle name="40% - הדגשה3 6 3 3 2 2" xfId="23871"/>
    <cellStyle name="40% - הדגשה3 6 3 3 3" xfId="20539"/>
    <cellStyle name="40% - הדגשה3 6 3 4" xfId="15411"/>
    <cellStyle name="40% - הדגשה3 6 3 4 2" xfId="22206"/>
    <cellStyle name="40% - הדגשה3 6 3 5" xfId="18873"/>
    <cellStyle name="40% - הדגשה3 6 3 6" xfId="11741"/>
    <cellStyle name="40% - הדגשה3 6 3 7" xfId="29486"/>
    <cellStyle name="40% - הדגשה3 6 3 8" xfId="5095"/>
    <cellStyle name="40% - הדגשה3 6 4" xfId="2954"/>
    <cellStyle name="40% - הדגשה3 6 4 2" xfId="9352"/>
    <cellStyle name="40% - הדגשה3 6 4 2 2" xfId="17619"/>
    <cellStyle name="40% - הדגשה3 6 4 2 2 2" xfId="24287"/>
    <cellStyle name="40% - הדגשה3 6 4 2 3" xfId="20955"/>
    <cellStyle name="40% - הדגשה3 6 4 2 4" xfId="14027"/>
    <cellStyle name="40% - הדגשה3 6 4 3" xfId="15827"/>
    <cellStyle name="40% - הדגשה3 6 4 3 2" xfId="22622"/>
    <cellStyle name="40% - הדגשה3 6 4 4" xfId="19289"/>
    <cellStyle name="40% - הדגשה3 6 4 5" xfId="12169"/>
    <cellStyle name="40% - הדגשה3 6 4 6" xfId="30545"/>
    <cellStyle name="40% - הדגשה3 6 4 7" xfId="6154"/>
    <cellStyle name="40% - הדגשה3 6 5" xfId="7225"/>
    <cellStyle name="40% - הדגשה3 6 5 2" xfId="16786"/>
    <cellStyle name="40% - הדגשה3 6 5 2 2" xfId="23454"/>
    <cellStyle name="40% - הדגשה3 6 5 3" xfId="20122"/>
    <cellStyle name="40% - הדגשה3 6 5 4" xfId="13129"/>
    <cellStyle name="40% - הדגשה3 6 6" xfId="14994"/>
    <cellStyle name="40% - הדגשה3 6 6 2" xfId="21789"/>
    <cellStyle name="40% - הדגשה3 6 7" xfId="18499"/>
    <cellStyle name="40% - הדגשה3 6 8" xfId="11124"/>
    <cellStyle name="40% - הדגשה3 6 9" xfId="28418"/>
    <cellStyle name="40% - הדגשה3 7" xfId="628"/>
    <cellStyle name="40% - הדגשה3 7 2" xfId="1354"/>
    <cellStyle name="40% - הדגשה3 7 2 2" xfId="2426"/>
    <cellStyle name="40% - הדגשה3 7 2 2 2" xfId="8824"/>
    <cellStyle name="40% - הדגשה3 7 2 2 2 2" xfId="18160"/>
    <cellStyle name="40% - הדגשה3 7 2 2 2 2 2" xfId="24828"/>
    <cellStyle name="40% - הדגשה3 7 2 2 2 3" xfId="21496"/>
    <cellStyle name="40% - הדגשה3 7 2 2 2 4" xfId="14568"/>
    <cellStyle name="40% - הדגשה3 7 2 2 3" xfId="16368"/>
    <cellStyle name="40% - הדגשה3 7 2 2 3 2" xfId="23163"/>
    <cellStyle name="40% - הדגשה3 7 2 2 4" xfId="19830"/>
    <cellStyle name="40% - הדגשה3 7 2 2 5" xfId="12710"/>
    <cellStyle name="40% - הדגשה3 7 2 2 6" xfId="30017"/>
    <cellStyle name="40% - הדגשה3 7 2 2 7" xfId="5626"/>
    <cellStyle name="40% - הדגשה3 7 2 3" xfId="3485"/>
    <cellStyle name="40% - הדגשה3 7 2 3 2" xfId="9883"/>
    <cellStyle name="40% - הדגשה3 7 2 3 2 2" xfId="23995"/>
    <cellStyle name="40% - הדגשה3 7 2 3 2 3" xfId="17327"/>
    <cellStyle name="40% - הדגשה3 7 2 3 3" xfId="20663"/>
    <cellStyle name="40% - הדגשה3 7 2 3 4" xfId="13734"/>
    <cellStyle name="40% - הדגשה3 7 2 3 5" xfId="31076"/>
    <cellStyle name="40% - הדגשה3 7 2 3 6" xfId="6685"/>
    <cellStyle name="40% - הדגשה3 7 2 4" xfId="7756"/>
    <cellStyle name="40% - הדגשה3 7 2 4 2" xfId="22330"/>
    <cellStyle name="40% - הדגשה3 7 2 4 3" xfId="15535"/>
    <cellStyle name="40% - הדגשה3 7 2 5" xfId="18997"/>
    <cellStyle name="40% - הדגשה3 7 2 6" xfId="11870"/>
    <cellStyle name="40% - הדגשה3 7 2 7" xfId="28949"/>
    <cellStyle name="40% - הדגשה3 7 2 8" xfId="4558"/>
    <cellStyle name="40% - הדגשה3 7 3" xfId="1896"/>
    <cellStyle name="40% - הדגשה3 7 3 2" xfId="8294"/>
    <cellStyle name="40% - הדגשה3 7 3 2 2" xfId="17744"/>
    <cellStyle name="40% - הדגשה3 7 3 2 2 2" xfId="24412"/>
    <cellStyle name="40% - הדגשה3 7 3 2 3" xfId="21080"/>
    <cellStyle name="40% - הדגשה3 7 3 2 4" xfId="14152"/>
    <cellStyle name="40% - הדגשה3 7 3 3" xfId="15952"/>
    <cellStyle name="40% - הדגשה3 7 3 3 2" xfId="22747"/>
    <cellStyle name="40% - הדגשה3 7 3 4" xfId="19414"/>
    <cellStyle name="40% - הדגשה3 7 3 5" xfId="12294"/>
    <cellStyle name="40% - הדגשה3 7 3 6" xfId="29487"/>
    <cellStyle name="40% - הדגשה3 7 3 7" xfId="5096"/>
    <cellStyle name="40% - הדגשה3 7 4" xfId="2955"/>
    <cellStyle name="40% - הדגשה3 7 4 2" xfId="9353"/>
    <cellStyle name="40% - הדגשה3 7 4 2 2" xfId="23579"/>
    <cellStyle name="40% - הדגשה3 7 4 2 3" xfId="16911"/>
    <cellStyle name="40% - הדגשה3 7 4 3" xfId="20247"/>
    <cellStyle name="40% - הדגשה3 7 4 4" xfId="13254"/>
    <cellStyle name="40% - הדגשה3 7 4 5" xfId="30546"/>
    <cellStyle name="40% - הדגשה3 7 4 6" xfId="6155"/>
    <cellStyle name="40% - הדגשה3 7 5" xfId="7226"/>
    <cellStyle name="40% - הדגשה3 7 5 2" xfId="21914"/>
    <cellStyle name="40% - הדגשה3 7 5 3" xfId="15119"/>
    <cellStyle name="40% - הדגשה3 7 6" xfId="18338"/>
    <cellStyle name="40% - הדגשה3 7 7" xfId="11380"/>
    <cellStyle name="40% - הדגשה3 7 8" xfId="28419"/>
    <cellStyle name="40% - הדגשה3 7 9" xfId="4028"/>
    <cellStyle name="40% - הדגשה3 8" xfId="1052"/>
    <cellStyle name="40% - הדגשה3 8 2" xfId="2124"/>
    <cellStyle name="40% - הדגשה3 8 2 2" xfId="8522"/>
    <cellStyle name="40% - הדגשה3 8 2 2 2" xfId="17951"/>
    <cellStyle name="40% - הדגשה3 8 2 2 2 2" xfId="24619"/>
    <cellStyle name="40% - הדגשה3 8 2 2 3" xfId="21287"/>
    <cellStyle name="40% - הדגשה3 8 2 2 4" xfId="14359"/>
    <cellStyle name="40% - הדגשה3 8 2 3" xfId="16159"/>
    <cellStyle name="40% - הדגשה3 8 2 3 2" xfId="22954"/>
    <cellStyle name="40% - הדגשה3 8 2 4" xfId="19621"/>
    <cellStyle name="40% - הדגשה3 8 2 5" xfId="12501"/>
    <cellStyle name="40% - הדגשה3 8 2 6" xfId="29715"/>
    <cellStyle name="40% - הדגשה3 8 2 7" xfId="5324"/>
    <cellStyle name="40% - הדגשה3 8 3" xfId="3183"/>
    <cellStyle name="40% - הדגשה3 8 3 2" xfId="9581"/>
    <cellStyle name="40% - הדגשה3 8 3 2 2" xfId="23786"/>
    <cellStyle name="40% - הדגשה3 8 3 2 3" xfId="17118"/>
    <cellStyle name="40% - הדגשה3 8 3 3" xfId="20454"/>
    <cellStyle name="40% - הדגשה3 8 3 4" xfId="13525"/>
    <cellStyle name="40% - הדגשה3 8 3 5" xfId="30774"/>
    <cellStyle name="40% - הדגשה3 8 3 6" xfId="6383"/>
    <cellStyle name="40% - הדגשה3 8 4" xfId="7454"/>
    <cellStyle name="40% - הדגשה3 8 4 2" xfId="22121"/>
    <cellStyle name="40% - הדגשה3 8 4 3" xfId="15326"/>
    <cellStyle name="40% - הדגשה3 8 5" xfId="18788"/>
    <cellStyle name="40% - הדגשה3 8 6" xfId="11656"/>
    <cellStyle name="40% - הדגשה3 8 7" xfId="28647"/>
    <cellStyle name="40% - הדגשה3 8 8" xfId="4256"/>
    <cellStyle name="40% - הדגשה3 9" xfId="1582"/>
    <cellStyle name="40% - הדגשה3 9 2" xfId="7980"/>
    <cellStyle name="40% - הדגשה3 9 2 2" xfId="17534"/>
    <cellStyle name="40% - הדגשה3 9 2 2 2" xfId="24202"/>
    <cellStyle name="40% - הדגשה3 9 2 3" xfId="20870"/>
    <cellStyle name="40% - הדגשה3 9 2 4" xfId="13942"/>
    <cellStyle name="40% - הדגשה3 9 3" xfId="15742"/>
    <cellStyle name="40% - הדגשה3 9 3 2" xfId="22537"/>
    <cellStyle name="40% - הדגשה3 9 4" xfId="19204"/>
    <cellStyle name="40% - הדגשה3 9 5" xfId="12084"/>
    <cellStyle name="40% - הדגשה3 9 6" xfId="29173"/>
    <cellStyle name="40% - הדגשה3 9 7" xfId="4782"/>
    <cellStyle name="40% - הדגשה4" xfId="52" builtinId="43" customBuiltin="1"/>
    <cellStyle name="40% - הדגשה4 10" xfId="2655"/>
    <cellStyle name="40% - הדגשה4 10 2" xfId="9053"/>
    <cellStyle name="40% - הדגשה4 10 2 2" xfId="23371"/>
    <cellStyle name="40% - הדגשה4 10 2 3" xfId="16703"/>
    <cellStyle name="40% - הדגשה4 10 3" xfId="20039"/>
    <cellStyle name="40% - הדגשה4 10 4" xfId="13046"/>
    <cellStyle name="40% - הדגשה4 10 5" xfId="30246"/>
    <cellStyle name="40% - הדגשה4 10 6" xfId="5855"/>
    <cellStyle name="40% - הדגשה4 11" xfId="6914"/>
    <cellStyle name="40% - הדגשה4 11 2" xfId="21706"/>
    <cellStyle name="40% - הדגשה4 11 3" xfId="14911"/>
    <cellStyle name="40% - הדגשה4 12" xfId="18525"/>
    <cellStyle name="40% - הדגשה4 12 2" xfId="26394"/>
    <cellStyle name="40% - הדגשה4 13" xfId="25629"/>
    <cellStyle name="40% - הדגשה4 13 2" xfId="26512"/>
    <cellStyle name="40% - הדגשה4 14" xfId="25642"/>
    <cellStyle name="40% - הדגשה4 14 2" xfId="26525"/>
    <cellStyle name="40% - הדגשה4 15" xfId="25654"/>
    <cellStyle name="40% - הדגשה4 15 2" xfId="26537"/>
    <cellStyle name="40% - הדגשה4 16" xfId="25666"/>
    <cellStyle name="40% - הדגשה4 16 2" xfId="26549"/>
    <cellStyle name="40% - הדגשה4 17" xfId="25678"/>
    <cellStyle name="40% - הדגשה4 17 2" xfId="26562"/>
    <cellStyle name="40% - הדגשה4 18" xfId="25691"/>
    <cellStyle name="40% - הדגשה4 18 2" xfId="26575"/>
    <cellStyle name="40% - הדגשה4 19" xfId="25705"/>
    <cellStyle name="40% - הדגשה4 19 2" xfId="26588"/>
    <cellStyle name="40% - הדגשה4 2" xfId="208"/>
    <cellStyle name="40% - הדגשה4 2 10" xfId="6946"/>
    <cellStyle name="40% - הדגשה4 2 11" xfId="10198"/>
    <cellStyle name="40% - הדגשה4 2 12" xfId="28139"/>
    <cellStyle name="40% - הדגשה4 2 13" xfId="3748"/>
    <cellStyle name="40% - הדגשה4 2 2" xfId="630"/>
    <cellStyle name="40% - הדגשה4 2 2 10" xfId="10456"/>
    <cellStyle name="40% - הדגשה4 2 2 11" xfId="28420"/>
    <cellStyle name="40% - הדגשה4 2 2 12" xfId="4029"/>
    <cellStyle name="40% - הדגשה4 2 2 2" xfId="631"/>
    <cellStyle name="40% - הדגשה4 2 2 2 10" xfId="28421"/>
    <cellStyle name="40% - הדגשה4 2 2 2 11" xfId="4030"/>
    <cellStyle name="40% - הדגשה4 2 2 2 2" xfId="632"/>
    <cellStyle name="40% - הדגשה4 2 2 2 2 10" xfId="4031"/>
    <cellStyle name="40% - הדגשה4 2 2 2 2 2" xfId="1357"/>
    <cellStyle name="40% - הדגשה4 2 2 2 2 2 2" xfId="2429"/>
    <cellStyle name="40% - הדגשה4 2 2 2 2 2 2 2" xfId="8827"/>
    <cellStyle name="40% - הדגשה4 2 2 2 2 2 2 2 2" xfId="14713"/>
    <cellStyle name="40% - הדגשה4 2 2 2 2 2 2 2 2 2" xfId="18305"/>
    <cellStyle name="40% - הדגשה4 2 2 2 2 2 2 2 2 2 2" xfId="24973"/>
    <cellStyle name="40% - הדגשה4 2 2 2 2 2 2 2 2 3" xfId="21641"/>
    <cellStyle name="40% - הדגשה4 2 2 2 2 2 2 2 3" xfId="16513"/>
    <cellStyle name="40% - הדגשה4 2 2 2 2 2 2 2 3 2" xfId="23308"/>
    <cellStyle name="40% - הדגשה4 2 2 2 2 2 2 2 4" xfId="19975"/>
    <cellStyle name="40% - הדגשה4 2 2 2 2 2 2 2 5" xfId="12855"/>
    <cellStyle name="40% - הדגשה4 2 2 2 2 2 2 3" xfId="13879"/>
    <cellStyle name="40% - הדגשה4 2 2 2 2 2 2 3 2" xfId="17472"/>
    <cellStyle name="40% - הדגשה4 2 2 2 2 2 2 3 2 2" xfId="24140"/>
    <cellStyle name="40% - הדגשה4 2 2 2 2 2 2 3 3" xfId="20808"/>
    <cellStyle name="40% - הדגשה4 2 2 2 2 2 2 4" xfId="15680"/>
    <cellStyle name="40% - הדגשה4 2 2 2 2 2 2 4 2" xfId="22475"/>
    <cellStyle name="40% - הדגשה4 2 2 2 2 2 2 5" xfId="19142"/>
    <cellStyle name="40% - הדגשה4 2 2 2 2 2 2 6" xfId="12015"/>
    <cellStyle name="40% - הדגשה4 2 2 2 2 2 2 7" xfId="30020"/>
    <cellStyle name="40% - הדגשה4 2 2 2 2 2 2 8" xfId="5629"/>
    <cellStyle name="40% - הדגשה4 2 2 2 2 2 3" xfId="3488"/>
    <cellStyle name="40% - הדגשה4 2 2 2 2 2 3 2" xfId="9886"/>
    <cellStyle name="40% - הדגשה4 2 2 2 2 2 3 2 2" xfId="17889"/>
    <cellStyle name="40% - הדגשה4 2 2 2 2 2 3 2 2 2" xfId="24557"/>
    <cellStyle name="40% - הדגשה4 2 2 2 2 2 3 2 3" xfId="21225"/>
    <cellStyle name="40% - הדגשה4 2 2 2 2 2 3 2 4" xfId="14297"/>
    <cellStyle name="40% - הדגשה4 2 2 2 2 2 3 3" xfId="16097"/>
    <cellStyle name="40% - הדגשה4 2 2 2 2 2 3 3 2" xfId="22892"/>
    <cellStyle name="40% - הדגשה4 2 2 2 2 2 3 4" xfId="19559"/>
    <cellStyle name="40% - הדגשה4 2 2 2 2 2 3 5" xfId="12439"/>
    <cellStyle name="40% - הדגשה4 2 2 2 2 2 3 6" xfId="31079"/>
    <cellStyle name="40% - הדגשה4 2 2 2 2 2 3 7" xfId="6688"/>
    <cellStyle name="40% - הדגשה4 2 2 2 2 2 4" xfId="7759"/>
    <cellStyle name="40% - הדגשה4 2 2 2 2 2 4 2" xfId="17056"/>
    <cellStyle name="40% - הדגשה4 2 2 2 2 2 4 2 2" xfId="23724"/>
    <cellStyle name="40% - הדגשה4 2 2 2 2 2 4 3" xfId="20392"/>
    <cellStyle name="40% - הדגשה4 2 2 2 2 2 4 4" xfId="13399"/>
    <cellStyle name="40% - הדגשה4 2 2 2 2 2 5" xfId="15264"/>
    <cellStyle name="40% - הדגשה4 2 2 2 2 2 5 2" xfId="22059"/>
    <cellStyle name="40% - הדגשה4 2 2 2 2 2 6" xfId="18726"/>
    <cellStyle name="40% - הדגשה4 2 2 2 2 2 7" xfId="11525"/>
    <cellStyle name="40% - הדגשה4 2 2 2 2 2 8" xfId="28952"/>
    <cellStyle name="40% - הדגשה4 2 2 2 2 2 9" xfId="4561"/>
    <cellStyle name="40% - הדגשה4 2 2 2 2 3" xfId="1899"/>
    <cellStyle name="40% - הדגשה4 2 2 2 2 3 2" xfId="8297"/>
    <cellStyle name="40% - הדגשה4 2 2 2 2 3 2 2" xfId="14505"/>
    <cellStyle name="40% - הדגשה4 2 2 2 2 3 2 2 2" xfId="18097"/>
    <cellStyle name="40% - הדגשה4 2 2 2 2 3 2 2 2 2" xfId="24765"/>
    <cellStyle name="40% - הדגשה4 2 2 2 2 3 2 2 3" xfId="21433"/>
    <cellStyle name="40% - הדגשה4 2 2 2 2 3 2 3" xfId="16305"/>
    <cellStyle name="40% - הדגשה4 2 2 2 2 3 2 3 2" xfId="23100"/>
    <cellStyle name="40% - הדגשה4 2 2 2 2 3 2 4" xfId="19767"/>
    <cellStyle name="40% - הדגשה4 2 2 2 2 3 2 5" xfId="12647"/>
    <cellStyle name="40% - הדגשה4 2 2 2 2 3 3" xfId="13671"/>
    <cellStyle name="40% - הדגשה4 2 2 2 2 3 3 2" xfId="17264"/>
    <cellStyle name="40% - הדגשה4 2 2 2 2 3 3 2 2" xfId="23932"/>
    <cellStyle name="40% - הדגשה4 2 2 2 2 3 3 3" xfId="20600"/>
    <cellStyle name="40% - הדגשה4 2 2 2 2 3 4" xfId="15472"/>
    <cellStyle name="40% - הדגשה4 2 2 2 2 3 4 2" xfId="22267"/>
    <cellStyle name="40% - הדגשה4 2 2 2 2 3 5" xfId="18934"/>
    <cellStyle name="40% - הדגשה4 2 2 2 2 3 6" xfId="11802"/>
    <cellStyle name="40% - הדגשה4 2 2 2 2 3 7" xfId="29490"/>
    <cellStyle name="40% - הדגשה4 2 2 2 2 3 8" xfId="5099"/>
    <cellStyle name="40% - הדגשה4 2 2 2 2 4" xfId="2958"/>
    <cellStyle name="40% - הדגשה4 2 2 2 2 4 2" xfId="9356"/>
    <cellStyle name="40% - הדגשה4 2 2 2 2 4 2 2" xfId="17680"/>
    <cellStyle name="40% - הדגשה4 2 2 2 2 4 2 2 2" xfId="24348"/>
    <cellStyle name="40% - הדגשה4 2 2 2 2 4 2 3" xfId="21016"/>
    <cellStyle name="40% - הדגשה4 2 2 2 2 4 2 4" xfId="14088"/>
    <cellStyle name="40% - הדגשה4 2 2 2 2 4 3" xfId="15888"/>
    <cellStyle name="40% - הדגשה4 2 2 2 2 4 3 2" xfId="22683"/>
    <cellStyle name="40% - הדגשה4 2 2 2 2 4 4" xfId="19350"/>
    <cellStyle name="40% - הדגשה4 2 2 2 2 4 5" xfId="12230"/>
    <cellStyle name="40% - הדגשה4 2 2 2 2 4 6" xfId="30549"/>
    <cellStyle name="40% - הדגשה4 2 2 2 2 4 7" xfId="6158"/>
    <cellStyle name="40% - הדגשה4 2 2 2 2 5" xfId="7229"/>
    <cellStyle name="40% - הדגשה4 2 2 2 2 5 2" xfId="16847"/>
    <cellStyle name="40% - הדגשה4 2 2 2 2 5 2 2" xfId="23515"/>
    <cellStyle name="40% - הדגשה4 2 2 2 2 5 3" xfId="20183"/>
    <cellStyle name="40% - הדגשה4 2 2 2 2 5 4" xfId="13190"/>
    <cellStyle name="40% - הדגשה4 2 2 2 2 6" xfId="15055"/>
    <cellStyle name="40% - הדגשה4 2 2 2 2 6 2" xfId="21850"/>
    <cellStyle name="40% - הדגשה4 2 2 2 2 7" xfId="18532"/>
    <cellStyle name="40% - הדגשה4 2 2 2 2 8" xfId="11212"/>
    <cellStyle name="40% - הדגשה4 2 2 2 2 9" xfId="28422"/>
    <cellStyle name="40% - הדגשה4 2 2 2 3" xfId="1356"/>
    <cellStyle name="40% - הדגשה4 2 2 2 3 2" xfId="2428"/>
    <cellStyle name="40% - הדגשה4 2 2 2 3 2 2" xfId="8826"/>
    <cellStyle name="40% - הדגשה4 2 2 2 3 2 2 2" xfId="14580"/>
    <cellStyle name="40% - הדגשה4 2 2 2 3 2 2 2 2" xfId="18172"/>
    <cellStyle name="40% - הדגשה4 2 2 2 3 2 2 2 2 2" xfId="24840"/>
    <cellStyle name="40% - הדגשה4 2 2 2 3 2 2 2 3" xfId="21508"/>
    <cellStyle name="40% - הדגשה4 2 2 2 3 2 2 3" xfId="16380"/>
    <cellStyle name="40% - הדגשה4 2 2 2 3 2 2 3 2" xfId="23175"/>
    <cellStyle name="40% - הדגשה4 2 2 2 3 2 2 4" xfId="19842"/>
    <cellStyle name="40% - הדגשה4 2 2 2 3 2 2 5" xfId="12722"/>
    <cellStyle name="40% - הדגשה4 2 2 2 3 2 3" xfId="13746"/>
    <cellStyle name="40% - הדגשה4 2 2 2 3 2 3 2" xfId="17339"/>
    <cellStyle name="40% - הדגשה4 2 2 2 3 2 3 2 2" xfId="24007"/>
    <cellStyle name="40% - הדגשה4 2 2 2 3 2 3 3" xfId="20675"/>
    <cellStyle name="40% - הדגשה4 2 2 2 3 2 4" xfId="15547"/>
    <cellStyle name="40% - הדגשה4 2 2 2 3 2 4 2" xfId="22342"/>
    <cellStyle name="40% - הדגשה4 2 2 2 3 2 5" xfId="19009"/>
    <cellStyle name="40% - הדגשה4 2 2 2 3 2 6" xfId="11882"/>
    <cellStyle name="40% - הדגשה4 2 2 2 3 2 7" xfId="30019"/>
    <cellStyle name="40% - הדגשה4 2 2 2 3 2 8" xfId="5628"/>
    <cellStyle name="40% - הדגשה4 2 2 2 3 3" xfId="3487"/>
    <cellStyle name="40% - הדגשה4 2 2 2 3 3 2" xfId="9885"/>
    <cellStyle name="40% - הדגשה4 2 2 2 3 3 2 2" xfId="17756"/>
    <cellStyle name="40% - הדגשה4 2 2 2 3 3 2 2 2" xfId="24424"/>
    <cellStyle name="40% - הדגשה4 2 2 2 3 3 2 3" xfId="21092"/>
    <cellStyle name="40% - הדגשה4 2 2 2 3 3 2 4" xfId="14164"/>
    <cellStyle name="40% - הדגשה4 2 2 2 3 3 3" xfId="15964"/>
    <cellStyle name="40% - הדגשה4 2 2 2 3 3 3 2" xfId="22759"/>
    <cellStyle name="40% - הדגשה4 2 2 2 3 3 4" xfId="19426"/>
    <cellStyle name="40% - הדגשה4 2 2 2 3 3 5" xfId="12306"/>
    <cellStyle name="40% - הדגשה4 2 2 2 3 3 6" xfId="31078"/>
    <cellStyle name="40% - הדגשה4 2 2 2 3 3 7" xfId="6687"/>
    <cellStyle name="40% - הדגשה4 2 2 2 3 4" xfId="7758"/>
    <cellStyle name="40% - הדגשה4 2 2 2 3 4 2" xfId="16923"/>
    <cellStyle name="40% - הדגשה4 2 2 2 3 4 2 2" xfId="23591"/>
    <cellStyle name="40% - הדגשה4 2 2 2 3 4 3" xfId="20259"/>
    <cellStyle name="40% - הדגשה4 2 2 2 3 4 4" xfId="13266"/>
    <cellStyle name="40% - הדגשה4 2 2 2 3 5" xfId="15131"/>
    <cellStyle name="40% - הדגשה4 2 2 2 3 5 2" xfId="21926"/>
    <cellStyle name="40% - הדגשה4 2 2 2 3 6" xfId="18593"/>
    <cellStyle name="40% - הדגשה4 2 2 2 3 7" xfId="11392"/>
    <cellStyle name="40% - הדגשה4 2 2 2 3 8" xfId="28951"/>
    <cellStyle name="40% - הדגשה4 2 2 2 3 9" xfId="4560"/>
    <cellStyle name="40% - הדגשה4 2 2 2 4" xfId="1898"/>
    <cellStyle name="40% - הדגשה4 2 2 2 4 2" xfId="8296"/>
    <cellStyle name="40% - הדגשה4 2 2 2 4 2 2" xfId="14371"/>
    <cellStyle name="40% - הדגשה4 2 2 2 4 2 2 2" xfId="17963"/>
    <cellStyle name="40% - הדגשה4 2 2 2 4 2 2 2 2" xfId="24631"/>
    <cellStyle name="40% - הדגשה4 2 2 2 4 2 2 3" xfId="21299"/>
    <cellStyle name="40% - הדגשה4 2 2 2 4 2 3" xfId="16171"/>
    <cellStyle name="40% - הדגשה4 2 2 2 4 2 3 2" xfId="22966"/>
    <cellStyle name="40% - הדגשה4 2 2 2 4 2 4" xfId="19633"/>
    <cellStyle name="40% - הדגשה4 2 2 2 4 2 5" xfId="12513"/>
    <cellStyle name="40% - הדגשה4 2 2 2 4 3" xfId="13537"/>
    <cellStyle name="40% - הדגשה4 2 2 2 4 3 2" xfId="17130"/>
    <cellStyle name="40% - הדגשה4 2 2 2 4 3 2 2" xfId="23798"/>
    <cellStyle name="40% - הדגשה4 2 2 2 4 3 3" xfId="20466"/>
    <cellStyle name="40% - הדגשה4 2 2 2 4 4" xfId="15338"/>
    <cellStyle name="40% - הדגשה4 2 2 2 4 4 2" xfId="22133"/>
    <cellStyle name="40% - הדגשה4 2 2 2 4 5" xfId="18800"/>
    <cellStyle name="40% - הדגשה4 2 2 2 4 6" xfId="11668"/>
    <cellStyle name="40% - הדגשה4 2 2 2 4 7" xfId="29489"/>
    <cellStyle name="40% - הדגשה4 2 2 2 4 8" xfId="5098"/>
    <cellStyle name="40% - הדגשה4 2 2 2 5" xfId="2957"/>
    <cellStyle name="40% - הדגשה4 2 2 2 5 2" xfId="9355"/>
    <cellStyle name="40% - הדגשה4 2 2 2 5 2 2" xfId="17546"/>
    <cellStyle name="40% - הדגשה4 2 2 2 5 2 2 2" xfId="24214"/>
    <cellStyle name="40% - הדגשה4 2 2 2 5 2 3" xfId="20882"/>
    <cellStyle name="40% - הדגשה4 2 2 2 5 2 4" xfId="13954"/>
    <cellStyle name="40% - הדגשה4 2 2 2 5 3" xfId="15754"/>
    <cellStyle name="40% - הדגשה4 2 2 2 5 3 2" xfId="22549"/>
    <cellStyle name="40% - הדגשה4 2 2 2 5 4" xfId="19216"/>
    <cellStyle name="40% - הדגשה4 2 2 2 5 5" xfId="12096"/>
    <cellStyle name="40% - הדגשה4 2 2 2 5 6" xfId="30548"/>
    <cellStyle name="40% - הדגשה4 2 2 2 5 7" xfId="6157"/>
    <cellStyle name="40% - הדגשה4 2 2 2 6" xfId="7228"/>
    <cellStyle name="40% - הדגשה4 2 2 2 6 2" xfId="16713"/>
    <cellStyle name="40% - הדגשה4 2 2 2 6 2 2" xfId="23381"/>
    <cellStyle name="40% - הדגשה4 2 2 2 6 3" xfId="20049"/>
    <cellStyle name="40% - הדגשה4 2 2 2 6 4" xfId="13056"/>
    <cellStyle name="40% - הדגשה4 2 2 2 7" xfId="14921"/>
    <cellStyle name="40% - הדגשה4 2 2 2 7 2" xfId="21716"/>
    <cellStyle name="40% - הדגשה4 2 2 2 8" xfId="18570"/>
    <cellStyle name="40% - הדגשה4 2 2 2 9" xfId="10634"/>
    <cellStyle name="40% - הדגשה4 2 2 3" xfId="633"/>
    <cellStyle name="40% - הדגשה4 2 2 3 10" xfId="4032"/>
    <cellStyle name="40% - הדגשה4 2 2 3 2" xfId="1358"/>
    <cellStyle name="40% - הדגשה4 2 2 3 2 2" xfId="2430"/>
    <cellStyle name="40% - הדגשה4 2 2 3 2 2 2" xfId="8828"/>
    <cellStyle name="40% - הדגשה4 2 2 3 2 2 2 2" xfId="14658"/>
    <cellStyle name="40% - הדגשה4 2 2 3 2 2 2 2 2" xfId="18250"/>
    <cellStyle name="40% - הדגשה4 2 2 3 2 2 2 2 2 2" xfId="24918"/>
    <cellStyle name="40% - הדגשה4 2 2 3 2 2 2 2 3" xfId="21586"/>
    <cellStyle name="40% - הדגשה4 2 2 3 2 2 2 3" xfId="16458"/>
    <cellStyle name="40% - הדגשה4 2 2 3 2 2 2 3 2" xfId="23253"/>
    <cellStyle name="40% - הדגשה4 2 2 3 2 2 2 4" xfId="19920"/>
    <cellStyle name="40% - הדגשה4 2 2 3 2 2 2 5" xfId="12800"/>
    <cellStyle name="40% - הדגשה4 2 2 3 2 2 3" xfId="13824"/>
    <cellStyle name="40% - הדגשה4 2 2 3 2 2 3 2" xfId="17417"/>
    <cellStyle name="40% - הדגשה4 2 2 3 2 2 3 2 2" xfId="24085"/>
    <cellStyle name="40% - הדגשה4 2 2 3 2 2 3 3" xfId="20753"/>
    <cellStyle name="40% - הדגשה4 2 2 3 2 2 4" xfId="15625"/>
    <cellStyle name="40% - הדגשה4 2 2 3 2 2 4 2" xfId="22420"/>
    <cellStyle name="40% - הדגשה4 2 2 3 2 2 5" xfId="19087"/>
    <cellStyle name="40% - הדגשה4 2 2 3 2 2 6" xfId="11960"/>
    <cellStyle name="40% - הדגשה4 2 2 3 2 2 7" xfId="30021"/>
    <cellStyle name="40% - הדגשה4 2 2 3 2 2 8" xfId="5630"/>
    <cellStyle name="40% - הדגשה4 2 2 3 2 3" xfId="3489"/>
    <cellStyle name="40% - הדגשה4 2 2 3 2 3 2" xfId="9887"/>
    <cellStyle name="40% - הדגשה4 2 2 3 2 3 2 2" xfId="17834"/>
    <cellStyle name="40% - הדגשה4 2 2 3 2 3 2 2 2" xfId="24502"/>
    <cellStyle name="40% - הדגשה4 2 2 3 2 3 2 3" xfId="21170"/>
    <cellStyle name="40% - הדגשה4 2 2 3 2 3 2 4" xfId="14242"/>
    <cellStyle name="40% - הדגשה4 2 2 3 2 3 3" xfId="16042"/>
    <cellStyle name="40% - הדגשה4 2 2 3 2 3 3 2" xfId="22837"/>
    <cellStyle name="40% - הדגשה4 2 2 3 2 3 4" xfId="19504"/>
    <cellStyle name="40% - הדגשה4 2 2 3 2 3 5" xfId="12384"/>
    <cellStyle name="40% - הדגשה4 2 2 3 2 3 6" xfId="31080"/>
    <cellStyle name="40% - הדגשה4 2 2 3 2 3 7" xfId="6689"/>
    <cellStyle name="40% - הדגשה4 2 2 3 2 4" xfId="7760"/>
    <cellStyle name="40% - הדגשה4 2 2 3 2 4 2" xfId="17001"/>
    <cellStyle name="40% - הדגשה4 2 2 3 2 4 2 2" xfId="23669"/>
    <cellStyle name="40% - הדגשה4 2 2 3 2 4 3" xfId="20337"/>
    <cellStyle name="40% - הדגשה4 2 2 3 2 4 4" xfId="13344"/>
    <cellStyle name="40% - הדגשה4 2 2 3 2 5" xfId="15209"/>
    <cellStyle name="40% - הדגשה4 2 2 3 2 5 2" xfId="22004"/>
    <cellStyle name="40% - הדגשה4 2 2 3 2 6" xfId="18671"/>
    <cellStyle name="40% - הדגשה4 2 2 3 2 7" xfId="11470"/>
    <cellStyle name="40% - הדגשה4 2 2 3 2 8" xfId="28953"/>
    <cellStyle name="40% - הדגשה4 2 2 3 2 9" xfId="4562"/>
    <cellStyle name="40% - הדגשה4 2 2 3 3" xfId="1900"/>
    <cellStyle name="40% - הדגשה4 2 2 3 3 2" xfId="8298"/>
    <cellStyle name="40% - הדגשה4 2 2 3 3 2 2" xfId="14449"/>
    <cellStyle name="40% - הדגשה4 2 2 3 3 2 2 2" xfId="18041"/>
    <cellStyle name="40% - הדגשה4 2 2 3 3 2 2 2 2" xfId="24709"/>
    <cellStyle name="40% - הדגשה4 2 2 3 3 2 2 3" xfId="21377"/>
    <cellStyle name="40% - הדגשה4 2 2 3 3 2 3" xfId="16249"/>
    <cellStyle name="40% - הדגשה4 2 2 3 3 2 3 2" xfId="23044"/>
    <cellStyle name="40% - הדגשה4 2 2 3 3 2 4" xfId="19711"/>
    <cellStyle name="40% - הדגשה4 2 2 3 3 2 5" xfId="12591"/>
    <cellStyle name="40% - הדגשה4 2 2 3 3 3" xfId="13615"/>
    <cellStyle name="40% - הדגשה4 2 2 3 3 3 2" xfId="17208"/>
    <cellStyle name="40% - הדגשה4 2 2 3 3 3 2 2" xfId="23876"/>
    <cellStyle name="40% - הדגשה4 2 2 3 3 3 3" xfId="20544"/>
    <cellStyle name="40% - הדגשה4 2 2 3 3 4" xfId="15416"/>
    <cellStyle name="40% - הדגשה4 2 2 3 3 4 2" xfId="22211"/>
    <cellStyle name="40% - הדגשה4 2 2 3 3 5" xfId="18878"/>
    <cellStyle name="40% - הדגשה4 2 2 3 3 6" xfId="11746"/>
    <cellStyle name="40% - הדגשה4 2 2 3 3 7" xfId="29491"/>
    <cellStyle name="40% - הדגשה4 2 2 3 3 8" xfId="5100"/>
    <cellStyle name="40% - הדגשה4 2 2 3 4" xfId="2959"/>
    <cellStyle name="40% - הדגשה4 2 2 3 4 2" xfId="9357"/>
    <cellStyle name="40% - הדגשה4 2 2 3 4 2 2" xfId="17624"/>
    <cellStyle name="40% - הדגשה4 2 2 3 4 2 2 2" xfId="24292"/>
    <cellStyle name="40% - הדגשה4 2 2 3 4 2 3" xfId="20960"/>
    <cellStyle name="40% - הדגשה4 2 2 3 4 2 4" xfId="14032"/>
    <cellStyle name="40% - הדגשה4 2 2 3 4 3" xfId="15832"/>
    <cellStyle name="40% - הדגשה4 2 2 3 4 3 2" xfId="22627"/>
    <cellStyle name="40% - הדגשה4 2 2 3 4 4" xfId="19294"/>
    <cellStyle name="40% - הדגשה4 2 2 3 4 5" xfId="12174"/>
    <cellStyle name="40% - הדגשה4 2 2 3 4 6" xfId="30550"/>
    <cellStyle name="40% - הדגשה4 2 2 3 4 7" xfId="6159"/>
    <cellStyle name="40% - הדגשה4 2 2 3 5" xfId="7230"/>
    <cellStyle name="40% - הדגשה4 2 2 3 5 2" xfId="16791"/>
    <cellStyle name="40% - הדגשה4 2 2 3 5 2 2" xfId="23459"/>
    <cellStyle name="40% - הדגשה4 2 2 3 5 3" xfId="20127"/>
    <cellStyle name="40% - הדגשה4 2 2 3 5 4" xfId="13134"/>
    <cellStyle name="40% - הדגשה4 2 2 3 6" xfId="14999"/>
    <cellStyle name="40% - הדגשה4 2 2 3 6 2" xfId="21794"/>
    <cellStyle name="40% - הדגשה4 2 2 3 7" xfId="18545"/>
    <cellStyle name="40% - הדגשה4 2 2 3 8" xfId="11129"/>
    <cellStyle name="40% - הדגשה4 2 2 3 9" xfId="28423"/>
    <cellStyle name="40% - הדגשה4 2 2 4" xfId="634"/>
    <cellStyle name="40% - הדגשה4 2 2 4 2" xfId="1359"/>
    <cellStyle name="40% - הדגשה4 2 2 4 2 2" xfId="2431"/>
    <cellStyle name="40% - הדגשה4 2 2 4 2 2 2" xfId="8829"/>
    <cellStyle name="40% - הדגשה4 2 2 4 2 2 2 2" xfId="18138"/>
    <cellStyle name="40% - הדגשה4 2 2 4 2 2 2 2 2" xfId="24806"/>
    <cellStyle name="40% - הדגשה4 2 2 4 2 2 2 3" xfId="21474"/>
    <cellStyle name="40% - הדגשה4 2 2 4 2 2 2 4" xfId="14546"/>
    <cellStyle name="40% - הדגשה4 2 2 4 2 2 3" xfId="16346"/>
    <cellStyle name="40% - הדגשה4 2 2 4 2 2 3 2" xfId="23141"/>
    <cellStyle name="40% - הדגשה4 2 2 4 2 2 4" xfId="19808"/>
    <cellStyle name="40% - הדגשה4 2 2 4 2 2 5" xfId="12688"/>
    <cellStyle name="40% - הדגשה4 2 2 4 2 2 6" xfId="30022"/>
    <cellStyle name="40% - הדגשה4 2 2 4 2 2 7" xfId="5631"/>
    <cellStyle name="40% - הדגשה4 2 2 4 2 3" xfId="3490"/>
    <cellStyle name="40% - הדגשה4 2 2 4 2 3 2" xfId="9888"/>
    <cellStyle name="40% - הדגשה4 2 2 4 2 3 2 2" xfId="23973"/>
    <cellStyle name="40% - הדגשה4 2 2 4 2 3 2 3" xfId="17305"/>
    <cellStyle name="40% - הדגשה4 2 2 4 2 3 3" xfId="20641"/>
    <cellStyle name="40% - הדגשה4 2 2 4 2 3 4" xfId="13712"/>
    <cellStyle name="40% - הדגשה4 2 2 4 2 3 5" xfId="31081"/>
    <cellStyle name="40% - הדגשה4 2 2 4 2 3 6" xfId="6690"/>
    <cellStyle name="40% - הדגשה4 2 2 4 2 4" xfId="7761"/>
    <cellStyle name="40% - הדגשה4 2 2 4 2 4 2" xfId="22308"/>
    <cellStyle name="40% - הדגשה4 2 2 4 2 4 3" xfId="15513"/>
    <cellStyle name="40% - הדגשה4 2 2 4 2 5" xfId="18975"/>
    <cellStyle name="40% - הדגשה4 2 2 4 2 6" xfId="11848"/>
    <cellStyle name="40% - הדגשה4 2 2 4 2 7" xfId="28954"/>
    <cellStyle name="40% - הדגשה4 2 2 4 2 8" xfId="4563"/>
    <cellStyle name="40% - הדגשה4 2 2 4 3" xfId="1901"/>
    <cellStyle name="40% - הדגשה4 2 2 4 3 2" xfId="8299"/>
    <cellStyle name="40% - הדגשה4 2 2 4 3 2 2" xfId="17722"/>
    <cellStyle name="40% - הדגשה4 2 2 4 3 2 2 2" xfId="24390"/>
    <cellStyle name="40% - הדגשה4 2 2 4 3 2 3" xfId="21058"/>
    <cellStyle name="40% - הדגשה4 2 2 4 3 2 4" xfId="14130"/>
    <cellStyle name="40% - הדגשה4 2 2 4 3 3" xfId="15930"/>
    <cellStyle name="40% - הדגשה4 2 2 4 3 3 2" xfId="22725"/>
    <cellStyle name="40% - הדגשה4 2 2 4 3 4" xfId="19392"/>
    <cellStyle name="40% - הדגשה4 2 2 4 3 5" xfId="12272"/>
    <cellStyle name="40% - הדגשה4 2 2 4 3 6" xfId="29492"/>
    <cellStyle name="40% - הדגשה4 2 2 4 3 7" xfId="5101"/>
    <cellStyle name="40% - הדגשה4 2 2 4 4" xfId="2960"/>
    <cellStyle name="40% - הדגשה4 2 2 4 4 2" xfId="9358"/>
    <cellStyle name="40% - הדגשה4 2 2 4 4 2 2" xfId="23557"/>
    <cellStyle name="40% - הדגשה4 2 2 4 4 2 3" xfId="16889"/>
    <cellStyle name="40% - הדגשה4 2 2 4 4 3" xfId="20225"/>
    <cellStyle name="40% - הדגשה4 2 2 4 4 4" xfId="13232"/>
    <cellStyle name="40% - הדגשה4 2 2 4 4 5" xfId="30551"/>
    <cellStyle name="40% - הדגשה4 2 2 4 4 6" xfId="6160"/>
    <cellStyle name="40% - הדגשה4 2 2 4 5" xfId="7231"/>
    <cellStyle name="40% - הדגשה4 2 2 4 5 2" xfId="21892"/>
    <cellStyle name="40% - הדגשה4 2 2 4 5 3" xfId="15097"/>
    <cellStyle name="40% - הדגשה4 2 2 4 6" xfId="18460"/>
    <cellStyle name="40% - הדגשה4 2 2 4 7" xfId="11358"/>
    <cellStyle name="40% - הדגשה4 2 2 4 8" xfId="28424"/>
    <cellStyle name="40% - הדגשה4 2 2 4 9" xfId="4033"/>
    <cellStyle name="40% - הדגשה4 2 2 5" xfId="1355"/>
    <cellStyle name="40% - הדגשה4 2 2 5 2" xfId="2427"/>
    <cellStyle name="40% - הדגשה4 2 2 5 2 2" xfId="8825"/>
    <cellStyle name="40% - הדגשה4 2 2 5 2 2 2" xfId="17929"/>
    <cellStyle name="40% - הדגשה4 2 2 5 2 2 2 2" xfId="24597"/>
    <cellStyle name="40% - הדגשה4 2 2 5 2 2 3" xfId="21265"/>
    <cellStyle name="40% - הדגשה4 2 2 5 2 2 4" xfId="14337"/>
    <cellStyle name="40% - הדגשה4 2 2 5 2 3" xfId="16137"/>
    <cellStyle name="40% - הדגשה4 2 2 5 2 3 2" xfId="22932"/>
    <cellStyle name="40% - הדגשה4 2 2 5 2 4" xfId="19599"/>
    <cellStyle name="40% - הדגשה4 2 2 5 2 5" xfId="12479"/>
    <cellStyle name="40% - הדגשה4 2 2 5 2 6" xfId="30018"/>
    <cellStyle name="40% - הדגשה4 2 2 5 2 7" xfId="5627"/>
    <cellStyle name="40% - הדגשה4 2 2 5 3" xfId="3486"/>
    <cellStyle name="40% - הדגשה4 2 2 5 3 2" xfId="9884"/>
    <cellStyle name="40% - הדגשה4 2 2 5 3 2 2" xfId="23764"/>
    <cellStyle name="40% - הדגשה4 2 2 5 3 2 3" xfId="17096"/>
    <cellStyle name="40% - הדגשה4 2 2 5 3 3" xfId="20432"/>
    <cellStyle name="40% - הדגשה4 2 2 5 3 4" xfId="13503"/>
    <cellStyle name="40% - הדגשה4 2 2 5 3 5" xfId="31077"/>
    <cellStyle name="40% - הדגשה4 2 2 5 3 6" xfId="6686"/>
    <cellStyle name="40% - הדגשה4 2 2 5 4" xfId="7757"/>
    <cellStyle name="40% - הדגשה4 2 2 5 4 2" xfId="22099"/>
    <cellStyle name="40% - הדגשה4 2 2 5 4 3" xfId="15304"/>
    <cellStyle name="40% - הדגשה4 2 2 5 5" xfId="18766"/>
    <cellStyle name="40% - הדגשה4 2 2 5 6" xfId="11634"/>
    <cellStyle name="40% - הדגשה4 2 2 5 7" xfId="28950"/>
    <cellStyle name="40% - הדגשה4 2 2 5 8" xfId="4559"/>
    <cellStyle name="40% - הדגשה4 2 2 6" xfId="1897"/>
    <cellStyle name="40% - הדגשה4 2 2 6 2" xfId="8295"/>
    <cellStyle name="40% - הדגשה4 2 2 6 2 2" xfId="17512"/>
    <cellStyle name="40% - הדגשה4 2 2 6 2 2 2" xfId="24180"/>
    <cellStyle name="40% - הדגשה4 2 2 6 2 3" xfId="20848"/>
    <cellStyle name="40% - הדגשה4 2 2 6 2 4" xfId="13920"/>
    <cellStyle name="40% - הדגשה4 2 2 6 3" xfId="15720"/>
    <cellStyle name="40% - הדגשה4 2 2 6 3 2" xfId="22515"/>
    <cellStyle name="40% - הדגשה4 2 2 6 4" xfId="19182"/>
    <cellStyle name="40% - הדגשה4 2 2 6 5" xfId="12062"/>
    <cellStyle name="40% - הדגשה4 2 2 6 6" xfId="29488"/>
    <cellStyle name="40% - הדגשה4 2 2 6 7" xfId="5097"/>
    <cellStyle name="40% - הדגשה4 2 2 7" xfId="2956"/>
    <cellStyle name="40% - הדגשה4 2 2 7 2" xfId="9354"/>
    <cellStyle name="40% - הדגשה4 2 2 7 2 2" xfId="23347"/>
    <cellStyle name="40% - הדגשה4 2 2 7 2 3" xfId="16679"/>
    <cellStyle name="40% - הדגשה4 2 2 7 3" xfId="20015"/>
    <cellStyle name="40% - הדגשה4 2 2 7 4" xfId="13022"/>
    <cellStyle name="40% - הדגשה4 2 2 7 5" xfId="30547"/>
    <cellStyle name="40% - הדגשה4 2 2 7 6" xfId="6156"/>
    <cellStyle name="40% - הדגשה4 2 2 8" xfId="7227"/>
    <cellStyle name="40% - הדגשה4 2 2 8 2" xfId="21682"/>
    <cellStyle name="40% - הדגשה4 2 2 8 3" xfId="14887"/>
    <cellStyle name="40% - הדגשה4 2 2 9" xfId="18421"/>
    <cellStyle name="40% - הדגשה4 2 3" xfId="635"/>
    <cellStyle name="40% - הדגשה4 2 3 2" xfId="636"/>
    <cellStyle name="40% - הדגשה4 2 3 2 2" xfId="1361"/>
    <cellStyle name="40% - הדגשה4 2 3 2 2 2" xfId="2433"/>
    <cellStyle name="40% - הדגשה4 2 3 2 2 2 2" xfId="8831"/>
    <cellStyle name="40% - הדגשה4 2 3 2 2 2 3" xfId="27496"/>
    <cellStyle name="40% - הדגשה4 2 3 2 2 2 4" xfId="30024"/>
    <cellStyle name="40% - הדגשה4 2 3 2 2 2 5" xfId="5633"/>
    <cellStyle name="40% - הדגשה4 2 3 2 2 3" xfId="3492"/>
    <cellStyle name="40% - הדגשה4 2 3 2 2 3 2" xfId="9890"/>
    <cellStyle name="40% - הדגשה4 2 3 2 2 3 3" xfId="27957"/>
    <cellStyle name="40% - הדגשה4 2 3 2 2 3 4" xfId="31083"/>
    <cellStyle name="40% - הדגשה4 2 3 2 2 3 5" xfId="6692"/>
    <cellStyle name="40% - הדגשה4 2 3 2 2 4" xfId="7763"/>
    <cellStyle name="40% - הדגשה4 2 3 2 2 5" xfId="27072"/>
    <cellStyle name="40% - הדגשה4 2 3 2 2 6" xfId="28956"/>
    <cellStyle name="40% - הדגשה4 2 3 2 2 7" xfId="4565"/>
    <cellStyle name="40% - הדגשה4 2 3 2 3" xfId="1903"/>
    <cellStyle name="40% - הדגשה4 2 3 2 3 2" xfId="8301"/>
    <cellStyle name="40% - הדגשה4 2 3 2 3 3" xfId="27274"/>
    <cellStyle name="40% - הדגשה4 2 3 2 3 4" xfId="29494"/>
    <cellStyle name="40% - הדגשה4 2 3 2 3 5" xfId="5103"/>
    <cellStyle name="40% - הדגשה4 2 3 2 4" xfId="2962"/>
    <cellStyle name="40% - הדגשה4 2 3 2 4 2" xfId="9360"/>
    <cellStyle name="40% - הדגשה4 2 3 2 4 3" xfId="27725"/>
    <cellStyle name="40% - הדגשה4 2 3 2 4 4" xfId="30553"/>
    <cellStyle name="40% - הדגשה4 2 3 2 4 5" xfId="6162"/>
    <cellStyle name="40% - הדגשה4 2 3 2 5" xfId="7233"/>
    <cellStyle name="40% - הדגשה4 2 3 2 6" xfId="26841"/>
    <cellStyle name="40% - הדגשה4 2 3 2 7" xfId="28426"/>
    <cellStyle name="40% - הדגשה4 2 3 2 8" xfId="4035"/>
    <cellStyle name="40% - הדגשה4 2 3 3" xfId="1360"/>
    <cellStyle name="40% - הדגשה4 2 3 3 2" xfId="2432"/>
    <cellStyle name="40% - הדגשה4 2 3 3 2 2" xfId="8830"/>
    <cellStyle name="40% - הדגשה4 2 3 3 2 3" xfId="27495"/>
    <cellStyle name="40% - הדגשה4 2 3 3 2 4" xfId="30023"/>
    <cellStyle name="40% - הדגשה4 2 3 3 2 5" xfId="5632"/>
    <cellStyle name="40% - הדגשה4 2 3 3 3" xfId="3491"/>
    <cellStyle name="40% - הדגשה4 2 3 3 3 2" xfId="9889"/>
    <cellStyle name="40% - הדגשה4 2 3 3 3 3" xfId="27956"/>
    <cellStyle name="40% - הדגשה4 2 3 3 3 4" xfId="31082"/>
    <cellStyle name="40% - הדגשה4 2 3 3 3 5" xfId="6691"/>
    <cellStyle name="40% - הדגשה4 2 3 3 4" xfId="7762"/>
    <cellStyle name="40% - הדגשה4 2 3 3 5" xfId="27071"/>
    <cellStyle name="40% - הדגשה4 2 3 3 6" xfId="28955"/>
    <cellStyle name="40% - הדגשה4 2 3 3 7" xfId="4564"/>
    <cellStyle name="40% - הדגשה4 2 3 4" xfId="1902"/>
    <cellStyle name="40% - הדגשה4 2 3 4 2" xfId="8300"/>
    <cellStyle name="40% - הדגשה4 2 3 4 3" xfId="27273"/>
    <cellStyle name="40% - הדגשה4 2 3 4 4" xfId="29493"/>
    <cellStyle name="40% - הדגשה4 2 3 4 5" xfId="5102"/>
    <cellStyle name="40% - הדגשה4 2 3 5" xfId="2961"/>
    <cellStyle name="40% - הדגשה4 2 3 5 2" xfId="9359"/>
    <cellStyle name="40% - הדגשה4 2 3 5 3" xfId="27724"/>
    <cellStyle name="40% - הדגשה4 2 3 5 4" xfId="30552"/>
    <cellStyle name="40% - הדגשה4 2 3 5 5" xfId="6161"/>
    <cellStyle name="40% - הדגשה4 2 3 6" xfId="7232"/>
    <cellStyle name="40% - הדגשה4 2 3 6 2" xfId="26840"/>
    <cellStyle name="40% - הדגשה4 2 3 7" xfId="10839"/>
    <cellStyle name="40% - הדגשה4 2 3 8" xfId="28425"/>
    <cellStyle name="40% - הדגשה4 2 3 9" xfId="4034"/>
    <cellStyle name="40% - הדגשה4 2 4" xfId="637"/>
    <cellStyle name="40% - הדגשה4 2 4 2" xfId="1362"/>
    <cellStyle name="40% - הדגשה4 2 4 2 2" xfId="2434"/>
    <cellStyle name="40% - הדגשה4 2 4 2 2 2" xfId="8832"/>
    <cellStyle name="40% - הדגשה4 2 4 2 2 3" xfId="27497"/>
    <cellStyle name="40% - הדגשה4 2 4 2 2 4" xfId="30025"/>
    <cellStyle name="40% - הדגשה4 2 4 2 2 5" xfId="5634"/>
    <cellStyle name="40% - הדגשה4 2 4 2 3" xfId="3493"/>
    <cellStyle name="40% - הדגשה4 2 4 2 3 2" xfId="9891"/>
    <cellStyle name="40% - הדגשה4 2 4 2 3 3" xfId="27958"/>
    <cellStyle name="40% - הדגשה4 2 4 2 3 4" xfId="31084"/>
    <cellStyle name="40% - הדגשה4 2 4 2 3 5" xfId="6693"/>
    <cellStyle name="40% - הדגשה4 2 4 2 4" xfId="7764"/>
    <cellStyle name="40% - הדגשה4 2 4 2 5" xfId="26619"/>
    <cellStyle name="40% - הדגשה4 2 4 2 6" xfId="28957"/>
    <cellStyle name="40% - הדגשה4 2 4 2 7" xfId="4566"/>
    <cellStyle name="40% - הדגשה4 2 4 3" xfId="1904"/>
    <cellStyle name="40% - הדגשה4 2 4 3 2" xfId="8302"/>
    <cellStyle name="40% - הדגשה4 2 4 3 3" xfId="27275"/>
    <cellStyle name="40% - הדגשה4 2 4 3 4" xfId="29495"/>
    <cellStyle name="40% - הדגשה4 2 4 3 5" xfId="5104"/>
    <cellStyle name="40% - הדגשה4 2 4 4" xfId="2963"/>
    <cellStyle name="40% - הדגשה4 2 4 4 2" xfId="9361"/>
    <cellStyle name="40% - הדגשה4 2 4 4 3" xfId="27726"/>
    <cellStyle name="40% - הדגשה4 2 4 4 4" xfId="30554"/>
    <cellStyle name="40% - הדגשה4 2 4 4 5" xfId="6163"/>
    <cellStyle name="40% - הדגשה4 2 4 5" xfId="7234"/>
    <cellStyle name="40% - הדגשה4 2 4 6" xfId="25736"/>
    <cellStyle name="40% - הדגשה4 2 4 7" xfId="28427"/>
    <cellStyle name="40% - הדגשה4 2 4 8" xfId="4036"/>
    <cellStyle name="40% - הדגשה4 2 5" xfId="638"/>
    <cellStyle name="40% - הדגשה4 2 5 2" xfId="1363"/>
    <cellStyle name="40% - הדגשה4 2 5 2 2" xfId="2435"/>
    <cellStyle name="40% - הדגשה4 2 5 2 2 2" xfId="8833"/>
    <cellStyle name="40% - הדגשה4 2 5 2 2 3" xfId="27498"/>
    <cellStyle name="40% - הדגשה4 2 5 2 2 4" xfId="30026"/>
    <cellStyle name="40% - הדגשה4 2 5 2 2 5" xfId="5635"/>
    <cellStyle name="40% - הדגשה4 2 5 2 3" xfId="3494"/>
    <cellStyle name="40% - הדגשה4 2 5 2 3 2" xfId="9892"/>
    <cellStyle name="40% - הדגשה4 2 5 2 3 3" xfId="27959"/>
    <cellStyle name="40% - הדגשה4 2 5 2 3 4" xfId="31085"/>
    <cellStyle name="40% - הדגשה4 2 5 2 3 5" xfId="6694"/>
    <cellStyle name="40% - הדגשה4 2 5 2 4" xfId="7765"/>
    <cellStyle name="40% - הדגשה4 2 5 2 5" xfId="27073"/>
    <cellStyle name="40% - הדגשה4 2 5 2 6" xfId="28958"/>
    <cellStyle name="40% - הדגשה4 2 5 2 7" xfId="4567"/>
    <cellStyle name="40% - הדגשה4 2 5 3" xfId="1905"/>
    <cellStyle name="40% - הדגשה4 2 5 3 2" xfId="8303"/>
    <cellStyle name="40% - הדגשה4 2 5 3 3" xfId="27276"/>
    <cellStyle name="40% - הדגשה4 2 5 3 4" xfId="29496"/>
    <cellStyle name="40% - הדגשה4 2 5 3 5" xfId="5105"/>
    <cellStyle name="40% - הדגשה4 2 5 4" xfId="2964"/>
    <cellStyle name="40% - הדגשה4 2 5 4 2" xfId="9362"/>
    <cellStyle name="40% - הדגשה4 2 5 4 3" xfId="27727"/>
    <cellStyle name="40% - הדגשה4 2 5 4 4" xfId="30555"/>
    <cellStyle name="40% - הדגשה4 2 5 4 5" xfId="6164"/>
    <cellStyle name="40% - הדגשה4 2 5 5" xfId="7235"/>
    <cellStyle name="40% - הדגשה4 2 5 6" xfId="26423"/>
    <cellStyle name="40% - הדגשה4 2 5 7" xfId="28428"/>
    <cellStyle name="40% - הדגשה4 2 5 8" xfId="4037"/>
    <cellStyle name="40% - הדגשה4 2 6" xfId="754"/>
    <cellStyle name="40% - הדגשה4 2 7" xfId="1074"/>
    <cellStyle name="40% - הדגשה4 2 7 2" xfId="2146"/>
    <cellStyle name="40% - הדגשה4 2 7 2 2" xfId="8544"/>
    <cellStyle name="40% - הדגשה4 2 7 2 3" xfId="27419"/>
    <cellStyle name="40% - הדגשה4 2 7 2 4" xfId="29737"/>
    <cellStyle name="40% - הדגשה4 2 7 2 5" xfId="5346"/>
    <cellStyle name="40% - הדגשה4 2 7 3" xfId="3205"/>
    <cellStyle name="40% - הדגשה4 2 7 3 2" xfId="9603"/>
    <cellStyle name="40% - הדגשה4 2 7 3 3" xfId="27879"/>
    <cellStyle name="40% - הדגשה4 2 7 3 4" xfId="30796"/>
    <cellStyle name="40% - הדגשה4 2 7 3 5" xfId="6405"/>
    <cellStyle name="40% - הדגשה4 2 7 4" xfId="7476"/>
    <cellStyle name="40% - הדגשה4 2 7 5" xfId="27014"/>
    <cellStyle name="40% - הדגשה4 2 7 6" xfId="28669"/>
    <cellStyle name="40% - הדגשה4 2 7 7" xfId="4278"/>
    <cellStyle name="40% - הדגשה4 2 8" xfId="1616"/>
    <cellStyle name="40% - הדגשה4 2 8 2" xfId="8014"/>
    <cellStyle name="40% - הדגשה4 2 8 3" xfId="27200"/>
    <cellStyle name="40% - הדגשה4 2 8 4" xfId="29207"/>
    <cellStyle name="40% - הדגשה4 2 8 5" xfId="4816"/>
    <cellStyle name="40% - הדגשה4 2 9" xfId="2675"/>
    <cellStyle name="40% - הדגשה4 2 9 2" xfId="9073"/>
    <cellStyle name="40% - הדגשה4 2 9 3" xfId="27647"/>
    <cellStyle name="40% - הדגשה4 2 9 4" xfId="30266"/>
    <cellStyle name="40% - הדגשה4 2 9 5" xfId="5875"/>
    <cellStyle name="40% - הדגשה4 20" xfId="25718"/>
    <cellStyle name="40% - הדגשה4 20 2" xfId="26601"/>
    <cellStyle name="40% - הדגשה4 21" xfId="25731"/>
    <cellStyle name="40% - הדגשה4 21 2" xfId="26614"/>
    <cellStyle name="40% - הדגשה4 22" xfId="25896"/>
    <cellStyle name="40% - הדגשה4 22 2" xfId="26651"/>
    <cellStyle name="40% - הדגשה4 23" xfId="25909"/>
    <cellStyle name="40% - הדגשה4 23 2" xfId="26664"/>
    <cellStyle name="40% - הדגשה4 24" xfId="26048"/>
    <cellStyle name="40% - הדגשה4 24 2" xfId="26677"/>
    <cellStyle name="40% - הדגשה4 25" xfId="26062"/>
    <cellStyle name="40% - הדגשה4 25 2" xfId="26690"/>
    <cellStyle name="40% - הדגשה4 26" xfId="26075"/>
    <cellStyle name="40% - הדגשה4 26 2" xfId="26703"/>
    <cellStyle name="40% - הדגשה4 27" xfId="26088"/>
    <cellStyle name="40% - הדגשה4 27 2" xfId="26716"/>
    <cellStyle name="40% - הדגשה4 28" xfId="26136"/>
    <cellStyle name="40% - הדגשה4 29" xfId="26149"/>
    <cellStyle name="40% - הדגשה4 3" xfId="299"/>
    <cellStyle name="40% - הדגשה4 3 10" xfId="6992"/>
    <cellStyle name="40% - הדגשה4 3 11" xfId="10457"/>
    <cellStyle name="40% - הדגשה4 3 12" xfId="28185"/>
    <cellStyle name="40% - הדגשה4 3 13" xfId="3794"/>
    <cellStyle name="40% - הדגשה4 3 2" xfId="639"/>
    <cellStyle name="40% - הדגשה4 3 2 10" xfId="28429"/>
    <cellStyle name="40% - הדגשה4 3 2 11" xfId="4038"/>
    <cellStyle name="40% - הדגשה4 3 2 2" xfId="640"/>
    <cellStyle name="40% - הדגשה4 3 2 2 10" xfId="4039"/>
    <cellStyle name="40% - הדגשה4 3 2 2 2" xfId="641"/>
    <cellStyle name="40% - הדגשה4 3 2 2 2 2" xfId="1366"/>
    <cellStyle name="40% - הדגשה4 3 2 2 2 2 2" xfId="2438"/>
    <cellStyle name="40% - הדגשה4 3 2 2 2 2 2 2" xfId="8836"/>
    <cellStyle name="40% - הדגשה4 3 2 2 2 2 2 2 2" xfId="18304"/>
    <cellStyle name="40% - הדגשה4 3 2 2 2 2 2 2 2 2" xfId="24972"/>
    <cellStyle name="40% - הדגשה4 3 2 2 2 2 2 2 3" xfId="21640"/>
    <cellStyle name="40% - הדגשה4 3 2 2 2 2 2 2 4" xfId="14712"/>
    <cellStyle name="40% - הדגשה4 3 2 2 2 2 2 3" xfId="16512"/>
    <cellStyle name="40% - הדגשה4 3 2 2 2 2 2 3 2" xfId="23307"/>
    <cellStyle name="40% - הדגשה4 3 2 2 2 2 2 4" xfId="19974"/>
    <cellStyle name="40% - הדגשה4 3 2 2 2 2 2 5" xfId="12854"/>
    <cellStyle name="40% - הדגשה4 3 2 2 2 2 2 6" xfId="30029"/>
    <cellStyle name="40% - הדגשה4 3 2 2 2 2 2 7" xfId="5638"/>
    <cellStyle name="40% - הדגשה4 3 2 2 2 2 3" xfId="3497"/>
    <cellStyle name="40% - הדגשה4 3 2 2 2 2 3 2" xfId="9895"/>
    <cellStyle name="40% - הדגשה4 3 2 2 2 2 3 2 2" xfId="24139"/>
    <cellStyle name="40% - הדגשה4 3 2 2 2 2 3 2 3" xfId="17471"/>
    <cellStyle name="40% - הדגשה4 3 2 2 2 2 3 3" xfId="20807"/>
    <cellStyle name="40% - הדגשה4 3 2 2 2 2 3 4" xfId="13878"/>
    <cellStyle name="40% - הדגשה4 3 2 2 2 2 3 5" xfId="31088"/>
    <cellStyle name="40% - הדגשה4 3 2 2 2 2 3 6" xfId="6697"/>
    <cellStyle name="40% - הדגשה4 3 2 2 2 2 4" xfId="7768"/>
    <cellStyle name="40% - הדגשה4 3 2 2 2 2 4 2" xfId="22474"/>
    <cellStyle name="40% - הדגשה4 3 2 2 2 2 4 3" xfId="15679"/>
    <cellStyle name="40% - הדגשה4 3 2 2 2 2 5" xfId="19141"/>
    <cellStyle name="40% - הדגשה4 3 2 2 2 2 6" xfId="12014"/>
    <cellStyle name="40% - הדגשה4 3 2 2 2 2 7" xfId="28961"/>
    <cellStyle name="40% - הדגשה4 3 2 2 2 2 8" xfId="4570"/>
    <cellStyle name="40% - הדגשה4 3 2 2 2 3" xfId="1908"/>
    <cellStyle name="40% - הדגשה4 3 2 2 2 3 2" xfId="8306"/>
    <cellStyle name="40% - הדגשה4 3 2 2 2 3 2 2" xfId="17888"/>
    <cellStyle name="40% - הדגשה4 3 2 2 2 3 2 2 2" xfId="24556"/>
    <cellStyle name="40% - הדגשה4 3 2 2 2 3 2 3" xfId="21224"/>
    <cellStyle name="40% - הדגשה4 3 2 2 2 3 2 4" xfId="14296"/>
    <cellStyle name="40% - הדגשה4 3 2 2 2 3 3" xfId="16096"/>
    <cellStyle name="40% - הדגשה4 3 2 2 2 3 3 2" xfId="22891"/>
    <cellStyle name="40% - הדגשה4 3 2 2 2 3 4" xfId="19558"/>
    <cellStyle name="40% - הדגשה4 3 2 2 2 3 5" xfId="12438"/>
    <cellStyle name="40% - הדגשה4 3 2 2 2 3 6" xfId="29499"/>
    <cellStyle name="40% - הדגשה4 3 2 2 2 3 7" xfId="5108"/>
    <cellStyle name="40% - הדגשה4 3 2 2 2 4" xfId="2967"/>
    <cellStyle name="40% - הדגשה4 3 2 2 2 4 2" xfId="9365"/>
    <cellStyle name="40% - הדגשה4 3 2 2 2 4 2 2" xfId="23723"/>
    <cellStyle name="40% - הדגשה4 3 2 2 2 4 2 3" xfId="17055"/>
    <cellStyle name="40% - הדגשה4 3 2 2 2 4 3" xfId="20391"/>
    <cellStyle name="40% - הדגשה4 3 2 2 2 4 4" xfId="13398"/>
    <cellStyle name="40% - הדגשה4 3 2 2 2 4 5" xfId="30558"/>
    <cellStyle name="40% - הדגשה4 3 2 2 2 4 6" xfId="6167"/>
    <cellStyle name="40% - הדגשה4 3 2 2 2 5" xfId="7238"/>
    <cellStyle name="40% - הדגשה4 3 2 2 2 5 2" xfId="22058"/>
    <cellStyle name="40% - הדגשה4 3 2 2 2 5 3" xfId="15263"/>
    <cellStyle name="40% - הדגשה4 3 2 2 2 6" xfId="18725"/>
    <cellStyle name="40% - הדגשה4 3 2 2 2 7" xfId="11524"/>
    <cellStyle name="40% - הדגשה4 3 2 2 2 8" xfId="28431"/>
    <cellStyle name="40% - הדגשה4 3 2 2 2 9" xfId="4040"/>
    <cellStyle name="40% - הדגשה4 3 2 2 3" xfId="1365"/>
    <cellStyle name="40% - הדגשה4 3 2 2 3 2" xfId="2437"/>
    <cellStyle name="40% - הדגשה4 3 2 2 3 2 2" xfId="8835"/>
    <cellStyle name="40% - הדגשה4 3 2 2 3 2 2 2" xfId="18096"/>
    <cellStyle name="40% - הדגשה4 3 2 2 3 2 2 2 2" xfId="24764"/>
    <cellStyle name="40% - הדגשה4 3 2 2 3 2 2 3" xfId="21432"/>
    <cellStyle name="40% - הדגשה4 3 2 2 3 2 2 4" xfId="14504"/>
    <cellStyle name="40% - הדגשה4 3 2 2 3 2 3" xfId="16304"/>
    <cellStyle name="40% - הדגשה4 3 2 2 3 2 3 2" xfId="23099"/>
    <cellStyle name="40% - הדגשה4 3 2 2 3 2 4" xfId="19766"/>
    <cellStyle name="40% - הדגשה4 3 2 2 3 2 5" xfId="12646"/>
    <cellStyle name="40% - הדגשה4 3 2 2 3 2 6" xfId="30028"/>
    <cellStyle name="40% - הדגשה4 3 2 2 3 2 7" xfId="5637"/>
    <cellStyle name="40% - הדגשה4 3 2 2 3 3" xfId="3496"/>
    <cellStyle name="40% - הדגשה4 3 2 2 3 3 2" xfId="9894"/>
    <cellStyle name="40% - הדגשה4 3 2 2 3 3 2 2" xfId="23931"/>
    <cellStyle name="40% - הדגשה4 3 2 2 3 3 2 3" xfId="17263"/>
    <cellStyle name="40% - הדגשה4 3 2 2 3 3 3" xfId="20599"/>
    <cellStyle name="40% - הדגשה4 3 2 2 3 3 4" xfId="13670"/>
    <cellStyle name="40% - הדגשה4 3 2 2 3 3 5" xfId="31087"/>
    <cellStyle name="40% - הדגשה4 3 2 2 3 3 6" xfId="6696"/>
    <cellStyle name="40% - הדגשה4 3 2 2 3 4" xfId="7767"/>
    <cellStyle name="40% - הדגשה4 3 2 2 3 4 2" xfId="22266"/>
    <cellStyle name="40% - הדגשה4 3 2 2 3 4 3" xfId="15471"/>
    <cellStyle name="40% - הדגשה4 3 2 2 3 5" xfId="18933"/>
    <cellStyle name="40% - הדגשה4 3 2 2 3 6" xfId="11801"/>
    <cellStyle name="40% - הדגשה4 3 2 2 3 7" xfId="28960"/>
    <cellStyle name="40% - הדגשה4 3 2 2 3 8" xfId="4569"/>
    <cellStyle name="40% - הדגשה4 3 2 2 4" xfId="1907"/>
    <cellStyle name="40% - הדגשה4 3 2 2 4 2" xfId="8305"/>
    <cellStyle name="40% - הדגשה4 3 2 2 4 2 2" xfId="17679"/>
    <cellStyle name="40% - הדגשה4 3 2 2 4 2 2 2" xfId="24347"/>
    <cellStyle name="40% - הדגשה4 3 2 2 4 2 3" xfId="21015"/>
    <cellStyle name="40% - הדגשה4 3 2 2 4 2 4" xfId="14087"/>
    <cellStyle name="40% - הדגשה4 3 2 2 4 3" xfId="15887"/>
    <cellStyle name="40% - הדגשה4 3 2 2 4 3 2" xfId="22682"/>
    <cellStyle name="40% - הדגשה4 3 2 2 4 4" xfId="19349"/>
    <cellStyle name="40% - הדגשה4 3 2 2 4 5" xfId="12229"/>
    <cellStyle name="40% - הדגשה4 3 2 2 4 6" xfId="29498"/>
    <cellStyle name="40% - הדגשה4 3 2 2 4 7" xfId="5107"/>
    <cellStyle name="40% - הדגשה4 3 2 2 5" xfId="2966"/>
    <cellStyle name="40% - הדגשה4 3 2 2 5 2" xfId="9364"/>
    <cellStyle name="40% - הדגשה4 3 2 2 5 2 2" xfId="23514"/>
    <cellStyle name="40% - הדגשה4 3 2 2 5 2 3" xfId="16846"/>
    <cellStyle name="40% - הדגשה4 3 2 2 5 3" xfId="20182"/>
    <cellStyle name="40% - הדגשה4 3 2 2 5 4" xfId="13189"/>
    <cellStyle name="40% - הדגשה4 3 2 2 5 5" xfId="30557"/>
    <cellStyle name="40% - הדגשה4 3 2 2 5 6" xfId="6166"/>
    <cellStyle name="40% - הדגשה4 3 2 2 6" xfId="7237"/>
    <cellStyle name="40% - הדגשה4 3 2 2 6 2" xfId="21849"/>
    <cellStyle name="40% - הדגשה4 3 2 2 6 3" xfId="15054"/>
    <cellStyle name="40% - הדגשה4 3 2 2 7" xfId="18471"/>
    <cellStyle name="40% - הדגשה4 3 2 2 8" xfId="11211"/>
    <cellStyle name="40% - הדגשה4 3 2 2 9" xfId="28430"/>
    <cellStyle name="40% - הדגשה4 3 2 3" xfId="642"/>
    <cellStyle name="40% - הדגשה4 3 2 3 2" xfId="1367"/>
    <cellStyle name="40% - הדגשה4 3 2 3 2 2" xfId="2439"/>
    <cellStyle name="40% - הדגשה4 3 2 3 2 2 2" xfId="8837"/>
    <cellStyle name="40% - הדגשה4 3 2 3 2 2 2 2" xfId="18171"/>
    <cellStyle name="40% - הדגשה4 3 2 3 2 2 2 2 2" xfId="24839"/>
    <cellStyle name="40% - הדגשה4 3 2 3 2 2 2 3" xfId="21507"/>
    <cellStyle name="40% - הדגשה4 3 2 3 2 2 2 4" xfId="14579"/>
    <cellStyle name="40% - הדגשה4 3 2 3 2 2 3" xfId="16379"/>
    <cellStyle name="40% - הדגשה4 3 2 3 2 2 3 2" xfId="23174"/>
    <cellStyle name="40% - הדגשה4 3 2 3 2 2 4" xfId="19841"/>
    <cellStyle name="40% - הדגשה4 3 2 3 2 2 5" xfId="12721"/>
    <cellStyle name="40% - הדגשה4 3 2 3 2 2 6" xfId="30030"/>
    <cellStyle name="40% - הדגשה4 3 2 3 2 2 7" xfId="5639"/>
    <cellStyle name="40% - הדגשה4 3 2 3 2 3" xfId="3498"/>
    <cellStyle name="40% - הדגשה4 3 2 3 2 3 2" xfId="9896"/>
    <cellStyle name="40% - הדגשה4 3 2 3 2 3 2 2" xfId="24006"/>
    <cellStyle name="40% - הדגשה4 3 2 3 2 3 2 3" xfId="17338"/>
    <cellStyle name="40% - הדגשה4 3 2 3 2 3 3" xfId="20674"/>
    <cellStyle name="40% - הדגשה4 3 2 3 2 3 4" xfId="13745"/>
    <cellStyle name="40% - הדגשה4 3 2 3 2 3 5" xfId="31089"/>
    <cellStyle name="40% - הדגשה4 3 2 3 2 3 6" xfId="6698"/>
    <cellStyle name="40% - הדגשה4 3 2 3 2 4" xfId="7769"/>
    <cellStyle name="40% - הדגשה4 3 2 3 2 4 2" xfId="22341"/>
    <cellStyle name="40% - הדגשה4 3 2 3 2 4 3" xfId="15546"/>
    <cellStyle name="40% - הדגשה4 3 2 3 2 5" xfId="19008"/>
    <cellStyle name="40% - הדגשה4 3 2 3 2 6" xfId="11881"/>
    <cellStyle name="40% - הדגשה4 3 2 3 2 7" xfId="28962"/>
    <cellStyle name="40% - הדגשה4 3 2 3 2 8" xfId="4571"/>
    <cellStyle name="40% - הדגשה4 3 2 3 3" xfId="1909"/>
    <cellStyle name="40% - הדגשה4 3 2 3 3 2" xfId="8307"/>
    <cellStyle name="40% - הדגשה4 3 2 3 3 2 2" xfId="17755"/>
    <cellStyle name="40% - הדגשה4 3 2 3 3 2 2 2" xfId="24423"/>
    <cellStyle name="40% - הדגשה4 3 2 3 3 2 3" xfId="21091"/>
    <cellStyle name="40% - הדגשה4 3 2 3 3 2 4" xfId="14163"/>
    <cellStyle name="40% - הדגשה4 3 2 3 3 3" xfId="15963"/>
    <cellStyle name="40% - הדגשה4 3 2 3 3 3 2" xfId="22758"/>
    <cellStyle name="40% - הדגשה4 3 2 3 3 4" xfId="19425"/>
    <cellStyle name="40% - הדגשה4 3 2 3 3 5" xfId="12305"/>
    <cellStyle name="40% - הדגשה4 3 2 3 3 6" xfId="29500"/>
    <cellStyle name="40% - הדגשה4 3 2 3 3 7" xfId="5109"/>
    <cellStyle name="40% - הדגשה4 3 2 3 4" xfId="2968"/>
    <cellStyle name="40% - הדגשה4 3 2 3 4 2" xfId="9366"/>
    <cellStyle name="40% - הדגשה4 3 2 3 4 2 2" xfId="23590"/>
    <cellStyle name="40% - הדגשה4 3 2 3 4 2 3" xfId="16922"/>
    <cellStyle name="40% - הדגשה4 3 2 3 4 3" xfId="20258"/>
    <cellStyle name="40% - הדגשה4 3 2 3 4 4" xfId="13265"/>
    <cellStyle name="40% - הדגשה4 3 2 3 4 5" xfId="30559"/>
    <cellStyle name="40% - הדגשה4 3 2 3 4 6" xfId="6168"/>
    <cellStyle name="40% - הדגשה4 3 2 3 5" xfId="7239"/>
    <cellStyle name="40% - הדגשה4 3 2 3 5 2" xfId="21925"/>
    <cellStyle name="40% - הדגשה4 3 2 3 5 3" xfId="15130"/>
    <cellStyle name="40% - הדגשה4 3 2 3 6" xfId="18592"/>
    <cellStyle name="40% - הדגשה4 3 2 3 7" xfId="11391"/>
    <cellStyle name="40% - הדגשה4 3 2 3 8" xfId="28432"/>
    <cellStyle name="40% - הדגשה4 3 2 3 9" xfId="4041"/>
    <cellStyle name="40% - הדגשה4 3 2 4" xfId="643"/>
    <cellStyle name="40% - הדגשה4 3 2 4 2" xfId="1368"/>
    <cellStyle name="40% - הדגשה4 3 2 4 2 2" xfId="2440"/>
    <cellStyle name="40% - הדגשה4 3 2 4 2 2 2" xfId="8838"/>
    <cellStyle name="40% - הדגשה4 3 2 4 2 2 2 2" xfId="24630"/>
    <cellStyle name="40% - הדגשה4 3 2 4 2 2 2 3" xfId="17962"/>
    <cellStyle name="40% - הדגשה4 3 2 4 2 2 3" xfId="21298"/>
    <cellStyle name="40% - הדגשה4 3 2 4 2 2 4" xfId="14370"/>
    <cellStyle name="40% - הדגשה4 3 2 4 2 2 5" xfId="30031"/>
    <cellStyle name="40% - הדגשה4 3 2 4 2 2 6" xfId="5640"/>
    <cellStyle name="40% - הדגשה4 3 2 4 2 3" xfId="3499"/>
    <cellStyle name="40% - הדגשה4 3 2 4 2 3 2" xfId="9897"/>
    <cellStyle name="40% - הדגשה4 3 2 4 2 3 2 2" xfId="22965"/>
    <cellStyle name="40% - הדגשה4 3 2 4 2 3 3" xfId="16170"/>
    <cellStyle name="40% - הדגשה4 3 2 4 2 3 4" xfId="31090"/>
    <cellStyle name="40% - הדגשה4 3 2 4 2 3 5" xfId="6699"/>
    <cellStyle name="40% - הדגשה4 3 2 4 2 4" xfId="7770"/>
    <cellStyle name="40% - הדגשה4 3 2 4 2 4 2" xfId="19632"/>
    <cellStyle name="40% - הדגשה4 3 2 4 2 5" xfId="12512"/>
    <cellStyle name="40% - הדגשה4 3 2 4 2 6" xfId="28963"/>
    <cellStyle name="40% - הדגשה4 3 2 4 2 7" xfId="4572"/>
    <cellStyle name="40% - הדגשה4 3 2 4 3" xfId="1910"/>
    <cellStyle name="40% - הדגשה4 3 2 4 3 2" xfId="8308"/>
    <cellStyle name="40% - הדגשה4 3 2 4 3 2 2" xfId="23797"/>
    <cellStyle name="40% - הדגשה4 3 2 4 3 2 3" xfId="17129"/>
    <cellStyle name="40% - הדגשה4 3 2 4 3 3" xfId="20465"/>
    <cellStyle name="40% - הדגשה4 3 2 4 3 4" xfId="13536"/>
    <cellStyle name="40% - הדגשה4 3 2 4 3 5" xfId="29501"/>
    <cellStyle name="40% - הדגשה4 3 2 4 3 6" xfId="5110"/>
    <cellStyle name="40% - הדגשה4 3 2 4 4" xfId="2969"/>
    <cellStyle name="40% - הדגשה4 3 2 4 4 2" xfId="9367"/>
    <cellStyle name="40% - הדגשה4 3 2 4 4 2 2" xfId="22132"/>
    <cellStyle name="40% - הדגשה4 3 2 4 4 3" xfId="15337"/>
    <cellStyle name="40% - הדגשה4 3 2 4 4 4" xfId="30560"/>
    <cellStyle name="40% - הדגשה4 3 2 4 4 5" xfId="6169"/>
    <cellStyle name="40% - הדגשה4 3 2 4 5" xfId="7240"/>
    <cellStyle name="40% - הדגשה4 3 2 4 5 2" xfId="18799"/>
    <cellStyle name="40% - הדגשה4 3 2 4 6" xfId="11667"/>
    <cellStyle name="40% - הדגשה4 3 2 4 7" xfId="28433"/>
    <cellStyle name="40% - הדגשה4 3 2 4 8" xfId="4042"/>
    <cellStyle name="40% - הדגשה4 3 2 5" xfId="1364"/>
    <cellStyle name="40% - הדגשה4 3 2 5 2" xfId="2436"/>
    <cellStyle name="40% - הדגשה4 3 2 5 2 2" xfId="8834"/>
    <cellStyle name="40% - הדגשה4 3 2 5 2 2 2" xfId="24213"/>
    <cellStyle name="40% - הדגשה4 3 2 5 2 2 3" xfId="17545"/>
    <cellStyle name="40% - הדגשה4 3 2 5 2 3" xfId="20881"/>
    <cellStyle name="40% - הדגשה4 3 2 5 2 4" xfId="13953"/>
    <cellStyle name="40% - הדגשה4 3 2 5 2 5" xfId="30027"/>
    <cellStyle name="40% - הדגשה4 3 2 5 2 6" xfId="5636"/>
    <cellStyle name="40% - הדגשה4 3 2 5 3" xfId="3495"/>
    <cellStyle name="40% - הדגשה4 3 2 5 3 2" xfId="9893"/>
    <cellStyle name="40% - הדגשה4 3 2 5 3 2 2" xfId="22548"/>
    <cellStyle name="40% - הדגשה4 3 2 5 3 3" xfId="15753"/>
    <cellStyle name="40% - הדגשה4 3 2 5 3 4" xfId="31086"/>
    <cellStyle name="40% - הדגשה4 3 2 5 3 5" xfId="6695"/>
    <cellStyle name="40% - הדגשה4 3 2 5 4" xfId="7766"/>
    <cellStyle name="40% - הדגשה4 3 2 5 4 2" xfId="19215"/>
    <cellStyle name="40% - הדגשה4 3 2 5 5" xfId="12095"/>
    <cellStyle name="40% - הדגשה4 3 2 5 6" xfId="28959"/>
    <cellStyle name="40% - הדגשה4 3 2 5 7" xfId="4568"/>
    <cellStyle name="40% - הדגשה4 3 2 6" xfId="1906"/>
    <cellStyle name="40% - הדגשה4 3 2 6 2" xfId="8304"/>
    <cellStyle name="40% - הדגשה4 3 2 6 2 2" xfId="23380"/>
    <cellStyle name="40% - הדגשה4 3 2 6 2 3" xfId="16712"/>
    <cellStyle name="40% - הדגשה4 3 2 6 3" xfId="20048"/>
    <cellStyle name="40% - הדגשה4 3 2 6 4" xfId="13055"/>
    <cellStyle name="40% - הדגשה4 3 2 6 5" xfId="29497"/>
    <cellStyle name="40% - הדגשה4 3 2 6 6" xfId="5106"/>
    <cellStyle name="40% - הדגשה4 3 2 7" xfId="2965"/>
    <cellStyle name="40% - הדגשה4 3 2 7 2" xfId="9363"/>
    <cellStyle name="40% - הדגשה4 3 2 7 2 2" xfId="21715"/>
    <cellStyle name="40% - הדגשה4 3 2 7 3" xfId="14920"/>
    <cellStyle name="40% - הדגשה4 3 2 7 4" xfId="30556"/>
    <cellStyle name="40% - הדגשה4 3 2 7 5" xfId="6165"/>
    <cellStyle name="40% - הדגשה4 3 2 8" xfId="7236"/>
    <cellStyle name="40% - הדגשה4 3 2 8 2" xfId="18509"/>
    <cellStyle name="40% - הדגשה4 3 2 9" xfId="10633"/>
    <cellStyle name="40% - הדגשה4 3 3" xfId="644"/>
    <cellStyle name="40% - הדגשה4 3 3 10" xfId="28434"/>
    <cellStyle name="40% - הדגשה4 3 3 11" xfId="4043"/>
    <cellStyle name="40% - הדגשה4 3 3 2" xfId="645"/>
    <cellStyle name="40% - הדגשה4 3 3 2 2" xfId="1370"/>
    <cellStyle name="40% - הדגשה4 3 3 2 2 2" xfId="2442"/>
    <cellStyle name="40% - הדגשה4 3 3 2 2 2 2" xfId="8840"/>
    <cellStyle name="40% - הדגשה4 3 3 2 2 2 2 2" xfId="18319"/>
    <cellStyle name="40% - הדגשה4 3 3 2 2 2 2 2 2" xfId="24987"/>
    <cellStyle name="40% - הדגשה4 3 3 2 2 2 2 3" xfId="21655"/>
    <cellStyle name="40% - הדגשה4 3 3 2 2 2 2 4" xfId="14727"/>
    <cellStyle name="40% - הדגשה4 3 3 2 2 2 3" xfId="16527"/>
    <cellStyle name="40% - הדגשה4 3 3 2 2 2 3 2" xfId="23322"/>
    <cellStyle name="40% - הדגשה4 3 3 2 2 2 4" xfId="19989"/>
    <cellStyle name="40% - הדגשה4 3 3 2 2 2 5" xfId="12869"/>
    <cellStyle name="40% - הדגשה4 3 3 2 2 2 6" xfId="30033"/>
    <cellStyle name="40% - הדגשה4 3 3 2 2 2 7" xfId="5642"/>
    <cellStyle name="40% - הדגשה4 3 3 2 2 3" xfId="3501"/>
    <cellStyle name="40% - הדגשה4 3 3 2 2 3 2" xfId="9899"/>
    <cellStyle name="40% - הדגשה4 3 3 2 2 3 2 2" xfId="24154"/>
    <cellStyle name="40% - הדגשה4 3 3 2 2 3 2 3" xfId="17486"/>
    <cellStyle name="40% - הדגשה4 3 3 2 2 3 3" xfId="20822"/>
    <cellStyle name="40% - הדגשה4 3 3 2 2 3 4" xfId="13893"/>
    <cellStyle name="40% - הדגשה4 3 3 2 2 3 5" xfId="31092"/>
    <cellStyle name="40% - הדגשה4 3 3 2 2 3 6" xfId="6701"/>
    <cellStyle name="40% - הדגשה4 3 3 2 2 4" xfId="7772"/>
    <cellStyle name="40% - הדגשה4 3 3 2 2 4 2" xfId="22489"/>
    <cellStyle name="40% - הדגשה4 3 3 2 2 4 3" xfId="15694"/>
    <cellStyle name="40% - הדגשה4 3 3 2 2 5" xfId="19156"/>
    <cellStyle name="40% - הדגשה4 3 3 2 2 6" xfId="12029"/>
    <cellStyle name="40% - הדגשה4 3 3 2 2 7" xfId="28965"/>
    <cellStyle name="40% - הדגשה4 3 3 2 2 8" xfId="4574"/>
    <cellStyle name="40% - הדגשה4 3 3 2 3" xfId="1912"/>
    <cellStyle name="40% - הדגשה4 3 3 2 3 2" xfId="8310"/>
    <cellStyle name="40% - הדגשה4 3 3 2 3 2 2" xfId="17903"/>
    <cellStyle name="40% - הדגשה4 3 3 2 3 2 2 2" xfId="24571"/>
    <cellStyle name="40% - הדגשה4 3 3 2 3 2 3" xfId="21239"/>
    <cellStyle name="40% - הדגשה4 3 3 2 3 2 4" xfId="14311"/>
    <cellStyle name="40% - הדגשה4 3 3 2 3 3" xfId="16111"/>
    <cellStyle name="40% - הדגשה4 3 3 2 3 3 2" xfId="22906"/>
    <cellStyle name="40% - הדגשה4 3 3 2 3 4" xfId="19573"/>
    <cellStyle name="40% - הדגשה4 3 3 2 3 5" xfId="12453"/>
    <cellStyle name="40% - הדגשה4 3 3 2 3 6" xfId="29503"/>
    <cellStyle name="40% - הדגשה4 3 3 2 3 7" xfId="5112"/>
    <cellStyle name="40% - הדגשה4 3 3 2 4" xfId="2971"/>
    <cellStyle name="40% - הדגשה4 3 3 2 4 2" xfId="9369"/>
    <cellStyle name="40% - הדגשה4 3 3 2 4 2 2" xfId="23738"/>
    <cellStyle name="40% - הדגשה4 3 3 2 4 2 3" xfId="17070"/>
    <cellStyle name="40% - הדגשה4 3 3 2 4 3" xfId="20406"/>
    <cellStyle name="40% - הדגשה4 3 3 2 4 4" xfId="13413"/>
    <cellStyle name="40% - הדגשה4 3 3 2 4 5" xfId="30562"/>
    <cellStyle name="40% - הדגשה4 3 3 2 4 6" xfId="6171"/>
    <cellStyle name="40% - הדגשה4 3 3 2 5" xfId="7242"/>
    <cellStyle name="40% - הדגשה4 3 3 2 5 2" xfId="22073"/>
    <cellStyle name="40% - הדגשה4 3 3 2 5 3" xfId="15278"/>
    <cellStyle name="40% - הדגשה4 3 3 2 6" xfId="18740"/>
    <cellStyle name="40% - הדגשה4 3 3 2 7" xfId="11539"/>
    <cellStyle name="40% - הדגשה4 3 3 2 8" xfId="28435"/>
    <cellStyle name="40% - הדגשה4 3 3 2 9" xfId="4044"/>
    <cellStyle name="40% - הדגשה4 3 3 3" xfId="1369"/>
    <cellStyle name="40% - הדגשה4 3 3 3 2" xfId="2441"/>
    <cellStyle name="40% - הדגשה4 3 3 3 2 2" xfId="8839"/>
    <cellStyle name="40% - הדגשה4 3 3 3 2 2 2" xfId="18111"/>
    <cellStyle name="40% - הדגשה4 3 3 3 2 2 2 2" xfId="24779"/>
    <cellStyle name="40% - הדגשה4 3 3 3 2 2 3" xfId="21447"/>
    <cellStyle name="40% - הדגשה4 3 3 3 2 2 4" xfId="14519"/>
    <cellStyle name="40% - הדגשה4 3 3 3 2 3" xfId="16319"/>
    <cellStyle name="40% - הדגשה4 3 3 3 2 3 2" xfId="23114"/>
    <cellStyle name="40% - הדגשה4 3 3 3 2 4" xfId="19781"/>
    <cellStyle name="40% - הדגשה4 3 3 3 2 5" xfId="12661"/>
    <cellStyle name="40% - הדגשה4 3 3 3 2 6" xfId="30032"/>
    <cellStyle name="40% - הדגשה4 3 3 3 2 7" xfId="5641"/>
    <cellStyle name="40% - הדגשה4 3 3 3 3" xfId="3500"/>
    <cellStyle name="40% - הדגשה4 3 3 3 3 2" xfId="9898"/>
    <cellStyle name="40% - הדגשה4 3 3 3 3 2 2" xfId="23946"/>
    <cellStyle name="40% - הדגשה4 3 3 3 3 2 3" xfId="17278"/>
    <cellStyle name="40% - הדגשה4 3 3 3 3 3" xfId="20614"/>
    <cellStyle name="40% - הדגשה4 3 3 3 3 4" xfId="13685"/>
    <cellStyle name="40% - הדגשה4 3 3 3 3 5" xfId="31091"/>
    <cellStyle name="40% - הדגשה4 3 3 3 3 6" xfId="6700"/>
    <cellStyle name="40% - הדגשה4 3 3 3 4" xfId="7771"/>
    <cellStyle name="40% - הדגשה4 3 3 3 4 2" xfId="22281"/>
    <cellStyle name="40% - הדגשה4 3 3 3 4 3" xfId="15486"/>
    <cellStyle name="40% - הדגשה4 3 3 3 5" xfId="18948"/>
    <cellStyle name="40% - הדגשה4 3 3 3 6" xfId="11816"/>
    <cellStyle name="40% - הדגשה4 3 3 3 7" xfId="28964"/>
    <cellStyle name="40% - הדגשה4 3 3 3 8" xfId="4573"/>
    <cellStyle name="40% - הדגשה4 3 3 4" xfId="1911"/>
    <cellStyle name="40% - הדגשה4 3 3 4 2" xfId="8309"/>
    <cellStyle name="40% - הדגשה4 3 3 4 2 2" xfId="17694"/>
    <cellStyle name="40% - הדגשה4 3 3 4 2 2 2" xfId="24362"/>
    <cellStyle name="40% - הדגשה4 3 3 4 2 3" xfId="21030"/>
    <cellStyle name="40% - הדגשה4 3 3 4 2 4" xfId="14102"/>
    <cellStyle name="40% - הדגשה4 3 3 4 3" xfId="15902"/>
    <cellStyle name="40% - הדגשה4 3 3 4 3 2" xfId="22697"/>
    <cellStyle name="40% - הדגשה4 3 3 4 4" xfId="19364"/>
    <cellStyle name="40% - הדגשה4 3 3 4 5" xfId="12244"/>
    <cellStyle name="40% - הדגשה4 3 3 4 6" xfId="29502"/>
    <cellStyle name="40% - הדגשה4 3 3 4 7" xfId="5111"/>
    <cellStyle name="40% - הדגשה4 3 3 5" xfId="2970"/>
    <cellStyle name="40% - הדגשה4 3 3 5 2" xfId="9368"/>
    <cellStyle name="40% - הדגשה4 3 3 5 2 2" xfId="23529"/>
    <cellStyle name="40% - הדגשה4 3 3 5 2 3" xfId="16861"/>
    <cellStyle name="40% - הדגשה4 3 3 5 3" xfId="20197"/>
    <cellStyle name="40% - הדגשה4 3 3 5 4" xfId="13204"/>
    <cellStyle name="40% - הדגשה4 3 3 5 5" xfId="30561"/>
    <cellStyle name="40% - הדגשה4 3 3 5 6" xfId="6170"/>
    <cellStyle name="40% - הדגשה4 3 3 6" xfId="7241"/>
    <cellStyle name="40% - הדגשה4 3 3 6 2" xfId="21864"/>
    <cellStyle name="40% - הדגשה4 3 3 6 3" xfId="15069"/>
    <cellStyle name="40% - הדגשה4 3 3 7" xfId="18350"/>
    <cellStyle name="40% - הדגשה4 3 3 8" xfId="25391"/>
    <cellStyle name="40% - הדגשה4 3 3 9" xfId="11231"/>
    <cellStyle name="40% - הדגשה4 3 4" xfId="646"/>
    <cellStyle name="40% - הדגשה4 3 4 2" xfId="1371"/>
    <cellStyle name="40% - הדגשה4 3 4 2 2" xfId="2443"/>
    <cellStyle name="40% - הדגשה4 3 4 2 2 2" xfId="8841"/>
    <cellStyle name="40% - הדגשה4 3 4 2 2 2 2" xfId="18139"/>
    <cellStyle name="40% - הדגשה4 3 4 2 2 2 2 2" xfId="24807"/>
    <cellStyle name="40% - הדגשה4 3 4 2 2 2 3" xfId="21475"/>
    <cellStyle name="40% - הדגשה4 3 4 2 2 2 4" xfId="14547"/>
    <cellStyle name="40% - הדגשה4 3 4 2 2 3" xfId="16347"/>
    <cellStyle name="40% - הדגשה4 3 4 2 2 3 2" xfId="23142"/>
    <cellStyle name="40% - הדגשה4 3 4 2 2 4" xfId="19809"/>
    <cellStyle name="40% - הדגשה4 3 4 2 2 5" xfId="12689"/>
    <cellStyle name="40% - הדגשה4 3 4 2 2 6" xfId="30034"/>
    <cellStyle name="40% - הדגשה4 3 4 2 2 7" xfId="5643"/>
    <cellStyle name="40% - הדגשה4 3 4 2 3" xfId="3502"/>
    <cellStyle name="40% - הדגשה4 3 4 2 3 2" xfId="9900"/>
    <cellStyle name="40% - הדגשה4 3 4 2 3 2 2" xfId="23974"/>
    <cellStyle name="40% - הדגשה4 3 4 2 3 2 3" xfId="17306"/>
    <cellStyle name="40% - הדגשה4 3 4 2 3 3" xfId="20642"/>
    <cellStyle name="40% - הדגשה4 3 4 2 3 4" xfId="13713"/>
    <cellStyle name="40% - הדגשה4 3 4 2 3 5" xfId="31093"/>
    <cellStyle name="40% - הדגשה4 3 4 2 3 6" xfId="6702"/>
    <cellStyle name="40% - הדגשה4 3 4 2 4" xfId="7773"/>
    <cellStyle name="40% - הדגשה4 3 4 2 4 2" xfId="22309"/>
    <cellStyle name="40% - הדגשה4 3 4 2 4 3" xfId="15514"/>
    <cellStyle name="40% - הדגשה4 3 4 2 5" xfId="18976"/>
    <cellStyle name="40% - הדגשה4 3 4 2 6" xfId="11849"/>
    <cellStyle name="40% - הדגשה4 3 4 2 7" xfId="28966"/>
    <cellStyle name="40% - הדגשה4 3 4 2 8" xfId="4575"/>
    <cellStyle name="40% - הדגשה4 3 4 3" xfId="1913"/>
    <cellStyle name="40% - הדגשה4 3 4 3 2" xfId="8311"/>
    <cellStyle name="40% - הדגשה4 3 4 3 2 2" xfId="17723"/>
    <cellStyle name="40% - הדגשה4 3 4 3 2 2 2" xfId="24391"/>
    <cellStyle name="40% - הדגשה4 3 4 3 2 3" xfId="21059"/>
    <cellStyle name="40% - הדגשה4 3 4 3 2 4" xfId="14131"/>
    <cellStyle name="40% - הדגשה4 3 4 3 3" xfId="15931"/>
    <cellStyle name="40% - הדגשה4 3 4 3 3 2" xfId="22726"/>
    <cellStyle name="40% - הדגשה4 3 4 3 4" xfId="19393"/>
    <cellStyle name="40% - הדגשה4 3 4 3 5" xfId="12273"/>
    <cellStyle name="40% - הדגשה4 3 4 3 6" xfId="29504"/>
    <cellStyle name="40% - הדגשה4 3 4 3 7" xfId="5113"/>
    <cellStyle name="40% - הדגשה4 3 4 4" xfId="2972"/>
    <cellStyle name="40% - הדגשה4 3 4 4 2" xfId="9370"/>
    <cellStyle name="40% - הדגשה4 3 4 4 2 2" xfId="23558"/>
    <cellStyle name="40% - הדגשה4 3 4 4 2 3" xfId="16890"/>
    <cellStyle name="40% - הדגשה4 3 4 4 3" xfId="20226"/>
    <cellStyle name="40% - הדגשה4 3 4 4 4" xfId="13233"/>
    <cellStyle name="40% - הדגשה4 3 4 4 5" xfId="30563"/>
    <cellStyle name="40% - הדגשה4 3 4 4 6" xfId="6172"/>
    <cellStyle name="40% - הדגשה4 3 4 5" xfId="7243"/>
    <cellStyle name="40% - הדגשה4 3 4 5 2" xfId="21893"/>
    <cellStyle name="40% - הדגשה4 3 4 5 3" xfId="15098"/>
    <cellStyle name="40% - הדגשה4 3 4 6" xfId="18399"/>
    <cellStyle name="40% - הדגשה4 3 4 7" xfId="11359"/>
    <cellStyle name="40% - הדגשה4 3 4 8" xfId="28436"/>
    <cellStyle name="40% - הדגשה4 3 4 9" xfId="4045"/>
    <cellStyle name="40% - הדגשה4 3 5" xfId="647"/>
    <cellStyle name="40% - הדגשה4 3 5 2" xfId="1372"/>
    <cellStyle name="40% - הדגשה4 3 5 2 2" xfId="2444"/>
    <cellStyle name="40% - הדגשה4 3 5 2 2 2" xfId="8842"/>
    <cellStyle name="40% - הדגשה4 3 5 2 2 2 2" xfId="24598"/>
    <cellStyle name="40% - הדגשה4 3 5 2 2 2 3" xfId="17930"/>
    <cellStyle name="40% - הדגשה4 3 5 2 2 3" xfId="21266"/>
    <cellStyle name="40% - הדגשה4 3 5 2 2 4" xfId="14338"/>
    <cellStyle name="40% - הדגשה4 3 5 2 2 5" xfId="30035"/>
    <cellStyle name="40% - הדגשה4 3 5 2 2 6" xfId="5644"/>
    <cellStyle name="40% - הדגשה4 3 5 2 3" xfId="3503"/>
    <cellStyle name="40% - הדגשה4 3 5 2 3 2" xfId="9901"/>
    <cellStyle name="40% - הדגשה4 3 5 2 3 2 2" xfId="22933"/>
    <cellStyle name="40% - הדגשה4 3 5 2 3 3" xfId="16138"/>
    <cellStyle name="40% - הדגשה4 3 5 2 3 4" xfId="31094"/>
    <cellStyle name="40% - הדגשה4 3 5 2 3 5" xfId="6703"/>
    <cellStyle name="40% - הדגשה4 3 5 2 4" xfId="7774"/>
    <cellStyle name="40% - הדגשה4 3 5 2 4 2" xfId="19600"/>
    <cellStyle name="40% - הדגשה4 3 5 2 5" xfId="12480"/>
    <cellStyle name="40% - הדגשה4 3 5 2 6" xfId="28967"/>
    <cellStyle name="40% - הדגשה4 3 5 2 7" xfId="4576"/>
    <cellStyle name="40% - הדגשה4 3 5 3" xfId="1914"/>
    <cellStyle name="40% - הדגשה4 3 5 3 2" xfId="8312"/>
    <cellStyle name="40% - הדגשה4 3 5 3 2 2" xfId="23765"/>
    <cellStyle name="40% - הדגשה4 3 5 3 2 3" xfId="17097"/>
    <cellStyle name="40% - הדגשה4 3 5 3 3" xfId="20433"/>
    <cellStyle name="40% - הדגשה4 3 5 3 4" xfId="13504"/>
    <cellStyle name="40% - הדגשה4 3 5 3 5" xfId="29505"/>
    <cellStyle name="40% - הדגשה4 3 5 3 6" xfId="5114"/>
    <cellStyle name="40% - הדגשה4 3 5 4" xfId="2973"/>
    <cellStyle name="40% - הדגשה4 3 5 4 2" xfId="9371"/>
    <cellStyle name="40% - הדגשה4 3 5 4 2 2" xfId="22100"/>
    <cellStyle name="40% - הדגשה4 3 5 4 3" xfId="15305"/>
    <cellStyle name="40% - הדגשה4 3 5 4 4" xfId="30564"/>
    <cellStyle name="40% - הדגשה4 3 5 4 5" xfId="6173"/>
    <cellStyle name="40% - הדגשה4 3 5 5" xfId="7244"/>
    <cellStyle name="40% - הדגשה4 3 5 5 2" xfId="18767"/>
    <cellStyle name="40% - הדגשה4 3 5 6" xfId="11635"/>
    <cellStyle name="40% - הדגשה4 3 5 7" xfId="28437"/>
    <cellStyle name="40% - הדגשה4 3 5 8" xfId="4046"/>
    <cellStyle name="40% - הדגשה4 3 6" xfId="930"/>
    <cellStyle name="40% - הדגשה4 3 6 2" xfId="13921"/>
    <cellStyle name="40% - הדגשה4 3 6 2 2" xfId="17513"/>
    <cellStyle name="40% - הדגשה4 3 6 2 2 2" xfId="24181"/>
    <cellStyle name="40% - הדגשה4 3 6 2 3" xfId="20849"/>
    <cellStyle name="40% - הדגשה4 3 6 3" xfId="15721"/>
    <cellStyle name="40% - הדגשה4 3 6 3 2" xfId="22516"/>
    <cellStyle name="40% - הדגשה4 3 6 4" xfId="19183"/>
    <cellStyle name="40% - הדגשה4 3 6 5" xfId="26939"/>
    <cellStyle name="40% - הדגשה4 3 6 6" xfId="12063"/>
    <cellStyle name="40% - הדגשה4 3 7" xfId="1120"/>
    <cellStyle name="40% - הדגשה4 3 7 2" xfId="2192"/>
    <cellStyle name="40% - הדגשה4 3 7 2 2" xfId="8590"/>
    <cellStyle name="40% - הדגשה4 3 7 2 2 2" xfId="23348"/>
    <cellStyle name="40% - הדגשה4 3 7 2 3" xfId="16680"/>
    <cellStyle name="40% - הדגשה4 3 7 2 4" xfId="29783"/>
    <cellStyle name="40% - הדגשה4 3 7 2 5" xfId="5392"/>
    <cellStyle name="40% - הדגשה4 3 7 3" xfId="3251"/>
    <cellStyle name="40% - הדגשה4 3 7 3 2" xfId="9649"/>
    <cellStyle name="40% - הדגשה4 3 7 3 3" xfId="20016"/>
    <cellStyle name="40% - הדגשה4 3 7 3 4" xfId="30842"/>
    <cellStyle name="40% - הדגשה4 3 7 3 5" xfId="6451"/>
    <cellStyle name="40% - הדגשה4 3 7 4" xfId="7522"/>
    <cellStyle name="40% - הדגשה4 3 7 5" xfId="13023"/>
    <cellStyle name="40% - הדגשה4 3 7 6" xfId="28715"/>
    <cellStyle name="40% - הדגשה4 3 7 7" xfId="4324"/>
    <cellStyle name="40% - הדגשה4 3 8" xfId="1662"/>
    <cellStyle name="40% - הדגשה4 3 8 2" xfId="8060"/>
    <cellStyle name="40% - הדגשה4 3 8 2 2" xfId="21683"/>
    <cellStyle name="40% - הדגשה4 3 8 3" xfId="14888"/>
    <cellStyle name="40% - הדגשה4 3 8 4" xfId="29253"/>
    <cellStyle name="40% - הדגשה4 3 8 5" xfId="4862"/>
    <cellStyle name="40% - הדגשה4 3 9" xfId="2721"/>
    <cellStyle name="40% - הדגשה4 3 9 2" xfId="9119"/>
    <cellStyle name="40% - הדגשה4 3 9 3" xfId="18511"/>
    <cellStyle name="40% - הדגשה4 3 9 4" xfId="30312"/>
    <cellStyle name="40% - הדגשה4 3 9 5" xfId="5921"/>
    <cellStyle name="40% - הדגשה4 30" xfId="26243"/>
    <cellStyle name="40% - הדגשה4 31" xfId="10107"/>
    <cellStyle name="40% - הדגשה4 32" xfId="28107"/>
    <cellStyle name="40% - הדגשה4 33" xfId="3720"/>
    <cellStyle name="40% - הדגשה4 4" xfId="648"/>
    <cellStyle name="40% - הדגשה4 4 10" xfId="28438"/>
    <cellStyle name="40% - הדגשה4 4 11" xfId="4047"/>
    <cellStyle name="40% - הדגשה4 4 2" xfId="649"/>
    <cellStyle name="40% - הדגשה4 4 2 2" xfId="650"/>
    <cellStyle name="40% - הדגשה4 4 2 2 2" xfId="1375"/>
    <cellStyle name="40% - הדגשה4 4 2 2 2 2" xfId="2447"/>
    <cellStyle name="40% - הדגשה4 4 2 2 2 2 2" xfId="8845"/>
    <cellStyle name="40% - הדגשה4 4 2 2 2 2 2 2" xfId="24884"/>
    <cellStyle name="40% - הדגשה4 4 2 2 2 2 2 3" xfId="18216"/>
    <cellStyle name="40% - הדגשה4 4 2 2 2 2 3" xfId="21552"/>
    <cellStyle name="40% - הדגשה4 4 2 2 2 2 4" xfId="14624"/>
    <cellStyle name="40% - הדגשה4 4 2 2 2 2 5" xfId="30038"/>
    <cellStyle name="40% - הדגשה4 4 2 2 2 2 6" xfId="5647"/>
    <cellStyle name="40% - הדגשה4 4 2 2 2 3" xfId="3506"/>
    <cellStyle name="40% - הדגשה4 4 2 2 2 3 2" xfId="9904"/>
    <cellStyle name="40% - הדגשה4 4 2 2 2 3 2 2" xfId="23219"/>
    <cellStyle name="40% - הדגשה4 4 2 2 2 3 3" xfId="16424"/>
    <cellStyle name="40% - הדגשה4 4 2 2 2 3 4" xfId="31097"/>
    <cellStyle name="40% - הדגשה4 4 2 2 2 3 5" xfId="6706"/>
    <cellStyle name="40% - הדגשה4 4 2 2 2 4" xfId="7777"/>
    <cellStyle name="40% - הדגשה4 4 2 2 2 4 2" xfId="19886"/>
    <cellStyle name="40% - הדגשה4 4 2 2 2 5" xfId="12766"/>
    <cellStyle name="40% - הדגשה4 4 2 2 2 6" xfId="28970"/>
    <cellStyle name="40% - הדגשה4 4 2 2 2 7" xfId="4579"/>
    <cellStyle name="40% - הדגשה4 4 2 2 3" xfId="1917"/>
    <cellStyle name="40% - הדגשה4 4 2 2 3 2" xfId="8315"/>
    <cellStyle name="40% - הדגשה4 4 2 2 3 2 2" xfId="24051"/>
    <cellStyle name="40% - הדגשה4 4 2 2 3 2 3" xfId="17383"/>
    <cellStyle name="40% - הדגשה4 4 2 2 3 3" xfId="20719"/>
    <cellStyle name="40% - הדגשה4 4 2 2 3 4" xfId="13790"/>
    <cellStyle name="40% - הדגשה4 4 2 2 3 5" xfId="29508"/>
    <cellStyle name="40% - הדגשה4 4 2 2 3 6" xfId="5117"/>
    <cellStyle name="40% - הדגשה4 4 2 2 4" xfId="2976"/>
    <cellStyle name="40% - הדגשה4 4 2 2 4 2" xfId="9374"/>
    <cellStyle name="40% - הדגשה4 4 2 2 4 2 2" xfId="22386"/>
    <cellStyle name="40% - הדגשה4 4 2 2 4 3" xfId="15591"/>
    <cellStyle name="40% - הדגשה4 4 2 2 4 4" xfId="30567"/>
    <cellStyle name="40% - הדגשה4 4 2 2 4 5" xfId="6176"/>
    <cellStyle name="40% - הדגשה4 4 2 2 5" xfId="7247"/>
    <cellStyle name="40% - הדגשה4 4 2 2 5 2" xfId="19053"/>
    <cellStyle name="40% - הדגשה4 4 2 2 6" xfId="11926"/>
    <cellStyle name="40% - הדגשה4 4 2 2 7" xfId="28440"/>
    <cellStyle name="40% - הדגשה4 4 2 2 8" xfId="4049"/>
    <cellStyle name="40% - הדגשה4 4 2 3" xfId="1374"/>
    <cellStyle name="40% - הדגשה4 4 2 3 2" xfId="2446"/>
    <cellStyle name="40% - הדגשה4 4 2 3 2 2" xfId="8844"/>
    <cellStyle name="40% - הדגשה4 4 2 3 2 2 2" xfId="24468"/>
    <cellStyle name="40% - הדגשה4 4 2 3 2 2 3" xfId="17800"/>
    <cellStyle name="40% - הדגשה4 4 2 3 2 3" xfId="21136"/>
    <cellStyle name="40% - הדגשה4 4 2 3 2 4" xfId="14208"/>
    <cellStyle name="40% - הדגשה4 4 2 3 2 5" xfId="30037"/>
    <cellStyle name="40% - הדגשה4 4 2 3 2 6" xfId="5646"/>
    <cellStyle name="40% - הדגשה4 4 2 3 3" xfId="3505"/>
    <cellStyle name="40% - הדגשה4 4 2 3 3 2" xfId="9903"/>
    <cellStyle name="40% - הדגשה4 4 2 3 3 2 2" xfId="22803"/>
    <cellStyle name="40% - הדגשה4 4 2 3 3 3" xfId="16008"/>
    <cellStyle name="40% - הדגשה4 4 2 3 3 4" xfId="31096"/>
    <cellStyle name="40% - הדגשה4 4 2 3 3 5" xfId="6705"/>
    <cellStyle name="40% - הדגשה4 4 2 3 4" xfId="7776"/>
    <cellStyle name="40% - הדגשה4 4 2 3 4 2" xfId="19470"/>
    <cellStyle name="40% - הדגשה4 4 2 3 5" xfId="12350"/>
    <cellStyle name="40% - הדגשה4 4 2 3 6" xfId="28969"/>
    <cellStyle name="40% - הדגשה4 4 2 3 7" xfId="4578"/>
    <cellStyle name="40% - הדגשה4 4 2 4" xfId="1916"/>
    <cellStyle name="40% - הדגשה4 4 2 4 2" xfId="8314"/>
    <cellStyle name="40% - הדגשה4 4 2 4 2 2" xfId="23635"/>
    <cellStyle name="40% - הדגשה4 4 2 4 2 3" xfId="16967"/>
    <cellStyle name="40% - הדגשה4 4 2 4 3" xfId="20303"/>
    <cellStyle name="40% - הדגשה4 4 2 4 4" xfId="13310"/>
    <cellStyle name="40% - הדגשה4 4 2 4 5" xfId="29507"/>
    <cellStyle name="40% - הדגשה4 4 2 4 6" xfId="5116"/>
    <cellStyle name="40% - הדגשה4 4 2 5" xfId="2975"/>
    <cellStyle name="40% - הדגשה4 4 2 5 2" xfId="9373"/>
    <cellStyle name="40% - הדגשה4 4 2 5 2 2" xfId="21970"/>
    <cellStyle name="40% - הדגשה4 4 2 5 3" xfId="15175"/>
    <cellStyle name="40% - הדגשה4 4 2 5 4" xfId="30566"/>
    <cellStyle name="40% - הדגשה4 4 2 5 5" xfId="6175"/>
    <cellStyle name="40% - הדגשה4 4 2 6" xfId="7246"/>
    <cellStyle name="40% - הדגשה4 4 2 6 2" xfId="18637"/>
    <cellStyle name="40% - הדגשה4 4 2 7" xfId="11436"/>
    <cellStyle name="40% - הדגשה4 4 2 8" xfId="28439"/>
    <cellStyle name="40% - הדגשה4 4 2 9" xfId="4048"/>
    <cellStyle name="40% - הדגשה4 4 3" xfId="651"/>
    <cellStyle name="40% - הדגשה4 4 3 2" xfId="1376"/>
    <cellStyle name="40% - הדגשה4 4 3 2 2" xfId="2448"/>
    <cellStyle name="40% - הדגשה4 4 3 2 2 2" xfId="8846"/>
    <cellStyle name="40% - הדגשה4 4 3 2 2 2 2" xfId="24675"/>
    <cellStyle name="40% - הדגשה4 4 3 2 2 2 3" xfId="18007"/>
    <cellStyle name="40% - הדגשה4 4 3 2 2 3" xfId="21343"/>
    <cellStyle name="40% - הדגשה4 4 3 2 2 4" xfId="14415"/>
    <cellStyle name="40% - הדגשה4 4 3 2 2 5" xfId="30039"/>
    <cellStyle name="40% - הדגשה4 4 3 2 2 6" xfId="5648"/>
    <cellStyle name="40% - הדגשה4 4 3 2 3" xfId="3507"/>
    <cellStyle name="40% - הדגשה4 4 3 2 3 2" xfId="9905"/>
    <cellStyle name="40% - הדגשה4 4 3 2 3 2 2" xfId="23010"/>
    <cellStyle name="40% - הדגשה4 4 3 2 3 3" xfId="16215"/>
    <cellStyle name="40% - הדגשה4 4 3 2 3 4" xfId="31098"/>
    <cellStyle name="40% - הדגשה4 4 3 2 3 5" xfId="6707"/>
    <cellStyle name="40% - הדגשה4 4 3 2 4" xfId="7778"/>
    <cellStyle name="40% - הדגשה4 4 3 2 4 2" xfId="19677"/>
    <cellStyle name="40% - הדגשה4 4 3 2 5" xfId="12557"/>
    <cellStyle name="40% - הדגשה4 4 3 2 6" xfId="28971"/>
    <cellStyle name="40% - הדגשה4 4 3 2 7" xfId="4580"/>
    <cellStyle name="40% - הדגשה4 4 3 3" xfId="1918"/>
    <cellStyle name="40% - הדגשה4 4 3 3 2" xfId="8316"/>
    <cellStyle name="40% - הדגשה4 4 3 3 2 2" xfId="23842"/>
    <cellStyle name="40% - הדגשה4 4 3 3 2 3" xfId="17174"/>
    <cellStyle name="40% - הדגשה4 4 3 3 3" xfId="20510"/>
    <cellStyle name="40% - הדגשה4 4 3 3 4" xfId="13581"/>
    <cellStyle name="40% - הדגשה4 4 3 3 5" xfId="29509"/>
    <cellStyle name="40% - הדגשה4 4 3 3 6" xfId="5118"/>
    <cellStyle name="40% - הדגשה4 4 3 4" xfId="2977"/>
    <cellStyle name="40% - הדגשה4 4 3 4 2" xfId="9375"/>
    <cellStyle name="40% - הדגשה4 4 3 4 2 2" xfId="22177"/>
    <cellStyle name="40% - הדגשה4 4 3 4 3" xfId="15382"/>
    <cellStyle name="40% - הדגשה4 4 3 4 4" xfId="30568"/>
    <cellStyle name="40% - הדגשה4 4 3 4 5" xfId="6177"/>
    <cellStyle name="40% - הדגשה4 4 3 5" xfId="7248"/>
    <cellStyle name="40% - הדגשה4 4 3 5 2" xfId="18844"/>
    <cellStyle name="40% - הדגשה4 4 3 6" xfId="11712"/>
    <cellStyle name="40% - הדגשה4 4 3 7" xfId="28441"/>
    <cellStyle name="40% - הדגשה4 4 3 8" xfId="4050"/>
    <cellStyle name="40% - הדגשה4 4 4" xfId="652"/>
    <cellStyle name="40% - הדגשה4 4 4 2" xfId="1377"/>
    <cellStyle name="40% - הדגשה4 4 4 2 2" xfId="2449"/>
    <cellStyle name="40% - הדגשה4 4 4 2 2 2" xfId="8847"/>
    <cellStyle name="40% - הדגשה4 4 4 2 2 2 2" xfId="24258"/>
    <cellStyle name="40% - הדגשה4 4 4 2 2 3" xfId="17590"/>
    <cellStyle name="40% - הדגשה4 4 4 2 2 4" xfId="30040"/>
    <cellStyle name="40% - הדגשה4 4 4 2 2 5" xfId="5649"/>
    <cellStyle name="40% - הדגשה4 4 4 2 3" xfId="3508"/>
    <cellStyle name="40% - הדגשה4 4 4 2 3 2" xfId="9906"/>
    <cellStyle name="40% - הדגשה4 4 4 2 3 3" xfId="20926"/>
    <cellStyle name="40% - הדגשה4 4 4 2 3 4" xfId="31099"/>
    <cellStyle name="40% - הדגשה4 4 4 2 3 5" xfId="6708"/>
    <cellStyle name="40% - הדגשה4 4 4 2 4" xfId="7779"/>
    <cellStyle name="40% - הדגשה4 4 4 2 5" xfId="13998"/>
    <cellStyle name="40% - הדגשה4 4 4 2 6" xfId="28972"/>
    <cellStyle name="40% - הדגשה4 4 4 2 7" xfId="4581"/>
    <cellStyle name="40% - הדגשה4 4 4 3" xfId="1919"/>
    <cellStyle name="40% - הדגשה4 4 4 3 2" xfId="8317"/>
    <cellStyle name="40% - הדגשה4 4 4 3 2 2" xfId="22593"/>
    <cellStyle name="40% - הדגשה4 4 4 3 3" xfId="15798"/>
    <cellStyle name="40% - הדגשה4 4 4 3 4" xfId="29510"/>
    <cellStyle name="40% - הדגשה4 4 4 3 5" xfId="5119"/>
    <cellStyle name="40% - הדגשה4 4 4 4" xfId="2978"/>
    <cellStyle name="40% - הדגשה4 4 4 4 2" xfId="9376"/>
    <cellStyle name="40% - הדגשה4 4 4 4 3" xfId="19260"/>
    <cellStyle name="40% - הדגשה4 4 4 4 4" xfId="30569"/>
    <cellStyle name="40% - הדגשה4 4 4 4 5" xfId="6178"/>
    <cellStyle name="40% - הדגשה4 4 4 5" xfId="7249"/>
    <cellStyle name="40% - הדגשה4 4 4 6" xfId="12140"/>
    <cellStyle name="40% - הדגשה4 4 4 7" xfId="28442"/>
    <cellStyle name="40% - הדגשה4 4 4 8" xfId="4051"/>
    <cellStyle name="40% - הדגשה4 4 5" xfId="1373"/>
    <cellStyle name="40% - הדגשה4 4 5 2" xfId="2445"/>
    <cellStyle name="40% - הדגשה4 4 5 2 2" xfId="8843"/>
    <cellStyle name="40% - הדגשה4 4 5 2 2 2" xfId="23425"/>
    <cellStyle name="40% - הדגשה4 4 5 2 3" xfId="16757"/>
    <cellStyle name="40% - הדגשה4 4 5 2 4" xfId="30036"/>
    <cellStyle name="40% - הדגשה4 4 5 2 5" xfId="5645"/>
    <cellStyle name="40% - הדגשה4 4 5 3" xfId="3504"/>
    <cellStyle name="40% - הדגשה4 4 5 3 2" xfId="9902"/>
    <cellStyle name="40% - הדגשה4 4 5 3 3" xfId="20093"/>
    <cellStyle name="40% - הדגשה4 4 5 3 4" xfId="31095"/>
    <cellStyle name="40% - הדגשה4 4 5 3 5" xfId="6704"/>
    <cellStyle name="40% - הדגשה4 4 5 4" xfId="7775"/>
    <cellStyle name="40% - הדגשה4 4 5 5" xfId="13100"/>
    <cellStyle name="40% - הדגשה4 4 5 6" xfId="28968"/>
    <cellStyle name="40% - הדגשה4 4 5 7" xfId="4577"/>
    <cellStyle name="40% - הדגשה4 4 6" xfId="1915"/>
    <cellStyle name="40% - הדגשה4 4 6 2" xfId="8313"/>
    <cellStyle name="40% - הדגשה4 4 6 2 2" xfId="21760"/>
    <cellStyle name="40% - הדגשה4 4 6 3" xfId="14965"/>
    <cellStyle name="40% - הדגשה4 4 6 4" xfId="29506"/>
    <cellStyle name="40% - הדגשה4 4 6 5" xfId="5115"/>
    <cellStyle name="40% - הדגשה4 4 7" xfId="2974"/>
    <cellStyle name="40% - הדגשה4 4 7 2" xfId="9372"/>
    <cellStyle name="40% - הדגשה4 4 7 3" xfId="18431"/>
    <cellStyle name="40% - הדגשה4 4 7 4" xfId="30565"/>
    <cellStyle name="40% - הדגשה4 4 7 5" xfId="6174"/>
    <cellStyle name="40% - הדגשה4 4 8" xfId="7245"/>
    <cellStyle name="40% - הדגשה4 4 9" xfId="10838"/>
    <cellStyle name="40% - הדגשה4 5" xfId="653"/>
    <cellStyle name="40% - הדגשה4 5 2" xfId="654"/>
    <cellStyle name="40% - הדגשה4 5 2 2" xfId="1379"/>
    <cellStyle name="40% - הדגשה4 5 2 2 2" xfId="2451"/>
    <cellStyle name="40% - הדגשה4 5 2 2 2 2" xfId="8849"/>
    <cellStyle name="40% - הדגשה4 5 2 2 2 3" xfId="27500"/>
    <cellStyle name="40% - הדגשה4 5 2 2 2 4" xfId="30042"/>
    <cellStyle name="40% - הדגשה4 5 2 2 2 5" xfId="5651"/>
    <cellStyle name="40% - הדגשה4 5 2 2 3" xfId="3510"/>
    <cellStyle name="40% - הדגשה4 5 2 2 3 2" xfId="9908"/>
    <cellStyle name="40% - הדגשה4 5 2 2 3 3" xfId="27961"/>
    <cellStyle name="40% - הדגשה4 5 2 2 3 4" xfId="31101"/>
    <cellStyle name="40% - הדגשה4 5 2 2 3 5" xfId="6710"/>
    <cellStyle name="40% - הדגשה4 5 2 2 4" xfId="7781"/>
    <cellStyle name="40% - הדגשה4 5 2 2 5" xfId="27074"/>
    <cellStyle name="40% - הדגשה4 5 2 2 6" xfId="28974"/>
    <cellStyle name="40% - הדגשה4 5 2 2 7" xfId="4583"/>
    <cellStyle name="40% - הדגשה4 5 2 3" xfId="1921"/>
    <cellStyle name="40% - הדגשה4 5 2 3 2" xfId="8319"/>
    <cellStyle name="40% - הדגשה4 5 2 3 3" xfId="27278"/>
    <cellStyle name="40% - הדגשה4 5 2 3 4" xfId="29512"/>
    <cellStyle name="40% - הדגשה4 5 2 3 5" xfId="5121"/>
    <cellStyle name="40% - הדגשה4 5 2 4" xfId="2980"/>
    <cellStyle name="40% - הדגשה4 5 2 4 2" xfId="9378"/>
    <cellStyle name="40% - הדגשה4 5 2 4 3" xfId="27729"/>
    <cellStyle name="40% - הדגשה4 5 2 4 4" xfId="30571"/>
    <cellStyle name="40% - הדגשה4 5 2 4 5" xfId="6180"/>
    <cellStyle name="40% - הדגשה4 5 2 5" xfId="7251"/>
    <cellStyle name="40% - הדגשה4 5 2 6" xfId="26472"/>
    <cellStyle name="40% - הדגשה4 5 2 7" xfId="28444"/>
    <cellStyle name="40% - הדגשה4 5 2 8" xfId="4053"/>
    <cellStyle name="40% - הדגשה4 5 3" xfId="1378"/>
    <cellStyle name="40% - הדגשה4 5 3 2" xfId="2450"/>
    <cellStyle name="40% - הדגשה4 5 3 2 2" xfId="8848"/>
    <cellStyle name="40% - הדגשה4 5 3 2 3" xfId="27499"/>
    <cellStyle name="40% - הדגשה4 5 3 2 4" xfId="30041"/>
    <cellStyle name="40% - הדגשה4 5 3 2 5" xfId="5650"/>
    <cellStyle name="40% - הדגשה4 5 3 3" xfId="3509"/>
    <cellStyle name="40% - הדגשה4 5 3 3 2" xfId="9907"/>
    <cellStyle name="40% - הדגשה4 5 3 3 3" xfId="27960"/>
    <cellStyle name="40% - הדגשה4 5 3 3 4" xfId="31100"/>
    <cellStyle name="40% - הדגשה4 5 3 3 5" xfId="6709"/>
    <cellStyle name="40% - הדגשה4 5 3 4" xfId="7780"/>
    <cellStyle name="40% - הדגשה4 5 3 5" xfId="25609"/>
    <cellStyle name="40% - הדגשה4 5 3 6" xfId="28973"/>
    <cellStyle name="40% - הדגשה4 5 3 7" xfId="4582"/>
    <cellStyle name="40% - הדגשה4 5 4" xfId="1920"/>
    <cellStyle name="40% - הדגשה4 5 4 2" xfId="8318"/>
    <cellStyle name="40% - הדגשה4 5 4 3" xfId="27277"/>
    <cellStyle name="40% - הדגשה4 5 4 4" xfId="29511"/>
    <cellStyle name="40% - הדגשה4 5 4 5" xfId="5120"/>
    <cellStyle name="40% - הדגשה4 5 5" xfId="2979"/>
    <cellStyle name="40% - הדגשה4 5 5 2" xfId="9377"/>
    <cellStyle name="40% - הדגשה4 5 5 3" xfId="27728"/>
    <cellStyle name="40% - הדגשה4 5 5 4" xfId="30570"/>
    <cellStyle name="40% - הדגשה4 5 5 5" xfId="6179"/>
    <cellStyle name="40% - הדגשה4 5 6" xfId="7250"/>
    <cellStyle name="40% - הדגשה4 5 7" xfId="10837"/>
    <cellStyle name="40% - הדגשה4 5 8" xfId="28443"/>
    <cellStyle name="40% - הדגשה4 5 9" xfId="4052"/>
    <cellStyle name="40% - הדגשה4 6" xfId="655"/>
    <cellStyle name="40% - הדגשה4 6 10" xfId="4054"/>
    <cellStyle name="40% - הדגשה4 6 2" xfId="1380"/>
    <cellStyle name="40% - הדגשה4 6 2 2" xfId="2452"/>
    <cellStyle name="40% - הדגשה4 6 2 2 2" xfId="8850"/>
    <cellStyle name="40% - הדגשה4 6 2 2 2 2" xfId="14677"/>
    <cellStyle name="40% - הדגשה4 6 2 2 2 2 2" xfId="18269"/>
    <cellStyle name="40% - הדגשה4 6 2 2 2 2 2 2" xfId="24937"/>
    <cellStyle name="40% - הדגשה4 6 2 2 2 2 3" xfId="21605"/>
    <cellStyle name="40% - הדגשה4 6 2 2 2 3" xfId="16477"/>
    <cellStyle name="40% - הדגשה4 6 2 2 2 3 2" xfId="23272"/>
    <cellStyle name="40% - הדגשה4 6 2 2 2 4" xfId="19939"/>
    <cellStyle name="40% - הדגשה4 6 2 2 2 5" xfId="12819"/>
    <cellStyle name="40% - הדגשה4 6 2 2 3" xfId="13843"/>
    <cellStyle name="40% - הדגשה4 6 2 2 3 2" xfId="17436"/>
    <cellStyle name="40% - הדגשה4 6 2 2 3 2 2" xfId="24104"/>
    <cellStyle name="40% - הדגשה4 6 2 2 3 3" xfId="20772"/>
    <cellStyle name="40% - הדגשה4 6 2 2 4" xfId="15644"/>
    <cellStyle name="40% - הדגשה4 6 2 2 4 2" xfId="22439"/>
    <cellStyle name="40% - הדגשה4 6 2 2 5" xfId="19106"/>
    <cellStyle name="40% - הדגשה4 6 2 2 6" xfId="11979"/>
    <cellStyle name="40% - הדגשה4 6 2 2 7" xfId="30043"/>
    <cellStyle name="40% - הדגשה4 6 2 2 8" xfId="5652"/>
    <cellStyle name="40% - הדגשה4 6 2 3" xfId="3511"/>
    <cellStyle name="40% - הדגשה4 6 2 3 2" xfId="9909"/>
    <cellStyle name="40% - הדגשה4 6 2 3 2 2" xfId="17853"/>
    <cellStyle name="40% - הדגשה4 6 2 3 2 2 2" xfId="24521"/>
    <cellStyle name="40% - הדגשה4 6 2 3 2 3" xfId="21189"/>
    <cellStyle name="40% - הדגשה4 6 2 3 2 4" xfId="14261"/>
    <cellStyle name="40% - הדגשה4 6 2 3 3" xfId="16061"/>
    <cellStyle name="40% - הדגשה4 6 2 3 3 2" xfId="22856"/>
    <cellStyle name="40% - הדגשה4 6 2 3 4" xfId="19523"/>
    <cellStyle name="40% - הדגשה4 6 2 3 5" xfId="12403"/>
    <cellStyle name="40% - הדגשה4 6 2 3 6" xfId="31102"/>
    <cellStyle name="40% - הדגשה4 6 2 3 7" xfId="6711"/>
    <cellStyle name="40% - הדגשה4 6 2 4" xfId="7782"/>
    <cellStyle name="40% - הדגשה4 6 2 4 2" xfId="17020"/>
    <cellStyle name="40% - הדגשה4 6 2 4 2 2" xfId="23688"/>
    <cellStyle name="40% - הדגשה4 6 2 4 3" xfId="20356"/>
    <cellStyle name="40% - הדגשה4 6 2 4 4" xfId="13363"/>
    <cellStyle name="40% - הדגשה4 6 2 5" xfId="15228"/>
    <cellStyle name="40% - הדגשה4 6 2 5 2" xfId="22023"/>
    <cellStyle name="40% - הדגשה4 6 2 6" xfId="18690"/>
    <cellStyle name="40% - הדגשה4 6 2 7" xfId="11489"/>
    <cellStyle name="40% - הדגשה4 6 2 8" xfId="28975"/>
    <cellStyle name="40% - הדגשה4 6 2 9" xfId="4584"/>
    <cellStyle name="40% - הדגשה4 6 3" xfId="1922"/>
    <cellStyle name="40% - הדגשה4 6 3 2" xfId="8320"/>
    <cellStyle name="40% - הדגשה4 6 3 2 2" xfId="14469"/>
    <cellStyle name="40% - הדגשה4 6 3 2 2 2" xfId="18061"/>
    <cellStyle name="40% - הדגשה4 6 3 2 2 2 2" xfId="24729"/>
    <cellStyle name="40% - הדגשה4 6 3 2 2 3" xfId="21397"/>
    <cellStyle name="40% - הדגשה4 6 3 2 3" xfId="16269"/>
    <cellStyle name="40% - הדגשה4 6 3 2 3 2" xfId="23064"/>
    <cellStyle name="40% - הדגשה4 6 3 2 4" xfId="19731"/>
    <cellStyle name="40% - הדגשה4 6 3 2 5" xfId="12611"/>
    <cellStyle name="40% - הדגשה4 6 3 3" xfId="13635"/>
    <cellStyle name="40% - הדגשה4 6 3 3 2" xfId="17228"/>
    <cellStyle name="40% - הדגשה4 6 3 3 2 2" xfId="23896"/>
    <cellStyle name="40% - הדגשה4 6 3 3 3" xfId="20564"/>
    <cellStyle name="40% - הדגשה4 6 3 4" xfId="15436"/>
    <cellStyle name="40% - הדגשה4 6 3 4 2" xfId="22231"/>
    <cellStyle name="40% - הדגשה4 6 3 5" xfId="18898"/>
    <cellStyle name="40% - הדגשה4 6 3 6" xfId="11766"/>
    <cellStyle name="40% - הדגשה4 6 3 7" xfId="29513"/>
    <cellStyle name="40% - הדגשה4 6 3 8" xfId="5122"/>
    <cellStyle name="40% - הדגשה4 6 4" xfId="2981"/>
    <cellStyle name="40% - הדגשה4 6 4 2" xfId="9379"/>
    <cellStyle name="40% - הדגשה4 6 4 2 2" xfId="17644"/>
    <cellStyle name="40% - הדגשה4 6 4 2 2 2" xfId="24312"/>
    <cellStyle name="40% - הדגשה4 6 4 2 3" xfId="20980"/>
    <cellStyle name="40% - הדגשה4 6 4 2 4" xfId="14052"/>
    <cellStyle name="40% - הדגשה4 6 4 3" xfId="15852"/>
    <cellStyle name="40% - הדגשה4 6 4 3 2" xfId="22647"/>
    <cellStyle name="40% - הדגשה4 6 4 4" xfId="19314"/>
    <cellStyle name="40% - הדגשה4 6 4 5" xfId="12194"/>
    <cellStyle name="40% - הדגשה4 6 4 6" xfId="30572"/>
    <cellStyle name="40% - הדגשה4 6 4 7" xfId="6181"/>
    <cellStyle name="40% - הדגשה4 6 5" xfId="7252"/>
    <cellStyle name="40% - הדגשה4 6 5 2" xfId="16811"/>
    <cellStyle name="40% - הדגשה4 6 5 2 2" xfId="23479"/>
    <cellStyle name="40% - הדגשה4 6 5 3" xfId="20147"/>
    <cellStyle name="40% - הדגשה4 6 5 4" xfId="13154"/>
    <cellStyle name="40% - הדגשה4 6 6" xfId="15019"/>
    <cellStyle name="40% - הדגשה4 6 6 2" xfId="21814"/>
    <cellStyle name="40% - הדגשה4 6 7" xfId="18450"/>
    <cellStyle name="40% - הדגשה4 6 8" xfId="11160"/>
    <cellStyle name="40% - הדגשה4 6 9" xfId="28445"/>
    <cellStyle name="40% - הדגשה4 7" xfId="656"/>
    <cellStyle name="40% - הדגשה4 7 2" xfId="1381"/>
    <cellStyle name="40% - הדגשה4 7 2 2" xfId="2453"/>
    <cellStyle name="40% - הדגשה4 7 2 2 2" xfId="8851"/>
    <cellStyle name="40% - הדגשה4 7 2 2 2 2" xfId="18162"/>
    <cellStyle name="40% - הדגשה4 7 2 2 2 2 2" xfId="24830"/>
    <cellStyle name="40% - הדגשה4 7 2 2 2 3" xfId="21498"/>
    <cellStyle name="40% - הדגשה4 7 2 2 2 4" xfId="14570"/>
    <cellStyle name="40% - הדגשה4 7 2 2 3" xfId="16370"/>
    <cellStyle name="40% - הדגשה4 7 2 2 3 2" xfId="23165"/>
    <cellStyle name="40% - הדגשה4 7 2 2 4" xfId="19832"/>
    <cellStyle name="40% - הדגשה4 7 2 2 5" xfId="12712"/>
    <cellStyle name="40% - הדגשה4 7 2 2 6" xfId="30044"/>
    <cellStyle name="40% - הדגשה4 7 2 2 7" xfId="5653"/>
    <cellStyle name="40% - הדגשה4 7 2 3" xfId="3512"/>
    <cellStyle name="40% - הדגשה4 7 2 3 2" xfId="9910"/>
    <cellStyle name="40% - הדגשה4 7 2 3 2 2" xfId="23997"/>
    <cellStyle name="40% - הדגשה4 7 2 3 2 3" xfId="17329"/>
    <cellStyle name="40% - הדגשה4 7 2 3 3" xfId="20665"/>
    <cellStyle name="40% - הדגשה4 7 2 3 4" xfId="13736"/>
    <cellStyle name="40% - הדגשה4 7 2 3 5" xfId="31103"/>
    <cellStyle name="40% - הדגשה4 7 2 3 6" xfId="6712"/>
    <cellStyle name="40% - הדגשה4 7 2 4" xfId="7783"/>
    <cellStyle name="40% - הדגשה4 7 2 4 2" xfId="22332"/>
    <cellStyle name="40% - הדגשה4 7 2 4 3" xfId="15537"/>
    <cellStyle name="40% - הדגשה4 7 2 5" xfId="18999"/>
    <cellStyle name="40% - הדגשה4 7 2 6" xfId="11872"/>
    <cellStyle name="40% - הדגשה4 7 2 7" xfId="28976"/>
    <cellStyle name="40% - הדגשה4 7 2 8" xfId="4585"/>
    <cellStyle name="40% - הדגשה4 7 3" xfId="1923"/>
    <cellStyle name="40% - הדגשה4 7 3 2" xfId="8321"/>
    <cellStyle name="40% - הדגשה4 7 3 2 2" xfId="17746"/>
    <cellStyle name="40% - הדגשה4 7 3 2 2 2" xfId="24414"/>
    <cellStyle name="40% - הדגשה4 7 3 2 3" xfId="21082"/>
    <cellStyle name="40% - הדגשה4 7 3 2 4" xfId="14154"/>
    <cellStyle name="40% - הדגשה4 7 3 3" xfId="15954"/>
    <cellStyle name="40% - הדגשה4 7 3 3 2" xfId="22749"/>
    <cellStyle name="40% - הדגשה4 7 3 4" xfId="19416"/>
    <cellStyle name="40% - הדגשה4 7 3 5" xfId="12296"/>
    <cellStyle name="40% - הדגשה4 7 3 6" xfId="29514"/>
    <cellStyle name="40% - הדגשה4 7 3 7" xfId="5123"/>
    <cellStyle name="40% - הדגשה4 7 4" xfId="2982"/>
    <cellStyle name="40% - הדגשה4 7 4 2" xfId="9380"/>
    <cellStyle name="40% - הדגשה4 7 4 2 2" xfId="23581"/>
    <cellStyle name="40% - הדגשה4 7 4 2 3" xfId="16913"/>
    <cellStyle name="40% - הדגשה4 7 4 3" xfId="20249"/>
    <cellStyle name="40% - הדגשה4 7 4 4" xfId="13256"/>
    <cellStyle name="40% - הדגשה4 7 4 5" xfId="30573"/>
    <cellStyle name="40% - הדגשה4 7 4 6" xfId="6182"/>
    <cellStyle name="40% - הדגשה4 7 5" xfId="7253"/>
    <cellStyle name="40% - הדגשה4 7 5 2" xfId="21916"/>
    <cellStyle name="40% - הדגשה4 7 5 3" xfId="15121"/>
    <cellStyle name="40% - הדגשה4 7 6" xfId="18583"/>
    <cellStyle name="40% - הדגשה4 7 7" xfId="11382"/>
    <cellStyle name="40% - הדגשה4 7 8" xfId="28446"/>
    <cellStyle name="40% - הדגשה4 7 9" xfId="4055"/>
    <cellStyle name="40% - הדגשה4 8" xfId="1054"/>
    <cellStyle name="40% - הדגשה4 8 2" xfId="2126"/>
    <cellStyle name="40% - הדגשה4 8 2 2" xfId="8524"/>
    <cellStyle name="40% - הדגשה4 8 2 2 2" xfId="17953"/>
    <cellStyle name="40% - הדגשה4 8 2 2 2 2" xfId="24621"/>
    <cellStyle name="40% - הדגשה4 8 2 2 3" xfId="21289"/>
    <cellStyle name="40% - הדגשה4 8 2 2 4" xfId="14361"/>
    <cellStyle name="40% - הדגשה4 8 2 3" xfId="16161"/>
    <cellStyle name="40% - הדגשה4 8 2 3 2" xfId="22956"/>
    <cellStyle name="40% - הדגשה4 8 2 4" xfId="19623"/>
    <cellStyle name="40% - הדגשה4 8 2 5" xfId="12503"/>
    <cellStyle name="40% - הדגשה4 8 2 6" xfId="29717"/>
    <cellStyle name="40% - הדגשה4 8 2 7" xfId="5326"/>
    <cellStyle name="40% - הדגשה4 8 3" xfId="3185"/>
    <cellStyle name="40% - הדגשה4 8 3 2" xfId="9583"/>
    <cellStyle name="40% - הדגשה4 8 3 2 2" xfId="23788"/>
    <cellStyle name="40% - הדגשה4 8 3 2 3" xfId="17120"/>
    <cellStyle name="40% - הדגשה4 8 3 3" xfId="20456"/>
    <cellStyle name="40% - הדגשה4 8 3 4" xfId="13527"/>
    <cellStyle name="40% - הדגשה4 8 3 5" xfId="30776"/>
    <cellStyle name="40% - הדגשה4 8 3 6" xfId="6385"/>
    <cellStyle name="40% - הדגשה4 8 4" xfId="7456"/>
    <cellStyle name="40% - הדגשה4 8 4 2" xfId="22123"/>
    <cellStyle name="40% - הדגשה4 8 4 3" xfId="15328"/>
    <cellStyle name="40% - הדגשה4 8 5" xfId="18790"/>
    <cellStyle name="40% - הדגשה4 8 6" xfId="11658"/>
    <cellStyle name="40% - הדגשה4 8 7" xfId="28649"/>
    <cellStyle name="40% - הדגשה4 8 8" xfId="4258"/>
    <cellStyle name="40% - הדגשה4 9" xfId="1584"/>
    <cellStyle name="40% - הדגשה4 9 2" xfId="7982"/>
    <cellStyle name="40% - הדגשה4 9 2 2" xfId="17536"/>
    <cellStyle name="40% - הדגשה4 9 2 2 2" xfId="24204"/>
    <cellStyle name="40% - הדגשה4 9 2 3" xfId="20872"/>
    <cellStyle name="40% - הדגשה4 9 2 4" xfId="13944"/>
    <cellStyle name="40% - הדגשה4 9 3" xfId="15744"/>
    <cellStyle name="40% - הדגשה4 9 3 2" xfId="22539"/>
    <cellStyle name="40% - הדגשה4 9 4" xfId="19206"/>
    <cellStyle name="40% - הדגשה4 9 5" xfId="12086"/>
    <cellStyle name="40% - הדגשה4 9 6" xfId="29175"/>
    <cellStyle name="40% - הדגשה4 9 7" xfId="4784"/>
    <cellStyle name="40% - הדגשה5" xfId="56" builtinId="47" customBuiltin="1"/>
    <cellStyle name="40% - הדגשה5 10" xfId="2657"/>
    <cellStyle name="40% - הדגשה5 10 2" xfId="9055"/>
    <cellStyle name="40% - הדגשה5 10 2 2" xfId="23373"/>
    <cellStyle name="40% - הדגשה5 10 2 3" xfId="16705"/>
    <cellStyle name="40% - הדגשה5 10 3" xfId="20041"/>
    <cellStyle name="40% - הדגשה5 10 4" xfId="13048"/>
    <cellStyle name="40% - הדגשה5 10 5" xfId="30248"/>
    <cellStyle name="40% - הדגשה5 10 6" xfId="5857"/>
    <cellStyle name="40% - הדגשה5 11" xfId="6916"/>
    <cellStyle name="40% - הדגשה5 11 2" xfId="21708"/>
    <cellStyle name="40% - הדגשה5 11 3" xfId="14913"/>
    <cellStyle name="40% - הדגשה5 12" xfId="18494"/>
    <cellStyle name="40% - הדגשה5 12 2" xfId="26379"/>
    <cellStyle name="40% - הדגשה5 13" xfId="25631"/>
    <cellStyle name="40% - הדגשה5 13 2" xfId="26514"/>
    <cellStyle name="40% - הדגשה5 14" xfId="25644"/>
    <cellStyle name="40% - הדגשה5 14 2" xfId="26527"/>
    <cellStyle name="40% - הדגשה5 15" xfId="25656"/>
    <cellStyle name="40% - הדגשה5 15 2" xfId="26539"/>
    <cellStyle name="40% - הדגשה5 16" xfId="25668"/>
    <cellStyle name="40% - הדגשה5 16 2" xfId="26551"/>
    <cellStyle name="40% - הדגשה5 17" xfId="25680"/>
    <cellStyle name="40% - הדגשה5 17 2" xfId="26564"/>
    <cellStyle name="40% - הדגשה5 18" xfId="25693"/>
    <cellStyle name="40% - הדגשה5 18 2" xfId="26577"/>
    <cellStyle name="40% - הדגשה5 19" xfId="25707"/>
    <cellStyle name="40% - הדגשה5 19 2" xfId="26590"/>
    <cellStyle name="40% - הדגשה5 2" xfId="210"/>
    <cellStyle name="40% - הדגשה5 2 10" xfId="6947"/>
    <cellStyle name="40% - הדגשה5 2 11" xfId="10199"/>
    <cellStyle name="40% - הדגשה5 2 12" xfId="28140"/>
    <cellStyle name="40% - הדגשה5 2 13" xfId="3749"/>
    <cellStyle name="40% - הדגשה5 2 2" xfId="658"/>
    <cellStyle name="40% - הדגשה5 2 2 10" xfId="10458"/>
    <cellStyle name="40% - הדגשה5 2 2 11" xfId="28447"/>
    <cellStyle name="40% - הדגשה5 2 2 12" xfId="4056"/>
    <cellStyle name="40% - הדגשה5 2 2 2" xfId="659"/>
    <cellStyle name="40% - הדגשה5 2 2 2 10" xfId="28448"/>
    <cellStyle name="40% - הדגשה5 2 2 2 11" xfId="4057"/>
    <cellStyle name="40% - הדגשה5 2 2 2 2" xfId="660"/>
    <cellStyle name="40% - הדגשה5 2 2 2 2 10" xfId="4058"/>
    <cellStyle name="40% - הדגשה5 2 2 2 2 2" xfId="1384"/>
    <cellStyle name="40% - הדגשה5 2 2 2 2 2 2" xfId="2456"/>
    <cellStyle name="40% - הדגשה5 2 2 2 2 2 2 2" xfId="8854"/>
    <cellStyle name="40% - הדגשה5 2 2 2 2 2 2 2 2" xfId="14711"/>
    <cellStyle name="40% - הדגשה5 2 2 2 2 2 2 2 2 2" xfId="18303"/>
    <cellStyle name="40% - הדגשה5 2 2 2 2 2 2 2 2 2 2" xfId="24971"/>
    <cellStyle name="40% - הדגשה5 2 2 2 2 2 2 2 2 3" xfId="21639"/>
    <cellStyle name="40% - הדגשה5 2 2 2 2 2 2 2 3" xfId="16511"/>
    <cellStyle name="40% - הדגשה5 2 2 2 2 2 2 2 3 2" xfId="23306"/>
    <cellStyle name="40% - הדגשה5 2 2 2 2 2 2 2 4" xfId="19973"/>
    <cellStyle name="40% - הדגשה5 2 2 2 2 2 2 2 5" xfId="12853"/>
    <cellStyle name="40% - הדגשה5 2 2 2 2 2 2 3" xfId="13877"/>
    <cellStyle name="40% - הדגשה5 2 2 2 2 2 2 3 2" xfId="17470"/>
    <cellStyle name="40% - הדגשה5 2 2 2 2 2 2 3 2 2" xfId="24138"/>
    <cellStyle name="40% - הדגשה5 2 2 2 2 2 2 3 3" xfId="20806"/>
    <cellStyle name="40% - הדגשה5 2 2 2 2 2 2 4" xfId="15678"/>
    <cellStyle name="40% - הדגשה5 2 2 2 2 2 2 4 2" xfId="22473"/>
    <cellStyle name="40% - הדגשה5 2 2 2 2 2 2 5" xfId="19140"/>
    <cellStyle name="40% - הדגשה5 2 2 2 2 2 2 6" xfId="12013"/>
    <cellStyle name="40% - הדגשה5 2 2 2 2 2 2 7" xfId="30047"/>
    <cellStyle name="40% - הדגשה5 2 2 2 2 2 2 8" xfId="5656"/>
    <cellStyle name="40% - הדגשה5 2 2 2 2 2 3" xfId="3515"/>
    <cellStyle name="40% - הדגשה5 2 2 2 2 2 3 2" xfId="9913"/>
    <cellStyle name="40% - הדגשה5 2 2 2 2 2 3 2 2" xfId="17887"/>
    <cellStyle name="40% - הדגשה5 2 2 2 2 2 3 2 2 2" xfId="24555"/>
    <cellStyle name="40% - הדגשה5 2 2 2 2 2 3 2 3" xfId="21223"/>
    <cellStyle name="40% - הדגשה5 2 2 2 2 2 3 2 4" xfId="14295"/>
    <cellStyle name="40% - הדגשה5 2 2 2 2 2 3 3" xfId="16095"/>
    <cellStyle name="40% - הדגשה5 2 2 2 2 2 3 3 2" xfId="22890"/>
    <cellStyle name="40% - הדגשה5 2 2 2 2 2 3 4" xfId="19557"/>
    <cellStyle name="40% - הדגשה5 2 2 2 2 2 3 5" xfId="12437"/>
    <cellStyle name="40% - הדגשה5 2 2 2 2 2 3 6" xfId="31106"/>
    <cellStyle name="40% - הדגשה5 2 2 2 2 2 3 7" xfId="6715"/>
    <cellStyle name="40% - הדגשה5 2 2 2 2 2 4" xfId="7786"/>
    <cellStyle name="40% - הדגשה5 2 2 2 2 2 4 2" xfId="17054"/>
    <cellStyle name="40% - הדגשה5 2 2 2 2 2 4 2 2" xfId="23722"/>
    <cellStyle name="40% - הדגשה5 2 2 2 2 2 4 3" xfId="20390"/>
    <cellStyle name="40% - הדגשה5 2 2 2 2 2 4 4" xfId="13397"/>
    <cellStyle name="40% - הדגשה5 2 2 2 2 2 5" xfId="15262"/>
    <cellStyle name="40% - הדגשה5 2 2 2 2 2 5 2" xfId="22057"/>
    <cellStyle name="40% - הדגשה5 2 2 2 2 2 6" xfId="18724"/>
    <cellStyle name="40% - הדגשה5 2 2 2 2 2 7" xfId="11523"/>
    <cellStyle name="40% - הדגשה5 2 2 2 2 2 8" xfId="28979"/>
    <cellStyle name="40% - הדגשה5 2 2 2 2 2 9" xfId="4588"/>
    <cellStyle name="40% - הדגשה5 2 2 2 2 3" xfId="1926"/>
    <cellStyle name="40% - הדגשה5 2 2 2 2 3 2" xfId="8324"/>
    <cellStyle name="40% - הדגשה5 2 2 2 2 3 2 2" xfId="14503"/>
    <cellStyle name="40% - הדגשה5 2 2 2 2 3 2 2 2" xfId="18095"/>
    <cellStyle name="40% - הדגשה5 2 2 2 2 3 2 2 2 2" xfId="24763"/>
    <cellStyle name="40% - הדגשה5 2 2 2 2 3 2 2 3" xfId="21431"/>
    <cellStyle name="40% - הדגשה5 2 2 2 2 3 2 3" xfId="16303"/>
    <cellStyle name="40% - הדגשה5 2 2 2 2 3 2 3 2" xfId="23098"/>
    <cellStyle name="40% - הדגשה5 2 2 2 2 3 2 4" xfId="19765"/>
    <cellStyle name="40% - הדגשה5 2 2 2 2 3 2 5" xfId="12645"/>
    <cellStyle name="40% - הדגשה5 2 2 2 2 3 3" xfId="13669"/>
    <cellStyle name="40% - הדגשה5 2 2 2 2 3 3 2" xfId="17262"/>
    <cellStyle name="40% - הדגשה5 2 2 2 2 3 3 2 2" xfId="23930"/>
    <cellStyle name="40% - הדגשה5 2 2 2 2 3 3 3" xfId="20598"/>
    <cellStyle name="40% - הדגשה5 2 2 2 2 3 4" xfId="15470"/>
    <cellStyle name="40% - הדגשה5 2 2 2 2 3 4 2" xfId="22265"/>
    <cellStyle name="40% - הדגשה5 2 2 2 2 3 5" xfId="18932"/>
    <cellStyle name="40% - הדגשה5 2 2 2 2 3 6" xfId="11800"/>
    <cellStyle name="40% - הדגשה5 2 2 2 2 3 7" xfId="29517"/>
    <cellStyle name="40% - הדגשה5 2 2 2 2 3 8" xfId="5126"/>
    <cellStyle name="40% - הדגשה5 2 2 2 2 4" xfId="2985"/>
    <cellStyle name="40% - הדגשה5 2 2 2 2 4 2" xfId="9383"/>
    <cellStyle name="40% - הדגשה5 2 2 2 2 4 2 2" xfId="17678"/>
    <cellStyle name="40% - הדגשה5 2 2 2 2 4 2 2 2" xfId="24346"/>
    <cellStyle name="40% - הדגשה5 2 2 2 2 4 2 3" xfId="21014"/>
    <cellStyle name="40% - הדגשה5 2 2 2 2 4 2 4" xfId="14086"/>
    <cellStyle name="40% - הדגשה5 2 2 2 2 4 3" xfId="15886"/>
    <cellStyle name="40% - הדגשה5 2 2 2 2 4 3 2" xfId="22681"/>
    <cellStyle name="40% - הדגשה5 2 2 2 2 4 4" xfId="19348"/>
    <cellStyle name="40% - הדגשה5 2 2 2 2 4 5" xfId="12228"/>
    <cellStyle name="40% - הדגשה5 2 2 2 2 4 6" xfId="30576"/>
    <cellStyle name="40% - הדגשה5 2 2 2 2 4 7" xfId="6185"/>
    <cellStyle name="40% - הדגשה5 2 2 2 2 5" xfId="7256"/>
    <cellStyle name="40% - הדגשה5 2 2 2 2 5 2" xfId="16845"/>
    <cellStyle name="40% - הדגשה5 2 2 2 2 5 2 2" xfId="23513"/>
    <cellStyle name="40% - הדגשה5 2 2 2 2 5 3" xfId="20181"/>
    <cellStyle name="40% - הדגשה5 2 2 2 2 5 4" xfId="13188"/>
    <cellStyle name="40% - הדגשה5 2 2 2 2 6" xfId="15053"/>
    <cellStyle name="40% - הדגשה5 2 2 2 2 6 2" xfId="21848"/>
    <cellStyle name="40% - הדגשה5 2 2 2 2 7" xfId="18357"/>
    <cellStyle name="40% - הדגשה5 2 2 2 2 8" xfId="11210"/>
    <cellStyle name="40% - הדגשה5 2 2 2 2 9" xfId="28449"/>
    <cellStyle name="40% - הדגשה5 2 2 2 3" xfId="1383"/>
    <cellStyle name="40% - הדגשה5 2 2 2 3 2" xfId="2455"/>
    <cellStyle name="40% - הדגשה5 2 2 2 3 2 2" xfId="8853"/>
    <cellStyle name="40% - הדגשה5 2 2 2 3 2 2 2" xfId="14578"/>
    <cellStyle name="40% - הדגשה5 2 2 2 3 2 2 2 2" xfId="18170"/>
    <cellStyle name="40% - הדגשה5 2 2 2 3 2 2 2 2 2" xfId="24838"/>
    <cellStyle name="40% - הדגשה5 2 2 2 3 2 2 2 3" xfId="21506"/>
    <cellStyle name="40% - הדגשה5 2 2 2 3 2 2 3" xfId="16378"/>
    <cellStyle name="40% - הדגשה5 2 2 2 3 2 2 3 2" xfId="23173"/>
    <cellStyle name="40% - הדגשה5 2 2 2 3 2 2 4" xfId="19840"/>
    <cellStyle name="40% - הדגשה5 2 2 2 3 2 2 5" xfId="12720"/>
    <cellStyle name="40% - הדגשה5 2 2 2 3 2 3" xfId="13744"/>
    <cellStyle name="40% - הדגשה5 2 2 2 3 2 3 2" xfId="17337"/>
    <cellStyle name="40% - הדגשה5 2 2 2 3 2 3 2 2" xfId="24005"/>
    <cellStyle name="40% - הדגשה5 2 2 2 3 2 3 3" xfId="20673"/>
    <cellStyle name="40% - הדגשה5 2 2 2 3 2 4" xfId="15545"/>
    <cellStyle name="40% - הדגשה5 2 2 2 3 2 4 2" xfId="22340"/>
    <cellStyle name="40% - הדגשה5 2 2 2 3 2 5" xfId="19007"/>
    <cellStyle name="40% - הדגשה5 2 2 2 3 2 6" xfId="11880"/>
    <cellStyle name="40% - הדגשה5 2 2 2 3 2 7" xfId="30046"/>
    <cellStyle name="40% - הדגשה5 2 2 2 3 2 8" xfId="5655"/>
    <cellStyle name="40% - הדגשה5 2 2 2 3 3" xfId="3514"/>
    <cellStyle name="40% - הדגשה5 2 2 2 3 3 2" xfId="9912"/>
    <cellStyle name="40% - הדגשה5 2 2 2 3 3 2 2" xfId="17754"/>
    <cellStyle name="40% - הדגשה5 2 2 2 3 3 2 2 2" xfId="24422"/>
    <cellStyle name="40% - הדגשה5 2 2 2 3 3 2 3" xfId="21090"/>
    <cellStyle name="40% - הדגשה5 2 2 2 3 3 2 4" xfId="14162"/>
    <cellStyle name="40% - הדגשה5 2 2 2 3 3 3" xfId="15962"/>
    <cellStyle name="40% - הדגשה5 2 2 2 3 3 3 2" xfId="22757"/>
    <cellStyle name="40% - הדגשה5 2 2 2 3 3 4" xfId="19424"/>
    <cellStyle name="40% - הדגשה5 2 2 2 3 3 5" xfId="12304"/>
    <cellStyle name="40% - הדגשה5 2 2 2 3 3 6" xfId="31105"/>
    <cellStyle name="40% - הדגשה5 2 2 2 3 3 7" xfId="6714"/>
    <cellStyle name="40% - הדגשה5 2 2 2 3 4" xfId="7785"/>
    <cellStyle name="40% - הדגשה5 2 2 2 3 4 2" xfId="16921"/>
    <cellStyle name="40% - הדגשה5 2 2 2 3 4 2 2" xfId="23589"/>
    <cellStyle name="40% - הדגשה5 2 2 2 3 4 3" xfId="20257"/>
    <cellStyle name="40% - הדגשה5 2 2 2 3 4 4" xfId="13264"/>
    <cellStyle name="40% - הדגשה5 2 2 2 3 5" xfId="15129"/>
    <cellStyle name="40% - הדגשה5 2 2 2 3 5 2" xfId="21924"/>
    <cellStyle name="40% - הדגשה5 2 2 2 3 6" xfId="18591"/>
    <cellStyle name="40% - הדגשה5 2 2 2 3 7" xfId="11390"/>
    <cellStyle name="40% - הדגשה5 2 2 2 3 8" xfId="28978"/>
    <cellStyle name="40% - הדגשה5 2 2 2 3 9" xfId="4587"/>
    <cellStyle name="40% - הדגשה5 2 2 2 4" xfId="1925"/>
    <cellStyle name="40% - הדגשה5 2 2 2 4 2" xfId="8323"/>
    <cellStyle name="40% - הדגשה5 2 2 2 4 2 2" xfId="14369"/>
    <cellStyle name="40% - הדגשה5 2 2 2 4 2 2 2" xfId="17961"/>
    <cellStyle name="40% - הדגשה5 2 2 2 4 2 2 2 2" xfId="24629"/>
    <cellStyle name="40% - הדגשה5 2 2 2 4 2 2 3" xfId="21297"/>
    <cellStyle name="40% - הדגשה5 2 2 2 4 2 3" xfId="16169"/>
    <cellStyle name="40% - הדגשה5 2 2 2 4 2 3 2" xfId="22964"/>
    <cellStyle name="40% - הדגשה5 2 2 2 4 2 4" xfId="19631"/>
    <cellStyle name="40% - הדגשה5 2 2 2 4 2 5" xfId="12511"/>
    <cellStyle name="40% - הדגשה5 2 2 2 4 3" xfId="13535"/>
    <cellStyle name="40% - הדגשה5 2 2 2 4 3 2" xfId="17128"/>
    <cellStyle name="40% - הדגשה5 2 2 2 4 3 2 2" xfId="23796"/>
    <cellStyle name="40% - הדגשה5 2 2 2 4 3 3" xfId="20464"/>
    <cellStyle name="40% - הדגשה5 2 2 2 4 4" xfId="15336"/>
    <cellStyle name="40% - הדגשה5 2 2 2 4 4 2" xfId="22131"/>
    <cellStyle name="40% - הדגשה5 2 2 2 4 5" xfId="18798"/>
    <cellStyle name="40% - הדגשה5 2 2 2 4 6" xfId="11666"/>
    <cellStyle name="40% - הדגשה5 2 2 2 4 7" xfId="29516"/>
    <cellStyle name="40% - הדגשה5 2 2 2 4 8" xfId="5125"/>
    <cellStyle name="40% - הדגשה5 2 2 2 5" xfId="2984"/>
    <cellStyle name="40% - הדגשה5 2 2 2 5 2" xfId="9382"/>
    <cellStyle name="40% - הדגשה5 2 2 2 5 2 2" xfId="17544"/>
    <cellStyle name="40% - הדגשה5 2 2 2 5 2 2 2" xfId="24212"/>
    <cellStyle name="40% - הדגשה5 2 2 2 5 2 3" xfId="20880"/>
    <cellStyle name="40% - הדגשה5 2 2 2 5 2 4" xfId="13952"/>
    <cellStyle name="40% - הדגשה5 2 2 2 5 3" xfId="15752"/>
    <cellStyle name="40% - הדגשה5 2 2 2 5 3 2" xfId="22547"/>
    <cellStyle name="40% - הדגשה5 2 2 2 5 4" xfId="19214"/>
    <cellStyle name="40% - הדגשה5 2 2 2 5 5" xfId="12094"/>
    <cellStyle name="40% - הדגשה5 2 2 2 5 6" xfId="30575"/>
    <cellStyle name="40% - הדגשה5 2 2 2 5 7" xfId="6184"/>
    <cellStyle name="40% - הדגשה5 2 2 2 6" xfId="7255"/>
    <cellStyle name="40% - הדגשה5 2 2 2 6 2" xfId="16711"/>
    <cellStyle name="40% - הדגשה5 2 2 2 6 2 2" xfId="23379"/>
    <cellStyle name="40% - הדגשה5 2 2 2 6 3" xfId="20047"/>
    <cellStyle name="40% - הדגשה5 2 2 2 6 4" xfId="13054"/>
    <cellStyle name="40% - הדגשה5 2 2 2 7" xfId="14919"/>
    <cellStyle name="40% - הדגשה5 2 2 2 7 2" xfId="21714"/>
    <cellStyle name="40% - הדגשה5 2 2 2 8" xfId="18419"/>
    <cellStyle name="40% - הדגשה5 2 2 2 9" xfId="10632"/>
    <cellStyle name="40% - הדגשה5 2 2 3" xfId="661"/>
    <cellStyle name="40% - הדגשה5 2 2 3 10" xfId="4059"/>
    <cellStyle name="40% - הדגשה5 2 2 3 2" xfId="1385"/>
    <cellStyle name="40% - הדגשה5 2 2 3 2 2" xfId="2457"/>
    <cellStyle name="40% - הדגשה5 2 2 3 2 2 2" xfId="8855"/>
    <cellStyle name="40% - הדגשה5 2 2 3 2 2 2 2" xfId="14682"/>
    <cellStyle name="40% - הדגשה5 2 2 3 2 2 2 2 2" xfId="18274"/>
    <cellStyle name="40% - הדגשה5 2 2 3 2 2 2 2 2 2" xfId="24942"/>
    <cellStyle name="40% - הדגשה5 2 2 3 2 2 2 2 3" xfId="21610"/>
    <cellStyle name="40% - הדגשה5 2 2 3 2 2 2 3" xfId="16482"/>
    <cellStyle name="40% - הדגשה5 2 2 3 2 2 2 3 2" xfId="23277"/>
    <cellStyle name="40% - הדגשה5 2 2 3 2 2 2 4" xfId="19944"/>
    <cellStyle name="40% - הדגשה5 2 2 3 2 2 2 5" xfId="12824"/>
    <cellStyle name="40% - הדגשה5 2 2 3 2 2 3" xfId="13848"/>
    <cellStyle name="40% - הדגשה5 2 2 3 2 2 3 2" xfId="17441"/>
    <cellStyle name="40% - הדגשה5 2 2 3 2 2 3 2 2" xfId="24109"/>
    <cellStyle name="40% - הדגשה5 2 2 3 2 2 3 3" xfId="20777"/>
    <cellStyle name="40% - הדגשה5 2 2 3 2 2 4" xfId="15649"/>
    <cellStyle name="40% - הדגשה5 2 2 3 2 2 4 2" xfId="22444"/>
    <cellStyle name="40% - הדגשה5 2 2 3 2 2 5" xfId="19111"/>
    <cellStyle name="40% - הדגשה5 2 2 3 2 2 6" xfId="11984"/>
    <cellStyle name="40% - הדגשה5 2 2 3 2 2 7" xfId="30048"/>
    <cellStyle name="40% - הדגשה5 2 2 3 2 2 8" xfId="5657"/>
    <cellStyle name="40% - הדגשה5 2 2 3 2 3" xfId="3516"/>
    <cellStyle name="40% - הדגשה5 2 2 3 2 3 2" xfId="9914"/>
    <cellStyle name="40% - הדגשה5 2 2 3 2 3 2 2" xfId="17858"/>
    <cellStyle name="40% - הדגשה5 2 2 3 2 3 2 2 2" xfId="24526"/>
    <cellStyle name="40% - הדגשה5 2 2 3 2 3 2 3" xfId="21194"/>
    <cellStyle name="40% - הדגשה5 2 2 3 2 3 2 4" xfId="14266"/>
    <cellStyle name="40% - הדגשה5 2 2 3 2 3 3" xfId="16066"/>
    <cellStyle name="40% - הדגשה5 2 2 3 2 3 3 2" xfId="22861"/>
    <cellStyle name="40% - הדגשה5 2 2 3 2 3 4" xfId="19528"/>
    <cellStyle name="40% - הדגשה5 2 2 3 2 3 5" xfId="12408"/>
    <cellStyle name="40% - הדגשה5 2 2 3 2 3 6" xfId="31107"/>
    <cellStyle name="40% - הדגשה5 2 2 3 2 3 7" xfId="6716"/>
    <cellStyle name="40% - הדגשה5 2 2 3 2 4" xfId="7787"/>
    <cellStyle name="40% - הדגשה5 2 2 3 2 4 2" xfId="17025"/>
    <cellStyle name="40% - הדגשה5 2 2 3 2 4 2 2" xfId="23693"/>
    <cellStyle name="40% - הדגשה5 2 2 3 2 4 3" xfId="20361"/>
    <cellStyle name="40% - הדגשה5 2 2 3 2 4 4" xfId="13368"/>
    <cellStyle name="40% - הדגשה5 2 2 3 2 5" xfId="15233"/>
    <cellStyle name="40% - הדגשה5 2 2 3 2 5 2" xfId="22028"/>
    <cellStyle name="40% - הדגשה5 2 2 3 2 6" xfId="18695"/>
    <cellStyle name="40% - הדגשה5 2 2 3 2 7" xfId="11494"/>
    <cellStyle name="40% - הדגשה5 2 2 3 2 8" xfId="28980"/>
    <cellStyle name="40% - הדגשה5 2 2 3 2 9" xfId="4589"/>
    <cellStyle name="40% - הדגשה5 2 2 3 3" xfId="1927"/>
    <cellStyle name="40% - הדגשה5 2 2 3 3 2" xfId="8325"/>
    <cellStyle name="40% - הדגשה5 2 2 3 3 2 2" xfId="14474"/>
    <cellStyle name="40% - הדגשה5 2 2 3 3 2 2 2" xfId="18066"/>
    <cellStyle name="40% - הדגשה5 2 2 3 3 2 2 2 2" xfId="24734"/>
    <cellStyle name="40% - הדגשה5 2 2 3 3 2 2 3" xfId="21402"/>
    <cellStyle name="40% - הדגשה5 2 2 3 3 2 3" xfId="16274"/>
    <cellStyle name="40% - הדגשה5 2 2 3 3 2 3 2" xfId="23069"/>
    <cellStyle name="40% - הדגשה5 2 2 3 3 2 4" xfId="19736"/>
    <cellStyle name="40% - הדגשה5 2 2 3 3 2 5" xfId="12616"/>
    <cellStyle name="40% - הדגשה5 2 2 3 3 3" xfId="13640"/>
    <cellStyle name="40% - הדגשה5 2 2 3 3 3 2" xfId="17233"/>
    <cellStyle name="40% - הדגשה5 2 2 3 3 3 2 2" xfId="23901"/>
    <cellStyle name="40% - הדגשה5 2 2 3 3 3 3" xfId="20569"/>
    <cellStyle name="40% - הדגשה5 2 2 3 3 4" xfId="15441"/>
    <cellStyle name="40% - הדגשה5 2 2 3 3 4 2" xfId="22236"/>
    <cellStyle name="40% - הדגשה5 2 2 3 3 5" xfId="18903"/>
    <cellStyle name="40% - הדגשה5 2 2 3 3 6" xfId="11771"/>
    <cellStyle name="40% - הדגשה5 2 2 3 3 7" xfId="29518"/>
    <cellStyle name="40% - הדגשה5 2 2 3 3 8" xfId="5127"/>
    <cellStyle name="40% - הדגשה5 2 2 3 4" xfId="2986"/>
    <cellStyle name="40% - הדגשה5 2 2 3 4 2" xfId="9384"/>
    <cellStyle name="40% - הדגשה5 2 2 3 4 2 2" xfId="17649"/>
    <cellStyle name="40% - הדגשה5 2 2 3 4 2 2 2" xfId="24317"/>
    <cellStyle name="40% - הדגשה5 2 2 3 4 2 3" xfId="20985"/>
    <cellStyle name="40% - הדגשה5 2 2 3 4 2 4" xfId="14057"/>
    <cellStyle name="40% - הדגשה5 2 2 3 4 3" xfId="15857"/>
    <cellStyle name="40% - הדגשה5 2 2 3 4 3 2" xfId="22652"/>
    <cellStyle name="40% - הדגשה5 2 2 3 4 4" xfId="19319"/>
    <cellStyle name="40% - הדגשה5 2 2 3 4 5" xfId="12199"/>
    <cellStyle name="40% - הדגשה5 2 2 3 4 6" xfId="30577"/>
    <cellStyle name="40% - הדגשה5 2 2 3 4 7" xfId="6186"/>
    <cellStyle name="40% - הדגשה5 2 2 3 5" xfId="7257"/>
    <cellStyle name="40% - הדגשה5 2 2 3 5 2" xfId="16816"/>
    <cellStyle name="40% - הדגשה5 2 2 3 5 2 2" xfId="23484"/>
    <cellStyle name="40% - הדגשה5 2 2 3 5 3" xfId="20152"/>
    <cellStyle name="40% - הדגשה5 2 2 3 5 4" xfId="13159"/>
    <cellStyle name="40% - הדגשה5 2 2 3 6" xfId="15024"/>
    <cellStyle name="40% - הדגשה5 2 2 3 6 2" xfId="21819"/>
    <cellStyle name="40% - הדגשה5 2 2 3 7" xfId="18413"/>
    <cellStyle name="40% - הדגשה5 2 2 3 8" xfId="11165"/>
    <cellStyle name="40% - הדגשה5 2 2 3 9" xfId="28450"/>
    <cellStyle name="40% - הדגשה5 2 2 4" xfId="662"/>
    <cellStyle name="40% - הדגשה5 2 2 4 2" xfId="1386"/>
    <cellStyle name="40% - הדגשה5 2 2 4 2 2" xfId="2458"/>
    <cellStyle name="40% - הדגשה5 2 2 4 2 2 2" xfId="8856"/>
    <cellStyle name="40% - הדגשה5 2 2 4 2 2 2 2" xfId="18140"/>
    <cellStyle name="40% - הדגשה5 2 2 4 2 2 2 2 2" xfId="24808"/>
    <cellStyle name="40% - הדגשה5 2 2 4 2 2 2 3" xfId="21476"/>
    <cellStyle name="40% - הדגשה5 2 2 4 2 2 2 4" xfId="14548"/>
    <cellStyle name="40% - הדגשה5 2 2 4 2 2 3" xfId="16348"/>
    <cellStyle name="40% - הדגשה5 2 2 4 2 2 3 2" xfId="23143"/>
    <cellStyle name="40% - הדגשה5 2 2 4 2 2 4" xfId="19810"/>
    <cellStyle name="40% - הדגשה5 2 2 4 2 2 5" xfId="12690"/>
    <cellStyle name="40% - הדגשה5 2 2 4 2 2 6" xfId="30049"/>
    <cellStyle name="40% - הדגשה5 2 2 4 2 2 7" xfId="5658"/>
    <cellStyle name="40% - הדגשה5 2 2 4 2 3" xfId="3517"/>
    <cellStyle name="40% - הדגשה5 2 2 4 2 3 2" xfId="9915"/>
    <cellStyle name="40% - הדגשה5 2 2 4 2 3 2 2" xfId="23975"/>
    <cellStyle name="40% - הדגשה5 2 2 4 2 3 2 3" xfId="17307"/>
    <cellStyle name="40% - הדגשה5 2 2 4 2 3 3" xfId="20643"/>
    <cellStyle name="40% - הדגשה5 2 2 4 2 3 4" xfId="13714"/>
    <cellStyle name="40% - הדגשה5 2 2 4 2 3 5" xfId="31108"/>
    <cellStyle name="40% - הדגשה5 2 2 4 2 3 6" xfId="6717"/>
    <cellStyle name="40% - הדגשה5 2 2 4 2 4" xfId="7788"/>
    <cellStyle name="40% - הדגשה5 2 2 4 2 4 2" xfId="22310"/>
    <cellStyle name="40% - הדגשה5 2 2 4 2 4 3" xfId="15515"/>
    <cellStyle name="40% - הדגשה5 2 2 4 2 5" xfId="18977"/>
    <cellStyle name="40% - הדגשה5 2 2 4 2 6" xfId="11850"/>
    <cellStyle name="40% - הדגשה5 2 2 4 2 7" xfId="28981"/>
    <cellStyle name="40% - הדגשה5 2 2 4 2 8" xfId="4590"/>
    <cellStyle name="40% - הדגשה5 2 2 4 3" xfId="1928"/>
    <cellStyle name="40% - הדגשה5 2 2 4 3 2" xfId="8326"/>
    <cellStyle name="40% - הדגשה5 2 2 4 3 2 2" xfId="17724"/>
    <cellStyle name="40% - הדגשה5 2 2 4 3 2 2 2" xfId="24392"/>
    <cellStyle name="40% - הדגשה5 2 2 4 3 2 3" xfId="21060"/>
    <cellStyle name="40% - הדגשה5 2 2 4 3 2 4" xfId="14132"/>
    <cellStyle name="40% - הדגשה5 2 2 4 3 3" xfId="15932"/>
    <cellStyle name="40% - הדגשה5 2 2 4 3 3 2" xfId="22727"/>
    <cellStyle name="40% - הדגשה5 2 2 4 3 4" xfId="19394"/>
    <cellStyle name="40% - הדגשה5 2 2 4 3 5" xfId="12274"/>
    <cellStyle name="40% - הדגשה5 2 2 4 3 6" xfId="29519"/>
    <cellStyle name="40% - הדגשה5 2 2 4 3 7" xfId="5128"/>
    <cellStyle name="40% - הדגשה5 2 2 4 4" xfId="2987"/>
    <cellStyle name="40% - הדגשה5 2 2 4 4 2" xfId="9385"/>
    <cellStyle name="40% - הדגשה5 2 2 4 4 2 2" xfId="23559"/>
    <cellStyle name="40% - הדגשה5 2 2 4 4 2 3" xfId="16891"/>
    <cellStyle name="40% - הדגשה5 2 2 4 4 3" xfId="20227"/>
    <cellStyle name="40% - הדגשה5 2 2 4 4 4" xfId="13234"/>
    <cellStyle name="40% - הדגשה5 2 2 4 4 5" xfId="30578"/>
    <cellStyle name="40% - הדגשה5 2 2 4 4 6" xfId="6187"/>
    <cellStyle name="40% - הדגשה5 2 2 4 5" xfId="7258"/>
    <cellStyle name="40% - הדגשה5 2 2 4 5 2" xfId="21894"/>
    <cellStyle name="40% - הדגשה5 2 2 4 5 3" xfId="15099"/>
    <cellStyle name="40% - הדגשה5 2 2 4 6" xfId="18369"/>
    <cellStyle name="40% - הדגשה5 2 2 4 7" xfId="11360"/>
    <cellStyle name="40% - הדגשה5 2 2 4 8" xfId="28451"/>
    <cellStyle name="40% - הדגשה5 2 2 4 9" xfId="4060"/>
    <cellStyle name="40% - הדגשה5 2 2 5" xfId="1382"/>
    <cellStyle name="40% - הדגשה5 2 2 5 2" xfId="2454"/>
    <cellStyle name="40% - הדגשה5 2 2 5 2 2" xfId="8852"/>
    <cellStyle name="40% - הדגשה5 2 2 5 2 2 2" xfId="17931"/>
    <cellStyle name="40% - הדגשה5 2 2 5 2 2 2 2" xfId="24599"/>
    <cellStyle name="40% - הדגשה5 2 2 5 2 2 3" xfId="21267"/>
    <cellStyle name="40% - הדגשה5 2 2 5 2 2 4" xfId="14339"/>
    <cellStyle name="40% - הדגשה5 2 2 5 2 3" xfId="16139"/>
    <cellStyle name="40% - הדגשה5 2 2 5 2 3 2" xfId="22934"/>
    <cellStyle name="40% - הדגשה5 2 2 5 2 4" xfId="19601"/>
    <cellStyle name="40% - הדגשה5 2 2 5 2 5" xfId="12481"/>
    <cellStyle name="40% - הדגשה5 2 2 5 2 6" xfId="30045"/>
    <cellStyle name="40% - הדגשה5 2 2 5 2 7" xfId="5654"/>
    <cellStyle name="40% - הדגשה5 2 2 5 3" xfId="3513"/>
    <cellStyle name="40% - הדגשה5 2 2 5 3 2" xfId="9911"/>
    <cellStyle name="40% - הדגשה5 2 2 5 3 2 2" xfId="23766"/>
    <cellStyle name="40% - הדגשה5 2 2 5 3 2 3" xfId="17098"/>
    <cellStyle name="40% - הדגשה5 2 2 5 3 3" xfId="20434"/>
    <cellStyle name="40% - הדגשה5 2 2 5 3 4" xfId="13505"/>
    <cellStyle name="40% - הדגשה5 2 2 5 3 5" xfId="31104"/>
    <cellStyle name="40% - הדגשה5 2 2 5 3 6" xfId="6713"/>
    <cellStyle name="40% - הדגשה5 2 2 5 4" xfId="7784"/>
    <cellStyle name="40% - הדגשה5 2 2 5 4 2" xfId="22101"/>
    <cellStyle name="40% - הדגשה5 2 2 5 4 3" xfId="15306"/>
    <cellStyle name="40% - הדגשה5 2 2 5 5" xfId="18768"/>
    <cellStyle name="40% - הדגשה5 2 2 5 6" xfId="11636"/>
    <cellStyle name="40% - הדגשה5 2 2 5 7" xfId="28977"/>
    <cellStyle name="40% - הדגשה5 2 2 5 8" xfId="4586"/>
    <cellStyle name="40% - הדגשה5 2 2 6" xfId="1924"/>
    <cellStyle name="40% - הדגשה5 2 2 6 2" xfId="8322"/>
    <cellStyle name="40% - הדגשה5 2 2 6 2 2" xfId="17514"/>
    <cellStyle name="40% - הדגשה5 2 2 6 2 2 2" xfId="24182"/>
    <cellStyle name="40% - הדגשה5 2 2 6 2 3" xfId="20850"/>
    <cellStyle name="40% - הדגשה5 2 2 6 2 4" xfId="13922"/>
    <cellStyle name="40% - הדגשה5 2 2 6 3" xfId="15722"/>
    <cellStyle name="40% - הדגשה5 2 2 6 3 2" xfId="22517"/>
    <cellStyle name="40% - הדגשה5 2 2 6 4" xfId="19184"/>
    <cellStyle name="40% - הדגשה5 2 2 6 5" xfId="12064"/>
    <cellStyle name="40% - הדגשה5 2 2 6 6" xfId="29515"/>
    <cellStyle name="40% - הדגשה5 2 2 6 7" xfId="5124"/>
    <cellStyle name="40% - הדגשה5 2 2 7" xfId="2983"/>
    <cellStyle name="40% - הדגשה5 2 2 7 2" xfId="9381"/>
    <cellStyle name="40% - הדגשה5 2 2 7 2 2" xfId="23349"/>
    <cellStyle name="40% - הדגשה5 2 2 7 2 3" xfId="16681"/>
    <cellStyle name="40% - הדגשה5 2 2 7 3" xfId="20017"/>
    <cellStyle name="40% - הדגשה5 2 2 7 4" xfId="13024"/>
    <cellStyle name="40% - הדגשה5 2 2 7 5" xfId="30574"/>
    <cellStyle name="40% - הדגשה5 2 2 7 6" xfId="6183"/>
    <cellStyle name="40% - הדגשה5 2 2 8" xfId="7254"/>
    <cellStyle name="40% - הדגשה5 2 2 8 2" xfId="21684"/>
    <cellStyle name="40% - הדגשה5 2 2 8 3" xfId="14889"/>
    <cellStyle name="40% - הדגשה5 2 2 9" xfId="18572"/>
    <cellStyle name="40% - הדגשה5 2 3" xfId="663"/>
    <cellStyle name="40% - הדגשה5 2 3 2" xfId="664"/>
    <cellStyle name="40% - הדגשה5 2 3 2 2" xfId="1388"/>
    <cellStyle name="40% - הדגשה5 2 3 2 2 2" xfId="2460"/>
    <cellStyle name="40% - הדגשה5 2 3 2 2 2 2" xfId="8858"/>
    <cellStyle name="40% - הדגשה5 2 3 2 2 2 3" xfId="27502"/>
    <cellStyle name="40% - הדגשה5 2 3 2 2 2 4" xfId="30051"/>
    <cellStyle name="40% - הדגשה5 2 3 2 2 2 5" xfId="5660"/>
    <cellStyle name="40% - הדגשה5 2 3 2 2 3" xfId="3519"/>
    <cellStyle name="40% - הדגשה5 2 3 2 2 3 2" xfId="9917"/>
    <cellStyle name="40% - הדגשה5 2 3 2 2 3 3" xfId="27963"/>
    <cellStyle name="40% - הדגשה5 2 3 2 2 3 4" xfId="31110"/>
    <cellStyle name="40% - הדגשה5 2 3 2 2 3 5" xfId="6719"/>
    <cellStyle name="40% - הדגשה5 2 3 2 2 4" xfId="7790"/>
    <cellStyle name="40% - הדגשה5 2 3 2 2 5" xfId="27076"/>
    <cellStyle name="40% - הדגשה5 2 3 2 2 6" xfId="28983"/>
    <cellStyle name="40% - הדגשה5 2 3 2 2 7" xfId="4592"/>
    <cellStyle name="40% - הדגשה5 2 3 2 3" xfId="1930"/>
    <cellStyle name="40% - הדגשה5 2 3 2 3 2" xfId="8328"/>
    <cellStyle name="40% - הדגשה5 2 3 2 3 3" xfId="27280"/>
    <cellStyle name="40% - הדגשה5 2 3 2 3 4" xfId="29521"/>
    <cellStyle name="40% - הדגשה5 2 3 2 3 5" xfId="5130"/>
    <cellStyle name="40% - הדגשה5 2 3 2 4" xfId="2989"/>
    <cellStyle name="40% - הדגשה5 2 3 2 4 2" xfId="9387"/>
    <cellStyle name="40% - הדגשה5 2 3 2 4 3" xfId="27731"/>
    <cellStyle name="40% - הדגשה5 2 3 2 4 4" xfId="30580"/>
    <cellStyle name="40% - הדגשה5 2 3 2 4 5" xfId="6189"/>
    <cellStyle name="40% - הדגשה5 2 3 2 5" xfId="7260"/>
    <cellStyle name="40% - הדגשה5 2 3 2 6" xfId="26843"/>
    <cellStyle name="40% - הדגשה5 2 3 2 7" xfId="28453"/>
    <cellStyle name="40% - הדגשה5 2 3 2 8" xfId="4062"/>
    <cellStyle name="40% - הדגשה5 2 3 3" xfId="1387"/>
    <cellStyle name="40% - הדגשה5 2 3 3 2" xfId="2459"/>
    <cellStyle name="40% - הדגשה5 2 3 3 2 2" xfId="8857"/>
    <cellStyle name="40% - הדגשה5 2 3 3 2 3" xfId="27501"/>
    <cellStyle name="40% - הדגשה5 2 3 3 2 4" xfId="30050"/>
    <cellStyle name="40% - הדגשה5 2 3 3 2 5" xfId="5659"/>
    <cellStyle name="40% - הדגשה5 2 3 3 3" xfId="3518"/>
    <cellStyle name="40% - הדגשה5 2 3 3 3 2" xfId="9916"/>
    <cellStyle name="40% - הדגשה5 2 3 3 3 3" xfId="27962"/>
    <cellStyle name="40% - הדגשה5 2 3 3 3 4" xfId="31109"/>
    <cellStyle name="40% - הדגשה5 2 3 3 3 5" xfId="6718"/>
    <cellStyle name="40% - הדגשה5 2 3 3 4" xfId="7789"/>
    <cellStyle name="40% - הדגשה5 2 3 3 5" xfId="27075"/>
    <cellStyle name="40% - הדגשה5 2 3 3 6" xfId="28982"/>
    <cellStyle name="40% - הדגשה5 2 3 3 7" xfId="4591"/>
    <cellStyle name="40% - הדגשה5 2 3 4" xfId="1929"/>
    <cellStyle name="40% - הדגשה5 2 3 4 2" xfId="8327"/>
    <cellStyle name="40% - הדגשה5 2 3 4 3" xfId="27279"/>
    <cellStyle name="40% - הדגשה5 2 3 4 4" xfId="29520"/>
    <cellStyle name="40% - הדגשה5 2 3 4 5" xfId="5129"/>
    <cellStyle name="40% - הדגשה5 2 3 5" xfId="2988"/>
    <cellStyle name="40% - הדגשה5 2 3 5 2" xfId="9386"/>
    <cellStyle name="40% - הדגשה5 2 3 5 3" xfId="27730"/>
    <cellStyle name="40% - הדגשה5 2 3 5 4" xfId="30579"/>
    <cellStyle name="40% - הדגשה5 2 3 5 5" xfId="6188"/>
    <cellStyle name="40% - הדגשה5 2 3 6" xfId="7259"/>
    <cellStyle name="40% - הדגשה5 2 3 6 2" xfId="26842"/>
    <cellStyle name="40% - הדגשה5 2 3 7" xfId="10836"/>
    <cellStyle name="40% - הדגשה5 2 3 8" xfId="28452"/>
    <cellStyle name="40% - הדגשה5 2 3 9" xfId="4061"/>
    <cellStyle name="40% - הדגשה5 2 4" xfId="665"/>
    <cellStyle name="40% - הדגשה5 2 4 2" xfId="1389"/>
    <cellStyle name="40% - הדגשה5 2 4 2 2" xfId="2461"/>
    <cellStyle name="40% - הדגשה5 2 4 2 2 2" xfId="8859"/>
    <cellStyle name="40% - הדגשה5 2 4 2 2 3" xfId="27503"/>
    <cellStyle name="40% - הדגשה5 2 4 2 2 4" xfId="30052"/>
    <cellStyle name="40% - הדגשה5 2 4 2 2 5" xfId="5661"/>
    <cellStyle name="40% - הדגשה5 2 4 2 3" xfId="3520"/>
    <cellStyle name="40% - הדגשה5 2 4 2 3 2" xfId="9918"/>
    <cellStyle name="40% - הדגשה5 2 4 2 3 3" xfId="27964"/>
    <cellStyle name="40% - הדגשה5 2 4 2 3 4" xfId="31111"/>
    <cellStyle name="40% - הדגשה5 2 4 2 3 5" xfId="6720"/>
    <cellStyle name="40% - הדגשה5 2 4 2 4" xfId="7791"/>
    <cellStyle name="40% - הדגשה5 2 4 2 5" xfId="26396"/>
    <cellStyle name="40% - הדגשה5 2 4 2 6" xfId="28984"/>
    <cellStyle name="40% - הדגשה5 2 4 2 7" xfId="4593"/>
    <cellStyle name="40% - הדגשה5 2 4 3" xfId="1931"/>
    <cellStyle name="40% - הדגשה5 2 4 3 2" xfId="8329"/>
    <cellStyle name="40% - הדגשה5 2 4 3 3" xfId="27281"/>
    <cellStyle name="40% - הדגשה5 2 4 3 4" xfId="29522"/>
    <cellStyle name="40% - הדגשה5 2 4 3 5" xfId="5131"/>
    <cellStyle name="40% - הדגשה5 2 4 4" xfId="2990"/>
    <cellStyle name="40% - הדגשה5 2 4 4 2" xfId="9388"/>
    <cellStyle name="40% - הדגשה5 2 4 4 3" xfId="27732"/>
    <cellStyle name="40% - הדגשה5 2 4 4 4" xfId="30581"/>
    <cellStyle name="40% - הדגשה5 2 4 4 5" xfId="6190"/>
    <cellStyle name="40% - הדגשה5 2 4 5" xfId="7261"/>
    <cellStyle name="40% - הדגשה5 2 4 6" xfId="25321"/>
    <cellStyle name="40% - הדגשה5 2 4 7" xfId="28454"/>
    <cellStyle name="40% - הדגשה5 2 4 8" xfId="4063"/>
    <cellStyle name="40% - הדגשה5 2 5" xfId="666"/>
    <cellStyle name="40% - הדגשה5 2 5 2" xfId="1390"/>
    <cellStyle name="40% - הדגשה5 2 5 2 2" xfId="2462"/>
    <cellStyle name="40% - הדגשה5 2 5 2 2 2" xfId="8860"/>
    <cellStyle name="40% - הדגשה5 2 5 2 2 3" xfId="27504"/>
    <cellStyle name="40% - הדגשה5 2 5 2 2 4" xfId="30053"/>
    <cellStyle name="40% - הדגשה5 2 5 2 2 5" xfId="5662"/>
    <cellStyle name="40% - הדגשה5 2 5 2 3" xfId="3521"/>
    <cellStyle name="40% - הדגשה5 2 5 2 3 2" xfId="9919"/>
    <cellStyle name="40% - הדגשה5 2 5 2 3 3" xfId="27965"/>
    <cellStyle name="40% - הדגשה5 2 5 2 3 4" xfId="31112"/>
    <cellStyle name="40% - הדגשה5 2 5 2 3 5" xfId="6721"/>
    <cellStyle name="40% - הדגשה5 2 5 2 4" xfId="7792"/>
    <cellStyle name="40% - הדגשה5 2 5 2 5" xfId="27077"/>
    <cellStyle name="40% - הדגשה5 2 5 2 6" xfId="28985"/>
    <cellStyle name="40% - הדגשה5 2 5 2 7" xfId="4594"/>
    <cellStyle name="40% - הדגשה5 2 5 3" xfId="1932"/>
    <cellStyle name="40% - הדגשה5 2 5 3 2" xfId="8330"/>
    <cellStyle name="40% - הדגשה5 2 5 3 3" xfId="27282"/>
    <cellStyle name="40% - הדגשה5 2 5 3 4" xfId="29523"/>
    <cellStyle name="40% - הדגשה5 2 5 3 5" xfId="5132"/>
    <cellStyle name="40% - הדגשה5 2 5 4" xfId="2991"/>
    <cellStyle name="40% - הדגשה5 2 5 4 2" xfId="9389"/>
    <cellStyle name="40% - הדגשה5 2 5 4 3" xfId="27733"/>
    <cellStyle name="40% - הדגשה5 2 5 4 4" xfId="30582"/>
    <cellStyle name="40% - הדגשה5 2 5 4 5" xfId="6191"/>
    <cellStyle name="40% - הדגשה5 2 5 5" xfId="7262"/>
    <cellStyle name="40% - הדגשה5 2 5 6" xfId="26418"/>
    <cellStyle name="40% - הדגשה5 2 5 7" xfId="28455"/>
    <cellStyle name="40% - הדגשה5 2 5 8" xfId="4064"/>
    <cellStyle name="40% - הדגשה5 2 6" xfId="752"/>
    <cellStyle name="40% - הדגשה5 2 7" xfId="1075"/>
    <cellStyle name="40% - הדגשה5 2 7 2" xfId="2147"/>
    <cellStyle name="40% - הדגשה5 2 7 2 2" xfId="8545"/>
    <cellStyle name="40% - הדגשה5 2 7 2 3" xfId="27420"/>
    <cellStyle name="40% - הדגשה5 2 7 2 4" xfId="29738"/>
    <cellStyle name="40% - הדגשה5 2 7 2 5" xfId="5347"/>
    <cellStyle name="40% - הדגשה5 2 7 3" xfId="3206"/>
    <cellStyle name="40% - הדגשה5 2 7 3 2" xfId="9604"/>
    <cellStyle name="40% - הדגשה5 2 7 3 3" xfId="27880"/>
    <cellStyle name="40% - הדגשה5 2 7 3 4" xfId="30797"/>
    <cellStyle name="40% - הדגשה5 2 7 3 5" xfId="6406"/>
    <cellStyle name="40% - הדגשה5 2 7 4" xfId="7477"/>
    <cellStyle name="40% - הדגשה5 2 7 5" xfId="27015"/>
    <cellStyle name="40% - הדגשה5 2 7 6" xfId="28670"/>
    <cellStyle name="40% - הדגשה5 2 7 7" xfId="4279"/>
    <cellStyle name="40% - הדגשה5 2 8" xfId="1617"/>
    <cellStyle name="40% - הדגשה5 2 8 2" xfId="8015"/>
    <cellStyle name="40% - הדגשה5 2 8 3" xfId="27201"/>
    <cellStyle name="40% - הדגשה5 2 8 4" xfId="29208"/>
    <cellStyle name="40% - הדגשה5 2 8 5" xfId="4817"/>
    <cellStyle name="40% - הדגשה5 2 9" xfId="2676"/>
    <cellStyle name="40% - הדגשה5 2 9 2" xfId="9074"/>
    <cellStyle name="40% - הדגשה5 2 9 3" xfId="27648"/>
    <cellStyle name="40% - הדגשה5 2 9 4" xfId="30267"/>
    <cellStyle name="40% - הדגשה5 2 9 5" xfId="5876"/>
    <cellStyle name="40% - הדגשה5 20" xfId="25720"/>
    <cellStyle name="40% - הדגשה5 20 2" xfId="26603"/>
    <cellStyle name="40% - הדגשה5 21" xfId="25733"/>
    <cellStyle name="40% - הדגשה5 21 2" xfId="26616"/>
    <cellStyle name="40% - הדגשה5 22" xfId="25898"/>
    <cellStyle name="40% - הדגשה5 22 2" xfId="26653"/>
    <cellStyle name="40% - הדגשה5 23" xfId="25911"/>
    <cellStyle name="40% - הדגשה5 23 2" xfId="26666"/>
    <cellStyle name="40% - הדגשה5 24" xfId="26050"/>
    <cellStyle name="40% - הדגשה5 24 2" xfId="26679"/>
    <cellStyle name="40% - הדגשה5 25" xfId="26064"/>
    <cellStyle name="40% - הדגשה5 25 2" xfId="26692"/>
    <cellStyle name="40% - הדגשה5 26" xfId="26077"/>
    <cellStyle name="40% - הדגשה5 26 2" xfId="26705"/>
    <cellStyle name="40% - הדגשה5 27" xfId="26090"/>
    <cellStyle name="40% - הדגשה5 27 2" xfId="26718"/>
    <cellStyle name="40% - הדגשה5 28" xfId="26138"/>
    <cellStyle name="40% - הדגשה5 29" xfId="26151"/>
    <cellStyle name="40% - הדגשה5 3" xfId="302"/>
    <cellStyle name="40% - הדגשה5 3 10" xfId="6995"/>
    <cellStyle name="40% - הדגשה5 3 11" xfId="10459"/>
    <cellStyle name="40% - הדגשה5 3 12" xfId="28188"/>
    <cellStyle name="40% - הדגשה5 3 13" xfId="3797"/>
    <cellStyle name="40% - הדגשה5 3 2" xfId="668"/>
    <cellStyle name="40% - הדגשה5 3 2 10" xfId="28456"/>
    <cellStyle name="40% - הדגשה5 3 2 11" xfId="4065"/>
    <cellStyle name="40% - הדגשה5 3 2 2" xfId="669"/>
    <cellStyle name="40% - הדגשה5 3 2 2 10" xfId="4066"/>
    <cellStyle name="40% - הדגשה5 3 2 2 2" xfId="670"/>
    <cellStyle name="40% - הדגשה5 3 2 2 2 2" xfId="1393"/>
    <cellStyle name="40% - הדגשה5 3 2 2 2 2 2" xfId="2465"/>
    <cellStyle name="40% - הדגשה5 3 2 2 2 2 2 2" xfId="8863"/>
    <cellStyle name="40% - הדגשה5 3 2 2 2 2 2 2 2" xfId="18241"/>
    <cellStyle name="40% - הדגשה5 3 2 2 2 2 2 2 2 2" xfId="24909"/>
    <cellStyle name="40% - הדגשה5 3 2 2 2 2 2 2 3" xfId="21577"/>
    <cellStyle name="40% - הדגשה5 3 2 2 2 2 2 2 4" xfId="14649"/>
    <cellStyle name="40% - הדגשה5 3 2 2 2 2 2 3" xfId="16449"/>
    <cellStyle name="40% - הדגשה5 3 2 2 2 2 2 3 2" xfId="23244"/>
    <cellStyle name="40% - הדגשה5 3 2 2 2 2 2 4" xfId="19911"/>
    <cellStyle name="40% - הדגשה5 3 2 2 2 2 2 5" xfId="12791"/>
    <cellStyle name="40% - הדגשה5 3 2 2 2 2 2 6" xfId="30056"/>
    <cellStyle name="40% - הדגשה5 3 2 2 2 2 2 7" xfId="5665"/>
    <cellStyle name="40% - הדגשה5 3 2 2 2 2 3" xfId="3524"/>
    <cellStyle name="40% - הדגשה5 3 2 2 2 2 3 2" xfId="9922"/>
    <cellStyle name="40% - הדגשה5 3 2 2 2 2 3 2 2" xfId="24076"/>
    <cellStyle name="40% - הדגשה5 3 2 2 2 2 3 2 3" xfId="17408"/>
    <cellStyle name="40% - הדגשה5 3 2 2 2 2 3 3" xfId="20744"/>
    <cellStyle name="40% - הדגשה5 3 2 2 2 2 3 4" xfId="13815"/>
    <cellStyle name="40% - הדגשה5 3 2 2 2 2 3 5" xfId="31115"/>
    <cellStyle name="40% - הדגשה5 3 2 2 2 2 3 6" xfId="6724"/>
    <cellStyle name="40% - הדגשה5 3 2 2 2 2 4" xfId="7795"/>
    <cellStyle name="40% - הדגשה5 3 2 2 2 2 4 2" xfId="22411"/>
    <cellStyle name="40% - הדגשה5 3 2 2 2 2 4 3" xfId="15616"/>
    <cellStyle name="40% - הדגשה5 3 2 2 2 2 5" xfId="19078"/>
    <cellStyle name="40% - הדגשה5 3 2 2 2 2 6" xfId="11951"/>
    <cellStyle name="40% - הדגשה5 3 2 2 2 2 7" xfId="28988"/>
    <cellStyle name="40% - הדגשה5 3 2 2 2 2 8" xfId="4597"/>
    <cellStyle name="40% - הדגשה5 3 2 2 2 3" xfId="1935"/>
    <cellStyle name="40% - הדגשה5 3 2 2 2 3 2" xfId="8333"/>
    <cellStyle name="40% - הדגשה5 3 2 2 2 3 2 2" xfId="17825"/>
    <cellStyle name="40% - הדגשה5 3 2 2 2 3 2 2 2" xfId="24493"/>
    <cellStyle name="40% - הדגשה5 3 2 2 2 3 2 3" xfId="21161"/>
    <cellStyle name="40% - הדגשה5 3 2 2 2 3 2 4" xfId="14233"/>
    <cellStyle name="40% - הדגשה5 3 2 2 2 3 3" xfId="16033"/>
    <cellStyle name="40% - הדגשה5 3 2 2 2 3 3 2" xfId="22828"/>
    <cellStyle name="40% - הדגשה5 3 2 2 2 3 4" xfId="19495"/>
    <cellStyle name="40% - הדגשה5 3 2 2 2 3 5" xfId="12375"/>
    <cellStyle name="40% - הדגשה5 3 2 2 2 3 6" xfId="29526"/>
    <cellStyle name="40% - הדגשה5 3 2 2 2 3 7" xfId="5135"/>
    <cellStyle name="40% - הדגשה5 3 2 2 2 4" xfId="2994"/>
    <cellStyle name="40% - הדגשה5 3 2 2 2 4 2" xfId="9392"/>
    <cellStyle name="40% - הדגשה5 3 2 2 2 4 2 2" xfId="23660"/>
    <cellStyle name="40% - הדגשה5 3 2 2 2 4 2 3" xfId="16992"/>
    <cellStyle name="40% - הדגשה5 3 2 2 2 4 3" xfId="20328"/>
    <cellStyle name="40% - הדגשה5 3 2 2 2 4 4" xfId="13335"/>
    <cellStyle name="40% - הדגשה5 3 2 2 2 4 5" xfId="30585"/>
    <cellStyle name="40% - הדגשה5 3 2 2 2 4 6" xfId="6194"/>
    <cellStyle name="40% - הדגשה5 3 2 2 2 5" xfId="7265"/>
    <cellStyle name="40% - הדגשה5 3 2 2 2 5 2" xfId="21995"/>
    <cellStyle name="40% - הדגשה5 3 2 2 2 5 3" xfId="15200"/>
    <cellStyle name="40% - הדגשה5 3 2 2 2 6" xfId="18662"/>
    <cellStyle name="40% - הדגשה5 3 2 2 2 7" xfId="11461"/>
    <cellStyle name="40% - הדגשה5 3 2 2 2 8" xfId="28458"/>
    <cellStyle name="40% - הדגשה5 3 2 2 2 9" xfId="4067"/>
    <cellStyle name="40% - הדגשה5 3 2 2 3" xfId="1392"/>
    <cellStyle name="40% - הדגשה5 3 2 2 3 2" xfId="2464"/>
    <cellStyle name="40% - הדגשה5 3 2 2 3 2 2" xfId="8862"/>
    <cellStyle name="40% - הדגשה5 3 2 2 3 2 2 2" xfId="18032"/>
    <cellStyle name="40% - הדגשה5 3 2 2 3 2 2 2 2" xfId="24700"/>
    <cellStyle name="40% - הדגשה5 3 2 2 3 2 2 3" xfId="21368"/>
    <cellStyle name="40% - הדגשה5 3 2 2 3 2 2 4" xfId="14440"/>
    <cellStyle name="40% - הדגשה5 3 2 2 3 2 3" xfId="16240"/>
    <cellStyle name="40% - הדגשה5 3 2 2 3 2 3 2" xfId="23035"/>
    <cellStyle name="40% - הדגשה5 3 2 2 3 2 4" xfId="19702"/>
    <cellStyle name="40% - הדגשה5 3 2 2 3 2 5" xfId="12582"/>
    <cellStyle name="40% - הדגשה5 3 2 2 3 2 6" xfId="30055"/>
    <cellStyle name="40% - הדגשה5 3 2 2 3 2 7" xfId="5664"/>
    <cellStyle name="40% - הדגשה5 3 2 2 3 3" xfId="3523"/>
    <cellStyle name="40% - הדגשה5 3 2 2 3 3 2" xfId="9921"/>
    <cellStyle name="40% - הדגשה5 3 2 2 3 3 2 2" xfId="23867"/>
    <cellStyle name="40% - הדגשה5 3 2 2 3 3 2 3" xfId="17199"/>
    <cellStyle name="40% - הדגשה5 3 2 2 3 3 3" xfId="20535"/>
    <cellStyle name="40% - הדגשה5 3 2 2 3 3 4" xfId="13606"/>
    <cellStyle name="40% - הדגשה5 3 2 2 3 3 5" xfId="31114"/>
    <cellStyle name="40% - הדגשה5 3 2 2 3 3 6" xfId="6723"/>
    <cellStyle name="40% - הדגשה5 3 2 2 3 4" xfId="7794"/>
    <cellStyle name="40% - הדגשה5 3 2 2 3 4 2" xfId="22202"/>
    <cellStyle name="40% - הדגשה5 3 2 2 3 4 3" xfId="15407"/>
    <cellStyle name="40% - הדגשה5 3 2 2 3 5" xfId="18869"/>
    <cellStyle name="40% - הדגשה5 3 2 2 3 6" xfId="11737"/>
    <cellStyle name="40% - הדגשה5 3 2 2 3 7" xfId="28987"/>
    <cellStyle name="40% - הדגשה5 3 2 2 3 8" xfId="4596"/>
    <cellStyle name="40% - הדגשה5 3 2 2 4" xfId="1934"/>
    <cellStyle name="40% - הדגשה5 3 2 2 4 2" xfId="8332"/>
    <cellStyle name="40% - הדגשה5 3 2 2 4 2 2" xfId="17615"/>
    <cellStyle name="40% - הדגשה5 3 2 2 4 2 2 2" xfId="24283"/>
    <cellStyle name="40% - הדגשה5 3 2 2 4 2 3" xfId="20951"/>
    <cellStyle name="40% - הדגשה5 3 2 2 4 2 4" xfId="14023"/>
    <cellStyle name="40% - הדגשה5 3 2 2 4 3" xfId="15823"/>
    <cellStyle name="40% - הדגשה5 3 2 2 4 3 2" xfId="22618"/>
    <cellStyle name="40% - הדגשה5 3 2 2 4 4" xfId="19285"/>
    <cellStyle name="40% - הדגשה5 3 2 2 4 5" xfId="12165"/>
    <cellStyle name="40% - הדגשה5 3 2 2 4 6" xfId="29525"/>
    <cellStyle name="40% - הדגשה5 3 2 2 4 7" xfId="5134"/>
    <cellStyle name="40% - הדגשה5 3 2 2 5" xfId="2993"/>
    <cellStyle name="40% - הדגשה5 3 2 2 5 2" xfId="9391"/>
    <cellStyle name="40% - הדגשה5 3 2 2 5 2 2" xfId="23450"/>
    <cellStyle name="40% - הדגשה5 3 2 2 5 2 3" xfId="16782"/>
    <cellStyle name="40% - הדגשה5 3 2 2 5 3" xfId="20118"/>
    <cellStyle name="40% - הדגשה5 3 2 2 5 4" xfId="13125"/>
    <cellStyle name="40% - הדגשה5 3 2 2 5 5" xfId="30584"/>
    <cellStyle name="40% - הדגשה5 3 2 2 5 6" xfId="6193"/>
    <cellStyle name="40% - הדגשה5 3 2 2 6" xfId="7264"/>
    <cellStyle name="40% - הדגשה5 3 2 2 6 2" xfId="21785"/>
    <cellStyle name="40% - הדגשה5 3 2 2 6 3" xfId="14990"/>
    <cellStyle name="40% - הדגשה5 3 2 2 7" xfId="18356"/>
    <cellStyle name="40% - הדגשה5 3 2 2 8" xfId="11118"/>
    <cellStyle name="40% - הדגשה5 3 2 2 9" xfId="28457"/>
    <cellStyle name="40% - הדגשה5 3 2 3" xfId="671"/>
    <cellStyle name="40% - הדגשה5 3 2 3 2" xfId="1394"/>
    <cellStyle name="40% - הדגשה5 3 2 3 2 2" xfId="2466"/>
    <cellStyle name="40% - הדגשה5 3 2 3 2 2 2" xfId="8864"/>
    <cellStyle name="40% - הדגשה5 3 2 3 2 2 2 2" xfId="18169"/>
    <cellStyle name="40% - הדגשה5 3 2 3 2 2 2 2 2" xfId="24837"/>
    <cellStyle name="40% - הדגשה5 3 2 3 2 2 2 3" xfId="21505"/>
    <cellStyle name="40% - הדגשה5 3 2 3 2 2 2 4" xfId="14577"/>
    <cellStyle name="40% - הדגשה5 3 2 3 2 2 3" xfId="16377"/>
    <cellStyle name="40% - הדגשה5 3 2 3 2 2 3 2" xfId="23172"/>
    <cellStyle name="40% - הדגשה5 3 2 3 2 2 4" xfId="19839"/>
    <cellStyle name="40% - הדגשה5 3 2 3 2 2 5" xfId="12719"/>
    <cellStyle name="40% - הדגשה5 3 2 3 2 2 6" xfId="30057"/>
    <cellStyle name="40% - הדגשה5 3 2 3 2 2 7" xfId="5666"/>
    <cellStyle name="40% - הדגשה5 3 2 3 2 3" xfId="3525"/>
    <cellStyle name="40% - הדגשה5 3 2 3 2 3 2" xfId="9923"/>
    <cellStyle name="40% - הדגשה5 3 2 3 2 3 2 2" xfId="24004"/>
    <cellStyle name="40% - הדגשה5 3 2 3 2 3 2 3" xfId="17336"/>
    <cellStyle name="40% - הדגשה5 3 2 3 2 3 3" xfId="20672"/>
    <cellStyle name="40% - הדגשה5 3 2 3 2 3 4" xfId="13743"/>
    <cellStyle name="40% - הדגשה5 3 2 3 2 3 5" xfId="31116"/>
    <cellStyle name="40% - הדגשה5 3 2 3 2 3 6" xfId="6725"/>
    <cellStyle name="40% - הדגשה5 3 2 3 2 4" xfId="7796"/>
    <cellStyle name="40% - הדגשה5 3 2 3 2 4 2" xfId="22339"/>
    <cellStyle name="40% - הדגשה5 3 2 3 2 4 3" xfId="15544"/>
    <cellStyle name="40% - הדגשה5 3 2 3 2 5" xfId="19006"/>
    <cellStyle name="40% - הדגשה5 3 2 3 2 6" xfId="11879"/>
    <cellStyle name="40% - הדגשה5 3 2 3 2 7" xfId="28989"/>
    <cellStyle name="40% - הדגשה5 3 2 3 2 8" xfId="4598"/>
    <cellStyle name="40% - הדגשה5 3 2 3 3" xfId="1936"/>
    <cellStyle name="40% - הדגשה5 3 2 3 3 2" xfId="8334"/>
    <cellStyle name="40% - הדגשה5 3 2 3 3 2 2" xfId="17753"/>
    <cellStyle name="40% - הדגשה5 3 2 3 3 2 2 2" xfId="24421"/>
    <cellStyle name="40% - הדגשה5 3 2 3 3 2 3" xfId="21089"/>
    <cellStyle name="40% - הדגשה5 3 2 3 3 2 4" xfId="14161"/>
    <cellStyle name="40% - הדגשה5 3 2 3 3 3" xfId="15961"/>
    <cellStyle name="40% - הדגשה5 3 2 3 3 3 2" xfId="22756"/>
    <cellStyle name="40% - הדגשה5 3 2 3 3 4" xfId="19423"/>
    <cellStyle name="40% - הדגשה5 3 2 3 3 5" xfId="12303"/>
    <cellStyle name="40% - הדגשה5 3 2 3 3 6" xfId="29527"/>
    <cellStyle name="40% - הדגשה5 3 2 3 3 7" xfId="5136"/>
    <cellStyle name="40% - הדגשה5 3 2 3 4" xfId="2995"/>
    <cellStyle name="40% - הדגשה5 3 2 3 4 2" xfId="9393"/>
    <cellStyle name="40% - הדגשה5 3 2 3 4 2 2" xfId="23588"/>
    <cellStyle name="40% - הדגשה5 3 2 3 4 2 3" xfId="16920"/>
    <cellStyle name="40% - הדגשה5 3 2 3 4 3" xfId="20256"/>
    <cellStyle name="40% - הדגשה5 3 2 3 4 4" xfId="13263"/>
    <cellStyle name="40% - הדגשה5 3 2 3 4 5" xfId="30586"/>
    <cellStyle name="40% - הדגשה5 3 2 3 4 6" xfId="6195"/>
    <cellStyle name="40% - הדגשה5 3 2 3 5" xfId="7266"/>
    <cellStyle name="40% - הדגשה5 3 2 3 5 2" xfId="21923"/>
    <cellStyle name="40% - הדגשה5 3 2 3 5 3" xfId="15128"/>
    <cellStyle name="40% - הדגשה5 3 2 3 6" xfId="18590"/>
    <cellStyle name="40% - הדגשה5 3 2 3 7" xfId="11389"/>
    <cellStyle name="40% - הדגשה5 3 2 3 8" xfId="28459"/>
    <cellStyle name="40% - הדגשה5 3 2 3 9" xfId="4068"/>
    <cellStyle name="40% - הדגשה5 3 2 4" xfId="672"/>
    <cellStyle name="40% - הדגשה5 3 2 4 2" xfId="1395"/>
    <cellStyle name="40% - הדגשה5 3 2 4 2 2" xfId="2467"/>
    <cellStyle name="40% - הדגשה5 3 2 4 2 2 2" xfId="8865"/>
    <cellStyle name="40% - הדגשה5 3 2 4 2 2 2 2" xfId="24628"/>
    <cellStyle name="40% - הדגשה5 3 2 4 2 2 2 3" xfId="17960"/>
    <cellStyle name="40% - הדגשה5 3 2 4 2 2 3" xfId="21296"/>
    <cellStyle name="40% - הדגשה5 3 2 4 2 2 4" xfId="14368"/>
    <cellStyle name="40% - הדגשה5 3 2 4 2 2 5" xfId="30058"/>
    <cellStyle name="40% - הדגשה5 3 2 4 2 2 6" xfId="5667"/>
    <cellStyle name="40% - הדגשה5 3 2 4 2 3" xfId="3526"/>
    <cellStyle name="40% - הדגשה5 3 2 4 2 3 2" xfId="9924"/>
    <cellStyle name="40% - הדגשה5 3 2 4 2 3 2 2" xfId="22963"/>
    <cellStyle name="40% - הדגשה5 3 2 4 2 3 3" xfId="16168"/>
    <cellStyle name="40% - הדגשה5 3 2 4 2 3 4" xfId="31117"/>
    <cellStyle name="40% - הדגשה5 3 2 4 2 3 5" xfId="6726"/>
    <cellStyle name="40% - הדגשה5 3 2 4 2 4" xfId="7797"/>
    <cellStyle name="40% - הדגשה5 3 2 4 2 4 2" xfId="19630"/>
    <cellStyle name="40% - הדגשה5 3 2 4 2 5" xfId="12510"/>
    <cellStyle name="40% - הדגשה5 3 2 4 2 6" xfId="28990"/>
    <cellStyle name="40% - הדגשה5 3 2 4 2 7" xfId="4599"/>
    <cellStyle name="40% - הדגשה5 3 2 4 3" xfId="1937"/>
    <cellStyle name="40% - הדגשה5 3 2 4 3 2" xfId="8335"/>
    <cellStyle name="40% - הדגשה5 3 2 4 3 2 2" xfId="23795"/>
    <cellStyle name="40% - הדגשה5 3 2 4 3 2 3" xfId="17127"/>
    <cellStyle name="40% - הדגשה5 3 2 4 3 3" xfId="20463"/>
    <cellStyle name="40% - הדגשה5 3 2 4 3 4" xfId="13534"/>
    <cellStyle name="40% - הדגשה5 3 2 4 3 5" xfId="29528"/>
    <cellStyle name="40% - הדגשה5 3 2 4 3 6" xfId="5137"/>
    <cellStyle name="40% - הדגשה5 3 2 4 4" xfId="2996"/>
    <cellStyle name="40% - הדגשה5 3 2 4 4 2" xfId="9394"/>
    <cellStyle name="40% - הדגשה5 3 2 4 4 2 2" xfId="22130"/>
    <cellStyle name="40% - הדגשה5 3 2 4 4 3" xfId="15335"/>
    <cellStyle name="40% - הדגשה5 3 2 4 4 4" xfId="30587"/>
    <cellStyle name="40% - הדגשה5 3 2 4 4 5" xfId="6196"/>
    <cellStyle name="40% - הדגשה5 3 2 4 5" xfId="7267"/>
    <cellStyle name="40% - הדגשה5 3 2 4 5 2" xfId="18797"/>
    <cellStyle name="40% - הדגשה5 3 2 4 6" xfId="11665"/>
    <cellStyle name="40% - הדגשה5 3 2 4 7" xfId="28460"/>
    <cellStyle name="40% - הדגשה5 3 2 4 8" xfId="4069"/>
    <cellStyle name="40% - הדגשה5 3 2 5" xfId="1391"/>
    <cellStyle name="40% - הדגשה5 3 2 5 2" xfId="2463"/>
    <cellStyle name="40% - הדגשה5 3 2 5 2 2" xfId="8861"/>
    <cellStyle name="40% - הדגשה5 3 2 5 2 2 2" xfId="24211"/>
    <cellStyle name="40% - הדגשה5 3 2 5 2 2 3" xfId="17543"/>
    <cellStyle name="40% - הדגשה5 3 2 5 2 3" xfId="20879"/>
    <cellStyle name="40% - הדגשה5 3 2 5 2 4" xfId="13951"/>
    <cellStyle name="40% - הדגשה5 3 2 5 2 5" xfId="30054"/>
    <cellStyle name="40% - הדגשה5 3 2 5 2 6" xfId="5663"/>
    <cellStyle name="40% - הדגשה5 3 2 5 3" xfId="3522"/>
    <cellStyle name="40% - הדגשה5 3 2 5 3 2" xfId="9920"/>
    <cellStyle name="40% - הדגשה5 3 2 5 3 2 2" xfId="22546"/>
    <cellStyle name="40% - הדגשה5 3 2 5 3 3" xfId="15751"/>
    <cellStyle name="40% - הדגשה5 3 2 5 3 4" xfId="31113"/>
    <cellStyle name="40% - הדגשה5 3 2 5 3 5" xfId="6722"/>
    <cellStyle name="40% - הדגשה5 3 2 5 4" xfId="7793"/>
    <cellStyle name="40% - הדגשה5 3 2 5 4 2" xfId="19213"/>
    <cellStyle name="40% - הדגשה5 3 2 5 5" xfId="12093"/>
    <cellStyle name="40% - הדגשה5 3 2 5 6" xfId="28986"/>
    <cellStyle name="40% - הדגשה5 3 2 5 7" xfId="4595"/>
    <cellStyle name="40% - הדגשה5 3 2 6" xfId="1933"/>
    <cellStyle name="40% - הדגשה5 3 2 6 2" xfId="8331"/>
    <cellStyle name="40% - הדגשה5 3 2 6 2 2" xfId="23378"/>
    <cellStyle name="40% - הדגשה5 3 2 6 2 3" xfId="16710"/>
    <cellStyle name="40% - הדגשה5 3 2 6 3" xfId="20046"/>
    <cellStyle name="40% - הדגשה5 3 2 6 4" xfId="13053"/>
    <cellStyle name="40% - הדגשה5 3 2 6 5" xfId="29524"/>
    <cellStyle name="40% - הדגשה5 3 2 6 6" xfId="5133"/>
    <cellStyle name="40% - הדגשה5 3 2 7" xfId="2992"/>
    <cellStyle name="40% - הדגשה5 3 2 7 2" xfId="9390"/>
    <cellStyle name="40% - הדגשה5 3 2 7 2 2" xfId="21713"/>
    <cellStyle name="40% - הדגשה5 3 2 7 3" xfId="14918"/>
    <cellStyle name="40% - הדגשה5 3 2 7 4" xfId="30583"/>
    <cellStyle name="40% - הדגשה5 3 2 7 5" xfId="6192"/>
    <cellStyle name="40% - הדגשה5 3 2 8" xfId="7263"/>
    <cellStyle name="40% - הדגשה5 3 2 8 2" xfId="18540"/>
    <cellStyle name="40% - הדגשה5 3 2 9" xfId="10631"/>
    <cellStyle name="40% - הדגשה5 3 3" xfId="673"/>
    <cellStyle name="40% - הדגשה5 3 3 10" xfId="28461"/>
    <cellStyle name="40% - הדגשה5 3 3 11" xfId="4070"/>
    <cellStyle name="40% - הדגשה5 3 3 2" xfId="674"/>
    <cellStyle name="40% - הדגשה5 3 3 2 2" xfId="1397"/>
    <cellStyle name="40% - הדגשה5 3 3 2 2 2" xfId="2469"/>
    <cellStyle name="40% - הדגשה5 3 3 2 2 2 2" xfId="8867"/>
    <cellStyle name="40% - הדגשה5 3 3 2 2 2 2 2" xfId="18249"/>
    <cellStyle name="40% - הדגשה5 3 3 2 2 2 2 2 2" xfId="24917"/>
    <cellStyle name="40% - הדגשה5 3 3 2 2 2 2 3" xfId="21585"/>
    <cellStyle name="40% - הדגשה5 3 3 2 2 2 2 4" xfId="14657"/>
    <cellStyle name="40% - הדגשה5 3 3 2 2 2 3" xfId="16457"/>
    <cellStyle name="40% - הדגשה5 3 3 2 2 2 3 2" xfId="23252"/>
    <cellStyle name="40% - הדגשה5 3 3 2 2 2 4" xfId="19919"/>
    <cellStyle name="40% - הדגשה5 3 3 2 2 2 5" xfId="12799"/>
    <cellStyle name="40% - הדגשה5 3 3 2 2 2 6" xfId="30060"/>
    <cellStyle name="40% - הדגשה5 3 3 2 2 2 7" xfId="5669"/>
    <cellStyle name="40% - הדגשה5 3 3 2 2 3" xfId="3528"/>
    <cellStyle name="40% - הדגשה5 3 3 2 2 3 2" xfId="9926"/>
    <cellStyle name="40% - הדגשה5 3 3 2 2 3 2 2" xfId="24084"/>
    <cellStyle name="40% - הדגשה5 3 3 2 2 3 2 3" xfId="17416"/>
    <cellStyle name="40% - הדגשה5 3 3 2 2 3 3" xfId="20752"/>
    <cellStyle name="40% - הדגשה5 3 3 2 2 3 4" xfId="13823"/>
    <cellStyle name="40% - הדגשה5 3 3 2 2 3 5" xfId="31119"/>
    <cellStyle name="40% - הדגשה5 3 3 2 2 3 6" xfId="6728"/>
    <cellStyle name="40% - הדגשה5 3 3 2 2 4" xfId="7799"/>
    <cellStyle name="40% - הדגשה5 3 3 2 2 4 2" xfId="22419"/>
    <cellStyle name="40% - הדגשה5 3 3 2 2 4 3" xfId="15624"/>
    <cellStyle name="40% - הדגשה5 3 3 2 2 5" xfId="19086"/>
    <cellStyle name="40% - הדגשה5 3 3 2 2 6" xfId="11959"/>
    <cellStyle name="40% - הדגשה5 3 3 2 2 7" xfId="28992"/>
    <cellStyle name="40% - הדגשה5 3 3 2 2 8" xfId="4601"/>
    <cellStyle name="40% - הדגשה5 3 3 2 3" xfId="1939"/>
    <cellStyle name="40% - הדגשה5 3 3 2 3 2" xfId="8337"/>
    <cellStyle name="40% - הדגשה5 3 3 2 3 2 2" xfId="17833"/>
    <cellStyle name="40% - הדגשה5 3 3 2 3 2 2 2" xfId="24501"/>
    <cellStyle name="40% - הדגשה5 3 3 2 3 2 3" xfId="21169"/>
    <cellStyle name="40% - הדגשה5 3 3 2 3 2 4" xfId="14241"/>
    <cellStyle name="40% - הדגשה5 3 3 2 3 3" xfId="16041"/>
    <cellStyle name="40% - הדגשה5 3 3 2 3 3 2" xfId="22836"/>
    <cellStyle name="40% - הדגשה5 3 3 2 3 4" xfId="19503"/>
    <cellStyle name="40% - הדגשה5 3 3 2 3 5" xfId="12383"/>
    <cellStyle name="40% - הדגשה5 3 3 2 3 6" xfId="29530"/>
    <cellStyle name="40% - הדגשה5 3 3 2 3 7" xfId="5139"/>
    <cellStyle name="40% - הדגשה5 3 3 2 4" xfId="2998"/>
    <cellStyle name="40% - הדגשה5 3 3 2 4 2" xfId="9396"/>
    <cellStyle name="40% - הדגשה5 3 3 2 4 2 2" xfId="23668"/>
    <cellStyle name="40% - הדגשה5 3 3 2 4 2 3" xfId="17000"/>
    <cellStyle name="40% - הדגשה5 3 3 2 4 3" xfId="20336"/>
    <cellStyle name="40% - הדגשה5 3 3 2 4 4" xfId="13343"/>
    <cellStyle name="40% - הדגשה5 3 3 2 4 5" xfId="30589"/>
    <cellStyle name="40% - הדגשה5 3 3 2 4 6" xfId="6198"/>
    <cellStyle name="40% - הדגשה5 3 3 2 5" xfId="7269"/>
    <cellStyle name="40% - הדגשה5 3 3 2 5 2" xfId="22003"/>
    <cellStyle name="40% - הדגשה5 3 3 2 5 3" xfId="15208"/>
    <cellStyle name="40% - הדגשה5 3 3 2 6" xfId="18670"/>
    <cellStyle name="40% - הדגשה5 3 3 2 7" xfId="11469"/>
    <cellStyle name="40% - הדגשה5 3 3 2 8" xfId="28462"/>
    <cellStyle name="40% - הדגשה5 3 3 2 9" xfId="4071"/>
    <cellStyle name="40% - הדגשה5 3 3 3" xfId="1396"/>
    <cellStyle name="40% - הדגשה5 3 3 3 2" xfId="2468"/>
    <cellStyle name="40% - הדגשה5 3 3 3 2 2" xfId="8866"/>
    <cellStyle name="40% - הדגשה5 3 3 3 2 2 2" xfId="18040"/>
    <cellStyle name="40% - הדגשה5 3 3 3 2 2 2 2" xfId="24708"/>
    <cellStyle name="40% - הדגשה5 3 3 3 2 2 3" xfId="21376"/>
    <cellStyle name="40% - הדגשה5 3 3 3 2 2 4" xfId="14448"/>
    <cellStyle name="40% - הדגשה5 3 3 3 2 3" xfId="16248"/>
    <cellStyle name="40% - הדגשה5 3 3 3 2 3 2" xfId="23043"/>
    <cellStyle name="40% - הדגשה5 3 3 3 2 4" xfId="19710"/>
    <cellStyle name="40% - הדגשה5 3 3 3 2 5" xfId="12590"/>
    <cellStyle name="40% - הדגשה5 3 3 3 2 6" xfId="30059"/>
    <cellStyle name="40% - הדגשה5 3 3 3 2 7" xfId="5668"/>
    <cellStyle name="40% - הדגשה5 3 3 3 3" xfId="3527"/>
    <cellStyle name="40% - הדגשה5 3 3 3 3 2" xfId="9925"/>
    <cellStyle name="40% - הדגשה5 3 3 3 3 2 2" xfId="23875"/>
    <cellStyle name="40% - הדגשה5 3 3 3 3 2 3" xfId="17207"/>
    <cellStyle name="40% - הדגשה5 3 3 3 3 3" xfId="20543"/>
    <cellStyle name="40% - הדגשה5 3 3 3 3 4" xfId="13614"/>
    <cellStyle name="40% - הדגשה5 3 3 3 3 5" xfId="31118"/>
    <cellStyle name="40% - הדגשה5 3 3 3 3 6" xfId="6727"/>
    <cellStyle name="40% - הדגשה5 3 3 3 4" xfId="7798"/>
    <cellStyle name="40% - הדגשה5 3 3 3 4 2" xfId="22210"/>
    <cellStyle name="40% - הדגשה5 3 3 3 4 3" xfId="15415"/>
    <cellStyle name="40% - הדגשה5 3 3 3 5" xfId="18877"/>
    <cellStyle name="40% - הדגשה5 3 3 3 6" xfId="11745"/>
    <cellStyle name="40% - הדגשה5 3 3 3 7" xfId="28991"/>
    <cellStyle name="40% - הדגשה5 3 3 3 8" xfId="4600"/>
    <cellStyle name="40% - הדגשה5 3 3 4" xfId="1938"/>
    <cellStyle name="40% - הדגשה5 3 3 4 2" xfId="8336"/>
    <cellStyle name="40% - הדגשה5 3 3 4 2 2" xfId="17623"/>
    <cellStyle name="40% - הדגשה5 3 3 4 2 2 2" xfId="24291"/>
    <cellStyle name="40% - הדגשה5 3 3 4 2 3" xfId="20959"/>
    <cellStyle name="40% - הדגשה5 3 3 4 2 4" xfId="14031"/>
    <cellStyle name="40% - הדגשה5 3 3 4 3" xfId="15831"/>
    <cellStyle name="40% - הדגשה5 3 3 4 3 2" xfId="22626"/>
    <cellStyle name="40% - הדגשה5 3 3 4 4" xfId="19293"/>
    <cellStyle name="40% - הדגשה5 3 3 4 5" xfId="12173"/>
    <cellStyle name="40% - הדגשה5 3 3 4 6" xfId="29529"/>
    <cellStyle name="40% - הדגשה5 3 3 4 7" xfId="5138"/>
    <cellStyle name="40% - הדגשה5 3 3 5" xfId="2997"/>
    <cellStyle name="40% - הדגשה5 3 3 5 2" xfId="9395"/>
    <cellStyle name="40% - הדגשה5 3 3 5 2 2" xfId="23458"/>
    <cellStyle name="40% - הדגשה5 3 3 5 2 3" xfId="16790"/>
    <cellStyle name="40% - הדגשה5 3 3 5 3" xfId="20126"/>
    <cellStyle name="40% - הדגשה5 3 3 5 4" xfId="13133"/>
    <cellStyle name="40% - הדגשה5 3 3 5 5" xfId="30588"/>
    <cellStyle name="40% - הדגשה5 3 3 5 6" xfId="6197"/>
    <cellStyle name="40% - הדגשה5 3 3 6" xfId="7268"/>
    <cellStyle name="40% - הדגשה5 3 3 6 2" xfId="21793"/>
    <cellStyle name="40% - הדגשה5 3 3 6 3" xfId="14998"/>
    <cellStyle name="40% - הדגשה5 3 3 7" xfId="18484"/>
    <cellStyle name="40% - הדגשה5 3 3 8" xfId="25371"/>
    <cellStyle name="40% - הדגשה5 3 3 9" xfId="11128"/>
    <cellStyle name="40% - הדגשה5 3 4" xfId="675"/>
    <cellStyle name="40% - הדגשה5 3 4 2" xfId="1398"/>
    <cellStyle name="40% - הדגשה5 3 4 2 2" xfId="2470"/>
    <cellStyle name="40% - הדגשה5 3 4 2 2 2" xfId="8868"/>
    <cellStyle name="40% - הדגשה5 3 4 2 2 2 2" xfId="18141"/>
    <cellStyle name="40% - הדגשה5 3 4 2 2 2 2 2" xfId="24809"/>
    <cellStyle name="40% - הדגשה5 3 4 2 2 2 3" xfId="21477"/>
    <cellStyle name="40% - הדגשה5 3 4 2 2 2 4" xfId="14549"/>
    <cellStyle name="40% - הדגשה5 3 4 2 2 3" xfId="16349"/>
    <cellStyle name="40% - הדגשה5 3 4 2 2 3 2" xfId="23144"/>
    <cellStyle name="40% - הדגשה5 3 4 2 2 4" xfId="19811"/>
    <cellStyle name="40% - הדגשה5 3 4 2 2 5" xfId="12691"/>
    <cellStyle name="40% - הדגשה5 3 4 2 2 6" xfId="30061"/>
    <cellStyle name="40% - הדגשה5 3 4 2 2 7" xfId="5670"/>
    <cellStyle name="40% - הדגשה5 3 4 2 3" xfId="3529"/>
    <cellStyle name="40% - הדגשה5 3 4 2 3 2" xfId="9927"/>
    <cellStyle name="40% - הדגשה5 3 4 2 3 2 2" xfId="23976"/>
    <cellStyle name="40% - הדגשה5 3 4 2 3 2 3" xfId="17308"/>
    <cellStyle name="40% - הדגשה5 3 4 2 3 3" xfId="20644"/>
    <cellStyle name="40% - הדגשה5 3 4 2 3 4" xfId="13715"/>
    <cellStyle name="40% - הדגשה5 3 4 2 3 5" xfId="31120"/>
    <cellStyle name="40% - הדגשה5 3 4 2 3 6" xfId="6729"/>
    <cellStyle name="40% - הדגשה5 3 4 2 4" xfId="7800"/>
    <cellStyle name="40% - הדגשה5 3 4 2 4 2" xfId="22311"/>
    <cellStyle name="40% - הדגשה5 3 4 2 4 3" xfId="15516"/>
    <cellStyle name="40% - הדגשה5 3 4 2 5" xfId="18978"/>
    <cellStyle name="40% - הדגשה5 3 4 2 6" xfId="11851"/>
    <cellStyle name="40% - הדגשה5 3 4 2 7" xfId="28993"/>
    <cellStyle name="40% - הדגשה5 3 4 2 8" xfId="4602"/>
    <cellStyle name="40% - הדגשה5 3 4 3" xfId="1940"/>
    <cellStyle name="40% - הדגשה5 3 4 3 2" xfId="8338"/>
    <cellStyle name="40% - הדגשה5 3 4 3 2 2" xfId="17725"/>
    <cellStyle name="40% - הדגשה5 3 4 3 2 2 2" xfId="24393"/>
    <cellStyle name="40% - הדגשה5 3 4 3 2 3" xfId="21061"/>
    <cellStyle name="40% - הדגשה5 3 4 3 2 4" xfId="14133"/>
    <cellStyle name="40% - הדגשה5 3 4 3 3" xfId="15933"/>
    <cellStyle name="40% - הדגשה5 3 4 3 3 2" xfId="22728"/>
    <cellStyle name="40% - הדגשה5 3 4 3 4" xfId="19395"/>
    <cellStyle name="40% - הדגשה5 3 4 3 5" xfId="12275"/>
    <cellStyle name="40% - הדגשה5 3 4 3 6" xfId="29531"/>
    <cellStyle name="40% - הדגשה5 3 4 3 7" xfId="5140"/>
    <cellStyle name="40% - הדגשה5 3 4 4" xfId="2999"/>
    <cellStyle name="40% - הדגשה5 3 4 4 2" xfId="9397"/>
    <cellStyle name="40% - הדגשה5 3 4 4 2 2" xfId="23560"/>
    <cellStyle name="40% - הדגשה5 3 4 4 2 3" xfId="16892"/>
    <cellStyle name="40% - הדגשה5 3 4 4 3" xfId="20228"/>
    <cellStyle name="40% - הדגשה5 3 4 4 4" xfId="13235"/>
    <cellStyle name="40% - הדגשה5 3 4 4 5" xfId="30590"/>
    <cellStyle name="40% - הדגשה5 3 4 4 6" xfId="6199"/>
    <cellStyle name="40% - הדגשה5 3 4 5" xfId="7270"/>
    <cellStyle name="40% - הדגשה5 3 4 5 2" xfId="21895"/>
    <cellStyle name="40% - הדגשה5 3 4 5 3" xfId="15100"/>
    <cellStyle name="40% - הדגשה5 3 4 6" xfId="18354"/>
    <cellStyle name="40% - הדגשה5 3 4 7" xfId="11361"/>
    <cellStyle name="40% - הדגשה5 3 4 8" xfId="28463"/>
    <cellStyle name="40% - הדגשה5 3 4 9" xfId="4072"/>
    <cellStyle name="40% - הדגשה5 3 5" xfId="676"/>
    <cellStyle name="40% - הדגשה5 3 5 2" xfId="1399"/>
    <cellStyle name="40% - הדגשה5 3 5 2 2" xfId="2471"/>
    <cellStyle name="40% - הדגשה5 3 5 2 2 2" xfId="8869"/>
    <cellStyle name="40% - הדגשה5 3 5 2 2 2 2" xfId="24600"/>
    <cellStyle name="40% - הדגשה5 3 5 2 2 2 3" xfId="17932"/>
    <cellStyle name="40% - הדגשה5 3 5 2 2 3" xfId="21268"/>
    <cellStyle name="40% - הדגשה5 3 5 2 2 4" xfId="14340"/>
    <cellStyle name="40% - הדגשה5 3 5 2 2 5" xfId="30062"/>
    <cellStyle name="40% - הדגשה5 3 5 2 2 6" xfId="5671"/>
    <cellStyle name="40% - הדגשה5 3 5 2 3" xfId="3530"/>
    <cellStyle name="40% - הדגשה5 3 5 2 3 2" xfId="9928"/>
    <cellStyle name="40% - הדגשה5 3 5 2 3 2 2" xfId="22935"/>
    <cellStyle name="40% - הדגשה5 3 5 2 3 3" xfId="16140"/>
    <cellStyle name="40% - הדגשה5 3 5 2 3 4" xfId="31121"/>
    <cellStyle name="40% - הדגשה5 3 5 2 3 5" xfId="6730"/>
    <cellStyle name="40% - הדגשה5 3 5 2 4" xfId="7801"/>
    <cellStyle name="40% - הדגשה5 3 5 2 4 2" xfId="19602"/>
    <cellStyle name="40% - הדגשה5 3 5 2 5" xfId="12482"/>
    <cellStyle name="40% - הדגשה5 3 5 2 6" xfId="28994"/>
    <cellStyle name="40% - הדגשה5 3 5 2 7" xfId="4603"/>
    <cellStyle name="40% - הדגשה5 3 5 3" xfId="1941"/>
    <cellStyle name="40% - הדגשה5 3 5 3 2" xfId="8339"/>
    <cellStyle name="40% - הדגשה5 3 5 3 2 2" xfId="23767"/>
    <cellStyle name="40% - הדגשה5 3 5 3 2 3" xfId="17099"/>
    <cellStyle name="40% - הדגשה5 3 5 3 3" xfId="20435"/>
    <cellStyle name="40% - הדגשה5 3 5 3 4" xfId="13506"/>
    <cellStyle name="40% - הדגשה5 3 5 3 5" xfId="29532"/>
    <cellStyle name="40% - הדגשה5 3 5 3 6" xfId="5141"/>
    <cellStyle name="40% - הדגשה5 3 5 4" xfId="3000"/>
    <cellStyle name="40% - הדגשה5 3 5 4 2" xfId="9398"/>
    <cellStyle name="40% - הדגשה5 3 5 4 2 2" xfId="22102"/>
    <cellStyle name="40% - הדגשה5 3 5 4 3" xfId="15307"/>
    <cellStyle name="40% - הדגשה5 3 5 4 4" xfId="30591"/>
    <cellStyle name="40% - הדגשה5 3 5 4 5" xfId="6200"/>
    <cellStyle name="40% - הדגשה5 3 5 5" xfId="7271"/>
    <cellStyle name="40% - הדגשה5 3 5 5 2" xfId="18769"/>
    <cellStyle name="40% - הדגשה5 3 5 6" xfId="11637"/>
    <cellStyle name="40% - הדגשה5 3 5 7" xfId="28464"/>
    <cellStyle name="40% - הדגשה5 3 5 8" xfId="4073"/>
    <cellStyle name="40% - הדגשה5 3 6" xfId="482"/>
    <cellStyle name="40% - הדגשה5 3 6 2" xfId="13923"/>
    <cellStyle name="40% - הדגשה5 3 6 2 2" xfId="17515"/>
    <cellStyle name="40% - הדגשה5 3 6 2 2 2" xfId="24183"/>
    <cellStyle name="40% - הדגשה5 3 6 2 3" xfId="20851"/>
    <cellStyle name="40% - הדגשה5 3 6 3" xfId="15723"/>
    <cellStyle name="40% - הדגשה5 3 6 3 2" xfId="22518"/>
    <cellStyle name="40% - הדגשה5 3 6 4" xfId="19185"/>
    <cellStyle name="40% - הדגשה5 3 6 5" xfId="26825"/>
    <cellStyle name="40% - הדגשה5 3 6 6" xfId="12065"/>
    <cellStyle name="40% - הדגשה5 3 7" xfId="1123"/>
    <cellStyle name="40% - הדגשה5 3 7 2" xfId="2195"/>
    <cellStyle name="40% - הדגשה5 3 7 2 2" xfId="8593"/>
    <cellStyle name="40% - הדגשה5 3 7 2 2 2" xfId="23350"/>
    <cellStyle name="40% - הדגשה5 3 7 2 3" xfId="16682"/>
    <cellStyle name="40% - הדגשה5 3 7 2 4" xfId="29786"/>
    <cellStyle name="40% - הדגשה5 3 7 2 5" xfId="5395"/>
    <cellStyle name="40% - הדגשה5 3 7 3" xfId="3254"/>
    <cellStyle name="40% - הדגשה5 3 7 3 2" xfId="9652"/>
    <cellStyle name="40% - הדגשה5 3 7 3 3" xfId="20018"/>
    <cellStyle name="40% - הדגשה5 3 7 3 4" xfId="30845"/>
    <cellStyle name="40% - הדגשה5 3 7 3 5" xfId="6454"/>
    <cellStyle name="40% - הדגשה5 3 7 4" xfId="7525"/>
    <cellStyle name="40% - הדגשה5 3 7 5" xfId="13025"/>
    <cellStyle name="40% - הדגשה5 3 7 6" xfId="28718"/>
    <cellStyle name="40% - הדגשה5 3 7 7" xfId="4327"/>
    <cellStyle name="40% - הדגשה5 3 8" xfId="1665"/>
    <cellStyle name="40% - הדגשה5 3 8 2" xfId="8063"/>
    <cellStyle name="40% - הדגשה5 3 8 2 2" xfId="21685"/>
    <cellStyle name="40% - הדגשה5 3 8 3" xfId="14890"/>
    <cellStyle name="40% - הדגשה5 3 8 4" xfId="29256"/>
    <cellStyle name="40% - הדגשה5 3 8 5" xfId="4865"/>
    <cellStyle name="40% - הדגשה5 3 9" xfId="2724"/>
    <cellStyle name="40% - הדגשה5 3 9 2" xfId="9122"/>
    <cellStyle name="40% - הדגשה5 3 9 3" xfId="18451"/>
    <cellStyle name="40% - הדגשה5 3 9 4" xfId="30315"/>
    <cellStyle name="40% - הדגשה5 3 9 5" xfId="5924"/>
    <cellStyle name="40% - הדגשה5 30" xfId="26245"/>
    <cellStyle name="40% - הדגשה5 31" xfId="10109"/>
    <cellStyle name="40% - הדגשה5 32" xfId="28109"/>
    <cellStyle name="40% - הדגשה5 33" xfId="3722"/>
    <cellStyle name="40% - הדגשה5 4" xfId="677"/>
    <cellStyle name="40% - הדגשה5 4 10" xfId="28465"/>
    <cellStyle name="40% - הדגשה5 4 11" xfId="4074"/>
    <cellStyle name="40% - הדגשה5 4 2" xfId="678"/>
    <cellStyle name="40% - הדגשה5 4 2 2" xfId="679"/>
    <cellStyle name="40% - הדגשה5 4 2 2 2" xfId="1402"/>
    <cellStyle name="40% - הדגשה5 4 2 2 2 2" xfId="2474"/>
    <cellStyle name="40% - הדגשה5 4 2 2 2 2 2" xfId="8872"/>
    <cellStyle name="40% - הדגשה5 4 2 2 2 2 2 2" xfId="24883"/>
    <cellStyle name="40% - הדגשה5 4 2 2 2 2 2 3" xfId="18215"/>
    <cellStyle name="40% - הדגשה5 4 2 2 2 2 3" xfId="21551"/>
    <cellStyle name="40% - הדגשה5 4 2 2 2 2 4" xfId="14623"/>
    <cellStyle name="40% - הדגשה5 4 2 2 2 2 5" xfId="30065"/>
    <cellStyle name="40% - הדגשה5 4 2 2 2 2 6" xfId="5674"/>
    <cellStyle name="40% - הדגשה5 4 2 2 2 3" xfId="3533"/>
    <cellStyle name="40% - הדגשה5 4 2 2 2 3 2" xfId="9931"/>
    <cellStyle name="40% - הדגשה5 4 2 2 2 3 2 2" xfId="23218"/>
    <cellStyle name="40% - הדגשה5 4 2 2 2 3 3" xfId="16423"/>
    <cellStyle name="40% - הדגשה5 4 2 2 2 3 4" xfId="31124"/>
    <cellStyle name="40% - הדגשה5 4 2 2 2 3 5" xfId="6733"/>
    <cellStyle name="40% - הדגשה5 4 2 2 2 4" xfId="7804"/>
    <cellStyle name="40% - הדגשה5 4 2 2 2 4 2" xfId="19885"/>
    <cellStyle name="40% - הדגשה5 4 2 2 2 5" xfId="12765"/>
    <cellStyle name="40% - הדגשה5 4 2 2 2 6" xfId="28997"/>
    <cellStyle name="40% - הדגשה5 4 2 2 2 7" xfId="4606"/>
    <cellStyle name="40% - הדגשה5 4 2 2 3" xfId="1944"/>
    <cellStyle name="40% - הדגשה5 4 2 2 3 2" xfId="8342"/>
    <cellStyle name="40% - הדגשה5 4 2 2 3 2 2" xfId="24050"/>
    <cellStyle name="40% - הדגשה5 4 2 2 3 2 3" xfId="17382"/>
    <cellStyle name="40% - הדגשה5 4 2 2 3 3" xfId="20718"/>
    <cellStyle name="40% - הדגשה5 4 2 2 3 4" xfId="13789"/>
    <cellStyle name="40% - הדגשה5 4 2 2 3 5" xfId="29535"/>
    <cellStyle name="40% - הדגשה5 4 2 2 3 6" xfId="5144"/>
    <cellStyle name="40% - הדגשה5 4 2 2 4" xfId="3003"/>
    <cellStyle name="40% - הדגשה5 4 2 2 4 2" xfId="9401"/>
    <cellStyle name="40% - הדגשה5 4 2 2 4 2 2" xfId="22385"/>
    <cellStyle name="40% - הדגשה5 4 2 2 4 3" xfId="15590"/>
    <cellStyle name="40% - הדגשה5 4 2 2 4 4" xfId="30594"/>
    <cellStyle name="40% - הדגשה5 4 2 2 4 5" xfId="6203"/>
    <cellStyle name="40% - הדגשה5 4 2 2 5" xfId="7274"/>
    <cellStyle name="40% - הדגשה5 4 2 2 5 2" xfId="19052"/>
    <cellStyle name="40% - הדגשה5 4 2 2 6" xfId="11925"/>
    <cellStyle name="40% - הדגשה5 4 2 2 7" xfId="28467"/>
    <cellStyle name="40% - הדגשה5 4 2 2 8" xfId="4076"/>
    <cellStyle name="40% - הדגשה5 4 2 3" xfId="1401"/>
    <cellStyle name="40% - הדגשה5 4 2 3 2" xfId="2473"/>
    <cellStyle name="40% - הדגשה5 4 2 3 2 2" xfId="8871"/>
    <cellStyle name="40% - הדגשה5 4 2 3 2 2 2" xfId="24467"/>
    <cellStyle name="40% - הדגשה5 4 2 3 2 2 3" xfId="17799"/>
    <cellStyle name="40% - הדגשה5 4 2 3 2 3" xfId="21135"/>
    <cellStyle name="40% - הדגשה5 4 2 3 2 4" xfId="14207"/>
    <cellStyle name="40% - הדגשה5 4 2 3 2 5" xfId="30064"/>
    <cellStyle name="40% - הדגשה5 4 2 3 2 6" xfId="5673"/>
    <cellStyle name="40% - הדגשה5 4 2 3 3" xfId="3532"/>
    <cellStyle name="40% - הדגשה5 4 2 3 3 2" xfId="9930"/>
    <cellStyle name="40% - הדגשה5 4 2 3 3 2 2" xfId="22802"/>
    <cellStyle name="40% - הדגשה5 4 2 3 3 3" xfId="16007"/>
    <cellStyle name="40% - הדגשה5 4 2 3 3 4" xfId="31123"/>
    <cellStyle name="40% - הדגשה5 4 2 3 3 5" xfId="6732"/>
    <cellStyle name="40% - הדגשה5 4 2 3 4" xfId="7803"/>
    <cellStyle name="40% - הדגשה5 4 2 3 4 2" xfId="19469"/>
    <cellStyle name="40% - הדגשה5 4 2 3 5" xfId="12349"/>
    <cellStyle name="40% - הדגשה5 4 2 3 6" xfId="28996"/>
    <cellStyle name="40% - הדגשה5 4 2 3 7" xfId="4605"/>
    <cellStyle name="40% - הדגשה5 4 2 4" xfId="1943"/>
    <cellStyle name="40% - הדגשה5 4 2 4 2" xfId="8341"/>
    <cellStyle name="40% - הדגשה5 4 2 4 2 2" xfId="23634"/>
    <cellStyle name="40% - הדגשה5 4 2 4 2 3" xfId="16966"/>
    <cellStyle name="40% - הדגשה5 4 2 4 3" xfId="20302"/>
    <cellStyle name="40% - הדגשה5 4 2 4 4" xfId="13309"/>
    <cellStyle name="40% - הדגשה5 4 2 4 5" xfId="29534"/>
    <cellStyle name="40% - הדגשה5 4 2 4 6" xfId="5143"/>
    <cellStyle name="40% - הדגשה5 4 2 5" xfId="3002"/>
    <cellStyle name="40% - הדגשה5 4 2 5 2" xfId="9400"/>
    <cellStyle name="40% - הדגשה5 4 2 5 2 2" xfId="21969"/>
    <cellStyle name="40% - הדגשה5 4 2 5 3" xfId="15174"/>
    <cellStyle name="40% - הדגשה5 4 2 5 4" xfId="30593"/>
    <cellStyle name="40% - הדגשה5 4 2 5 5" xfId="6202"/>
    <cellStyle name="40% - הדגשה5 4 2 6" xfId="7273"/>
    <cellStyle name="40% - הדגשה5 4 2 6 2" xfId="18636"/>
    <cellStyle name="40% - הדגשה5 4 2 7" xfId="11435"/>
    <cellStyle name="40% - הדגשה5 4 2 8" xfId="28466"/>
    <cellStyle name="40% - הדגשה5 4 2 9" xfId="4075"/>
    <cellStyle name="40% - הדגשה5 4 3" xfId="680"/>
    <cellStyle name="40% - הדגשה5 4 3 2" xfId="1403"/>
    <cellStyle name="40% - הדגשה5 4 3 2 2" xfId="2475"/>
    <cellStyle name="40% - הדגשה5 4 3 2 2 2" xfId="8873"/>
    <cellStyle name="40% - הדגשה5 4 3 2 2 2 2" xfId="24674"/>
    <cellStyle name="40% - הדגשה5 4 3 2 2 2 3" xfId="18006"/>
    <cellStyle name="40% - הדגשה5 4 3 2 2 3" xfId="21342"/>
    <cellStyle name="40% - הדגשה5 4 3 2 2 4" xfId="14414"/>
    <cellStyle name="40% - הדגשה5 4 3 2 2 5" xfId="30066"/>
    <cellStyle name="40% - הדגשה5 4 3 2 2 6" xfId="5675"/>
    <cellStyle name="40% - הדגשה5 4 3 2 3" xfId="3534"/>
    <cellStyle name="40% - הדגשה5 4 3 2 3 2" xfId="9932"/>
    <cellStyle name="40% - הדגשה5 4 3 2 3 2 2" xfId="23009"/>
    <cellStyle name="40% - הדגשה5 4 3 2 3 3" xfId="16214"/>
    <cellStyle name="40% - הדגשה5 4 3 2 3 4" xfId="31125"/>
    <cellStyle name="40% - הדגשה5 4 3 2 3 5" xfId="6734"/>
    <cellStyle name="40% - הדגשה5 4 3 2 4" xfId="7805"/>
    <cellStyle name="40% - הדגשה5 4 3 2 4 2" xfId="19676"/>
    <cellStyle name="40% - הדגשה5 4 3 2 5" xfId="12556"/>
    <cellStyle name="40% - הדגשה5 4 3 2 6" xfId="28998"/>
    <cellStyle name="40% - הדגשה5 4 3 2 7" xfId="4607"/>
    <cellStyle name="40% - הדגשה5 4 3 3" xfId="1945"/>
    <cellStyle name="40% - הדגשה5 4 3 3 2" xfId="8343"/>
    <cellStyle name="40% - הדגשה5 4 3 3 2 2" xfId="23841"/>
    <cellStyle name="40% - הדגשה5 4 3 3 2 3" xfId="17173"/>
    <cellStyle name="40% - הדגשה5 4 3 3 3" xfId="20509"/>
    <cellStyle name="40% - הדגשה5 4 3 3 4" xfId="13580"/>
    <cellStyle name="40% - הדגשה5 4 3 3 5" xfId="29536"/>
    <cellStyle name="40% - הדגשה5 4 3 3 6" xfId="5145"/>
    <cellStyle name="40% - הדגשה5 4 3 4" xfId="3004"/>
    <cellStyle name="40% - הדגשה5 4 3 4 2" xfId="9402"/>
    <cellStyle name="40% - הדגשה5 4 3 4 2 2" xfId="22176"/>
    <cellStyle name="40% - הדגשה5 4 3 4 3" xfId="15381"/>
    <cellStyle name="40% - הדגשה5 4 3 4 4" xfId="30595"/>
    <cellStyle name="40% - הדגשה5 4 3 4 5" xfId="6204"/>
    <cellStyle name="40% - הדגשה5 4 3 5" xfId="7275"/>
    <cellStyle name="40% - הדגשה5 4 3 5 2" xfId="18843"/>
    <cellStyle name="40% - הדגשה5 4 3 6" xfId="11711"/>
    <cellStyle name="40% - הדגשה5 4 3 7" xfId="28468"/>
    <cellStyle name="40% - הדגשה5 4 3 8" xfId="4077"/>
    <cellStyle name="40% - הדגשה5 4 4" xfId="681"/>
    <cellStyle name="40% - הדגשה5 4 4 2" xfId="1404"/>
    <cellStyle name="40% - הדגשה5 4 4 2 2" xfId="2476"/>
    <cellStyle name="40% - הדגשה5 4 4 2 2 2" xfId="8874"/>
    <cellStyle name="40% - הדגשה5 4 4 2 2 2 2" xfId="24257"/>
    <cellStyle name="40% - הדגשה5 4 4 2 2 3" xfId="17589"/>
    <cellStyle name="40% - הדגשה5 4 4 2 2 4" xfId="30067"/>
    <cellStyle name="40% - הדגשה5 4 4 2 2 5" xfId="5676"/>
    <cellStyle name="40% - הדגשה5 4 4 2 3" xfId="3535"/>
    <cellStyle name="40% - הדגשה5 4 4 2 3 2" xfId="9933"/>
    <cellStyle name="40% - הדגשה5 4 4 2 3 3" xfId="20925"/>
    <cellStyle name="40% - הדגשה5 4 4 2 3 4" xfId="31126"/>
    <cellStyle name="40% - הדגשה5 4 4 2 3 5" xfId="6735"/>
    <cellStyle name="40% - הדגשה5 4 4 2 4" xfId="7806"/>
    <cellStyle name="40% - הדגשה5 4 4 2 5" xfId="13997"/>
    <cellStyle name="40% - הדגשה5 4 4 2 6" xfId="28999"/>
    <cellStyle name="40% - הדגשה5 4 4 2 7" xfId="4608"/>
    <cellStyle name="40% - הדגשה5 4 4 3" xfId="1946"/>
    <cellStyle name="40% - הדגשה5 4 4 3 2" xfId="8344"/>
    <cellStyle name="40% - הדגשה5 4 4 3 2 2" xfId="22592"/>
    <cellStyle name="40% - הדגשה5 4 4 3 3" xfId="15797"/>
    <cellStyle name="40% - הדגשה5 4 4 3 4" xfId="29537"/>
    <cellStyle name="40% - הדגשה5 4 4 3 5" xfId="5146"/>
    <cellStyle name="40% - הדגשה5 4 4 4" xfId="3005"/>
    <cellStyle name="40% - הדגשה5 4 4 4 2" xfId="9403"/>
    <cellStyle name="40% - הדגשה5 4 4 4 3" xfId="19259"/>
    <cellStyle name="40% - הדגשה5 4 4 4 4" xfId="30596"/>
    <cellStyle name="40% - הדגשה5 4 4 4 5" xfId="6205"/>
    <cellStyle name="40% - הדגשה5 4 4 5" xfId="7276"/>
    <cellStyle name="40% - הדגשה5 4 4 6" xfId="12139"/>
    <cellStyle name="40% - הדגשה5 4 4 7" xfId="28469"/>
    <cellStyle name="40% - הדגשה5 4 4 8" xfId="4078"/>
    <cellStyle name="40% - הדגשה5 4 5" xfId="1400"/>
    <cellStyle name="40% - הדגשה5 4 5 2" xfId="2472"/>
    <cellStyle name="40% - הדגשה5 4 5 2 2" xfId="8870"/>
    <cellStyle name="40% - הדגשה5 4 5 2 2 2" xfId="23424"/>
    <cellStyle name="40% - הדגשה5 4 5 2 3" xfId="16756"/>
    <cellStyle name="40% - הדגשה5 4 5 2 4" xfId="30063"/>
    <cellStyle name="40% - הדגשה5 4 5 2 5" xfId="5672"/>
    <cellStyle name="40% - הדגשה5 4 5 3" xfId="3531"/>
    <cellStyle name="40% - הדגשה5 4 5 3 2" xfId="9929"/>
    <cellStyle name="40% - הדגשה5 4 5 3 3" xfId="20092"/>
    <cellStyle name="40% - הדגשה5 4 5 3 4" xfId="31122"/>
    <cellStyle name="40% - הדגשה5 4 5 3 5" xfId="6731"/>
    <cellStyle name="40% - הדגשה5 4 5 4" xfId="7802"/>
    <cellStyle name="40% - הדגשה5 4 5 5" xfId="13099"/>
    <cellStyle name="40% - הדגשה5 4 5 6" xfId="28995"/>
    <cellStyle name="40% - הדגשה5 4 5 7" xfId="4604"/>
    <cellStyle name="40% - הדגשה5 4 6" xfId="1942"/>
    <cellStyle name="40% - הדגשה5 4 6 2" xfId="8340"/>
    <cellStyle name="40% - הדגשה5 4 6 2 2" xfId="21759"/>
    <cellStyle name="40% - הדגשה5 4 6 3" xfId="14964"/>
    <cellStyle name="40% - הדגשה5 4 6 4" xfId="29533"/>
    <cellStyle name="40% - הדגשה5 4 6 5" xfId="5142"/>
    <cellStyle name="40% - הדגשה5 4 7" xfId="3001"/>
    <cellStyle name="40% - הדגשה5 4 7 2" xfId="9399"/>
    <cellStyle name="40% - הדגשה5 4 7 3" xfId="18552"/>
    <cellStyle name="40% - הדגשה5 4 7 4" xfId="30592"/>
    <cellStyle name="40% - הדגשה5 4 7 5" xfId="6201"/>
    <cellStyle name="40% - הדגשה5 4 8" xfId="7272"/>
    <cellStyle name="40% - הדגשה5 4 9" xfId="10835"/>
    <cellStyle name="40% - הדגשה5 5" xfId="682"/>
    <cellStyle name="40% - הדגשה5 5 2" xfId="683"/>
    <cellStyle name="40% - הדגשה5 5 2 2" xfId="1406"/>
    <cellStyle name="40% - הדגשה5 5 2 2 2" xfId="2478"/>
    <cellStyle name="40% - הדגשה5 5 2 2 2 2" xfId="8876"/>
    <cellStyle name="40% - הדגשה5 5 2 2 2 3" xfId="27506"/>
    <cellStyle name="40% - הדגשה5 5 2 2 2 4" xfId="30069"/>
    <cellStyle name="40% - הדגשה5 5 2 2 2 5" xfId="5678"/>
    <cellStyle name="40% - הדגשה5 5 2 2 3" xfId="3537"/>
    <cellStyle name="40% - הדגשה5 5 2 2 3 2" xfId="9935"/>
    <cellStyle name="40% - הדגשה5 5 2 2 3 3" xfId="27967"/>
    <cellStyle name="40% - הדגשה5 5 2 2 3 4" xfId="31128"/>
    <cellStyle name="40% - הדגשה5 5 2 2 3 5" xfId="6737"/>
    <cellStyle name="40% - הדגשה5 5 2 2 4" xfId="7808"/>
    <cellStyle name="40% - הדגשה5 5 2 2 5" xfId="27078"/>
    <cellStyle name="40% - הדגשה5 5 2 2 6" xfId="29001"/>
    <cellStyle name="40% - הדגשה5 5 2 2 7" xfId="4610"/>
    <cellStyle name="40% - הדגשה5 5 2 3" xfId="1948"/>
    <cellStyle name="40% - הדגשה5 5 2 3 2" xfId="8346"/>
    <cellStyle name="40% - הדגשה5 5 2 3 3" xfId="27284"/>
    <cellStyle name="40% - הדגשה5 5 2 3 4" xfId="29539"/>
    <cellStyle name="40% - הדגשה5 5 2 3 5" xfId="5148"/>
    <cellStyle name="40% - הדגשה5 5 2 4" xfId="3007"/>
    <cellStyle name="40% - הדגשה5 5 2 4 2" xfId="9405"/>
    <cellStyle name="40% - הדגשה5 5 2 4 3" xfId="27735"/>
    <cellStyle name="40% - הדגשה5 5 2 4 4" xfId="30598"/>
    <cellStyle name="40% - הדגשה5 5 2 4 5" xfId="6207"/>
    <cellStyle name="40% - הדגשה5 5 2 5" xfId="7278"/>
    <cellStyle name="40% - הדגשה5 5 2 6" xfId="26377"/>
    <cellStyle name="40% - הדגשה5 5 2 7" xfId="28471"/>
    <cellStyle name="40% - הדגשה5 5 2 8" xfId="4080"/>
    <cellStyle name="40% - הדגשה5 5 3" xfId="1405"/>
    <cellStyle name="40% - הדגשה5 5 3 2" xfId="2477"/>
    <cellStyle name="40% - הדגשה5 5 3 2 2" xfId="8875"/>
    <cellStyle name="40% - הדגשה5 5 3 2 3" xfId="27505"/>
    <cellStyle name="40% - הדגשה5 5 3 2 4" xfId="30068"/>
    <cellStyle name="40% - הדגשה5 5 3 2 5" xfId="5677"/>
    <cellStyle name="40% - הדגשה5 5 3 3" xfId="3536"/>
    <cellStyle name="40% - הדגשה5 5 3 3 2" xfId="9934"/>
    <cellStyle name="40% - הדגשה5 5 3 3 3" xfId="27966"/>
    <cellStyle name="40% - הדגשה5 5 3 3 4" xfId="31127"/>
    <cellStyle name="40% - הדגשה5 5 3 3 5" xfId="6736"/>
    <cellStyle name="40% - הדגשה5 5 3 4" xfId="7807"/>
    <cellStyle name="40% - הדגשה5 5 3 5" xfId="25611"/>
    <cellStyle name="40% - הדגשה5 5 3 6" xfId="29000"/>
    <cellStyle name="40% - הדגשה5 5 3 7" xfId="4609"/>
    <cellStyle name="40% - הדגשה5 5 4" xfId="1947"/>
    <cellStyle name="40% - הדגשה5 5 4 2" xfId="8345"/>
    <cellStyle name="40% - הדגשה5 5 4 3" xfId="27283"/>
    <cellStyle name="40% - הדגשה5 5 4 4" xfId="29538"/>
    <cellStyle name="40% - הדגשה5 5 4 5" xfId="5147"/>
    <cellStyle name="40% - הדגשה5 5 5" xfId="3006"/>
    <cellStyle name="40% - הדגשה5 5 5 2" xfId="9404"/>
    <cellStyle name="40% - הדגשה5 5 5 3" xfId="27734"/>
    <cellStyle name="40% - הדגשה5 5 5 4" xfId="30597"/>
    <cellStyle name="40% - הדגשה5 5 5 5" xfId="6206"/>
    <cellStyle name="40% - הדגשה5 5 6" xfId="7277"/>
    <cellStyle name="40% - הדגשה5 5 7" xfId="10834"/>
    <cellStyle name="40% - הדגשה5 5 8" xfId="28470"/>
    <cellStyle name="40% - הדגשה5 5 9" xfId="4079"/>
    <cellStyle name="40% - הדגשה5 6" xfId="684"/>
    <cellStyle name="40% - הדגשה5 6 10" xfId="4081"/>
    <cellStyle name="40% - הדגשה5 6 2" xfId="1407"/>
    <cellStyle name="40% - הדגשה5 6 2 2" xfId="2479"/>
    <cellStyle name="40% - הדגשה5 6 2 2 2" xfId="8877"/>
    <cellStyle name="40% - הדגשה5 6 2 2 2 2" xfId="14676"/>
    <cellStyle name="40% - הדגשה5 6 2 2 2 2 2" xfId="18268"/>
    <cellStyle name="40% - הדגשה5 6 2 2 2 2 2 2" xfId="24936"/>
    <cellStyle name="40% - הדגשה5 6 2 2 2 2 3" xfId="21604"/>
    <cellStyle name="40% - הדגשה5 6 2 2 2 3" xfId="16476"/>
    <cellStyle name="40% - הדגשה5 6 2 2 2 3 2" xfId="23271"/>
    <cellStyle name="40% - הדגשה5 6 2 2 2 4" xfId="19938"/>
    <cellStyle name="40% - הדגשה5 6 2 2 2 5" xfId="12818"/>
    <cellStyle name="40% - הדגשה5 6 2 2 3" xfId="13842"/>
    <cellStyle name="40% - הדגשה5 6 2 2 3 2" xfId="17435"/>
    <cellStyle name="40% - הדגשה5 6 2 2 3 2 2" xfId="24103"/>
    <cellStyle name="40% - הדגשה5 6 2 2 3 3" xfId="20771"/>
    <cellStyle name="40% - הדגשה5 6 2 2 4" xfId="15643"/>
    <cellStyle name="40% - הדגשה5 6 2 2 4 2" xfId="22438"/>
    <cellStyle name="40% - הדגשה5 6 2 2 5" xfId="19105"/>
    <cellStyle name="40% - הדגשה5 6 2 2 6" xfId="11978"/>
    <cellStyle name="40% - הדגשה5 6 2 2 7" xfId="30070"/>
    <cellStyle name="40% - הדגשה5 6 2 2 8" xfId="5679"/>
    <cellStyle name="40% - הדגשה5 6 2 3" xfId="3538"/>
    <cellStyle name="40% - הדגשה5 6 2 3 2" xfId="9936"/>
    <cellStyle name="40% - הדגשה5 6 2 3 2 2" xfId="17852"/>
    <cellStyle name="40% - הדגשה5 6 2 3 2 2 2" xfId="24520"/>
    <cellStyle name="40% - הדגשה5 6 2 3 2 3" xfId="21188"/>
    <cellStyle name="40% - הדגשה5 6 2 3 2 4" xfId="14260"/>
    <cellStyle name="40% - הדגשה5 6 2 3 3" xfId="16060"/>
    <cellStyle name="40% - הדגשה5 6 2 3 3 2" xfId="22855"/>
    <cellStyle name="40% - הדגשה5 6 2 3 4" xfId="19522"/>
    <cellStyle name="40% - הדגשה5 6 2 3 5" xfId="12402"/>
    <cellStyle name="40% - הדגשה5 6 2 3 6" xfId="31129"/>
    <cellStyle name="40% - הדגשה5 6 2 3 7" xfId="6738"/>
    <cellStyle name="40% - הדגשה5 6 2 4" xfId="7809"/>
    <cellStyle name="40% - הדגשה5 6 2 4 2" xfId="17019"/>
    <cellStyle name="40% - הדגשה5 6 2 4 2 2" xfId="23687"/>
    <cellStyle name="40% - הדגשה5 6 2 4 3" xfId="20355"/>
    <cellStyle name="40% - הדגשה5 6 2 4 4" xfId="13362"/>
    <cellStyle name="40% - הדגשה5 6 2 5" xfId="15227"/>
    <cellStyle name="40% - הדגשה5 6 2 5 2" xfId="22022"/>
    <cellStyle name="40% - הדגשה5 6 2 6" xfId="18689"/>
    <cellStyle name="40% - הדגשה5 6 2 7" xfId="11488"/>
    <cellStyle name="40% - הדגשה5 6 2 8" xfId="29002"/>
    <cellStyle name="40% - הדגשה5 6 2 9" xfId="4611"/>
    <cellStyle name="40% - הדגשה5 6 3" xfId="1949"/>
    <cellStyle name="40% - הדגשה5 6 3 2" xfId="8347"/>
    <cellStyle name="40% - הדגשה5 6 3 2 2" xfId="14468"/>
    <cellStyle name="40% - הדגשה5 6 3 2 2 2" xfId="18060"/>
    <cellStyle name="40% - הדגשה5 6 3 2 2 2 2" xfId="24728"/>
    <cellStyle name="40% - הדגשה5 6 3 2 2 3" xfId="21396"/>
    <cellStyle name="40% - הדגשה5 6 3 2 3" xfId="16268"/>
    <cellStyle name="40% - הדגשה5 6 3 2 3 2" xfId="23063"/>
    <cellStyle name="40% - הדגשה5 6 3 2 4" xfId="19730"/>
    <cellStyle name="40% - הדגשה5 6 3 2 5" xfId="12610"/>
    <cellStyle name="40% - הדגשה5 6 3 3" xfId="13634"/>
    <cellStyle name="40% - הדגשה5 6 3 3 2" xfId="17227"/>
    <cellStyle name="40% - הדגשה5 6 3 3 2 2" xfId="23895"/>
    <cellStyle name="40% - הדגשה5 6 3 3 3" xfId="20563"/>
    <cellStyle name="40% - הדגשה5 6 3 4" xfId="15435"/>
    <cellStyle name="40% - הדגשה5 6 3 4 2" xfId="22230"/>
    <cellStyle name="40% - הדגשה5 6 3 5" xfId="18897"/>
    <cellStyle name="40% - הדגשה5 6 3 6" xfId="11765"/>
    <cellStyle name="40% - הדגשה5 6 3 7" xfId="29540"/>
    <cellStyle name="40% - הדגשה5 6 3 8" xfId="5149"/>
    <cellStyle name="40% - הדגשה5 6 4" xfId="3008"/>
    <cellStyle name="40% - הדגשה5 6 4 2" xfId="9406"/>
    <cellStyle name="40% - הדגשה5 6 4 2 2" xfId="17643"/>
    <cellStyle name="40% - הדגשה5 6 4 2 2 2" xfId="24311"/>
    <cellStyle name="40% - הדגשה5 6 4 2 3" xfId="20979"/>
    <cellStyle name="40% - הדגשה5 6 4 2 4" xfId="14051"/>
    <cellStyle name="40% - הדגשה5 6 4 3" xfId="15851"/>
    <cellStyle name="40% - הדגשה5 6 4 3 2" xfId="22646"/>
    <cellStyle name="40% - הדגשה5 6 4 4" xfId="19313"/>
    <cellStyle name="40% - הדגשה5 6 4 5" xfId="12193"/>
    <cellStyle name="40% - הדגשה5 6 4 6" xfId="30599"/>
    <cellStyle name="40% - הדגשה5 6 4 7" xfId="6208"/>
    <cellStyle name="40% - הדגשה5 6 5" xfId="7279"/>
    <cellStyle name="40% - הדגשה5 6 5 2" xfId="16810"/>
    <cellStyle name="40% - הדגשה5 6 5 2 2" xfId="23478"/>
    <cellStyle name="40% - הדגשה5 6 5 3" xfId="20146"/>
    <cellStyle name="40% - הדגשה5 6 5 4" xfId="13153"/>
    <cellStyle name="40% - הדגשה5 6 6" xfId="15018"/>
    <cellStyle name="40% - הדגשה5 6 6 2" xfId="21813"/>
    <cellStyle name="40% - הדגשה5 6 7" xfId="18571"/>
    <cellStyle name="40% - הדגשה5 6 8" xfId="11159"/>
    <cellStyle name="40% - הדגשה5 6 9" xfId="28472"/>
    <cellStyle name="40% - הדגשה5 7" xfId="685"/>
    <cellStyle name="40% - הדגשה5 7 2" xfId="1408"/>
    <cellStyle name="40% - הדגשה5 7 2 2" xfId="2480"/>
    <cellStyle name="40% - הדגשה5 7 2 2 2" xfId="8878"/>
    <cellStyle name="40% - הדגשה5 7 2 2 2 2" xfId="18164"/>
    <cellStyle name="40% - הדגשה5 7 2 2 2 2 2" xfId="24832"/>
    <cellStyle name="40% - הדגשה5 7 2 2 2 3" xfId="21500"/>
    <cellStyle name="40% - הדגשה5 7 2 2 2 4" xfId="14572"/>
    <cellStyle name="40% - הדגשה5 7 2 2 3" xfId="16372"/>
    <cellStyle name="40% - הדגשה5 7 2 2 3 2" xfId="23167"/>
    <cellStyle name="40% - הדגשה5 7 2 2 4" xfId="19834"/>
    <cellStyle name="40% - הדגשה5 7 2 2 5" xfId="12714"/>
    <cellStyle name="40% - הדגשה5 7 2 2 6" xfId="30071"/>
    <cellStyle name="40% - הדגשה5 7 2 2 7" xfId="5680"/>
    <cellStyle name="40% - הדגשה5 7 2 3" xfId="3539"/>
    <cellStyle name="40% - הדגשה5 7 2 3 2" xfId="9937"/>
    <cellStyle name="40% - הדגשה5 7 2 3 2 2" xfId="23999"/>
    <cellStyle name="40% - הדגשה5 7 2 3 2 3" xfId="17331"/>
    <cellStyle name="40% - הדגשה5 7 2 3 3" xfId="20667"/>
    <cellStyle name="40% - הדגשה5 7 2 3 4" xfId="13738"/>
    <cellStyle name="40% - הדגשה5 7 2 3 5" xfId="31130"/>
    <cellStyle name="40% - הדגשה5 7 2 3 6" xfId="6739"/>
    <cellStyle name="40% - הדגשה5 7 2 4" xfId="7810"/>
    <cellStyle name="40% - הדגשה5 7 2 4 2" xfId="22334"/>
    <cellStyle name="40% - הדגשה5 7 2 4 3" xfId="15539"/>
    <cellStyle name="40% - הדגשה5 7 2 5" xfId="19001"/>
    <cellStyle name="40% - הדגשה5 7 2 6" xfId="11874"/>
    <cellStyle name="40% - הדגשה5 7 2 7" xfId="29003"/>
    <cellStyle name="40% - הדגשה5 7 2 8" xfId="4612"/>
    <cellStyle name="40% - הדגשה5 7 3" xfId="1950"/>
    <cellStyle name="40% - הדגשה5 7 3 2" xfId="8348"/>
    <cellStyle name="40% - הדגשה5 7 3 2 2" xfId="17748"/>
    <cellStyle name="40% - הדגשה5 7 3 2 2 2" xfId="24416"/>
    <cellStyle name="40% - הדגשה5 7 3 2 3" xfId="21084"/>
    <cellStyle name="40% - הדגשה5 7 3 2 4" xfId="14156"/>
    <cellStyle name="40% - הדגשה5 7 3 3" xfId="15956"/>
    <cellStyle name="40% - הדגשה5 7 3 3 2" xfId="22751"/>
    <cellStyle name="40% - הדגשה5 7 3 4" xfId="19418"/>
    <cellStyle name="40% - הדגשה5 7 3 5" xfId="12298"/>
    <cellStyle name="40% - הדגשה5 7 3 6" xfId="29541"/>
    <cellStyle name="40% - הדגשה5 7 3 7" xfId="5150"/>
    <cellStyle name="40% - הדגשה5 7 4" xfId="3009"/>
    <cellStyle name="40% - הדגשה5 7 4 2" xfId="9407"/>
    <cellStyle name="40% - הדגשה5 7 4 2 2" xfId="23583"/>
    <cellStyle name="40% - הדגשה5 7 4 2 3" xfId="16915"/>
    <cellStyle name="40% - הדגשה5 7 4 3" xfId="20251"/>
    <cellStyle name="40% - הדגשה5 7 4 4" xfId="13258"/>
    <cellStyle name="40% - הדגשה5 7 4 5" xfId="30600"/>
    <cellStyle name="40% - הדגשה5 7 4 6" xfId="6209"/>
    <cellStyle name="40% - הדגשה5 7 5" xfId="7280"/>
    <cellStyle name="40% - הדגשה5 7 5 2" xfId="21918"/>
    <cellStyle name="40% - הדגשה5 7 5 3" xfId="15123"/>
    <cellStyle name="40% - הדגשה5 7 6" xfId="18585"/>
    <cellStyle name="40% - הדגשה5 7 7" xfId="11384"/>
    <cellStyle name="40% - הדגשה5 7 8" xfId="28473"/>
    <cellStyle name="40% - הדגשה5 7 9" xfId="4082"/>
    <cellStyle name="40% - הדגשה5 8" xfId="1056"/>
    <cellStyle name="40% - הדגשה5 8 2" xfId="2128"/>
    <cellStyle name="40% - הדגשה5 8 2 2" xfId="8526"/>
    <cellStyle name="40% - הדגשה5 8 2 2 2" xfId="17955"/>
    <cellStyle name="40% - הדגשה5 8 2 2 2 2" xfId="24623"/>
    <cellStyle name="40% - הדגשה5 8 2 2 3" xfId="21291"/>
    <cellStyle name="40% - הדגשה5 8 2 2 4" xfId="14363"/>
    <cellStyle name="40% - הדגשה5 8 2 3" xfId="16163"/>
    <cellStyle name="40% - הדגשה5 8 2 3 2" xfId="22958"/>
    <cellStyle name="40% - הדגשה5 8 2 4" xfId="19625"/>
    <cellStyle name="40% - הדגשה5 8 2 5" xfId="12505"/>
    <cellStyle name="40% - הדגשה5 8 2 6" xfId="29719"/>
    <cellStyle name="40% - הדגשה5 8 2 7" xfId="5328"/>
    <cellStyle name="40% - הדגשה5 8 3" xfId="3187"/>
    <cellStyle name="40% - הדגשה5 8 3 2" xfId="9585"/>
    <cellStyle name="40% - הדגשה5 8 3 2 2" xfId="23790"/>
    <cellStyle name="40% - הדגשה5 8 3 2 3" xfId="17122"/>
    <cellStyle name="40% - הדגשה5 8 3 3" xfId="20458"/>
    <cellStyle name="40% - הדגשה5 8 3 4" xfId="13529"/>
    <cellStyle name="40% - הדגשה5 8 3 5" xfId="30778"/>
    <cellStyle name="40% - הדגשה5 8 3 6" xfId="6387"/>
    <cellStyle name="40% - הדגשה5 8 4" xfId="7458"/>
    <cellStyle name="40% - הדגשה5 8 4 2" xfId="22125"/>
    <cellStyle name="40% - הדגשה5 8 4 3" xfId="15330"/>
    <cellStyle name="40% - הדגשה5 8 5" xfId="18792"/>
    <cellStyle name="40% - הדגשה5 8 6" xfId="11660"/>
    <cellStyle name="40% - הדגשה5 8 7" xfId="28651"/>
    <cellStyle name="40% - הדגשה5 8 8" xfId="4260"/>
    <cellStyle name="40% - הדגשה5 9" xfId="1586"/>
    <cellStyle name="40% - הדגשה5 9 2" xfId="7984"/>
    <cellStyle name="40% - הדגשה5 9 2 2" xfId="17538"/>
    <cellStyle name="40% - הדגשה5 9 2 2 2" xfId="24206"/>
    <cellStyle name="40% - הדגשה5 9 2 3" xfId="20874"/>
    <cellStyle name="40% - הדגשה5 9 2 4" xfId="13946"/>
    <cellStyle name="40% - הדגשה5 9 3" xfId="15746"/>
    <cellStyle name="40% - הדגשה5 9 3 2" xfId="22541"/>
    <cellStyle name="40% - הדגשה5 9 4" xfId="19208"/>
    <cellStyle name="40% - הדגשה5 9 5" xfId="12088"/>
    <cellStyle name="40% - הדגשה5 9 6" xfId="29177"/>
    <cellStyle name="40% - הדגשה5 9 7" xfId="4786"/>
    <cellStyle name="40% - הדגשה6" xfId="60" builtinId="51" customBuiltin="1"/>
    <cellStyle name="40% - הדגשה6 10" xfId="2659"/>
    <cellStyle name="40% - הדגשה6 10 2" xfId="9057"/>
    <cellStyle name="40% - הדגשה6 10 2 2" xfId="23375"/>
    <cellStyle name="40% - הדגשה6 10 2 3" xfId="16707"/>
    <cellStyle name="40% - הדגשה6 10 3" xfId="20043"/>
    <cellStyle name="40% - הדגשה6 10 4" xfId="13050"/>
    <cellStyle name="40% - הדגשה6 10 5" xfId="30250"/>
    <cellStyle name="40% - הדגשה6 10 6" xfId="5859"/>
    <cellStyle name="40% - הדגשה6 11" xfId="6918"/>
    <cellStyle name="40% - הדגשה6 11 2" xfId="21710"/>
    <cellStyle name="40% - הדגשה6 11 3" xfId="14915"/>
    <cellStyle name="40% - הדגשה6 12" xfId="18434"/>
    <cellStyle name="40% - הדגשה6 12 2" xfId="26451"/>
    <cellStyle name="40% - הדגשה6 13" xfId="25633"/>
    <cellStyle name="40% - הדגשה6 13 2" xfId="26516"/>
    <cellStyle name="40% - הדגשה6 14" xfId="25646"/>
    <cellStyle name="40% - הדגשה6 14 2" xfId="26529"/>
    <cellStyle name="40% - הדגשה6 15" xfId="25658"/>
    <cellStyle name="40% - הדגשה6 15 2" xfId="26541"/>
    <cellStyle name="40% - הדגשה6 16" xfId="25670"/>
    <cellStyle name="40% - הדגשה6 16 2" xfId="26553"/>
    <cellStyle name="40% - הדגשה6 17" xfId="25682"/>
    <cellStyle name="40% - הדגשה6 17 2" xfId="26566"/>
    <cellStyle name="40% - הדגשה6 18" xfId="25695"/>
    <cellStyle name="40% - הדגשה6 18 2" xfId="26579"/>
    <cellStyle name="40% - הדגשה6 19" xfId="25709"/>
    <cellStyle name="40% - הדגשה6 19 2" xfId="26592"/>
    <cellStyle name="40% - הדגשה6 2" xfId="212"/>
    <cellStyle name="40% - הדגשה6 2 10" xfId="6948"/>
    <cellStyle name="40% - הדגשה6 2 11" xfId="10200"/>
    <cellStyle name="40% - הדגשה6 2 12" xfId="28141"/>
    <cellStyle name="40% - הדגשה6 2 13" xfId="3750"/>
    <cellStyle name="40% - הדגשה6 2 2" xfId="686"/>
    <cellStyle name="40% - הדגשה6 2 2 10" xfId="10460"/>
    <cellStyle name="40% - הדגשה6 2 2 11" xfId="28474"/>
    <cellStyle name="40% - הדגשה6 2 2 12" xfId="4083"/>
    <cellStyle name="40% - הדגשה6 2 2 2" xfId="687"/>
    <cellStyle name="40% - הדגשה6 2 2 2 10" xfId="28475"/>
    <cellStyle name="40% - הדגשה6 2 2 2 11" xfId="4084"/>
    <cellStyle name="40% - הדגשה6 2 2 2 2" xfId="688"/>
    <cellStyle name="40% - הדגשה6 2 2 2 2 10" xfId="4085"/>
    <cellStyle name="40% - הדגשה6 2 2 2 2 2" xfId="1411"/>
    <cellStyle name="40% - הדגשה6 2 2 2 2 2 2" xfId="2483"/>
    <cellStyle name="40% - הדגשה6 2 2 2 2 2 2 2" xfId="8881"/>
    <cellStyle name="40% - הדגשה6 2 2 2 2 2 2 2 2" xfId="14674"/>
    <cellStyle name="40% - הדגשה6 2 2 2 2 2 2 2 2 2" xfId="18266"/>
    <cellStyle name="40% - הדגשה6 2 2 2 2 2 2 2 2 2 2" xfId="24934"/>
    <cellStyle name="40% - הדגשה6 2 2 2 2 2 2 2 2 3" xfId="21602"/>
    <cellStyle name="40% - הדגשה6 2 2 2 2 2 2 2 3" xfId="16474"/>
    <cellStyle name="40% - הדגשה6 2 2 2 2 2 2 2 3 2" xfId="23269"/>
    <cellStyle name="40% - הדגשה6 2 2 2 2 2 2 2 4" xfId="19936"/>
    <cellStyle name="40% - הדגשה6 2 2 2 2 2 2 2 5" xfId="12816"/>
    <cellStyle name="40% - הדגשה6 2 2 2 2 2 2 3" xfId="13840"/>
    <cellStyle name="40% - הדגשה6 2 2 2 2 2 2 3 2" xfId="17433"/>
    <cellStyle name="40% - הדגשה6 2 2 2 2 2 2 3 2 2" xfId="24101"/>
    <cellStyle name="40% - הדגשה6 2 2 2 2 2 2 3 3" xfId="20769"/>
    <cellStyle name="40% - הדגשה6 2 2 2 2 2 2 4" xfId="15641"/>
    <cellStyle name="40% - הדגשה6 2 2 2 2 2 2 4 2" xfId="22436"/>
    <cellStyle name="40% - הדגשה6 2 2 2 2 2 2 5" xfId="19103"/>
    <cellStyle name="40% - הדגשה6 2 2 2 2 2 2 6" xfId="11976"/>
    <cellStyle name="40% - הדגשה6 2 2 2 2 2 2 7" xfId="30074"/>
    <cellStyle name="40% - הדגשה6 2 2 2 2 2 2 8" xfId="5683"/>
    <cellStyle name="40% - הדגשה6 2 2 2 2 2 3" xfId="3542"/>
    <cellStyle name="40% - הדגשה6 2 2 2 2 2 3 2" xfId="9940"/>
    <cellStyle name="40% - הדגשה6 2 2 2 2 2 3 2 2" xfId="17850"/>
    <cellStyle name="40% - הדגשה6 2 2 2 2 2 3 2 2 2" xfId="24518"/>
    <cellStyle name="40% - הדגשה6 2 2 2 2 2 3 2 3" xfId="21186"/>
    <cellStyle name="40% - הדגשה6 2 2 2 2 2 3 2 4" xfId="14258"/>
    <cellStyle name="40% - הדגשה6 2 2 2 2 2 3 3" xfId="16058"/>
    <cellStyle name="40% - הדגשה6 2 2 2 2 2 3 3 2" xfId="22853"/>
    <cellStyle name="40% - הדגשה6 2 2 2 2 2 3 4" xfId="19520"/>
    <cellStyle name="40% - הדגשה6 2 2 2 2 2 3 5" xfId="12400"/>
    <cellStyle name="40% - הדגשה6 2 2 2 2 2 3 6" xfId="31133"/>
    <cellStyle name="40% - הדגשה6 2 2 2 2 2 3 7" xfId="6742"/>
    <cellStyle name="40% - הדגשה6 2 2 2 2 2 4" xfId="7813"/>
    <cellStyle name="40% - הדגשה6 2 2 2 2 2 4 2" xfId="17017"/>
    <cellStyle name="40% - הדגשה6 2 2 2 2 2 4 2 2" xfId="23685"/>
    <cellStyle name="40% - הדגשה6 2 2 2 2 2 4 3" xfId="20353"/>
    <cellStyle name="40% - הדגשה6 2 2 2 2 2 4 4" xfId="13360"/>
    <cellStyle name="40% - הדגשה6 2 2 2 2 2 5" xfId="15225"/>
    <cellStyle name="40% - הדגשה6 2 2 2 2 2 5 2" xfId="22020"/>
    <cellStyle name="40% - הדגשה6 2 2 2 2 2 6" xfId="18687"/>
    <cellStyle name="40% - הדגשה6 2 2 2 2 2 7" xfId="11486"/>
    <cellStyle name="40% - הדגשה6 2 2 2 2 2 8" xfId="29006"/>
    <cellStyle name="40% - הדגשה6 2 2 2 2 2 9" xfId="4615"/>
    <cellStyle name="40% - הדגשה6 2 2 2 2 3" xfId="1953"/>
    <cellStyle name="40% - הדגשה6 2 2 2 2 3 2" xfId="8351"/>
    <cellStyle name="40% - הדגשה6 2 2 2 2 3 2 2" xfId="14466"/>
    <cellStyle name="40% - הדגשה6 2 2 2 2 3 2 2 2" xfId="18058"/>
    <cellStyle name="40% - הדגשה6 2 2 2 2 3 2 2 2 2" xfId="24726"/>
    <cellStyle name="40% - הדגשה6 2 2 2 2 3 2 2 3" xfId="21394"/>
    <cellStyle name="40% - הדגשה6 2 2 2 2 3 2 3" xfId="16266"/>
    <cellStyle name="40% - הדגשה6 2 2 2 2 3 2 3 2" xfId="23061"/>
    <cellStyle name="40% - הדגשה6 2 2 2 2 3 2 4" xfId="19728"/>
    <cellStyle name="40% - הדגשה6 2 2 2 2 3 2 5" xfId="12608"/>
    <cellStyle name="40% - הדגשה6 2 2 2 2 3 3" xfId="13632"/>
    <cellStyle name="40% - הדגשה6 2 2 2 2 3 3 2" xfId="17225"/>
    <cellStyle name="40% - הדגשה6 2 2 2 2 3 3 2 2" xfId="23893"/>
    <cellStyle name="40% - הדגשה6 2 2 2 2 3 3 3" xfId="20561"/>
    <cellStyle name="40% - הדגשה6 2 2 2 2 3 4" xfId="15433"/>
    <cellStyle name="40% - הדגשה6 2 2 2 2 3 4 2" xfId="22228"/>
    <cellStyle name="40% - הדגשה6 2 2 2 2 3 5" xfId="18895"/>
    <cellStyle name="40% - הדגשה6 2 2 2 2 3 6" xfId="11763"/>
    <cellStyle name="40% - הדגשה6 2 2 2 2 3 7" xfId="29544"/>
    <cellStyle name="40% - הדגשה6 2 2 2 2 3 8" xfId="5153"/>
    <cellStyle name="40% - הדגשה6 2 2 2 2 4" xfId="3012"/>
    <cellStyle name="40% - הדגשה6 2 2 2 2 4 2" xfId="9410"/>
    <cellStyle name="40% - הדגשה6 2 2 2 2 4 2 2" xfId="17641"/>
    <cellStyle name="40% - הדגשה6 2 2 2 2 4 2 2 2" xfId="24309"/>
    <cellStyle name="40% - הדגשה6 2 2 2 2 4 2 3" xfId="20977"/>
    <cellStyle name="40% - הדגשה6 2 2 2 2 4 2 4" xfId="14049"/>
    <cellStyle name="40% - הדגשה6 2 2 2 2 4 3" xfId="15849"/>
    <cellStyle name="40% - הדגשה6 2 2 2 2 4 3 2" xfId="22644"/>
    <cellStyle name="40% - הדגשה6 2 2 2 2 4 4" xfId="19311"/>
    <cellStyle name="40% - הדגשה6 2 2 2 2 4 5" xfId="12191"/>
    <cellStyle name="40% - הדגשה6 2 2 2 2 4 6" xfId="30603"/>
    <cellStyle name="40% - הדגשה6 2 2 2 2 4 7" xfId="6212"/>
    <cellStyle name="40% - הדגשה6 2 2 2 2 5" xfId="7283"/>
    <cellStyle name="40% - הדגשה6 2 2 2 2 5 2" xfId="16808"/>
    <cellStyle name="40% - הדגשה6 2 2 2 2 5 2 2" xfId="23476"/>
    <cellStyle name="40% - הדגשה6 2 2 2 2 5 3" xfId="20144"/>
    <cellStyle name="40% - הדגשה6 2 2 2 2 5 4" xfId="13151"/>
    <cellStyle name="40% - הדגשה6 2 2 2 2 6" xfId="15016"/>
    <cellStyle name="40% - הדגשה6 2 2 2 2 6 2" xfId="21811"/>
    <cellStyle name="40% - הדגשה6 2 2 2 2 7" xfId="18420"/>
    <cellStyle name="40% - הדגשה6 2 2 2 2 8" xfId="11156"/>
    <cellStyle name="40% - הדגשה6 2 2 2 2 9" xfId="28476"/>
    <cellStyle name="40% - הדגשה6 2 2 2 3" xfId="1410"/>
    <cellStyle name="40% - הדגשה6 2 2 2 3 2" xfId="2482"/>
    <cellStyle name="40% - הדגשה6 2 2 2 3 2 2" xfId="8880"/>
    <cellStyle name="40% - הדגשה6 2 2 2 3 2 2 2" xfId="14576"/>
    <cellStyle name="40% - הדגשה6 2 2 2 3 2 2 2 2" xfId="18168"/>
    <cellStyle name="40% - הדגשה6 2 2 2 3 2 2 2 2 2" xfId="24836"/>
    <cellStyle name="40% - הדגשה6 2 2 2 3 2 2 2 3" xfId="21504"/>
    <cellStyle name="40% - הדגשה6 2 2 2 3 2 2 3" xfId="16376"/>
    <cellStyle name="40% - הדגשה6 2 2 2 3 2 2 3 2" xfId="23171"/>
    <cellStyle name="40% - הדגשה6 2 2 2 3 2 2 4" xfId="19838"/>
    <cellStyle name="40% - הדגשה6 2 2 2 3 2 2 5" xfId="12718"/>
    <cellStyle name="40% - הדגשה6 2 2 2 3 2 3" xfId="13742"/>
    <cellStyle name="40% - הדגשה6 2 2 2 3 2 3 2" xfId="17335"/>
    <cellStyle name="40% - הדגשה6 2 2 2 3 2 3 2 2" xfId="24003"/>
    <cellStyle name="40% - הדגשה6 2 2 2 3 2 3 3" xfId="20671"/>
    <cellStyle name="40% - הדגשה6 2 2 2 3 2 4" xfId="15543"/>
    <cellStyle name="40% - הדגשה6 2 2 2 3 2 4 2" xfId="22338"/>
    <cellStyle name="40% - הדגשה6 2 2 2 3 2 5" xfId="19005"/>
    <cellStyle name="40% - הדגשה6 2 2 2 3 2 6" xfId="11878"/>
    <cellStyle name="40% - הדגשה6 2 2 2 3 2 7" xfId="30073"/>
    <cellStyle name="40% - הדגשה6 2 2 2 3 2 8" xfId="5682"/>
    <cellStyle name="40% - הדגשה6 2 2 2 3 3" xfId="3541"/>
    <cellStyle name="40% - הדגשה6 2 2 2 3 3 2" xfId="9939"/>
    <cellStyle name="40% - הדגשה6 2 2 2 3 3 2 2" xfId="17752"/>
    <cellStyle name="40% - הדגשה6 2 2 2 3 3 2 2 2" xfId="24420"/>
    <cellStyle name="40% - הדגשה6 2 2 2 3 3 2 3" xfId="21088"/>
    <cellStyle name="40% - הדגשה6 2 2 2 3 3 2 4" xfId="14160"/>
    <cellStyle name="40% - הדגשה6 2 2 2 3 3 3" xfId="15960"/>
    <cellStyle name="40% - הדגשה6 2 2 2 3 3 3 2" xfId="22755"/>
    <cellStyle name="40% - הדגשה6 2 2 2 3 3 4" xfId="19422"/>
    <cellStyle name="40% - הדגשה6 2 2 2 3 3 5" xfId="12302"/>
    <cellStyle name="40% - הדגשה6 2 2 2 3 3 6" xfId="31132"/>
    <cellStyle name="40% - הדגשה6 2 2 2 3 3 7" xfId="6741"/>
    <cellStyle name="40% - הדגשה6 2 2 2 3 4" xfId="7812"/>
    <cellStyle name="40% - הדגשה6 2 2 2 3 4 2" xfId="16919"/>
    <cellStyle name="40% - הדגשה6 2 2 2 3 4 2 2" xfId="23587"/>
    <cellStyle name="40% - הדגשה6 2 2 2 3 4 3" xfId="20255"/>
    <cellStyle name="40% - הדגשה6 2 2 2 3 4 4" xfId="13262"/>
    <cellStyle name="40% - הדגשה6 2 2 2 3 5" xfId="15127"/>
    <cellStyle name="40% - הדגשה6 2 2 2 3 5 2" xfId="21922"/>
    <cellStyle name="40% - הדגשה6 2 2 2 3 6" xfId="18589"/>
    <cellStyle name="40% - הדגשה6 2 2 2 3 7" xfId="11388"/>
    <cellStyle name="40% - הדגשה6 2 2 2 3 8" xfId="29005"/>
    <cellStyle name="40% - הדגשה6 2 2 2 3 9" xfId="4614"/>
    <cellStyle name="40% - הדגשה6 2 2 2 4" xfId="1952"/>
    <cellStyle name="40% - הדגשה6 2 2 2 4 2" xfId="8350"/>
    <cellStyle name="40% - הדגשה6 2 2 2 4 2 2" xfId="14367"/>
    <cellStyle name="40% - הדגשה6 2 2 2 4 2 2 2" xfId="17959"/>
    <cellStyle name="40% - הדגשה6 2 2 2 4 2 2 2 2" xfId="24627"/>
    <cellStyle name="40% - הדגשה6 2 2 2 4 2 2 3" xfId="21295"/>
    <cellStyle name="40% - הדגשה6 2 2 2 4 2 3" xfId="16167"/>
    <cellStyle name="40% - הדגשה6 2 2 2 4 2 3 2" xfId="22962"/>
    <cellStyle name="40% - הדגשה6 2 2 2 4 2 4" xfId="19629"/>
    <cellStyle name="40% - הדגשה6 2 2 2 4 2 5" xfId="12509"/>
    <cellStyle name="40% - הדגשה6 2 2 2 4 3" xfId="13533"/>
    <cellStyle name="40% - הדגשה6 2 2 2 4 3 2" xfId="17126"/>
    <cellStyle name="40% - הדגשה6 2 2 2 4 3 2 2" xfId="23794"/>
    <cellStyle name="40% - הדגשה6 2 2 2 4 3 3" xfId="20462"/>
    <cellStyle name="40% - הדגשה6 2 2 2 4 4" xfId="15334"/>
    <cellStyle name="40% - הדגשה6 2 2 2 4 4 2" xfId="22129"/>
    <cellStyle name="40% - הדגשה6 2 2 2 4 5" xfId="18796"/>
    <cellStyle name="40% - הדגשה6 2 2 2 4 6" xfId="11664"/>
    <cellStyle name="40% - הדגשה6 2 2 2 4 7" xfId="29543"/>
    <cellStyle name="40% - הדגשה6 2 2 2 4 8" xfId="5152"/>
    <cellStyle name="40% - הדגשה6 2 2 2 5" xfId="3011"/>
    <cellStyle name="40% - הדגשה6 2 2 2 5 2" xfId="9409"/>
    <cellStyle name="40% - הדגשה6 2 2 2 5 2 2" xfId="17542"/>
    <cellStyle name="40% - הדגשה6 2 2 2 5 2 2 2" xfId="24210"/>
    <cellStyle name="40% - הדגשה6 2 2 2 5 2 3" xfId="20878"/>
    <cellStyle name="40% - הדגשה6 2 2 2 5 2 4" xfId="13950"/>
    <cellStyle name="40% - הדגשה6 2 2 2 5 3" xfId="15750"/>
    <cellStyle name="40% - הדגשה6 2 2 2 5 3 2" xfId="22545"/>
    <cellStyle name="40% - הדגשה6 2 2 2 5 4" xfId="19212"/>
    <cellStyle name="40% - הדגשה6 2 2 2 5 5" xfId="12092"/>
    <cellStyle name="40% - הדגשה6 2 2 2 5 6" xfId="30602"/>
    <cellStyle name="40% - הדגשה6 2 2 2 5 7" xfId="6211"/>
    <cellStyle name="40% - הדגשה6 2 2 2 6" xfId="7282"/>
    <cellStyle name="40% - הדגשה6 2 2 2 6 2" xfId="16709"/>
    <cellStyle name="40% - הדגשה6 2 2 2 6 2 2" xfId="23377"/>
    <cellStyle name="40% - הדגשה6 2 2 2 6 3" xfId="20045"/>
    <cellStyle name="40% - הדגשה6 2 2 2 6 4" xfId="13052"/>
    <cellStyle name="40% - הדגשה6 2 2 2 7" xfId="14917"/>
    <cellStyle name="40% - הדגשה6 2 2 2 7 2" xfId="21712"/>
    <cellStyle name="40% - הדגשה6 2 2 2 8" xfId="18479"/>
    <cellStyle name="40% - הדגשה6 2 2 2 9" xfId="10630"/>
    <cellStyle name="40% - הדגשה6 2 2 3" xfId="689"/>
    <cellStyle name="40% - הדגשה6 2 2 3 10" xfId="4086"/>
    <cellStyle name="40% - הדגשה6 2 2 3 2" xfId="1412"/>
    <cellStyle name="40% - הדגשה6 2 2 3 2 2" xfId="2484"/>
    <cellStyle name="40% - הדגשה6 2 2 3 2 2 2" xfId="8882"/>
    <cellStyle name="40% - הדגשה6 2 2 3 2 2 2 2" xfId="14701"/>
    <cellStyle name="40% - הדגשה6 2 2 3 2 2 2 2 2" xfId="18293"/>
    <cellStyle name="40% - הדגשה6 2 2 3 2 2 2 2 2 2" xfId="24961"/>
    <cellStyle name="40% - הדגשה6 2 2 3 2 2 2 2 3" xfId="21629"/>
    <cellStyle name="40% - הדגשה6 2 2 3 2 2 2 3" xfId="16501"/>
    <cellStyle name="40% - הדגשה6 2 2 3 2 2 2 3 2" xfId="23296"/>
    <cellStyle name="40% - הדגשה6 2 2 3 2 2 2 4" xfId="19963"/>
    <cellStyle name="40% - הדגשה6 2 2 3 2 2 2 5" xfId="12843"/>
    <cellStyle name="40% - הדגשה6 2 2 3 2 2 3" xfId="13867"/>
    <cellStyle name="40% - הדגשה6 2 2 3 2 2 3 2" xfId="17460"/>
    <cellStyle name="40% - הדגשה6 2 2 3 2 2 3 2 2" xfId="24128"/>
    <cellStyle name="40% - הדגשה6 2 2 3 2 2 3 3" xfId="20796"/>
    <cellStyle name="40% - הדגשה6 2 2 3 2 2 4" xfId="15668"/>
    <cellStyle name="40% - הדגשה6 2 2 3 2 2 4 2" xfId="22463"/>
    <cellStyle name="40% - הדגשה6 2 2 3 2 2 5" xfId="19130"/>
    <cellStyle name="40% - הדגשה6 2 2 3 2 2 6" xfId="12003"/>
    <cellStyle name="40% - הדגשה6 2 2 3 2 2 7" xfId="30075"/>
    <cellStyle name="40% - הדגשה6 2 2 3 2 2 8" xfId="5684"/>
    <cellStyle name="40% - הדגשה6 2 2 3 2 3" xfId="3543"/>
    <cellStyle name="40% - הדגשה6 2 2 3 2 3 2" xfId="9941"/>
    <cellStyle name="40% - הדגשה6 2 2 3 2 3 2 2" xfId="17877"/>
    <cellStyle name="40% - הדגשה6 2 2 3 2 3 2 2 2" xfId="24545"/>
    <cellStyle name="40% - הדגשה6 2 2 3 2 3 2 3" xfId="21213"/>
    <cellStyle name="40% - הדגשה6 2 2 3 2 3 2 4" xfId="14285"/>
    <cellStyle name="40% - הדגשה6 2 2 3 2 3 3" xfId="16085"/>
    <cellStyle name="40% - הדגשה6 2 2 3 2 3 3 2" xfId="22880"/>
    <cellStyle name="40% - הדגשה6 2 2 3 2 3 4" xfId="19547"/>
    <cellStyle name="40% - הדגשה6 2 2 3 2 3 5" xfId="12427"/>
    <cellStyle name="40% - הדגשה6 2 2 3 2 3 6" xfId="31134"/>
    <cellStyle name="40% - הדגשה6 2 2 3 2 3 7" xfId="6743"/>
    <cellStyle name="40% - הדגשה6 2 2 3 2 4" xfId="7814"/>
    <cellStyle name="40% - הדגשה6 2 2 3 2 4 2" xfId="17044"/>
    <cellStyle name="40% - הדגשה6 2 2 3 2 4 2 2" xfId="23712"/>
    <cellStyle name="40% - הדגשה6 2 2 3 2 4 3" xfId="20380"/>
    <cellStyle name="40% - הדגשה6 2 2 3 2 4 4" xfId="13387"/>
    <cellStyle name="40% - הדגשה6 2 2 3 2 5" xfId="15252"/>
    <cellStyle name="40% - הדגשה6 2 2 3 2 5 2" xfId="22047"/>
    <cellStyle name="40% - הדגשה6 2 2 3 2 6" xfId="18714"/>
    <cellStyle name="40% - הדגשה6 2 2 3 2 7" xfId="11513"/>
    <cellStyle name="40% - הדגשה6 2 2 3 2 8" xfId="29007"/>
    <cellStyle name="40% - הדגשה6 2 2 3 2 9" xfId="4616"/>
    <cellStyle name="40% - הדגשה6 2 2 3 3" xfId="1954"/>
    <cellStyle name="40% - הדגשה6 2 2 3 3 2" xfId="8352"/>
    <cellStyle name="40% - הדגשה6 2 2 3 3 2 2" xfId="14493"/>
    <cellStyle name="40% - הדגשה6 2 2 3 3 2 2 2" xfId="18085"/>
    <cellStyle name="40% - הדגשה6 2 2 3 3 2 2 2 2" xfId="24753"/>
    <cellStyle name="40% - הדגשה6 2 2 3 3 2 2 3" xfId="21421"/>
    <cellStyle name="40% - הדגשה6 2 2 3 3 2 3" xfId="16293"/>
    <cellStyle name="40% - הדגשה6 2 2 3 3 2 3 2" xfId="23088"/>
    <cellStyle name="40% - הדגשה6 2 2 3 3 2 4" xfId="19755"/>
    <cellStyle name="40% - הדגשה6 2 2 3 3 2 5" xfId="12635"/>
    <cellStyle name="40% - הדגשה6 2 2 3 3 3" xfId="13659"/>
    <cellStyle name="40% - הדגשה6 2 2 3 3 3 2" xfId="17252"/>
    <cellStyle name="40% - הדגשה6 2 2 3 3 3 2 2" xfId="23920"/>
    <cellStyle name="40% - הדגשה6 2 2 3 3 3 3" xfId="20588"/>
    <cellStyle name="40% - הדגשה6 2 2 3 3 4" xfId="15460"/>
    <cellStyle name="40% - הדגשה6 2 2 3 3 4 2" xfId="22255"/>
    <cellStyle name="40% - הדגשה6 2 2 3 3 5" xfId="18922"/>
    <cellStyle name="40% - הדגשה6 2 2 3 3 6" xfId="11790"/>
    <cellStyle name="40% - הדגשה6 2 2 3 3 7" xfId="29545"/>
    <cellStyle name="40% - הדגשה6 2 2 3 3 8" xfId="5154"/>
    <cellStyle name="40% - הדגשה6 2 2 3 4" xfId="3013"/>
    <cellStyle name="40% - הדגשה6 2 2 3 4 2" xfId="9411"/>
    <cellStyle name="40% - הדגשה6 2 2 3 4 2 2" xfId="17668"/>
    <cellStyle name="40% - הדגשה6 2 2 3 4 2 2 2" xfId="24336"/>
    <cellStyle name="40% - הדגשה6 2 2 3 4 2 3" xfId="21004"/>
    <cellStyle name="40% - הדגשה6 2 2 3 4 2 4" xfId="14076"/>
    <cellStyle name="40% - הדגשה6 2 2 3 4 3" xfId="15876"/>
    <cellStyle name="40% - הדגשה6 2 2 3 4 3 2" xfId="22671"/>
    <cellStyle name="40% - הדגשה6 2 2 3 4 4" xfId="19338"/>
    <cellStyle name="40% - הדגשה6 2 2 3 4 5" xfId="12218"/>
    <cellStyle name="40% - הדגשה6 2 2 3 4 6" xfId="30604"/>
    <cellStyle name="40% - הדגשה6 2 2 3 4 7" xfId="6213"/>
    <cellStyle name="40% - הדגשה6 2 2 3 5" xfId="7284"/>
    <cellStyle name="40% - הדגשה6 2 2 3 5 2" xfId="16835"/>
    <cellStyle name="40% - הדגשה6 2 2 3 5 2 2" xfId="23503"/>
    <cellStyle name="40% - הדגשה6 2 2 3 5 3" xfId="20171"/>
    <cellStyle name="40% - הדגשה6 2 2 3 5 4" xfId="13178"/>
    <cellStyle name="40% - הדגשה6 2 2 3 6" xfId="15043"/>
    <cellStyle name="40% - הדגשה6 2 2 3 6 2" xfId="21838"/>
    <cellStyle name="40% - הדגשה6 2 2 3 7" xfId="18554"/>
    <cellStyle name="40% - הדגשה6 2 2 3 8" xfId="11190"/>
    <cellStyle name="40% - הדגשה6 2 2 3 9" xfId="28477"/>
    <cellStyle name="40% - הדגשה6 2 2 4" xfId="690"/>
    <cellStyle name="40% - הדגשה6 2 2 4 2" xfId="1413"/>
    <cellStyle name="40% - הדגשה6 2 2 4 2 2" xfId="2485"/>
    <cellStyle name="40% - הדגשה6 2 2 4 2 2 2" xfId="8883"/>
    <cellStyle name="40% - הדגשה6 2 2 4 2 2 2 2" xfId="18142"/>
    <cellStyle name="40% - הדגשה6 2 2 4 2 2 2 2 2" xfId="24810"/>
    <cellStyle name="40% - הדגשה6 2 2 4 2 2 2 3" xfId="21478"/>
    <cellStyle name="40% - הדגשה6 2 2 4 2 2 2 4" xfId="14550"/>
    <cellStyle name="40% - הדגשה6 2 2 4 2 2 3" xfId="16350"/>
    <cellStyle name="40% - הדגשה6 2 2 4 2 2 3 2" xfId="23145"/>
    <cellStyle name="40% - הדגשה6 2 2 4 2 2 4" xfId="19812"/>
    <cellStyle name="40% - הדגשה6 2 2 4 2 2 5" xfId="12692"/>
    <cellStyle name="40% - הדגשה6 2 2 4 2 2 6" xfId="30076"/>
    <cellStyle name="40% - הדגשה6 2 2 4 2 2 7" xfId="5685"/>
    <cellStyle name="40% - הדגשה6 2 2 4 2 3" xfId="3544"/>
    <cellStyle name="40% - הדגשה6 2 2 4 2 3 2" xfId="9942"/>
    <cellStyle name="40% - הדגשה6 2 2 4 2 3 2 2" xfId="23977"/>
    <cellStyle name="40% - הדגשה6 2 2 4 2 3 2 3" xfId="17309"/>
    <cellStyle name="40% - הדגשה6 2 2 4 2 3 3" xfId="20645"/>
    <cellStyle name="40% - הדגשה6 2 2 4 2 3 4" xfId="13716"/>
    <cellStyle name="40% - הדגשה6 2 2 4 2 3 5" xfId="31135"/>
    <cellStyle name="40% - הדגשה6 2 2 4 2 3 6" xfId="6744"/>
    <cellStyle name="40% - הדגשה6 2 2 4 2 4" xfId="7815"/>
    <cellStyle name="40% - הדגשה6 2 2 4 2 4 2" xfId="22312"/>
    <cellStyle name="40% - הדגשה6 2 2 4 2 4 3" xfId="15517"/>
    <cellStyle name="40% - הדגשה6 2 2 4 2 5" xfId="18979"/>
    <cellStyle name="40% - הדגשה6 2 2 4 2 6" xfId="11852"/>
    <cellStyle name="40% - הדגשה6 2 2 4 2 7" xfId="29008"/>
    <cellStyle name="40% - הדגשה6 2 2 4 2 8" xfId="4617"/>
    <cellStyle name="40% - הדגשה6 2 2 4 3" xfId="1955"/>
    <cellStyle name="40% - הדגשה6 2 2 4 3 2" xfId="8353"/>
    <cellStyle name="40% - הדגשה6 2 2 4 3 2 2" xfId="17726"/>
    <cellStyle name="40% - הדגשה6 2 2 4 3 2 2 2" xfId="24394"/>
    <cellStyle name="40% - הדגשה6 2 2 4 3 2 3" xfId="21062"/>
    <cellStyle name="40% - הדגשה6 2 2 4 3 2 4" xfId="14134"/>
    <cellStyle name="40% - הדגשה6 2 2 4 3 3" xfId="15934"/>
    <cellStyle name="40% - הדגשה6 2 2 4 3 3 2" xfId="22729"/>
    <cellStyle name="40% - הדגשה6 2 2 4 3 4" xfId="19396"/>
    <cellStyle name="40% - הדגשה6 2 2 4 3 5" xfId="12276"/>
    <cellStyle name="40% - הדגשה6 2 2 4 3 6" xfId="29546"/>
    <cellStyle name="40% - הדגשה6 2 2 4 3 7" xfId="5155"/>
    <cellStyle name="40% - הדגשה6 2 2 4 4" xfId="3014"/>
    <cellStyle name="40% - הדגשה6 2 2 4 4 2" xfId="9412"/>
    <cellStyle name="40% - הדגשה6 2 2 4 4 2 2" xfId="23561"/>
    <cellStyle name="40% - הדגשה6 2 2 4 4 2 3" xfId="16893"/>
    <cellStyle name="40% - הדגשה6 2 2 4 4 3" xfId="20229"/>
    <cellStyle name="40% - הדגשה6 2 2 4 4 4" xfId="13236"/>
    <cellStyle name="40% - הדגשה6 2 2 4 4 5" xfId="30605"/>
    <cellStyle name="40% - הדגשה6 2 2 4 4 6" xfId="6214"/>
    <cellStyle name="40% - הדגשה6 2 2 4 5" xfId="7285"/>
    <cellStyle name="40% - הדגשה6 2 2 4 5 2" xfId="21896"/>
    <cellStyle name="40% - הדגשה6 2 2 4 5 3" xfId="15101"/>
    <cellStyle name="40% - הדגשה6 2 2 4 6" xfId="18346"/>
    <cellStyle name="40% - הדגשה6 2 2 4 7" xfId="11362"/>
    <cellStyle name="40% - הדגשה6 2 2 4 8" xfId="28478"/>
    <cellStyle name="40% - הדגשה6 2 2 4 9" xfId="4087"/>
    <cellStyle name="40% - הדגשה6 2 2 5" xfId="1409"/>
    <cellStyle name="40% - הדגשה6 2 2 5 2" xfId="2481"/>
    <cellStyle name="40% - הדגשה6 2 2 5 2 2" xfId="8879"/>
    <cellStyle name="40% - הדגשה6 2 2 5 2 2 2" xfId="17933"/>
    <cellStyle name="40% - הדגשה6 2 2 5 2 2 2 2" xfId="24601"/>
    <cellStyle name="40% - הדגשה6 2 2 5 2 2 3" xfId="21269"/>
    <cellStyle name="40% - הדגשה6 2 2 5 2 2 4" xfId="14341"/>
    <cellStyle name="40% - הדגשה6 2 2 5 2 3" xfId="16141"/>
    <cellStyle name="40% - הדגשה6 2 2 5 2 3 2" xfId="22936"/>
    <cellStyle name="40% - הדגשה6 2 2 5 2 4" xfId="19603"/>
    <cellStyle name="40% - הדגשה6 2 2 5 2 5" xfId="12483"/>
    <cellStyle name="40% - הדגשה6 2 2 5 2 6" xfId="30072"/>
    <cellStyle name="40% - הדגשה6 2 2 5 2 7" xfId="5681"/>
    <cellStyle name="40% - הדגשה6 2 2 5 3" xfId="3540"/>
    <cellStyle name="40% - הדגשה6 2 2 5 3 2" xfId="9938"/>
    <cellStyle name="40% - הדגשה6 2 2 5 3 2 2" xfId="23768"/>
    <cellStyle name="40% - הדגשה6 2 2 5 3 2 3" xfId="17100"/>
    <cellStyle name="40% - הדגשה6 2 2 5 3 3" xfId="20436"/>
    <cellStyle name="40% - הדגשה6 2 2 5 3 4" xfId="13507"/>
    <cellStyle name="40% - הדגשה6 2 2 5 3 5" xfId="31131"/>
    <cellStyle name="40% - הדגשה6 2 2 5 3 6" xfId="6740"/>
    <cellStyle name="40% - הדגשה6 2 2 5 4" xfId="7811"/>
    <cellStyle name="40% - הדגשה6 2 2 5 4 2" xfId="22103"/>
    <cellStyle name="40% - הדגשה6 2 2 5 4 3" xfId="15308"/>
    <cellStyle name="40% - הדגשה6 2 2 5 5" xfId="18770"/>
    <cellStyle name="40% - הדגשה6 2 2 5 6" xfId="11638"/>
    <cellStyle name="40% - הדגשה6 2 2 5 7" xfId="29004"/>
    <cellStyle name="40% - הדגשה6 2 2 5 8" xfId="4613"/>
    <cellStyle name="40% - הדגשה6 2 2 6" xfId="1951"/>
    <cellStyle name="40% - הדגשה6 2 2 6 2" xfId="8349"/>
    <cellStyle name="40% - הדגשה6 2 2 6 2 2" xfId="17516"/>
    <cellStyle name="40% - הדגשה6 2 2 6 2 2 2" xfId="24184"/>
    <cellStyle name="40% - הדגשה6 2 2 6 2 3" xfId="20852"/>
    <cellStyle name="40% - הדגשה6 2 2 6 2 4" xfId="13924"/>
    <cellStyle name="40% - הדגשה6 2 2 6 3" xfId="15724"/>
    <cellStyle name="40% - הדגשה6 2 2 6 3 2" xfId="22519"/>
    <cellStyle name="40% - הדגשה6 2 2 6 4" xfId="19186"/>
    <cellStyle name="40% - הדגשה6 2 2 6 5" xfId="12066"/>
    <cellStyle name="40% - הדגשה6 2 2 6 6" xfId="29542"/>
    <cellStyle name="40% - הדגשה6 2 2 6 7" xfId="5151"/>
    <cellStyle name="40% - הדגשה6 2 2 7" xfId="3010"/>
    <cellStyle name="40% - הדגשה6 2 2 7 2" xfId="9408"/>
    <cellStyle name="40% - הדגשה6 2 2 7 2 2" xfId="23351"/>
    <cellStyle name="40% - הדגשה6 2 2 7 2 3" xfId="16683"/>
    <cellStyle name="40% - הדגשה6 2 2 7 3" xfId="20019"/>
    <cellStyle name="40% - הדגשה6 2 2 7 4" xfId="13026"/>
    <cellStyle name="40% - הדגשה6 2 2 7 5" xfId="30601"/>
    <cellStyle name="40% - הדגשה6 2 2 7 6" xfId="6210"/>
    <cellStyle name="40% - הדגשה6 2 2 8" xfId="7281"/>
    <cellStyle name="40% - הדגשה6 2 2 8 2" xfId="21686"/>
    <cellStyle name="40% - הדגשה6 2 2 8 3" xfId="14891"/>
    <cellStyle name="40% - הדגשה6 2 2 9" xfId="18390"/>
    <cellStyle name="40% - הדגשה6 2 3" xfId="691"/>
    <cellStyle name="40% - הדגשה6 2 3 2" xfId="692"/>
    <cellStyle name="40% - הדגשה6 2 3 2 2" xfId="1415"/>
    <cellStyle name="40% - הדגשה6 2 3 2 2 2" xfId="2487"/>
    <cellStyle name="40% - הדגשה6 2 3 2 2 2 2" xfId="8885"/>
    <cellStyle name="40% - הדגשה6 2 3 2 2 2 3" xfId="27508"/>
    <cellStyle name="40% - הדגשה6 2 3 2 2 2 4" xfId="30078"/>
    <cellStyle name="40% - הדגשה6 2 3 2 2 2 5" xfId="5687"/>
    <cellStyle name="40% - הדגשה6 2 3 2 2 3" xfId="3546"/>
    <cellStyle name="40% - הדגשה6 2 3 2 2 3 2" xfId="9944"/>
    <cellStyle name="40% - הדגשה6 2 3 2 2 3 3" xfId="27969"/>
    <cellStyle name="40% - הדגשה6 2 3 2 2 3 4" xfId="31137"/>
    <cellStyle name="40% - הדגשה6 2 3 2 2 3 5" xfId="6746"/>
    <cellStyle name="40% - הדגשה6 2 3 2 2 4" xfId="7817"/>
    <cellStyle name="40% - הדגשה6 2 3 2 2 5" xfId="27080"/>
    <cellStyle name="40% - הדגשה6 2 3 2 2 6" xfId="29010"/>
    <cellStyle name="40% - הדגשה6 2 3 2 2 7" xfId="4619"/>
    <cellStyle name="40% - הדגשה6 2 3 2 3" xfId="1957"/>
    <cellStyle name="40% - הדגשה6 2 3 2 3 2" xfId="8355"/>
    <cellStyle name="40% - הדגשה6 2 3 2 3 3" xfId="27286"/>
    <cellStyle name="40% - הדגשה6 2 3 2 3 4" xfId="29548"/>
    <cellStyle name="40% - הדגשה6 2 3 2 3 5" xfId="5157"/>
    <cellStyle name="40% - הדגשה6 2 3 2 4" xfId="3016"/>
    <cellStyle name="40% - הדגשה6 2 3 2 4 2" xfId="9414"/>
    <cellStyle name="40% - הדגשה6 2 3 2 4 3" xfId="27737"/>
    <cellStyle name="40% - הדגשה6 2 3 2 4 4" xfId="30607"/>
    <cellStyle name="40% - הדגשה6 2 3 2 4 5" xfId="6216"/>
    <cellStyle name="40% - הדגשה6 2 3 2 5" xfId="7287"/>
    <cellStyle name="40% - הדגשה6 2 3 2 6" xfId="26846"/>
    <cellStyle name="40% - הדגשה6 2 3 2 7" xfId="28480"/>
    <cellStyle name="40% - הדגשה6 2 3 2 8" xfId="4089"/>
    <cellStyle name="40% - הדגשה6 2 3 3" xfId="1414"/>
    <cellStyle name="40% - הדגשה6 2 3 3 2" xfId="2486"/>
    <cellStyle name="40% - הדגשה6 2 3 3 2 2" xfId="8884"/>
    <cellStyle name="40% - הדגשה6 2 3 3 2 3" xfId="27507"/>
    <cellStyle name="40% - הדגשה6 2 3 3 2 4" xfId="30077"/>
    <cellStyle name="40% - הדגשה6 2 3 3 2 5" xfId="5686"/>
    <cellStyle name="40% - הדגשה6 2 3 3 3" xfId="3545"/>
    <cellStyle name="40% - הדגשה6 2 3 3 3 2" xfId="9943"/>
    <cellStyle name="40% - הדגשה6 2 3 3 3 3" xfId="27968"/>
    <cellStyle name="40% - הדגשה6 2 3 3 3 4" xfId="31136"/>
    <cellStyle name="40% - הדגשה6 2 3 3 3 5" xfId="6745"/>
    <cellStyle name="40% - הדגשה6 2 3 3 4" xfId="7816"/>
    <cellStyle name="40% - הדגשה6 2 3 3 5" xfId="27079"/>
    <cellStyle name="40% - הדגשה6 2 3 3 6" xfId="29009"/>
    <cellStyle name="40% - הדגשה6 2 3 3 7" xfId="4618"/>
    <cellStyle name="40% - הדגשה6 2 3 4" xfId="1956"/>
    <cellStyle name="40% - הדגשה6 2 3 4 2" xfId="8354"/>
    <cellStyle name="40% - הדגשה6 2 3 4 3" xfId="27285"/>
    <cellStyle name="40% - הדגשה6 2 3 4 4" xfId="29547"/>
    <cellStyle name="40% - הדגשה6 2 3 4 5" xfId="5156"/>
    <cellStyle name="40% - הדגשה6 2 3 5" xfId="3015"/>
    <cellStyle name="40% - הדגשה6 2 3 5 2" xfId="9413"/>
    <cellStyle name="40% - הדגשה6 2 3 5 3" xfId="27736"/>
    <cellStyle name="40% - הדגשה6 2 3 5 4" xfId="30606"/>
    <cellStyle name="40% - הדגשה6 2 3 5 5" xfId="6215"/>
    <cellStyle name="40% - הדגשה6 2 3 6" xfId="7286"/>
    <cellStyle name="40% - הדגשה6 2 3 6 2" xfId="26845"/>
    <cellStyle name="40% - הדגשה6 2 3 7" xfId="10833"/>
    <cellStyle name="40% - הדגשה6 2 3 8" xfId="28479"/>
    <cellStyle name="40% - הדגשה6 2 3 9" xfId="4088"/>
    <cellStyle name="40% - הדגשה6 2 4" xfId="693"/>
    <cellStyle name="40% - הדגשה6 2 4 2" xfId="1416"/>
    <cellStyle name="40% - הדגשה6 2 4 2 2" xfId="2488"/>
    <cellStyle name="40% - הדגשה6 2 4 2 2 2" xfId="8886"/>
    <cellStyle name="40% - הדגשה6 2 4 2 2 3" xfId="27509"/>
    <cellStyle name="40% - הדגשה6 2 4 2 2 4" xfId="30079"/>
    <cellStyle name="40% - הדגשה6 2 4 2 2 5" xfId="5688"/>
    <cellStyle name="40% - הדגשה6 2 4 2 3" xfId="3547"/>
    <cellStyle name="40% - הדגשה6 2 4 2 3 2" xfId="9945"/>
    <cellStyle name="40% - הדגשה6 2 4 2 3 3" xfId="27970"/>
    <cellStyle name="40% - הדגשה6 2 4 2 3 4" xfId="31138"/>
    <cellStyle name="40% - הדגשה6 2 4 2 3 5" xfId="6747"/>
    <cellStyle name="40% - הדגשה6 2 4 2 4" xfId="7818"/>
    <cellStyle name="40% - הדגשה6 2 4 2 5" xfId="26372"/>
    <cellStyle name="40% - הדגשה6 2 4 2 6" xfId="29011"/>
    <cellStyle name="40% - הדגשה6 2 4 2 7" xfId="4620"/>
    <cellStyle name="40% - הדגשה6 2 4 3" xfId="1958"/>
    <cellStyle name="40% - הדגשה6 2 4 3 2" xfId="8356"/>
    <cellStyle name="40% - הדגשה6 2 4 3 3" xfId="27287"/>
    <cellStyle name="40% - הדגשה6 2 4 3 4" xfId="29549"/>
    <cellStyle name="40% - הדגשה6 2 4 3 5" xfId="5158"/>
    <cellStyle name="40% - הדגשה6 2 4 4" xfId="3017"/>
    <cellStyle name="40% - הדגשה6 2 4 4 2" xfId="9415"/>
    <cellStyle name="40% - הדגשה6 2 4 4 3" xfId="27738"/>
    <cellStyle name="40% - הדגשה6 2 4 4 4" xfId="30608"/>
    <cellStyle name="40% - הדגשה6 2 4 4 5" xfId="6217"/>
    <cellStyle name="40% - הדגשה6 2 4 5" xfId="7288"/>
    <cellStyle name="40% - הדגשה6 2 4 6" xfId="25265"/>
    <cellStyle name="40% - הדגשה6 2 4 7" xfId="28481"/>
    <cellStyle name="40% - הדגשה6 2 4 8" xfId="4090"/>
    <cellStyle name="40% - הדגשה6 2 5" xfId="694"/>
    <cellStyle name="40% - הדגשה6 2 5 2" xfId="1417"/>
    <cellStyle name="40% - הדגשה6 2 5 2 2" xfId="2489"/>
    <cellStyle name="40% - הדגשה6 2 5 2 2 2" xfId="8887"/>
    <cellStyle name="40% - הדגשה6 2 5 2 2 3" xfId="27510"/>
    <cellStyle name="40% - הדגשה6 2 5 2 2 4" xfId="30080"/>
    <cellStyle name="40% - הדגשה6 2 5 2 2 5" xfId="5689"/>
    <cellStyle name="40% - הדגשה6 2 5 2 3" xfId="3548"/>
    <cellStyle name="40% - הדגשה6 2 5 2 3 2" xfId="9946"/>
    <cellStyle name="40% - הדגשה6 2 5 2 3 3" xfId="27971"/>
    <cellStyle name="40% - הדגשה6 2 5 2 3 4" xfId="31139"/>
    <cellStyle name="40% - הדגשה6 2 5 2 3 5" xfId="6748"/>
    <cellStyle name="40% - הדגשה6 2 5 2 4" xfId="7819"/>
    <cellStyle name="40% - הדגשה6 2 5 2 5" xfId="27081"/>
    <cellStyle name="40% - הדגשה6 2 5 2 6" xfId="29012"/>
    <cellStyle name="40% - הדגשה6 2 5 2 7" xfId="4621"/>
    <cellStyle name="40% - הדגשה6 2 5 3" xfId="1959"/>
    <cellStyle name="40% - הדגשה6 2 5 3 2" xfId="8357"/>
    <cellStyle name="40% - הדגשה6 2 5 3 3" xfId="27288"/>
    <cellStyle name="40% - הדגשה6 2 5 3 4" xfId="29550"/>
    <cellStyle name="40% - הדגשה6 2 5 3 5" xfId="5159"/>
    <cellStyle name="40% - הדגשה6 2 5 4" xfId="3018"/>
    <cellStyle name="40% - הדגשה6 2 5 4 2" xfId="9416"/>
    <cellStyle name="40% - הדגשה6 2 5 4 3" xfId="27739"/>
    <cellStyle name="40% - הדגשה6 2 5 4 4" xfId="30609"/>
    <cellStyle name="40% - הדגשה6 2 5 4 5" xfId="6218"/>
    <cellStyle name="40% - הדגשה6 2 5 5" xfId="7289"/>
    <cellStyle name="40% - הדגשה6 2 5 6" xfId="26400"/>
    <cellStyle name="40% - הדגשה6 2 5 7" xfId="28482"/>
    <cellStyle name="40% - הדגשה6 2 5 8" xfId="4091"/>
    <cellStyle name="40% - הדגשה6 2 6" xfId="750"/>
    <cellStyle name="40% - הדגשה6 2 7" xfId="1076"/>
    <cellStyle name="40% - הדגשה6 2 7 2" xfId="2148"/>
    <cellStyle name="40% - הדגשה6 2 7 2 2" xfId="8546"/>
    <cellStyle name="40% - הדגשה6 2 7 2 3" xfId="27421"/>
    <cellStyle name="40% - הדגשה6 2 7 2 4" xfId="29739"/>
    <cellStyle name="40% - הדגשה6 2 7 2 5" xfId="5348"/>
    <cellStyle name="40% - הדגשה6 2 7 3" xfId="3207"/>
    <cellStyle name="40% - הדגשה6 2 7 3 2" xfId="9605"/>
    <cellStyle name="40% - הדגשה6 2 7 3 3" xfId="27881"/>
    <cellStyle name="40% - הדגשה6 2 7 3 4" xfId="30798"/>
    <cellStyle name="40% - הדגשה6 2 7 3 5" xfId="6407"/>
    <cellStyle name="40% - הדגשה6 2 7 4" xfId="7478"/>
    <cellStyle name="40% - הדגשה6 2 7 5" xfId="27016"/>
    <cellStyle name="40% - הדגשה6 2 7 6" xfId="28671"/>
    <cellStyle name="40% - הדגשה6 2 7 7" xfId="4280"/>
    <cellStyle name="40% - הדגשה6 2 8" xfId="1618"/>
    <cellStyle name="40% - הדגשה6 2 8 2" xfId="8016"/>
    <cellStyle name="40% - הדגשה6 2 8 3" xfId="27202"/>
    <cellStyle name="40% - הדגשה6 2 8 4" xfId="29209"/>
    <cellStyle name="40% - הדגשה6 2 8 5" xfId="4818"/>
    <cellStyle name="40% - הדגשה6 2 9" xfId="2677"/>
    <cellStyle name="40% - הדגשה6 2 9 2" xfId="9075"/>
    <cellStyle name="40% - הדגשה6 2 9 3" xfId="27649"/>
    <cellStyle name="40% - הדגשה6 2 9 4" xfId="30268"/>
    <cellStyle name="40% - הדגשה6 2 9 5" xfId="5877"/>
    <cellStyle name="40% - הדגשה6 20" xfId="25722"/>
    <cellStyle name="40% - הדגשה6 20 2" xfId="26605"/>
    <cellStyle name="40% - הדגשה6 21" xfId="25735"/>
    <cellStyle name="40% - הדגשה6 21 2" xfId="26618"/>
    <cellStyle name="40% - הדגשה6 22" xfId="25900"/>
    <cellStyle name="40% - הדגשה6 22 2" xfId="26655"/>
    <cellStyle name="40% - הדגשה6 23" xfId="25913"/>
    <cellStyle name="40% - הדגשה6 23 2" xfId="26668"/>
    <cellStyle name="40% - הדגשה6 24" xfId="26052"/>
    <cellStyle name="40% - הדגשה6 24 2" xfId="26681"/>
    <cellStyle name="40% - הדגשה6 25" xfId="26066"/>
    <cellStyle name="40% - הדגשה6 25 2" xfId="26694"/>
    <cellStyle name="40% - הדגשה6 26" xfId="26079"/>
    <cellStyle name="40% - הדגשה6 26 2" xfId="26707"/>
    <cellStyle name="40% - הדגשה6 27" xfId="26092"/>
    <cellStyle name="40% - הדגשה6 27 2" xfId="26720"/>
    <cellStyle name="40% - הדגשה6 28" xfId="26140"/>
    <cellStyle name="40% - הדגשה6 29" xfId="26153"/>
    <cellStyle name="40% - הדגשה6 3" xfId="305"/>
    <cellStyle name="40% - הדגשה6 3 10" xfId="6998"/>
    <cellStyle name="40% - הדגשה6 3 11" xfId="10461"/>
    <cellStyle name="40% - הדגשה6 3 12" xfId="28191"/>
    <cellStyle name="40% - הדגשה6 3 13" xfId="3800"/>
    <cellStyle name="40% - הדגשה6 3 2" xfId="696"/>
    <cellStyle name="40% - הדגשה6 3 2 10" xfId="28483"/>
    <cellStyle name="40% - הדגשה6 3 2 11" xfId="4092"/>
    <cellStyle name="40% - הדגשה6 3 2 2" xfId="697"/>
    <cellStyle name="40% - הדגשה6 3 2 2 10" xfId="4093"/>
    <cellStyle name="40% - הדגשה6 3 2 2 2" xfId="698"/>
    <cellStyle name="40% - הדגשה6 3 2 2 2 2" xfId="1420"/>
    <cellStyle name="40% - הדגשה6 3 2 2 2 2 2" xfId="2492"/>
    <cellStyle name="40% - הדגשה6 3 2 2 2 2 2 2" xfId="8890"/>
    <cellStyle name="40% - הדגשה6 3 2 2 2 2 2 2 2" xfId="18242"/>
    <cellStyle name="40% - הדגשה6 3 2 2 2 2 2 2 2 2" xfId="24910"/>
    <cellStyle name="40% - הדגשה6 3 2 2 2 2 2 2 3" xfId="21578"/>
    <cellStyle name="40% - הדגשה6 3 2 2 2 2 2 2 4" xfId="14650"/>
    <cellStyle name="40% - הדגשה6 3 2 2 2 2 2 3" xfId="16450"/>
    <cellStyle name="40% - הדגשה6 3 2 2 2 2 2 3 2" xfId="23245"/>
    <cellStyle name="40% - הדגשה6 3 2 2 2 2 2 4" xfId="19912"/>
    <cellStyle name="40% - הדגשה6 3 2 2 2 2 2 5" xfId="12792"/>
    <cellStyle name="40% - הדגשה6 3 2 2 2 2 2 6" xfId="30083"/>
    <cellStyle name="40% - הדגשה6 3 2 2 2 2 2 7" xfId="5692"/>
    <cellStyle name="40% - הדגשה6 3 2 2 2 2 3" xfId="3551"/>
    <cellStyle name="40% - הדגשה6 3 2 2 2 2 3 2" xfId="9949"/>
    <cellStyle name="40% - הדגשה6 3 2 2 2 2 3 2 2" xfId="24077"/>
    <cellStyle name="40% - הדגשה6 3 2 2 2 2 3 2 3" xfId="17409"/>
    <cellStyle name="40% - הדגשה6 3 2 2 2 2 3 3" xfId="20745"/>
    <cellStyle name="40% - הדגשה6 3 2 2 2 2 3 4" xfId="13816"/>
    <cellStyle name="40% - הדגשה6 3 2 2 2 2 3 5" xfId="31142"/>
    <cellStyle name="40% - הדגשה6 3 2 2 2 2 3 6" xfId="6751"/>
    <cellStyle name="40% - הדגשה6 3 2 2 2 2 4" xfId="7822"/>
    <cellStyle name="40% - הדגשה6 3 2 2 2 2 4 2" xfId="22412"/>
    <cellStyle name="40% - הדגשה6 3 2 2 2 2 4 3" xfId="15617"/>
    <cellStyle name="40% - הדגשה6 3 2 2 2 2 5" xfId="19079"/>
    <cellStyle name="40% - הדגשה6 3 2 2 2 2 6" xfId="11952"/>
    <cellStyle name="40% - הדגשה6 3 2 2 2 2 7" xfId="29015"/>
    <cellStyle name="40% - הדגשה6 3 2 2 2 2 8" xfId="4624"/>
    <cellStyle name="40% - הדגשה6 3 2 2 2 3" xfId="1962"/>
    <cellStyle name="40% - הדגשה6 3 2 2 2 3 2" xfId="8360"/>
    <cellStyle name="40% - הדגשה6 3 2 2 2 3 2 2" xfId="17826"/>
    <cellStyle name="40% - הדגשה6 3 2 2 2 3 2 2 2" xfId="24494"/>
    <cellStyle name="40% - הדגשה6 3 2 2 2 3 2 3" xfId="21162"/>
    <cellStyle name="40% - הדגשה6 3 2 2 2 3 2 4" xfId="14234"/>
    <cellStyle name="40% - הדגשה6 3 2 2 2 3 3" xfId="16034"/>
    <cellStyle name="40% - הדגשה6 3 2 2 2 3 3 2" xfId="22829"/>
    <cellStyle name="40% - הדגשה6 3 2 2 2 3 4" xfId="19496"/>
    <cellStyle name="40% - הדגשה6 3 2 2 2 3 5" xfId="12376"/>
    <cellStyle name="40% - הדגשה6 3 2 2 2 3 6" xfId="29553"/>
    <cellStyle name="40% - הדגשה6 3 2 2 2 3 7" xfId="5162"/>
    <cellStyle name="40% - הדגשה6 3 2 2 2 4" xfId="3021"/>
    <cellStyle name="40% - הדגשה6 3 2 2 2 4 2" xfId="9419"/>
    <cellStyle name="40% - הדגשה6 3 2 2 2 4 2 2" xfId="23661"/>
    <cellStyle name="40% - הדגשה6 3 2 2 2 4 2 3" xfId="16993"/>
    <cellStyle name="40% - הדגשה6 3 2 2 2 4 3" xfId="20329"/>
    <cellStyle name="40% - הדגשה6 3 2 2 2 4 4" xfId="13336"/>
    <cellStyle name="40% - הדגשה6 3 2 2 2 4 5" xfId="30612"/>
    <cellStyle name="40% - הדגשה6 3 2 2 2 4 6" xfId="6221"/>
    <cellStyle name="40% - הדגשה6 3 2 2 2 5" xfId="7292"/>
    <cellStyle name="40% - הדגשה6 3 2 2 2 5 2" xfId="21996"/>
    <cellStyle name="40% - הדגשה6 3 2 2 2 5 3" xfId="15201"/>
    <cellStyle name="40% - הדגשה6 3 2 2 2 6" xfId="18663"/>
    <cellStyle name="40% - הדגשה6 3 2 2 2 7" xfId="11462"/>
    <cellStyle name="40% - הדגשה6 3 2 2 2 8" xfId="28485"/>
    <cellStyle name="40% - הדגשה6 3 2 2 2 9" xfId="4094"/>
    <cellStyle name="40% - הדגשה6 3 2 2 3" xfId="1419"/>
    <cellStyle name="40% - הדגשה6 3 2 2 3 2" xfId="2491"/>
    <cellStyle name="40% - הדגשה6 3 2 2 3 2 2" xfId="8889"/>
    <cellStyle name="40% - הדגשה6 3 2 2 3 2 2 2" xfId="18033"/>
    <cellStyle name="40% - הדגשה6 3 2 2 3 2 2 2 2" xfId="24701"/>
    <cellStyle name="40% - הדגשה6 3 2 2 3 2 2 3" xfId="21369"/>
    <cellStyle name="40% - הדגשה6 3 2 2 3 2 2 4" xfId="14441"/>
    <cellStyle name="40% - הדגשה6 3 2 2 3 2 3" xfId="16241"/>
    <cellStyle name="40% - הדגשה6 3 2 2 3 2 3 2" xfId="23036"/>
    <cellStyle name="40% - הדגשה6 3 2 2 3 2 4" xfId="19703"/>
    <cellStyle name="40% - הדגשה6 3 2 2 3 2 5" xfId="12583"/>
    <cellStyle name="40% - הדגשה6 3 2 2 3 2 6" xfId="30082"/>
    <cellStyle name="40% - הדגשה6 3 2 2 3 2 7" xfId="5691"/>
    <cellStyle name="40% - הדגשה6 3 2 2 3 3" xfId="3550"/>
    <cellStyle name="40% - הדגשה6 3 2 2 3 3 2" xfId="9948"/>
    <cellStyle name="40% - הדגשה6 3 2 2 3 3 2 2" xfId="23868"/>
    <cellStyle name="40% - הדגשה6 3 2 2 3 3 2 3" xfId="17200"/>
    <cellStyle name="40% - הדגשה6 3 2 2 3 3 3" xfId="20536"/>
    <cellStyle name="40% - הדגשה6 3 2 2 3 3 4" xfId="13607"/>
    <cellStyle name="40% - הדגשה6 3 2 2 3 3 5" xfId="31141"/>
    <cellStyle name="40% - הדגשה6 3 2 2 3 3 6" xfId="6750"/>
    <cellStyle name="40% - הדגשה6 3 2 2 3 4" xfId="7821"/>
    <cellStyle name="40% - הדגשה6 3 2 2 3 4 2" xfId="22203"/>
    <cellStyle name="40% - הדגשה6 3 2 2 3 4 3" xfId="15408"/>
    <cellStyle name="40% - הדגשה6 3 2 2 3 5" xfId="18870"/>
    <cellStyle name="40% - הדגשה6 3 2 2 3 6" xfId="11738"/>
    <cellStyle name="40% - הדגשה6 3 2 2 3 7" xfId="29014"/>
    <cellStyle name="40% - הדגשה6 3 2 2 3 8" xfId="4623"/>
    <cellStyle name="40% - הדגשה6 3 2 2 4" xfId="1961"/>
    <cellStyle name="40% - הדגשה6 3 2 2 4 2" xfId="8359"/>
    <cellStyle name="40% - הדגשה6 3 2 2 4 2 2" xfId="17616"/>
    <cellStyle name="40% - הדגשה6 3 2 2 4 2 2 2" xfId="24284"/>
    <cellStyle name="40% - הדגשה6 3 2 2 4 2 3" xfId="20952"/>
    <cellStyle name="40% - הדגשה6 3 2 2 4 2 4" xfId="14024"/>
    <cellStyle name="40% - הדגשה6 3 2 2 4 3" xfId="15824"/>
    <cellStyle name="40% - הדגשה6 3 2 2 4 3 2" xfId="22619"/>
    <cellStyle name="40% - הדגשה6 3 2 2 4 4" xfId="19286"/>
    <cellStyle name="40% - הדגשה6 3 2 2 4 5" xfId="12166"/>
    <cellStyle name="40% - הדגשה6 3 2 2 4 6" xfId="29552"/>
    <cellStyle name="40% - הדגשה6 3 2 2 4 7" xfId="5161"/>
    <cellStyle name="40% - הדגשה6 3 2 2 5" xfId="3020"/>
    <cellStyle name="40% - הדגשה6 3 2 2 5 2" xfId="9418"/>
    <cellStyle name="40% - הדגשה6 3 2 2 5 2 2" xfId="23451"/>
    <cellStyle name="40% - הדגשה6 3 2 2 5 2 3" xfId="16783"/>
    <cellStyle name="40% - הדגשה6 3 2 2 5 3" xfId="20119"/>
    <cellStyle name="40% - הדגשה6 3 2 2 5 4" xfId="13126"/>
    <cellStyle name="40% - הדגשה6 3 2 2 5 5" xfId="30611"/>
    <cellStyle name="40% - הדגשה6 3 2 2 5 6" xfId="6220"/>
    <cellStyle name="40% - הדגשה6 3 2 2 6" xfId="7291"/>
    <cellStyle name="40% - הדגשה6 3 2 2 6 2" xfId="21786"/>
    <cellStyle name="40% - הדגשה6 3 2 2 6 3" xfId="14991"/>
    <cellStyle name="40% - הדגשה6 3 2 2 7" xfId="18470"/>
    <cellStyle name="40% - הדגשה6 3 2 2 8" xfId="11119"/>
    <cellStyle name="40% - הדגשה6 3 2 2 9" xfId="28484"/>
    <cellStyle name="40% - הדגשה6 3 2 3" xfId="699"/>
    <cellStyle name="40% - הדגשה6 3 2 3 2" xfId="1421"/>
    <cellStyle name="40% - הדגשה6 3 2 3 2 2" xfId="2493"/>
    <cellStyle name="40% - הדגשה6 3 2 3 2 2 2" xfId="8891"/>
    <cellStyle name="40% - הדגשה6 3 2 3 2 2 2 2" xfId="18167"/>
    <cellStyle name="40% - הדגשה6 3 2 3 2 2 2 2 2" xfId="24835"/>
    <cellStyle name="40% - הדגשה6 3 2 3 2 2 2 3" xfId="21503"/>
    <cellStyle name="40% - הדגשה6 3 2 3 2 2 2 4" xfId="14575"/>
    <cellStyle name="40% - הדגשה6 3 2 3 2 2 3" xfId="16375"/>
    <cellStyle name="40% - הדגשה6 3 2 3 2 2 3 2" xfId="23170"/>
    <cellStyle name="40% - הדגשה6 3 2 3 2 2 4" xfId="19837"/>
    <cellStyle name="40% - הדגשה6 3 2 3 2 2 5" xfId="12717"/>
    <cellStyle name="40% - הדגשה6 3 2 3 2 2 6" xfId="30084"/>
    <cellStyle name="40% - הדגשה6 3 2 3 2 2 7" xfId="5693"/>
    <cellStyle name="40% - הדגשה6 3 2 3 2 3" xfId="3552"/>
    <cellStyle name="40% - הדגשה6 3 2 3 2 3 2" xfId="9950"/>
    <cellStyle name="40% - הדגשה6 3 2 3 2 3 2 2" xfId="24002"/>
    <cellStyle name="40% - הדגשה6 3 2 3 2 3 2 3" xfId="17334"/>
    <cellStyle name="40% - הדגשה6 3 2 3 2 3 3" xfId="20670"/>
    <cellStyle name="40% - הדגשה6 3 2 3 2 3 4" xfId="13741"/>
    <cellStyle name="40% - הדגשה6 3 2 3 2 3 5" xfId="31143"/>
    <cellStyle name="40% - הדגשה6 3 2 3 2 3 6" xfId="6752"/>
    <cellStyle name="40% - הדגשה6 3 2 3 2 4" xfId="7823"/>
    <cellStyle name="40% - הדגשה6 3 2 3 2 4 2" xfId="22337"/>
    <cellStyle name="40% - הדגשה6 3 2 3 2 4 3" xfId="15542"/>
    <cellStyle name="40% - הדגשה6 3 2 3 2 5" xfId="19004"/>
    <cellStyle name="40% - הדגשה6 3 2 3 2 6" xfId="11877"/>
    <cellStyle name="40% - הדגשה6 3 2 3 2 7" xfId="29016"/>
    <cellStyle name="40% - הדגשה6 3 2 3 2 8" xfId="4625"/>
    <cellStyle name="40% - הדגשה6 3 2 3 3" xfId="1963"/>
    <cellStyle name="40% - הדגשה6 3 2 3 3 2" xfId="8361"/>
    <cellStyle name="40% - הדגשה6 3 2 3 3 2 2" xfId="17751"/>
    <cellStyle name="40% - הדגשה6 3 2 3 3 2 2 2" xfId="24419"/>
    <cellStyle name="40% - הדגשה6 3 2 3 3 2 3" xfId="21087"/>
    <cellStyle name="40% - הדגשה6 3 2 3 3 2 4" xfId="14159"/>
    <cellStyle name="40% - הדגשה6 3 2 3 3 3" xfId="15959"/>
    <cellStyle name="40% - הדגשה6 3 2 3 3 3 2" xfId="22754"/>
    <cellStyle name="40% - הדגשה6 3 2 3 3 4" xfId="19421"/>
    <cellStyle name="40% - הדגשה6 3 2 3 3 5" xfId="12301"/>
    <cellStyle name="40% - הדגשה6 3 2 3 3 6" xfId="29554"/>
    <cellStyle name="40% - הדגשה6 3 2 3 3 7" xfId="5163"/>
    <cellStyle name="40% - הדגשה6 3 2 3 4" xfId="3022"/>
    <cellStyle name="40% - הדגשה6 3 2 3 4 2" xfId="9420"/>
    <cellStyle name="40% - הדגשה6 3 2 3 4 2 2" xfId="23586"/>
    <cellStyle name="40% - הדגשה6 3 2 3 4 2 3" xfId="16918"/>
    <cellStyle name="40% - הדגשה6 3 2 3 4 3" xfId="20254"/>
    <cellStyle name="40% - הדגשה6 3 2 3 4 4" xfId="13261"/>
    <cellStyle name="40% - הדגשה6 3 2 3 4 5" xfId="30613"/>
    <cellStyle name="40% - הדגשה6 3 2 3 4 6" xfId="6222"/>
    <cellStyle name="40% - הדגשה6 3 2 3 5" xfId="7293"/>
    <cellStyle name="40% - הדגשה6 3 2 3 5 2" xfId="21921"/>
    <cellStyle name="40% - הדגשה6 3 2 3 5 3" xfId="15126"/>
    <cellStyle name="40% - הדגשה6 3 2 3 6" xfId="18588"/>
    <cellStyle name="40% - הדגשה6 3 2 3 7" xfId="11387"/>
    <cellStyle name="40% - הדגשה6 3 2 3 8" xfId="28486"/>
    <cellStyle name="40% - הדגשה6 3 2 3 9" xfId="4095"/>
    <cellStyle name="40% - הדגשה6 3 2 4" xfId="700"/>
    <cellStyle name="40% - הדגשה6 3 2 4 2" xfId="1422"/>
    <cellStyle name="40% - הדגשה6 3 2 4 2 2" xfId="2494"/>
    <cellStyle name="40% - הדגשה6 3 2 4 2 2 2" xfId="8892"/>
    <cellStyle name="40% - הדגשה6 3 2 4 2 2 2 2" xfId="24626"/>
    <cellStyle name="40% - הדגשה6 3 2 4 2 2 2 3" xfId="17958"/>
    <cellStyle name="40% - הדגשה6 3 2 4 2 2 3" xfId="21294"/>
    <cellStyle name="40% - הדגשה6 3 2 4 2 2 4" xfId="14366"/>
    <cellStyle name="40% - הדגשה6 3 2 4 2 2 5" xfId="30085"/>
    <cellStyle name="40% - הדגשה6 3 2 4 2 2 6" xfId="5694"/>
    <cellStyle name="40% - הדגשה6 3 2 4 2 3" xfId="3553"/>
    <cellStyle name="40% - הדגשה6 3 2 4 2 3 2" xfId="9951"/>
    <cellStyle name="40% - הדגשה6 3 2 4 2 3 2 2" xfId="22961"/>
    <cellStyle name="40% - הדגשה6 3 2 4 2 3 3" xfId="16166"/>
    <cellStyle name="40% - הדגשה6 3 2 4 2 3 4" xfId="31144"/>
    <cellStyle name="40% - הדגשה6 3 2 4 2 3 5" xfId="6753"/>
    <cellStyle name="40% - הדגשה6 3 2 4 2 4" xfId="7824"/>
    <cellStyle name="40% - הדגשה6 3 2 4 2 4 2" xfId="19628"/>
    <cellStyle name="40% - הדגשה6 3 2 4 2 5" xfId="12508"/>
    <cellStyle name="40% - הדגשה6 3 2 4 2 6" xfId="29017"/>
    <cellStyle name="40% - הדגשה6 3 2 4 2 7" xfId="4626"/>
    <cellStyle name="40% - הדגשה6 3 2 4 3" xfId="1964"/>
    <cellStyle name="40% - הדגשה6 3 2 4 3 2" xfId="8362"/>
    <cellStyle name="40% - הדגשה6 3 2 4 3 2 2" xfId="23793"/>
    <cellStyle name="40% - הדגשה6 3 2 4 3 2 3" xfId="17125"/>
    <cellStyle name="40% - הדגשה6 3 2 4 3 3" xfId="20461"/>
    <cellStyle name="40% - הדגשה6 3 2 4 3 4" xfId="13532"/>
    <cellStyle name="40% - הדגשה6 3 2 4 3 5" xfId="29555"/>
    <cellStyle name="40% - הדגשה6 3 2 4 3 6" xfId="5164"/>
    <cellStyle name="40% - הדגשה6 3 2 4 4" xfId="3023"/>
    <cellStyle name="40% - הדגשה6 3 2 4 4 2" xfId="9421"/>
    <cellStyle name="40% - הדגשה6 3 2 4 4 2 2" xfId="22128"/>
    <cellStyle name="40% - הדגשה6 3 2 4 4 3" xfId="15333"/>
    <cellStyle name="40% - הדגשה6 3 2 4 4 4" xfId="30614"/>
    <cellStyle name="40% - הדגשה6 3 2 4 4 5" xfId="6223"/>
    <cellStyle name="40% - הדגשה6 3 2 4 5" xfId="7294"/>
    <cellStyle name="40% - הדגשה6 3 2 4 5 2" xfId="18795"/>
    <cellStyle name="40% - הדגשה6 3 2 4 6" xfId="11663"/>
    <cellStyle name="40% - הדגשה6 3 2 4 7" xfId="28487"/>
    <cellStyle name="40% - הדגשה6 3 2 4 8" xfId="4096"/>
    <cellStyle name="40% - הדגשה6 3 2 5" xfId="1418"/>
    <cellStyle name="40% - הדגשה6 3 2 5 2" xfId="2490"/>
    <cellStyle name="40% - הדגשה6 3 2 5 2 2" xfId="8888"/>
    <cellStyle name="40% - הדגשה6 3 2 5 2 2 2" xfId="24209"/>
    <cellStyle name="40% - הדגשה6 3 2 5 2 2 3" xfId="17541"/>
    <cellStyle name="40% - הדגשה6 3 2 5 2 3" xfId="20877"/>
    <cellStyle name="40% - הדגשה6 3 2 5 2 4" xfId="13949"/>
    <cellStyle name="40% - הדגשה6 3 2 5 2 5" xfId="30081"/>
    <cellStyle name="40% - הדגשה6 3 2 5 2 6" xfId="5690"/>
    <cellStyle name="40% - הדגשה6 3 2 5 3" xfId="3549"/>
    <cellStyle name="40% - הדגשה6 3 2 5 3 2" xfId="9947"/>
    <cellStyle name="40% - הדגשה6 3 2 5 3 2 2" xfId="22544"/>
    <cellStyle name="40% - הדגשה6 3 2 5 3 3" xfId="15749"/>
    <cellStyle name="40% - הדגשה6 3 2 5 3 4" xfId="31140"/>
    <cellStyle name="40% - הדגשה6 3 2 5 3 5" xfId="6749"/>
    <cellStyle name="40% - הדגשה6 3 2 5 4" xfId="7820"/>
    <cellStyle name="40% - הדגשה6 3 2 5 4 2" xfId="19211"/>
    <cellStyle name="40% - הדגשה6 3 2 5 5" xfId="12091"/>
    <cellStyle name="40% - הדגשה6 3 2 5 6" xfId="29013"/>
    <cellStyle name="40% - הדגשה6 3 2 5 7" xfId="4622"/>
    <cellStyle name="40% - הדגשה6 3 2 6" xfId="1960"/>
    <cellStyle name="40% - הדגשה6 3 2 6 2" xfId="8358"/>
    <cellStyle name="40% - הדגשה6 3 2 6 2 2" xfId="23376"/>
    <cellStyle name="40% - הדגשה6 3 2 6 2 3" xfId="16708"/>
    <cellStyle name="40% - הדגשה6 3 2 6 3" xfId="20044"/>
    <cellStyle name="40% - הדגשה6 3 2 6 4" xfId="13051"/>
    <cellStyle name="40% - הדגשה6 3 2 6 5" xfId="29551"/>
    <cellStyle name="40% - הדגשה6 3 2 6 6" xfId="5160"/>
    <cellStyle name="40% - הדגשה6 3 2 7" xfId="3019"/>
    <cellStyle name="40% - הדגשה6 3 2 7 2" xfId="9417"/>
    <cellStyle name="40% - הדגשה6 3 2 7 2 2" xfId="21711"/>
    <cellStyle name="40% - הדגשה6 3 2 7 3" xfId="14916"/>
    <cellStyle name="40% - הדגשה6 3 2 7 4" xfId="30610"/>
    <cellStyle name="40% - הדגשה6 3 2 7 5" xfId="6219"/>
    <cellStyle name="40% - הדגשה6 3 2 8" xfId="7290"/>
    <cellStyle name="40% - הדגשה6 3 2 8 2" xfId="18373"/>
    <cellStyle name="40% - הדגשה6 3 2 9" xfId="10629"/>
    <cellStyle name="40% - הדגשה6 3 3" xfId="701"/>
    <cellStyle name="40% - הדגשה6 3 3 10" xfId="28488"/>
    <cellStyle name="40% - הדגשה6 3 3 11" xfId="4097"/>
    <cellStyle name="40% - הדגשה6 3 3 2" xfId="702"/>
    <cellStyle name="40% - הדגשה6 3 3 2 2" xfId="1424"/>
    <cellStyle name="40% - הדגשה6 3 3 2 2 2" xfId="2496"/>
    <cellStyle name="40% - הדגשה6 3 3 2 2 2 2" xfId="8894"/>
    <cellStyle name="40% - הדגשה6 3 3 2 2 2 2 2" xfId="18287"/>
    <cellStyle name="40% - הדגשה6 3 3 2 2 2 2 2 2" xfId="24955"/>
    <cellStyle name="40% - הדגשה6 3 3 2 2 2 2 3" xfId="21623"/>
    <cellStyle name="40% - הדגשה6 3 3 2 2 2 2 4" xfId="14695"/>
    <cellStyle name="40% - הדגשה6 3 3 2 2 2 3" xfId="16495"/>
    <cellStyle name="40% - הדגשה6 3 3 2 2 2 3 2" xfId="23290"/>
    <cellStyle name="40% - הדגשה6 3 3 2 2 2 4" xfId="19957"/>
    <cellStyle name="40% - הדגשה6 3 3 2 2 2 5" xfId="12837"/>
    <cellStyle name="40% - הדגשה6 3 3 2 2 2 6" xfId="30087"/>
    <cellStyle name="40% - הדגשה6 3 3 2 2 2 7" xfId="5696"/>
    <cellStyle name="40% - הדגשה6 3 3 2 2 3" xfId="3555"/>
    <cellStyle name="40% - הדגשה6 3 3 2 2 3 2" xfId="9953"/>
    <cellStyle name="40% - הדגשה6 3 3 2 2 3 2 2" xfId="24122"/>
    <cellStyle name="40% - הדגשה6 3 3 2 2 3 2 3" xfId="17454"/>
    <cellStyle name="40% - הדגשה6 3 3 2 2 3 3" xfId="20790"/>
    <cellStyle name="40% - הדגשה6 3 3 2 2 3 4" xfId="13861"/>
    <cellStyle name="40% - הדגשה6 3 3 2 2 3 5" xfId="31146"/>
    <cellStyle name="40% - הדגשה6 3 3 2 2 3 6" xfId="6755"/>
    <cellStyle name="40% - הדגשה6 3 3 2 2 4" xfId="7826"/>
    <cellStyle name="40% - הדגשה6 3 3 2 2 4 2" xfId="22457"/>
    <cellStyle name="40% - הדגשה6 3 3 2 2 4 3" xfId="15662"/>
    <cellStyle name="40% - הדגשה6 3 3 2 2 5" xfId="19124"/>
    <cellStyle name="40% - הדגשה6 3 3 2 2 6" xfId="11997"/>
    <cellStyle name="40% - הדגשה6 3 3 2 2 7" xfId="29019"/>
    <cellStyle name="40% - הדגשה6 3 3 2 2 8" xfId="4628"/>
    <cellStyle name="40% - הדגשה6 3 3 2 3" xfId="1966"/>
    <cellStyle name="40% - הדגשה6 3 3 2 3 2" xfId="8364"/>
    <cellStyle name="40% - הדגשה6 3 3 2 3 2 2" xfId="17871"/>
    <cellStyle name="40% - הדגשה6 3 3 2 3 2 2 2" xfId="24539"/>
    <cellStyle name="40% - הדגשה6 3 3 2 3 2 3" xfId="21207"/>
    <cellStyle name="40% - הדגשה6 3 3 2 3 2 4" xfId="14279"/>
    <cellStyle name="40% - הדגשה6 3 3 2 3 3" xfId="16079"/>
    <cellStyle name="40% - הדגשה6 3 3 2 3 3 2" xfId="22874"/>
    <cellStyle name="40% - הדגשה6 3 3 2 3 4" xfId="19541"/>
    <cellStyle name="40% - הדגשה6 3 3 2 3 5" xfId="12421"/>
    <cellStyle name="40% - הדגשה6 3 3 2 3 6" xfId="29557"/>
    <cellStyle name="40% - הדגשה6 3 3 2 3 7" xfId="5166"/>
    <cellStyle name="40% - הדגשה6 3 3 2 4" xfId="3025"/>
    <cellStyle name="40% - הדגשה6 3 3 2 4 2" xfId="9423"/>
    <cellStyle name="40% - הדגשה6 3 3 2 4 2 2" xfId="23706"/>
    <cellStyle name="40% - הדגשה6 3 3 2 4 2 3" xfId="17038"/>
    <cellStyle name="40% - הדגשה6 3 3 2 4 3" xfId="20374"/>
    <cellStyle name="40% - הדגשה6 3 3 2 4 4" xfId="13381"/>
    <cellStyle name="40% - הדגשה6 3 3 2 4 5" xfId="30616"/>
    <cellStyle name="40% - הדגשה6 3 3 2 4 6" xfId="6225"/>
    <cellStyle name="40% - הדגשה6 3 3 2 5" xfId="7296"/>
    <cellStyle name="40% - הדגשה6 3 3 2 5 2" xfId="22041"/>
    <cellStyle name="40% - הדגשה6 3 3 2 5 3" xfId="15246"/>
    <cellStyle name="40% - הדגשה6 3 3 2 6" xfId="18708"/>
    <cellStyle name="40% - הדגשה6 3 3 2 7" xfId="11507"/>
    <cellStyle name="40% - הדגשה6 3 3 2 8" xfId="28489"/>
    <cellStyle name="40% - הדגשה6 3 3 2 9" xfId="4098"/>
    <cellStyle name="40% - הדגשה6 3 3 3" xfId="1423"/>
    <cellStyle name="40% - הדגשה6 3 3 3 2" xfId="2495"/>
    <cellStyle name="40% - הדגשה6 3 3 3 2 2" xfId="8893"/>
    <cellStyle name="40% - הדגשה6 3 3 3 2 2 2" xfId="18079"/>
    <cellStyle name="40% - הדגשה6 3 3 3 2 2 2 2" xfId="24747"/>
    <cellStyle name="40% - הדגשה6 3 3 3 2 2 3" xfId="21415"/>
    <cellStyle name="40% - הדגשה6 3 3 3 2 2 4" xfId="14487"/>
    <cellStyle name="40% - הדגשה6 3 3 3 2 3" xfId="16287"/>
    <cellStyle name="40% - הדגשה6 3 3 3 2 3 2" xfId="23082"/>
    <cellStyle name="40% - הדגשה6 3 3 3 2 4" xfId="19749"/>
    <cellStyle name="40% - הדגשה6 3 3 3 2 5" xfId="12629"/>
    <cellStyle name="40% - הדגשה6 3 3 3 2 6" xfId="30086"/>
    <cellStyle name="40% - הדגשה6 3 3 3 2 7" xfId="5695"/>
    <cellStyle name="40% - הדגשה6 3 3 3 3" xfId="3554"/>
    <cellStyle name="40% - הדגשה6 3 3 3 3 2" xfId="9952"/>
    <cellStyle name="40% - הדגשה6 3 3 3 3 2 2" xfId="23914"/>
    <cellStyle name="40% - הדגשה6 3 3 3 3 2 3" xfId="17246"/>
    <cellStyle name="40% - הדגשה6 3 3 3 3 3" xfId="20582"/>
    <cellStyle name="40% - הדגשה6 3 3 3 3 4" xfId="13653"/>
    <cellStyle name="40% - הדגשה6 3 3 3 3 5" xfId="31145"/>
    <cellStyle name="40% - הדגשה6 3 3 3 3 6" xfId="6754"/>
    <cellStyle name="40% - הדגשה6 3 3 3 4" xfId="7825"/>
    <cellStyle name="40% - הדגשה6 3 3 3 4 2" xfId="22249"/>
    <cellStyle name="40% - הדגשה6 3 3 3 4 3" xfId="15454"/>
    <cellStyle name="40% - הדגשה6 3 3 3 5" xfId="18916"/>
    <cellStyle name="40% - הדגשה6 3 3 3 6" xfId="11784"/>
    <cellStyle name="40% - הדגשה6 3 3 3 7" xfId="29018"/>
    <cellStyle name="40% - הדגשה6 3 3 3 8" xfId="4627"/>
    <cellStyle name="40% - הדגשה6 3 3 4" xfId="1965"/>
    <cellStyle name="40% - הדגשה6 3 3 4 2" xfId="8363"/>
    <cellStyle name="40% - הדגשה6 3 3 4 2 2" xfId="17662"/>
    <cellStyle name="40% - הדגשה6 3 3 4 2 2 2" xfId="24330"/>
    <cellStyle name="40% - הדגשה6 3 3 4 2 3" xfId="20998"/>
    <cellStyle name="40% - הדגשה6 3 3 4 2 4" xfId="14070"/>
    <cellStyle name="40% - הדגשה6 3 3 4 3" xfId="15870"/>
    <cellStyle name="40% - הדגשה6 3 3 4 3 2" xfId="22665"/>
    <cellStyle name="40% - הדגשה6 3 3 4 4" xfId="19332"/>
    <cellStyle name="40% - הדגשה6 3 3 4 5" xfId="12212"/>
    <cellStyle name="40% - הדגשה6 3 3 4 6" xfId="29556"/>
    <cellStyle name="40% - הדגשה6 3 3 4 7" xfId="5165"/>
    <cellStyle name="40% - הדגשה6 3 3 5" xfId="3024"/>
    <cellStyle name="40% - הדגשה6 3 3 5 2" xfId="9422"/>
    <cellStyle name="40% - הדגשה6 3 3 5 2 2" xfId="23497"/>
    <cellStyle name="40% - הדגשה6 3 3 5 2 3" xfId="16829"/>
    <cellStyle name="40% - הדגשה6 3 3 5 3" xfId="20165"/>
    <cellStyle name="40% - הדגשה6 3 3 5 4" xfId="13172"/>
    <cellStyle name="40% - הדגשה6 3 3 5 5" xfId="30615"/>
    <cellStyle name="40% - הדגשה6 3 3 5 6" xfId="6224"/>
    <cellStyle name="40% - הדגשה6 3 3 6" xfId="7295"/>
    <cellStyle name="40% - הדגשה6 3 3 6 2" xfId="21832"/>
    <cellStyle name="40% - הדגשה6 3 3 6 3" xfId="15037"/>
    <cellStyle name="40% - הדגשה6 3 3 7" xfId="18352"/>
    <cellStyle name="40% - הדגשה6 3 3 8" xfId="25528"/>
    <cellStyle name="40% - הדגשה6 3 3 9" xfId="11184"/>
    <cellStyle name="40% - הדגשה6 3 4" xfId="703"/>
    <cellStyle name="40% - הדגשה6 3 4 2" xfId="1425"/>
    <cellStyle name="40% - הדגשה6 3 4 2 2" xfId="2497"/>
    <cellStyle name="40% - הדגשה6 3 4 2 2 2" xfId="8895"/>
    <cellStyle name="40% - הדגשה6 3 4 2 2 2 2" xfId="18143"/>
    <cellStyle name="40% - הדגשה6 3 4 2 2 2 2 2" xfId="24811"/>
    <cellStyle name="40% - הדגשה6 3 4 2 2 2 3" xfId="21479"/>
    <cellStyle name="40% - הדגשה6 3 4 2 2 2 4" xfId="14551"/>
    <cellStyle name="40% - הדגשה6 3 4 2 2 3" xfId="16351"/>
    <cellStyle name="40% - הדגשה6 3 4 2 2 3 2" xfId="23146"/>
    <cellStyle name="40% - הדגשה6 3 4 2 2 4" xfId="19813"/>
    <cellStyle name="40% - הדגשה6 3 4 2 2 5" xfId="12693"/>
    <cellStyle name="40% - הדגשה6 3 4 2 2 6" xfId="30088"/>
    <cellStyle name="40% - הדגשה6 3 4 2 2 7" xfId="5697"/>
    <cellStyle name="40% - הדגשה6 3 4 2 3" xfId="3556"/>
    <cellStyle name="40% - הדגשה6 3 4 2 3 2" xfId="9954"/>
    <cellStyle name="40% - הדגשה6 3 4 2 3 2 2" xfId="23978"/>
    <cellStyle name="40% - הדגשה6 3 4 2 3 2 3" xfId="17310"/>
    <cellStyle name="40% - הדגשה6 3 4 2 3 3" xfId="20646"/>
    <cellStyle name="40% - הדגשה6 3 4 2 3 4" xfId="13717"/>
    <cellStyle name="40% - הדגשה6 3 4 2 3 5" xfId="31147"/>
    <cellStyle name="40% - הדגשה6 3 4 2 3 6" xfId="6756"/>
    <cellStyle name="40% - הדגשה6 3 4 2 4" xfId="7827"/>
    <cellStyle name="40% - הדגשה6 3 4 2 4 2" xfId="22313"/>
    <cellStyle name="40% - הדגשה6 3 4 2 4 3" xfId="15518"/>
    <cellStyle name="40% - הדגשה6 3 4 2 5" xfId="18980"/>
    <cellStyle name="40% - הדגשה6 3 4 2 6" xfId="11853"/>
    <cellStyle name="40% - הדגשה6 3 4 2 7" xfId="29020"/>
    <cellStyle name="40% - הדגשה6 3 4 2 8" xfId="4629"/>
    <cellStyle name="40% - הדגשה6 3 4 3" xfId="1967"/>
    <cellStyle name="40% - הדגשה6 3 4 3 2" xfId="8365"/>
    <cellStyle name="40% - הדגשה6 3 4 3 2 2" xfId="17727"/>
    <cellStyle name="40% - הדגשה6 3 4 3 2 2 2" xfId="24395"/>
    <cellStyle name="40% - הדגשה6 3 4 3 2 3" xfId="21063"/>
    <cellStyle name="40% - הדגשה6 3 4 3 2 4" xfId="14135"/>
    <cellStyle name="40% - הדגשה6 3 4 3 3" xfId="15935"/>
    <cellStyle name="40% - הדגשה6 3 4 3 3 2" xfId="22730"/>
    <cellStyle name="40% - הדגשה6 3 4 3 4" xfId="19397"/>
    <cellStyle name="40% - הדגשה6 3 4 3 5" xfId="12277"/>
    <cellStyle name="40% - הדגשה6 3 4 3 6" xfId="29558"/>
    <cellStyle name="40% - הדגשה6 3 4 3 7" xfId="5167"/>
    <cellStyle name="40% - הדגשה6 3 4 4" xfId="3026"/>
    <cellStyle name="40% - הדגשה6 3 4 4 2" xfId="9424"/>
    <cellStyle name="40% - הדגשה6 3 4 4 2 2" xfId="23562"/>
    <cellStyle name="40% - הדגשה6 3 4 4 2 3" xfId="16894"/>
    <cellStyle name="40% - הדגשה6 3 4 4 3" xfId="20230"/>
    <cellStyle name="40% - הדגשה6 3 4 4 4" xfId="13237"/>
    <cellStyle name="40% - הדגשה6 3 4 4 5" xfId="30617"/>
    <cellStyle name="40% - הדגשה6 3 4 4 6" xfId="6226"/>
    <cellStyle name="40% - הדגשה6 3 4 5" xfId="7297"/>
    <cellStyle name="40% - הדגשה6 3 4 5 2" xfId="21897"/>
    <cellStyle name="40% - הדגשה6 3 4 5 3" xfId="15102"/>
    <cellStyle name="40% - הדגשה6 3 4 6" xfId="18335"/>
    <cellStyle name="40% - הדגשה6 3 4 7" xfId="11363"/>
    <cellStyle name="40% - הדגשה6 3 4 8" xfId="28490"/>
    <cellStyle name="40% - הדגשה6 3 4 9" xfId="4099"/>
    <cellStyle name="40% - הדגשה6 3 5" xfId="704"/>
    <cellStyle name="40% - הדגשה6 3 5 2" xfId="1426"/>
    <cellStyle name="40% - הדגשה6 3 5 2 2" xfId="2498"/>
    <cellStyle name="40% - הדגשה6 3 5 2 2 2" xfId="8896"/>
    <cellStyle name="40% - הדגשה6 3 5 2 2 2 2" xfId="24602"/>
    <cellStyle name="40% - הדגשה6 3 5 2 2 2 3" xfId="17934"/>
    <cellStyle name="40% - הדגשה6 3 5 2 2 3" xfId="21270"/>
    <cellStyle name="40% - הדגשה6 3 5 2 2 4" xfId="14342"/>
    <cellStyle name="40% - הדגשה6 3 5 2 2 5" xfId="30089"/>
    <cellStyle name="40% - הדגשה6 3 5 2 2 6" xfId="5698"/>
    <cellStyle name="40% - הדגשה6 3 5 2 3" xfId="3557"/>
    <cellStyle name="40% - הדגשה6 3 5 2 3 2" xfId="9955"/>
    <cellStyle name="40% - הדגשה6 3 5 2 3 2 2" xfId="22937"/>
    <cellStyle name="40% - הדגשה6 3 5 2 3 3" xfId="16142"/>
    <cellStyle name="40% - הדגשה6 3 5 2 3 4" xfId="31148"/>
    <cellStyle name="40% - הדגשה6 3 5 2 3 5" xfId="6757"/>
    <cellStyle name="40% - הדגשה6 3 5 2 4" xfId="7828"/>
    <cellStyle name="40% - הדגשה6 3 5 2 4 2" xfId="19604"/>
    <cellStyle name="40% - הדגשה6 3 5 2 5" xfId="12484"/>
    <cellStyle name="40% - הדגשה6 3 5 2 6" xfId="29021"/>
    <cellStyle name="40% - הדגשה6 3 5 2 7" xfId="4630"/>
    <cellStyle name="40% - הדגשה6 3 5 3" xfId="1968"/>
    <cellStyle name="40% - הדגשה6 3 5 3 2" xfId="8366"/>
    <cellStyle name="40% - הדגשה6 3 5 3 2 2" xfId="23769"/>
    <cellStyle name="40% - הדגשה6 3 5 3 2 3" xfId="17101"/>
    <cellStyle name="40% - הדגשה6 3 5 3 3" xfId="20437"/>
    <cellStyle name="40% - הדגשה6 3 5 3 4" xfId="13508"/>
    <cellStyle name="40% - הדגשה6 3 5 3 5" xfId="29559"/>
    <cellStyle name="40% - הדגשה6 3 5 3 6" xfId="5168"/>
    <cellStyle name="40% - הדגשה6 3 5 4" xfId="3027"/>
    <cellStyle name="40% - הדגשה6 3 5 4 2" xfId="9425"/>
    <cellStyle name="40% - הדגשה6 3 5 4 2 2" xfId="22104"/>
    <cellStyle name="40% - הדגשה6 3 5 4 3" xfId="15309"/>
    <cellStyle name="40% - הדגשה6 3 5 4 4" xfId="30618"/>
    <cellStyle name="40% - הדגשה6 3 5 4 5" xfId="6227"/>
    <cellStyle name="40% - הדגשה6 3 5 5" xfId="7298"/>
    <cellStyle name="40% - הדגשה6 3 5 5 2" xfId="18771"/>
    <cellStyle name="40% - הדגשה6 3 5 6" xfId="11639"/>
    <cellStyle name="40% - הדגשה6 3 5 7" xfId="28491"/>
    <cellStyle name="40% - הדגשה6 3 5 8" xfId="4100"/>
    <cellStyle name="40% - הדגשה6 3 6" xfId="511"/>
    <cellStyle name="40% - הדגשה6 3 6 2" xfId="13925"/>
    <cellStyle name="40% - הדגשה6 3 6 2 2" xfId="17517"/>
    <cellStyle name="40% - הדגשה6 3 6 2 2 2" xfId="24185"/>
    <cellStyle name="40% - הדגשה6 3 6 2 3" xfId="20853"/>
    <cellStyle name="40% - הדגשה6 3 6 3" xfId="15725"/>
    <cellStyle name="40% - הדגשה6 3 6 3 2" xfId="22520"/>
    <cellStyle name="40% - הדגשה6 3 6 4" xfId="19187"/>
    <cellStyle name="40% - הדגשה6 3 6 5" xfId="26831"/>
    <cellStyle name="40% - הדגשה6 3 6 6" xfId="12067"/>
    <cellStyle name="40% - הדגשה6 3 7" xfId="1126"/>
    <cellStyle name="40% - הדגשה6 3 7 2" xfId="2198"/>
    <cellStyle name="40% - הדגשה6 3 7 2 2" xfId="8596"/>
    <cellStyle name="40% - הדגשה6 3 7 2 2 2" xfId="23352"/>
    <cellStyle name="40% - הדגשה6 3 7 2 3" xfId="16684"/>
    <cellStyle name="40% - הדגשה6 3 7 2 4" xfId="29789"/>
    <cellStyle name="40% - הדגשה6 3 7 2 5" xfId="5398"/>
    <cellStyle name="40% - הדגשה6 3 7 3" xfId="3257"/>
    <cellStyle name="40% - הדגשה6 3 7 3 2" xfId="9655"/>
    <cellStyle name="40% - הדגשה6 3 7 3 3" xfId="20020"/>
    <cellStyle name="40% - הדגשה6 3 7 3 4" xfId="30848"/>
    <cellStyle name="40% - הדגשה6 3 7 3 5" xfId="6457"/>
    <cellStyle name="40% - הדגשה6 3 7 4" xfId="7528"/>
    <cellStyle name="40% - הדגשה6 3 7 5" xfId="13027"/>
    <cellStyle name="40% - הדגשה6 3 7 6" xfId="28721"/>
    <cellStyle name="40% - הדגשה6 3 7 7" xfId="4330"/>
    <cellStyle name="40% - הדגשה6 3 8" xfId="1668"/>
    <cellStyle name="40% - הדגשה6 3 8 2" xfId="8066"/>
    <cellStyle name="40% - הדגשה6 3 8 2 2" xfId="21687"/>
    <cellStyle name="40% - הדגשה6 3 8 3" xfId="14892"/>
    <cellStyle name="40% - הדגשה6 3 8 4" xfId="29259"/>
    <cellStyle name="40% - הדגשה6 3 8 5" xfId="4868"/>
    <cellStyle name="40% - הדגשה6 3 9" xfId="2727"/>
    <cellStyle name="40% - הדגשה6 3 9 2" xfId="9125"/>
    <cellStyle name="40% - הדגשה6 3 9 3" xfId="18360"/>
    <cellStyle name="40% - הדגשה6 3 9 4" xfId="30318"/>
    <cellStyle name="40% - הדגשה6 3 9 5" xfId="5927"/>
    <cellStyle name="40% - הדגשה6 30" xfId="26247"/>
    <cellStyle name="40% - הדגשה6 31" xfId="10111"/>
    <cellStyle name="40% - הדגשה6 32" xfId="28111"/>
    <cellStyle name="40% - הדגשה6 33" xfId="3724"/>
    <cellStyle name="40% - הדגשה6 4" xfId="705"/>
    <cellStyle name="40% - הדגשה6 4 10" xfId="28492"/>
    <cellStyle name="40% - הדגשה6 4 11" xfId="4101"/>
    <cellStyle name="40% - הדגשה6 4 2" xfId="706"/>
    <cellStyle name="40% - הדגשה6 4 2 2" xfId="707"/>
    <cellStyle name="40% - הדגשה6 4 2 2 2" xfId="1429"/>
    <cellStyle name="40% - הדגשה6 4 2 2 2 2" xfId="2501"/>
    <cellStyle name="40% - הדגשה6 4 2 2 2 2 2" xfId="8899"/>
    <cellStyle name="40% - הדגשה6 4 2 2 2 2 2 2" xfId="24882"/>
    <cellStyle name="40% - הדגשה6 4 2 2 2 2 2 3" xfId="18214"/>
    <cellStyle name="40% - הדגשה6 4 2 2 2 2 3" xfId="21550"/>
    <cellStyle name="40% - הדגשה6 4 2 2 2 2 4" xfId="14622"/>
    <cellStyle name="40% - הדגשה6 4 2 2 2 2 5" xfId="30092"/>
    <cellStyle name="40% - הדגשה6 4 2 2 2 2 6" xfId="5701"/>
    <cellStyle name="40% - הדגשה6 4 2 2 2 3" xfId="3560"/>
    <cellStyle name="40% - הדגשה6 4 2 2 2 3 2" xfId="9958"/>
    <cellStyle name="40% - הדגשה6 4 2 2 2 3 2 2" xfId="23217"/>
    <cellStyle name="40% - הדגשה6 4 2 2 2 3 3" xfId="16422"/>
    <cellStyle name="40% - הדגשה6 4 2 2 2 3 4" xfId="31151"/>
    <cellStyle name="40% - הדגשה6 4 2 2 2 3 5" xfId="6760"/>
    <cellStyle name="40% - הדגשה6 4 2 2 2 4" xfId="7831"/>
    <cellStyle name="40% - הדגשה6 4 2 2 2 4 2" xfId="19884"/>
    <cellStyle name="40% - הדגשה6 4 2 2 2 5" xfId="12764"/>
    <cellStyle name="40% - הדגשה6 4 2 2 2 6" xfId="29024"/>
    <cellStyle name="40% - הדגשה6 4 2 2 2 7" xfId="4633"/>
    <cellStyle name="40% - הדגשה6 4 2 2 3" xfId="1971"/>
    <cellStyle name="40% - הדגשה6 4 2 2 3 2" xfId="8369"/>
    <cellStyle name="40% - הדגשה6 4 2 2 3 2 2" xfId="24049"/>
    <cellStyle name="40% - הדגשה6 4 2 2 3 2 3" xfId="17381"/>
    <cellStyle name="40% - הדגשה6 4 2 2 3 3" xfId="20717"/>
    <cellStyle name="40% - הדגשה6 4 2 2 3 4" xfId="13788"/>
    <cellStyle name="40% - הדגשה6 4 2 2 3 5" xfId="29562"/>
    <cellStyle name="40% - הדגשה6 4 2 2 3 6" xfId="5171"/>
    <cellStyle name="40% - הדגשה6 4 2 2 4" xfId="3030"/>
    <cellStyle name="40% - הדגשה6 4 2 2 4 2" xfId="9428"/>
    <cellStyle name="40% - הדגשה6 4 2 2 4 2 2" xfId="22384"/>
    <cellStyle name="40% - הדגשה6 4 2 2 4 3" xfId="15589"/>
    <cellStyle name="40% - הדגשה6 4 2 2 4 4" xfId="30621"/>
    <cellStyle name="40% - הדגשה6 4 2 2 4 5" xfId="6230"/>
    <cellStyle name="40% - הדגשה6 4 2 2 5" xfId="7301"/>
    <cellStyle name="40% - הדגשה6 4 2 2 5 2" xfId="19051"/>
    <cellStyle name="40% - הדגשה6 4 2 2 6" xfId="11924"/>
    <cellStyle name="40% - הדגשה6 4 2 2 7" xfId="28494"/>
    <cellStyle name="40% - הדגשה6 4 2 2 8" xfId="4103"/>
    <cellStyle name="40% - הדגשה6 4 2 3" xfId="1428"/>
    <cellStyle name="40% - הדגשה6 4 2 3 2" xfId="2500"/>
    <cellStyle name="40% - הדגשה6 4 2 3 2 2" xfId="8898"/>
    <cellStyle name="40% - הדגשה6 4 2 3 2 2 2" xfId="24466"/>
    <cellStyle name="40% - הדגשה6 4 2 3 2 2 3" xfId="17798"/>
    <cellStyle name="40% - הדגשה6 4 2 3 2 3" xfId="21134"/>
    <cellStyle name="40% - הדגשה6 4 2 3 2 4" xfId="14206"/>
    <cellStyle name="40% - הדגשה6 4 2 3 2 5" xfId="30091"/>
    <cellStyle name="40% - הדגשה6 4 2 3 2 6" xfId="5700"/>
    <cellStyle name="40% - הדגשה6 4 2 3 3" xfId="3559"/>
    <cellStyle name="40% - הדגשה6 4 2 3 3 2" xfId="9957"/>
    <cellStyle name="40% - הדגשה6 4 2 3 3 2 2" xfId="22801"/>
    <cellStyle name="40% - הדגשה6 4 2 3 3 3" xfId="16006"/>
    <cellStyle name="40% - הדגשה6 4 2 3 3 4" xfId="31150"/>
    <cellStyle name="40% - הדגשה6 4 2 3 3 5" xfId="6759"/>
    <cellStyle name="40% - הדגשה6 4 2 3 4" xfId="7830"/>
    <cellStyle name="40% - הדגשה6 4 2 3 4 2" xfId="19468"/>
    <cellStyle name="40% - הדגשה6 4 2 3 5" xfId="12348"/>
    <cellStyle name="40% - הדגשה6 4 2 3 6" xfId="29023"/>
    <cellStyle name="40% - הדגשה6 4 2 3 7" xfId="4632"/>
    <cellStyle name="40% - הדגשה6 4 2 4" xfId="1970"/>
    <cellStyle name="40% - הדגשה6 4 2 4 2" xfId="8368"/>
    <cellStyle name="40% - הדגשה6 4 2 4 2 2" xfId="23633"/>
    <cellStyle name="40% - הדגשה6 4 2 4 2 3" xfId="16965"/>
    <cellStyle name="40% - הדגשה6 4 2 4 3" xfId="20301"/>
    <cellStyle name="40% - הדגשה6 4 2 4 4" xfId="13308"/>
    <cellStyle name="40% - הדגשה6 4 2 4 5" xfId="29561"/>
    <cellStyle name="40% - הדגשה6 4 2 4 6" xfId="5170"/>
    <cellStyle name="40% - הדגשה6 4 2 5" xfId="3029"/>
    <cellStyle name="40% - הדגשה6 4 2 5 2" xfId="9427"/>
    <cellStyle name="40% - הדגשה6 4 2 5 2 2" xfId="21968"/>
    <cellStyle name="40% - הדגשה6 4 2 5 3" xfId="15173"/>
    <cellStyle name="40% - הדגשה6 4 2 5 4" xfId="30620"/>
    <cellStyle name="40% - הדגשה6 4 2 5 5" xfId="6229"/>
    <cellStyle name="40% - הדגשה6 4 2 6" xfId="7300"/>
    <cellStyle name="40% - הדגשה6 4 2 6 2" xfId="18635"/>
    <cellStyle name="40% - הדגשה6 4 2 7" xfId="11434"/>
    <cellStyle name="40% - הדגשה6 4 2 8" xfId="28493"/>
    <cellStyle name="40% - הדגשה6 4 2 9" xfId="4102"/>
    <cellStyle name="40% - הדגשה6 4 3" xfId="708"/>
    <cellStyle name="40% - הדגשה6 4 3 2" xfId="1430"/>
    <cellStyle name="40% - הדגשה6 4 3 2 2" xfId="2502"/>
    <cellStyle name="40% - הדגשה6 4 3 2 2 2" xfId="8900"/>
    <cellStyle name="40% - הדגשה6 4 3 2 2 2 2" xfId="24673"/>
    <cellStyle name="40% - הדגשה6 4 3 2 2 2 3" xfId="18005"/>
    <cellStyle name="40% - הדגשה6 4 3 2 2 3" xfId="21341"/>
    <cellStyle name="40% - הדגשה6 4 3 2 2 4" xfId="14413"/>
    <cellStyle name="40% - הדגשה6 4 3 2 2 5" xfId="30093"/>
    <cellStyle name="40% - הדגשה6 4 3 2 2 6" xfId="5702"/>
    <cellStyle name="40% - הדגשה6 4 3 2 3" xfId="3561"/>
    <cellStyle name="40% - הדגשה6 4 3 2 3 2" xfId="9959"/>
    <cellStyle name="40% - הדגשה6 4 3 2 3 2 2" xfId="23008"/>
    <cellStyle name="40% - הדגשה6 4 3 2 3 3" xfId="16213"/>
    <cellStyle name="40% - הדגשה6 4 3 2 3 4" xfId="31152"/>
    <cellStyle name="40% - הדגשה6 4 3 2 3 5" xfId="6761"/>
    <cellStyle name="40% - הדגשה6 4 3 2 4" xfId="7832"/>
    <cellStyle name="40% - הדגשה6 4 3 2 4 2" xfId="19675"/>
    <cellStyle name="40% - הדגשה6 4 3 2 5" xfId="12555"/>
    <cellStyle name="40% - הדגשה6 4 3 2 6" xfId="29025"/>
    <cellStyle name="40% - הדגשה6 4 3 2 7" xfId="4634"/>
    <cellStyle name="40% - הדגשה6 4 3 3" xfId="1972"/>
    <cellStyle name="40% - הדגשה6 4 3 3 2" xfId="8370"/>
    <cellStyle name="40% - הדגשה6 4 3 3 2 2" xfId="23840"/>
    <cellStyle name="40% - הדגשה6 4 3 3 2 3" xfId="17172"/>
    <cellStyle name="40% - הדגשה6 4 3 3 3" xfId="20508"/>
    <cellStyle name="40% - הדגשה6 4 3 3 4" xfId="13579"/>
    <cellStyle name="40% - הדגשה6 4 3 3 5" xfId="29563"/>
    <cellStyle name="40% - הדגשה6 4 3 3 6" xfId="5172"/>
    <cellStyle name="40% - הדגשה6 4 3 4" xfId="3031"/>
    <cellStyle name="40% - הדגשה6 4 3 4 2" xfId="9429"/>
    <cellStyle name="40% - הדגשה6 4 3 4 2 2" xfId="22175"/>
    <cellStyle name="40% - הדגשה6 4 3 4 3" xfId="15380"/>
    <cellStyle name="40% - הדגשה6 4 3 4 4" xfId="30622"/>
    <cellStyle name="40% - הדגשה6 4 3 4 5" xfId="6231"/>
    <cellStyle name="40% - הדגשה6 4 3 5" xfId="7302"/>
    <cellStyle name="40% - הדגשה6 4 3 5 2" xfId="18842"/>
    <cellStyle name="40% - הדגשה6 4 3 6" xfId="11710"/>
    <cellStyle name="40% - הדגשה6 4 3 7" xfId="28495"/>
    <cellStyle name="40% - הדגשה6 4 3 8" xfId="4104"/>
    <cellStyle name="40% - הדגשה6 4 4" xfId="709"/>
    <cellStyle name="40% - הדגשה6 4 4 2" xfId="1431"/>
    <cellStyle name="40% - הדגשה6 4 4 2 2" xfId="2503"/>
    <cellStyle name="40% - הדגשה6 4 4 2 2 2" xfId="8901"/>
    <cellStyle name="40% - הדגשה6 4 4 2 2 2 2" xfId="24256"/>
    <cellStyle name="40% - הדגשה6 4 4 2 2 3" xfId="17588"/>
    <cellStyle name="40% - הדגשה6 4 4 2 2 4" xfId="30094"/>
    <cellStyle name="40% - הדגשה6 4 4 2 2 5" xfId="5703"/>
    <cellStyle name="40% - הדגשה6 4 4 2 3" xfId="3562"/>
    <cellStyle name="40% - הדגשה6 4 4 2 3 2" xfId="9960"/>
    <cellStyle name="40% - הדגשה6 4 4 2 3 3" xfId="20924"/>
    <cellStyle name="40% - הדגשה6 4 4 2 3 4" xfId="31153"/>
    <cellStyle name="40% - הדגשה6 4 4 2 3 5" xfId="6762"/>
    <cellStyle name="40% - הדגשה6 4 4 2 4" xfId="7833"/>
    <cellStyle name="40% - הדגשה6 4 4 2 5" xfId="13996"/>
    <cellStyle name="40% - הדגשה6 4 4 2 6" xfId="29026"/>
    <cellStyle name="40% - הדגשה6 4 4 2 7" xfId="4635"/>
    <cellStyle name="40% - הדגשה6 4 4 3" xfId="1973"/>
    <cellStyle name="40% - הדגשה6 4 4 3 2" xfId="8371"/>
    <cellStyle name="40% - הדגשה6 4 4 3 2 2" xfId="22591"/>
    <cellStyle name="40% - הדגשה6 4 4 3 3" xfId="15796"/>
    <cellStyle name="40% - הדגשה6 4 4 3 4" xfId="29564"/>
    <cellStyle name="40% - הדגשה6 4 4 3 5" xfId="5173"/>
    <cellStyle name="40% - הדגשה6 4 4 4" xfId="3032"/>
    <cellStyle name="40% - הדגשה6 4 4 4 2" xfId="9430"/>
    <cellStyle name="40% - הדגשה6 4 4 4 3" xfId="19258"/>
    <cellStyle name="40% - הדגשה6 4 4 4 4" xfId="30623"/>
    <cellStyle name="40% - הדגשה6 4 4 4 5" xfId="6232"/>
    <cellStyle name="40% - הדגשה6 4 4 5" xfId="7303"/>
    <cellStyle name="40% - הדגשה6 4 4 6" xfId="12138"/>
    <cellStyle name="40% - הדגשה6 4 4 7" xfId="28496"/>
    <cellStyle name="40% - הדגשה6 4 4 8" xfId="4105"/>
    <cellStyle name="40% - הדגשה6 4 5" xfId="1427"/>
    <cellStyle name="40% - הדגשה6 4 5 2" xfId="2499"/>
    <cellStyle name="40% - הדגשה6 4 5 2 2" xfId="8897"/>
    <cellStyle name="40% - הדגשה6 4 5 2 2 2" xfId="23423"/>
    <cellStyle name="40% - הדגשה6 4 5 2 3" xfId="16755"/>
    <cellStyle name="40% - הדגשה6 4 5 2 4" xfId="30090"/>
    <cellStyle name="40% - הדגשה6 4 5 2 5" xfId="5699"/>
    <cellStyle name="40% - הדגשה6 4 5 3" xfId="3558"/>
    <cellStyle name="40% - הדגשה6 4 5 3 2" xfId="9956"/>
    <cellStyle name="40% - הדגשה6 4 5 3 3" xfId="20091"/>
    <cellStyle name="40% - הדגשה6 4 5 3 4" xfId="31149"/>
    <cellStyle name="40% - הדגשה6 4 5 3 5" xfId="6758"/>
    <cellStyle name="40% - הדגשה6 4 5 4" xfId="7829"/>
    <cellStyle name="40% - הדגשה6 4 5 5" xfId="13098"/>
    <cellStyle name="40% - הדגשה6 4 5 6" xfId="29022"/>
    <cellStyle name="40% - הדגשה6 4 5 7" xfId="4631"/>
    <cellStyle name="40% - הדגשה6 4 6" xfId="1969"/>
    <cellStyle name="40% - הדגשה6 4 6 2" xfId="8367"/>
    <cellStyle name="40% - הדגשה6 4 6 2 2" xfId="21758"/>
    <cellStyle name="40% - הדגשה6 4 6 3" xfId="14963"/>
    <cellStyle name="40% - הדגשה6 4 6 4" xfId="29560"/>
    <cellStyle name="40% - הדגשה6 4 6 5" xfId="5169"/>
    <cellStyle name="40% - הדגשה6 4 7" xfId="3028"/>
    <cellStyle name="40% - הדגשה6 4 7 2" xfId="9426"/>
    <cellStyle name="40% - הדגשה6 4 7 3" xfId="18491"/>
    <cellStyle name="40% - הדגשה6 4 7 4" xfId="30619"/>
    <cellStyle name="40% - הדגשה6 4 7 5" xfId="6228"/>
    <cellStyle name="40% - הדגשה6 4 8" xfId="7299"/>
    <cellStyle name="40% - הדגשה6 4 9" xfId="10832"/>
    <cellStyle name="40% - הדגשה6 5" xfId="710"/>
    <cellStyle name="40% - הדגשה6 5 2" xfId="711"/>
    <cellStyle name="40% - הדגשה6 5 2 2" xfId="1433"/>
    <cellStyle name="40% - הדגשה6 5 2 2 2" xfId="2505"/>
    <cellStyle name="40% - הדגשה6 5 2 2 2 2" xfId="8903"/>
    <cellStyle name="40% - הדגשה6 5 2 2 2 3" xfId="27512"/>
    <cellStyle name="40% - הדגשה6 5 2 2 2 4" xfId="30096"/>
    <cellStyle name="40% - הדגשה6 5 2 2 2 5" xfId="5705"/>
    <cellStyle name="40% - הדגשה6 5 2 2 3" xfId="3564"/>
    <cellStyle name="40% - הדגשה6 5 2 2 3 2" xfId="9962"/>
    <cellStyle name="40% - הדגשה6 5 2 2 3 3" xfId="27973"/>
    <cellStyle name="40% - הדגשה6 5 2 2 3 4" xfId="31155"/>
    <cellStyle name="40% - הדגשה6 5 2 2 3 5" xfId="6764"/>
    <cellStyle name="40% - הדגשה6 5 2 2 4" xfId="7835"/>
    <cellStyle name="40% - הדגשה6 5 2 2 5" xfId="27082"/>
    <cellStyle name="40% - הדגשה6 5 2 2 6" xfId="29028"/>
    <cellStyle name="40% - הדגשה6 5 2 2 7" xfId="4637"/>
    <cellStyle name="40% - הדגשה6 5 2 3" xfId="1975"/>
    <cellStyle name="40% - הדגשה6 5 2 3 2" xfId="8373"/>
    <cellStyle name="40% - הדגשה6 5 2 3 3" xfId="27290"/>
    <cellStyle name="40% - הדגשה6 5 2 3 4" xfId="29566"/>
    <cellStyle name="40% - הדגשה6 5 2 3 5" xfId="5175"/>
    <cellStyle name="40% - הדגשה6 5 2 4" xfId="3034"/>
    <cellStyle name="40% - הדגשה6 5 2 4 2" xfId="9432"/>
    <cellStyle name="40% - הדגשה6 5 2 4 3" xfId="27741"/>
    <cellStyle name="40% - הדגשה6 5 2 4 4" xfId="30625"/>
    <cellStyle name="40% - הדגשה6 5 2 4 5" xfId="6234"/>
    <cellStyle name="40% - הדגשה6 5 2 5" xfId="7305"/>
    <cellStyle name="40% - הדגשה6 5 2 6" xfId="26471"/>
    <cellStyle name="40% - הדגשה6 5 2 7" xfId="28498"/>
    <cellStyle name="40% - הדגשה6 5 2 8" xfId="4107"/>
    <cellStyle name="40% - הדגשה6 5 3" xfId="1432"/>
    <cellStyle name="40% - הדגשה6 5 3 2" xfId="2504"/>
    <cellStyle name="40% - הדגשה6 5 3 2 2" xfId="8902"/>
    <cellStyle name="40% - הדגשה6 5 3 2 3" xfId="27511"/>
    <cellStyle name="40% - הדגשה6 5 3 2 4" xfId="30095"/>
    <cellStyle name="40% - הדגשה6 5 3 2 5" xfId="5704"/>
    <cellStyle name="40% - הדגשה6 5 3 3" xfId="3563"/>
    <cellStyle name="40% - הדגשה6 5 3 3 2" xfId="9961"/>
    <cellStyle name="40% - הדגשה6 5 3 3 3" xfId="27972"/>
    <cellStyle name="40% - הדגשה6 5 3 3 4" xfId="31154"/>
    <cellStyle name="40% - הדגשה6 5 3 3 5" xfId="6763"/>
    <cellStyle name="40% - הדגשה6 5 3 4" xfId="7834"/>
    <cellStyle name="40% - הדגשה6 5 3 5" xfId="25613"/>
    <cellStyle name="40% - הדגשה6 5 3 6" xfId="29027"/>
    <cellStyle name="40% - הדגשה6 5 3 7" xfId="4636"/>
    <cellStyle name="40% - הדגשה6 5 4" xfId="1974"/>
    <cellStyle name="40% - הדגשה6 5 4 2" xfId="8372"/>
    <cellStyle name="40% - הדגשה6 5 4 3" xfId="27289"/>
    <cellStyle name="40% - הדגשה6 5 4 4" xfId="29565"/>
    <cellStyle name="40% - הדגשה6 5 4 5" xfId="5174"/>
    <cellStyle name="40% - הדגשה6 5 5" xfId="3033"/>
    <cellStyle name="40% - הדגשה6 5 5 2" xfId="9431"/>
    <cellStyle name="40% - הדגשה6 5 5 3" xfId="27740"/>
    <cellStyle name="40% - הדגשה6 5 5 4" xfId="30624"/>
    <cellStyle name="40% - הדגשה6 5 5 5" xfId="6233"/>
    <cellStyle name="40% - הדגשה6 5 6" xfId="7304"/>
    <cellStyle name="40% - הדגשה6 5 7" xfId="10831"/>
    <cellStyle name="40% - הדגשה6 5 8" xfId="28497"/>
    <cellStyle name="40% - הדגשה6 5 9" xfId="4106"/>
    <cellStyle name="40% - הדגשה6 6" xfId="712"/>
    <cellStyle name="40% - הדגשה6 6 10" xfId="4108"/>
    <cellStyle name="40% - הדגשה6 6 2" xfId="1434"/>
    <cellStyle name="40% - הדגשה6 6 2 2" xfId="2506"/>
    <cellStyle name="40% - הדגשה6 6 2 2 2" xfId="8904"/>
    <cellStyle name="40% - הדגשה6 6 2 2 2 2" xfId="14675"/>
    <cellStyle name="40% - הדגשה6 6 2 2 2 2 2" xfId="18267"/>
    <cellStyle name="40% - הדגשה6 6 2 2 2 2 2 2" xfId="24935"/>
    <cellStyle name="40% - הדגשה6 6 2 2 2 2 3" xfId="21603"/>
    <cellStyle name="40% - הדגשה6 6 2 2 2 3" xfId="16475"/>
    <cellStyle name="40% - הדגשה6 6 2 2 2 3 2" xfId="23270"/>
    <cellStyle name="40% - הדגשה6 6 2 2 2 4" xfId="19937"/>
    <cellStyle name="40% - הדגשה6 6 2 2 2 5" xfId="12817"/>
    <cellStyle name="40% - הדגשה6 6 2 2 3" xfId="13841"/>
    <cellStyle name="40% - הדגשה6 6 2 2 3 2" xfId="17434"/>
    <cellStyle name="40% - הדגשה6 6 2 2 3 2 2" xfId="24102"/>
    <cellStyle name="40% - הדגשה6 6 2 2 3 3" xfId="20770"/>
    <cellStyle name="40% - הדגשה6 6 2 2 4" xfId="15642"/>
    <cellStyle name="40% - הדגשה6 6 2 2 4 2" xfId="22437"/>
    <cellStyle name="40% - הדגשה6 6 2 2 5" xfId="19104"/>
    <cellStyle name="40% - הדגשה6 6 2 2 6" xfId="11977"/>
    <cellStyle name="40% - הדגשה6 6 2 2 7" xfId="30097"/>
    <cellStyle name="40% - הדגשה6 6 2 2 8" xfId="5706"/>
    <cellStyle name="40% - הדגשה6 6 2 3" xfId="3565"/>
    <cellStyle name="40% - הדגשה6 6 2 3 2" xfId="9963"/>
    <cellStyle name="40% - הדגשה6 6 2 3 2 2" xfId="17851"/>
    <cellStyle name="40% - הדגשה6 6 2 3 2 2 2" xfId="24519"/>
    <cellStyle name="40% - הדגשה6 6 2 3 2 3" xfId="21187"/>
    <cellStyle name="40% - הדגשה6 6 2 3 2 4" xfId="14259"/>
    <cellStyle name="40% - הדגשה6 6 2 3 3" xfId="16059"/>
    <cellStyle name="40% - הדגשה6 6 2 3 3 2" xfId="22854"/>
    <cellStyle name="40% - הדגשה6 6 2 3 4" xfId="19521"/>
    <cellStyle name="40% - הדגשה6 6 2 3 5" xfId="12401"/>
    <cellStyle name="40% - הדגשה6 6 2 3 6" xfId="31156"/>
    <cellStyle name="40% - הדגשה6 6 2 3 7" xfId="6765"/>
    <cellStyle name="40% - הדגשה6 6 2 4" xfId="7836"/>
    <cellStyle name="40% - הדגשה6 6 2 4 2" xfId="17018"/>
    <cellStyle name="40% - הדגשה6 6 2 4 2 2" xfId="23686"/>
    <cellStyle name="40% - הדגשה6 6 2 4 3" xfId="20354"/>
    <cellStyle name="40% - הדגשה6 6 2 4 4" xfId="13361"/>
    <cellStyle name="40% - הדגשה6 6 2 5" xfId="15226"/>
    <cellStyle name="40% - הדגשה6 6 2 5 2" xfId="22021"/>
    <cellStyle name="40% - הדגשה6 6 2 6" xfId="18688"/>
    <cellStyle name="40% - הדגשה6 6 2 7" xfId="11487"/>
    <cellStyle name="40% - הדגשה6 6 2 8" xfId="29029"/>
    <cellStyle name="40% - הדגשה6 6 2 9" xfId="4638"/>
    <cellStyle name="40% - הדגשה6 6 3" xfId="1976"/>
    <cellStyle name="40% - הדגשה6 6 3 2" xfId="8374"/>
    <cellStyle name="40% - הדגשה6 6 3 2 2" xfId="14467"/>
    <cellStyle name="40% - הדגשה6 6 3 2 2 2" xfId="18059"/>
    <cellStyle name="40% - הדגשה6 6 3 2 2 2 2" xfId="24727"/>
    <cellStyle name="40% - הדגשה6 6 3 2 2 3" xfId="21395"/>
    <cellStyle name="40% - הדגשה6 6 3 2 3" xfId="16267"/>
    <cellStyle name="40% - הדגשה6 6 3 2 3 2" xfId="23062"/>
    <cellStyle name="40% - הדגשה6 6 3 2 4" xfId="19729"/>
    <cellStyle name="40% - הדגשה6 6 3 2 5" xfId="12609"/>
    <cellStyle name="40% - הדגשה6 6 3 3" xfId="13633"/>
    <cellStyle name="40% - הדגשה6 6 3 3 2" xfId="17226"/>
    <cellStyle name="40% - הדגשה6 6 3 3 2 2" xfId="23894"/>
    <cellStyle name="40% - הדגשה6 6 3 3 3" xfId="20562"/>
    <cellStyle name="40% - הדגשה6 6 3 4" xfId="15434"/>
    <cellStyle name="40% - הדגשה6 6 3 4 2" xfId="22229"/>
    <cellStyle name="40% - הדגשה6 6 3 5" xfId="18896"/>
    <cellStyle name="40% - הדגשה6 6 3 6" xfId="11764"/>
    <cellStyle name="40% - הדגשה6 6 3 7" xfId="29567"/>
    <cellStyle name="40% - הדגשה6 6 3 8" xfId="5176"/>
    <cellStyle name="40% - הדגשה6 6 4" xfId="3035"/>
    <cellStyle name="40% - הדגשה6 6 4 2" xfId="9433"/>
    <cellStyle name="40% - הדגשה6 6 4 2 2" xfId="17642"/>
    <cellStyle name="40% - הדגשה6 6 4 2 2 2" xfId="24310"/>
    <cellStyle name="40% - הדגשה6 6 4 2 3" xfId="20978"/>
    <cellStyle name="40% - הדגשה6 6 4 2 4" xfId="14050"/>
    <cellStyle name="40% - הדגשה6 6 4 3" xfId="15850"/>
    <cellStyle name="40% - הדגשה6 6 4 3 2" xfId="22645"/>
    <cellStyle name="40% - הדגשה6 6 4 4" xfId="19312"/>
    <cellStyle name="40% - הדגשה6 6 4 5" xfId="12192"/>
    <cellStyle name="40% - הדגשה6 6 4 6" xfId="30626"/>
    <cellStyle name="40% - הדגשה6 6 4 7" xfId="6235"/>
    <cellStyle name="40% - הדגשה6 6 5" xfId="7306"/>
    <cellStyle name="40% - הדגשה6 6 5 2" xfId="16809"/>
    <cellStyle name="40% - הדגשה6 6 5 2 2" xfId="23477"/>
    <cellStyle name="40% - הדגשה6 6 5 3" xfId="20145"/>
    <cellStyle name="40% - הדגשה6 6 5 4" xfId="13152"/>
    <cellStyle name="40% - הדגשה6 6 6" xfId="15017"/>
    <cellStyle name="40% - הדגשה6 6 6 2" xfId="21812"/>
    <cellStyle name="40% - הדגשה6 6 7" xfId="18510"/>
    <cellStyle name="40% - הדגשה6 6 8" xfId="11158"/>
    <cellStyle name="40% - הדגשה6 6 9" xfId="28499"/>
    <cellStyle name="40% - הדגשה6 7" xfId="713"/>
    <cellStyle name="40% - הדגשה6 7 2" xfId="1435"/>
    <cellStyle name="40% - הדגשה6 7 2 2" xfId="2507"/>
    <cellStyle name="40% - הדגשה6 7 2 2 2" xfId="8905"/>
    <cellStyle name="40% - הדגשה6 7 2 2 2 2" xfId="18166"/>
    <cellStyle name="40% - הדגשה6 7 2 2 2 2 2" xfId="24834"/>
    <cellStyle name="40% - הדגשה6 7 2 2 2 3" xfId="21502"/>
    <cellStyle name="40% - הדגשה6 7 2 2 2 4" xfId="14574"/>
    <cellStyle name="40% - הדגשה6 7 2 2 3" xfId="16374"/>
    <cellStyle name="40% - הדגשה6 7 2 2 3 2" xfId="23169"/>
    <cellStyle name="40% - הדגשה6 7 2 2 4" xfId="19836"/>
    <cellStyle name="40% - הדגשה6 7 2 2 5" xfId="12716"/>
    <cellStyle name="40% - הדגשה6 7 2 2 6" xfId="30098"/>
    <cellStyle name="40% - הדגשה6 7 2 2 7" xfId="5707"/>
    <cellStyle name="40% - הדגשה6 7 2 3" xfId="3566"/>
    <cellStyle name="40% - הדגשה6 7 2 3 2" xfId="9964"/>
    <cellStyle name="40% - הדגשה6 7 2 3 2 2" xfId="24001"/>
    <cellStyle name="40% - הדגשה6 7 2 3 2 3" xfId="17333"/>
    <cellStyle name="40% - הדגשה6 7 2 3 3" xfId="20669"/>
    <cellStyle name="40% - הדגשה6 7 2 3 4" xfId="13740"/>
    <cellStyle name="40% - הדגשה6 7 2 3 5" xfId="31157"/>
    <cellStyle name="40% - הדגשה6 7 2 3 6" xfId="6766"/>
    <cellStyle name="40% - הדגשה6 7 2 4" xfId="7837"/>
    <cellStyle name="40% - הדגשה6 7 2 4 2" xfId="22336"/>
    <cellStyle name="40% - הדגשה6 7 2 4 3" xfId="15541"/>
    <cellStyle name="40% - הדגשה6 7 2 5" xfId="19003"/>
    <cellStyle name="40% - הדגשה6 7 2 6" xfId="11876"/>
    <cellStyle name="40% - הדגשה6 7 2 7" xfId="29030"/>
    <cellStyle name="40% - הדגשה6 7 2 8" xfId="4639"/>
    <cellStyle name="40% - הדגשה6 7 3" xfId="1977"/>
    <cellStyle name="40% - הדגשה6 7 3 2" xfId="8375"/>
    <cellStyle name="40% - הדגשה6 7 3 2 2" xfId="17750"/>
    <cellStyle name="40% - הדגשה6 7 3 2 2 2" xfId="24418"/>
    <cellStyle name="40% - הדגשה6 7 3 2 3" xfId="21086"/>
    <cellStyle name="40% - הדגשה6 7 3 2 4" xfId="14158"/>
    <cellStyle name="40% - הדגשה6 7 3 3" xfId="15958"/>
    <cellStyle name="40% - הדגשה6 7 3 3 2" xfId="22753"/>
    <cellStyle name="40% - הדגשה6 7 3 4" xfId="19420"/>
    <cellStyle name="40% - הדגשה6 7 3 5" xfId="12300"/>
    <cellStyle name="40% - הדגשה6 7 3 6" xfId="29568"/>
    <cellStyle name="40% - הדגשה6 7 3 7" xfId="5177"/>
    <cellStyle name="40% - הדגשה6 7 4" xfId="3036"/>
    <cellStyle name="40% - הדגשה6 7 4 2" xfId="9434"/>
    <cellStyle name="40% - הדגשה6 7 4 2 2" xfId="23585"/>
    <cellStyle name="40% - הדגשה6 7 4 2 3" xfId="16917"/>
    <cellStyle name="40% - הדגשה6 7 4 3" xfId="20253"/>
    <cellStyle name="40% - הדגשה6 7 4 4" xfId="13260"/>
    <cellStyle name="40% - הדגשה6 7 4 5" xfId="30627"/>
    <cellStyle name="40% - הדגשה6 7 4 6" xfId="6236"/>
    <cellStyle name="40% - הדגשה6 7 5" xfId="7307"/>
    <cellStyle name="40% - הדגשה6 7 5 2" xfId="21920"/>
    <cellStyle name="40% - הדגשה6 7 5 3" xfId="15125"/>
    <cellStyle name="40% - הדגשה6 7 6" xfId="18587"/>
    <cellStyle name="40% - הדגשה6 7 7" xfId="11386"/>
    <cellStyle name="40% - הדגשה6 7 8" xfId="28500"/>
    <cellStyle name="40% - הדגשה6 7 9" xfId="4109"/>
    <cellStyle name="40% - הדגשה6 8" xfId="1058"/>
    <cellStyle name="40% - הדגשה6 8 2" xfId="2130"/>
    <cellStyle name="40% - הדגשה6 8 2 2" xfId="8528"/>
    <cellStyle name="40% - הדגשה6 8 2 2 2" xfId="17957"/>
    <cellStyle name="40% - הדגשה6 8 2 2 2 2" xfId="24625"/>
    <cellStyle name="40% - הדגשה6 8 2 2 3" xfId="21293"/>
    <cellStyle name="40% - הדגשה6 8 2 2 4" xfId="14365"/>
    <cellStyle name="40% - הדגשה6 8 2 3" xfId="16165"/>
    <cellStyle name="40% - הדגשה6 8 2 3 2" xfId="22960"/>
    <cellStyle name="40% - הדגשה6 8 2 4" xfId="19627"/>
    <cellStyle name="40% - הדגשה6 8 2 5" xfId="12507"/>
    <cellStyle name="40% - הדגשה6 8 2 6" xfId="29721"/>
    <cellStyle name="40% - הדגשה6 8 2 7" xfId="5330"/>
    <cellStyle name="40% - הדגשה6 8 3" xfId="3189"/>
    <cellStyle name="40% - הדגשה6 8 3 2" xfId="9587"/>
    <cellStyle name="40% - הדגשה6 8 3 2 2" xfId="23792"/>
    <cellStyle name="40% - הדגשה6 8 3 2 3" xfId="17124"/>
    <cellStyle name="40% - הדגשה6 8 3 3" xfId="20460"/>
    <cellStyle name="40% - הדגשה6 8 3 4" xfId="13531"/>
    <cellStyle name="40% - הדגשה6 8 3 5" xfId="30780"/>
    <cellStyle name="40% - הדגשה6 8 3 6" xfId="6389"/>
    <cellStyle name="40% - הדגשה6 8 4" xfId="7460"/>
    <cellStyle name="40% - הדגשה6 8 4 2" xfId="22127"/>
    <cellStyle name="40% - הדגשה6 8 4 3" xfId="15332"/>
    <cellStyle name="40% - הדגשה6 8 5" xfId="18794"/>
    <cellStyle name="40% - הדגשה6 8 6" xfId="11662"/>
    <cellStyle name="40% - הדגשה6 8 7" xfId="28653"/>
    <cellStyle name="40% - הדגשה6 8 8" xfId="4262"/>
    <cellStyle name="40% - הדגשה6 9" xfId="1588"/>
    <cellStyle name="40% - הדגשה6 9 2" xfId="7986"/>
    <cellStyle name="40% - הדגשה6 9 2 2" xfId="17540"/>
    <cellStyle name="40% - הדגשה6 9 2 2 2" xfId="24208"/>
    <cellStyle name="40% - הדגשה6 9 2 3" xfId="20876"/>
    <cellStyle name="40% - הדגשה6 9 2 4" xfId="13948"/>
    <cellStyle name="40% - הדגשה6 9 3" xfId="15748"/>
    <cellStyle name="40% - הדגשה6 9 3 2" xfId="22543"/>
    <cellStyle name="40% - הדגשה6 9 4" xfId="19210"/>
    <cellStyle name="40% - הדגשה6 9 5" xfId="12090"/>
    <cellStyle name="40% - הדגשה6 9 6" xfId="29179"/>
    <cellStyle name="40% - הדגשה6 9 7" xfId="4788"/>
    <cellStyle name="60% - Accent1" xfId="79"/>
    <cellStyle name="60% - Accent1 2" xfId="307"/>
    <cellStyle name="60% - Accent1 2 2" xfId="540"/>
    <cellStyle name="60% - Accent1 3" xfId="306"/>
    <cellStyle name="60% - Accent1 3 2" xfId="26778"/>
    <cellStyle name="60% - Accent1 3 3" xfId="25944"/>
    <cellStyle name="60% - Accent1 4" xfId="10201"/>
    <cellStyle name="60% - Accent2" xfId="80"/>
    <cellStyle name="60% - Accent2 2" xfId="309"/>
    <cellStyle name="60% - Accent2 2 2" xfId="542"/>
    <cellStyle name="60% - Accent2 3" xfId="308"/>
    <cellStyle name="60% - Accent2 3 2" xfId="26779"/>
    <cellStyle name="60% - Accent2 3 3" xfId="25945"/>
    <cellStyle name="60% - Accent2 4" xfId="10202"/>
    <cellStyle name="60% - Accent3" xfId="81"/>
    <cellStyle name="60% - Accent3 2" xfId="311"/>
    <cellStyle name="60% - Accent3 2 2" xfId="552"/>
    <cellStyle name="60% - Accent3 3" xfId="310"/>
    <cellStyle name="60% - Accent3 3 2" xfId="26780"/>
    <cellStyle name="60% - Accent3 3 3" xfId="25946"/>
    <cellStyle name="60% - Accent3 4" xfId="10203"/>
    <cellStyle name="60% - Accent4" xfId="82"/>
    <cellStyle name="60% - Accent4 2" xfId="313"/>
    <cellStyle name="60% - Accent4 2 2" xfId="581"/>
    <cellStyle name="60% - Accent4 3" xfId="312"/>
    <cellStyle name="60% - Accent4 3 2" xfId="26781"/>
    <cellStyle name="60% - Accent4 3 3" xfId="25947"/>
    <cellStyle name="60% - Accent4 4" xfId="10204"/>
    <cellStyle name="60% - Accent5" xfId="83"/>
    <cellStyle name="60% - Accent5 2" xfId="315"/>
    <cellStyle name="60% - Accent5 2 2" xfId="600"/>
    <cellStyle name="60% - Accent5 3" xfId="314"/>
    <cellStyle name="60% - Accent5 3 2" xfId="26782"/>
    <cellStyle name="60% - Accent5 3 3" xfId="25948"/>
    <cellStyle name="60% - Accent5 4" xfId="10205"/>
    <cellStyle name="60% - Accent6" xfId="84"/>
    <cellStyle name="60% - Accent6 2" xfId="317"/>
    <cellStyle name="60% - Accent6 2 2" xfId="629"/>
    <cellStyle name="60% - Accent6 3" xfId="316"/>
    <cellStyle name="60% - Accent6 3 2" xfId="26783"/>
    <cellStyle name="60% - Accent6 3 3" xfId="25949"/>
    <cellStyle name="60% - Accent6 4" xfId="10206"/>
    <cellStyle name="60% - הדגשה1" xfId="41" builtinId="32" customBuiltin="1"/>
    <cellStyle name="60% - הדגשה1 2" xfId="719"/>
    <cellStyle name="60% - הדגשה1 2 2" xfId="724"/>
    <cellStyle name="60% - הדגשה1 2 2 2" xfId="25332"/>
    <cellStyle name="60% - הדגשה1 2 2 3" xfId="25464"/>
    <cellStyle name="60% - הדגשה1 2 2 4" xfId="25809"/>
    <cellStyle name="60% - הדגשה1 2 2 5" xfId="26155"/>
    <cellStyle name="60% - הדגשה1 2 2 6" xfId="25179"/>
    <cellStyle name="60% - הדגשה1 2 2 7" xfId="26853"/>
    <cellStyle name="60% - הדגשה1 2 2 8" xfId="10462"/>
    <cellStyle name="60% - הדגשה1 2 3" xfId="10869"/>
    <cellStyle name="60% - הדגשה1 2 3 2" xfId="25319"/>
    <cellStyle name="60% - הדגשה1 2 4" xfId="10207"/>
    <cellStyle name="60% - הדגשה1 3" xfId="667"/>
    <cellStyle name="60% - הדגשה1 3 2" xfId="26844"/>
    <cellStyle name="60% - הדגשה1 3 3" xfId="10463"/>
    <cellStyle name="60% - הדגשה1 4" xfId="10830"/>
    <cellStyle name="60% - הדגשה1 5" xfId="10829"/>
    <cellStyle name="60% - הדגשה2" xfId="45" builtinId="36" customBuiltin="1"/>
    <cellStyle name="60% - הדגשה2 2" xfId="720"/>
    <cellStyle name="60% - הדגשה2 2 2" xfId="721"/>
    <cellStyle name="60% - הדגשה2 2 2 2" xfId="25333"/>
    <cellStyle name="60% - הדגשה2 2 2 3" xfId="25390"/>
    <cellStyle name="60% - הדגשה2 2 2 4" xfId="25804"/>
    <cellStyle name="60% - הדגשה2 2 2 5" xfId="26156"/>
    <cellStyle name="60% - הדגשה2 2 2 6" xfId="25180"/>
    <cellStyle name="60% - הדגשה2 2 2 7" xfId="10464"/>
    <cellStyle name="60% - הדגשה2 2 3" xfId="10828"/>
    <cellStyle name="60% - הדגשה2 2 3 2" xfId="25553"/>
    <cellStyle name="60% - הדגשה2 3" xfId="695"/>
    <cellStyle name="60% - הדגשה2 3 2" xfId="26847"/>
    <cellStyle name="60% - הדגשה2 3 3" xfId="10465"/>
    <cellStyle name="60% - הדגשה2 4" xfId="10827"/>
    <cellStyle name="60% - הדגשה2 5" xfId="10826"/>
    <cellStyle name="60% - הדגשה3" xfId="49" builtinId="40" customBuiltin="1"/>
    <cellStyle name="60% - הדגשה3 2" xfId="722"/>
    <cellStyle name="60% - הדגשה3 2 2" xfId="718"/>
    <cellStyle name="60% - הדגשה3 2 2 2" xfId="25334"/>
    <cellStyle name="60% - הדגשה3 2 2 3" xfId="25389"/>
    <cellStyle name="60% - הדגשה3 2 2 4" xfId="25838"/>
    <cellStyle name="60% - הדגשה3 2 2 5" xfId="26157"/>
    <cellStyle name="60% - הדגשה3 2 2 6" xfId="25181"/>
    <cellStyle name="60% - הדגשה3 2 2 7" xfId="26852"/>
    <cellStyle name="60% - הדגשה3 2 2 8" xfId="10466"/>
    <cellStyle name="60% - הדגשה3 2 3" xfId="10825"/>
    <cellStyle name="60% - הדגשה3 2 3 2" xfId="25322"/>
    <cellStyle name="60% - הדגשה3 2 4" xfId="10208"/>
    <cellStyle name="60% - הדגשה3 3" xfId="717"/>
    <cellStyle name="60% - הדגשה3 3 2" xfId="26851"/>
    <cellStyle name="60% - הדגשה3 3 3" xfId="10467"/>
    <cellStyle name="60% - הדגשה3 4" xfId="10824"/>
    <cellStyle name="60% - הדגשה3 5" xfId="10823"/>
    <cellStyle name="60% - הדגשה4" xfId="53" builtinId="44" customBuiltin="1"/>
    <cellStyle name="60% - הדגשה4 2" xfId="723"/>
    <cellStyle name="60% - הדגשה4 2 2" xfId="716"/>
    <cellStyle name="60% - הדגשה4 2 2 2" xfId="25335"/>
    <cellStyle name="60% - הדגשה4 2 2 3" xfId="25468"/>
    <cellStyle name="60% - הדגשה4 2 2 4" xfId="25807"/>
    <cellStyle name="60% - הדגשה4 2 2 5" xfId="26158"/>
    <cellStyle name="60% - הדגשה4 2 2 6" xfId="25182"/>
    <cellStyle name="60% - הדגשה4 2 2 7" xfId="26850"/>
    <cellStyle name="60% - הדגשה4 2 2 8" xfId="10468"/>
    <cellStyle name="60% - הדגשה4 2 3" xfId="10822"/>
    <cellStyle name="60% - הדגשה4 2 3 2" xfId="25545"/>
    <cellStyle name="60% - הדגשה4 2 4" xfId="10209"/>
    <cellStyle name="60% - הדגשה4 3" xfId="726"/>
    <cellStyle name="60% - הדגשה4 3 2" xfId="26854"/>
    <cellStyle name="60% - הדגשה4 3 3" xfId="10469"/>
    <cellStyle name="60% - הדגשה4 4" xfId="10821"/>
    <cellStyle name="60% - הדגשה4 5" xfId="10820"/>
    <cellStyle name="60% - הדגשה5" xfId="57" builtinId="48" customBuiltin="1"/>
    <cellStyle name="60% - הדגשה5 2" xfId="725"/>
    <cellStyle name="60% - הדגשה5 2 2" xfId="715"/>
    <cellStyle name="60% - הדגשה5 2 2 2" xfId="25336"/>
    <cellStyle name="60% - הדגשה5 2 2 3" xfId="25388"/>
    <cellStyle name="60% - הדגשה5 2 2 4" xfId="25843"/>
    <cellStyle name="60% - הדגשה5 2 2 5" xfId="26159"/>
    <cellStyle name="60% - הדגשה5 2 2 6" xfId="25183"/>
    <cellStyle name="60% - הדגשה5 2 2 7" xfId="26849"/>
    <cellStyle name="60% - הדגשה5 2 2 8" xfId="10470"/>
    <cellStyle name="60% - הדגשה5 2 3" xfId="10819"/>
    <cellStyle name="60% - הדגשה5 2 3 2" xfId="25583"/>
    <cellStyle name="60% - הדגשה5 2 4" xfId="10210"/>
    <cellStyle name="60% - הדגשה5 3" xfId="735"/>
    <cellStyle name="60% - הדגשה5 3 2" xfId="26856"/>
    <cellStyle name="60% - הדגשה5 3 3" xfId="10471"/>
    <cellStyle name="60% - הדגשה5 4" xfId="10818"/>
    <cellStyle name="60% - הדגשה5 5" xfId="10817"/>
    <cellStyle name="60% - הדגשה6" xfId="61" builtinId="52" customBuiltin="1"/>
    <cellStyle name="60% - הדגשה6 2" xfId="727"/>
    <cellStyle name="60% - הדגשה6 2 2" xfId="714"/>
    <cellStyle name="60% - הדגשה6 2 2 2" xfId="25337"/>
    <cellStyle name="60% - הדגשה6 2 2 3" xfId="25465"/>
    <cellStyle name="60% - הדגשה6 2 2 4" xfId="25801"/>
    <cellStyle name="60% - הדגשה6 2 2 5" xfId="26160"/>
    <cellStyle name="60% - הדגשה6 2 2 6" xfId="25184"/>
    <cellStyle name="60% - הדגשה6 2 2 7" xfId="26848"/>
    <cellStyle name="60% - הדגשה6 2 2 8" xfId="10472"/>
    <cellStyle name="60% - הדגשה6 2 3" xfId="10816"/>
    <cellStyle name="60% - הדגשה6 2 3 2" xfId="25299"/>
    <cellStyle name="60% - הדגשה6 2 4" xfId="10211"/>
    <cellStyle name="60% - הדגשה6 3" xfId="737"/>
    <cellStyle name="60% - הדגשה6 3 2" xfId="26857"/>
    <cellStyle name="60% - הדגשה6 3 3" xfId="10473"/>
    <cellStyle name="60% - הדגשה6 4" xfId="10815"/>
    <cellStyle name="60% - הדגשה6 5" xfId="10814"/>
    <cellStyle name="Accent1" xfId="85"/>
    <cellStyle name="Accent1 - 20%" xfId="86"/>
    <cellStyle name="Accent1 - 20% 2" xfId="10888"/>
    <cellStyle name="Accent1 - 20% 3" xfId="10125"/>
    <cellStyle name="Accent1 - 40%" xfId="87"/>
    <cellStyle name="Accent1 - 40% 2" xfId="10889"/>
    <cellStyle name="Accent1 - 40% 3" xfId="10129"/>
    <cellStyle name="Accent1 - 60%" xfId="88"/>
    <cellStyle name="Accent1 - 60% 2" xfId="10890"/>
    <cellStyle name="Accent1 - 60% 3" xfId="10118"/>
    <cellStyle name="Accent1 2" xfId="328"/>
    <cellStyle name="Accent1 2 2" xfId="751"/>
    <cellStyle name="Accent1 3" xfId="329"/>
    <cellStyle name="Accent1 4" xfId="330"/>
    <cellStyle name="Accent1 4 2" xfId="26784"/>
    <cellStyle name="Accent1 4 3" xfId="25950"/>
    <cellStyle name="Accent1 5" xfId="324"/>
    <cellStyle name="Accent1 6" xfId="728"/>
    <cellStyle name="Accent1_30 6 11 (3)" xfId="657"/>
    <cellStyle name="Accent2" xfId="89"/>
    <cellStyle name="Accent2 - 20%" xfId="90"/>
    <cellStyle name="Accent2 - 20% 2" xfId="10891"/>
    <cellStyle name="Accent2 - 20% 3" xfId="10119"/>
    <cellStyle name="Accent2 - 40%" xfId="91"/>
    <cellStyle name="Accent2 - 40% 2" xfId="10892"/>
    <cellStyle name="Accent2 - 40% 3" xfId="10120"/>
    <cellStyle name="Accent2 - 60%" xfId="92"/>
    <cellStyle name="Accent2 - 60% 2" xfId="10893"/>
    <cellStyle name="Accent2 - 60% 3" xfId="10117"/>
    <cellStyle name="Accent2 2" xfId="335"/>
    <cellStyle name="Accent2 2 2" xfId="498"/>
    <cellStyle name="Accent2 3" xfId="336"/>
    <cellStyle name="Accent2 4" xfId="337"/>
    <cellStyle name="Accent2 4 2" xfId="26785"/>
    <cellStyle name="Accent2 4 3" xfId="25951"/>
    <cellStyle name="Accent2 5" xfId="331"/>
    <cellStyle name="Accent2 6" xfId="729"/>
    <cellStyle name="Accent2_30 6 11 (3)" xfId="610"/>
    <cellStyle name="Accent3" xfId="93"/>
    <cellStyle name="Accent3 - 20%" xfId="94"/>
    <cellStyle name="Accent3 - 20% 2" xfId="10894"/>
    <cellStyle name="Accent3 - 20% 3" xfId="10124"/>
    <cellStyle name="Accent3 - 40%" xfId="95"/>
    <cellStyle name="Accent3 - 40% 2" xfId="10895"/>
    <cellStyle name="Accent3 - 40% 3" xfId="10121"/>
    <cellStyle name="Accent3 - 60%" xfId="96"/>
    <cellStyle name="Accent3 - 60% 2" xfId="10896"/>
    <cellStyle name="Accent3 - 60% 3" xfId="10122"/>
    <cellStyle name="Accent3 2" xfId="341"/>
    <cellStyle name="Accent3 2 2" xfId="821"/>
    <cellStyle name="Accent3 3" xfId="342"/>
    <cellStyle name="Accent3 4" xfId="343"/>
    <cellStyle name="Accent3 4 2" xfId="26786"/>
    <cellStyle name="Accent3 4 3" xfId="25952"/>
    <cellStyle name="Accent3 5" xfId="338"/>
    <cellStyle name="Accent3 6" xfId="730"/>
    <cellStyle name="Accent3_30 6 11 (3)" xfId="571"/>
    <cellStyle name="Accent4" xfId="97"/>
    <cellStyle name="Accent4 - 20%" xfId="98"/>
    <cellStyle name="Accent4 - 20% 2" xfId="10897"/>
    <cellStyle name="Accent4 - 20% 3" xfId="10123"/>
    <cellStyle name="Accent4 - 40%" xfId="99"/>
    <cellStyle name="Accent4 - 40% 2" xfId="10898"/>
    <cellStyle name="Accent4 - 40% 3" xfId="10128"/>
    <cellStyle name="Accent4 - 60%" xfId="100"/>
    <cellStyle name="Accent4 - 60% 2" xfId="10899"/>
    <cellStyle name="Accent4 - 60% 3" xfId="10130"/>
    <cellStyle name="Accent4 2" xfId="348"/>
    <cellStyle name="Accent4 2 2" xfId="858"/>
    <cellStyle name="Accent4 3" xfId="349"/>
    <cellStyle name="Accent4 4" xfId="350"/>
    <cellStyle name="Accent4 4 2" xfId="26789"/>
    <cellStyle name="Accent4 4 3" xfId="25953"/>
    <cellStyle name="Accent4 5" xfId="344"/>
    <cellStyle name="Accent4 6" xfId="731"/>
    <cellStyle name="Accent4_30 6 11 (3)" xfId="541"/>
    <cellStyle name="Accent5" xfId="101"/>
    <cellStyle name="Accent5 - 20%" xfId="102"/>
    <cellStyle name="Accent5 - 20% 2" xfId="10900"/>
    <cellStyle name="Accent5 - 20% 3" xfId="10131"/>
    <cellStyle name="Accent5 - 40%" xfId="103"/>
    <cellStyle name="Accent5 - 60%" xfId="104"/>
    <cellStyle name="Accent5 - 60% 2" xfId="10901"/>
    <cellStyle name="Accent5 - 60% 3" xfId="10132"/>
    <cellStyle name="Accent5 2" xfId="355"/>
    <cellStyle name="Accent5 2 2" xfId="860"/>
    <cellStyle name="Accent5 3" xfId="356"/>
    <cellStyle name="Accent5 4" xfId="357"/>
    <cellStyle name="Accent5 4 2" xfId="26790"/>
    <cellStyle name="Accent5 4 3" xfId="25954"/>
    <cellStyle name="Accent5 5" xfId="351"/>
    <cellStyle name="Accent5 6" xfId="732"/>
    <cellStyle name="Accent5_30 6 11 (3)" xfId="521"/>
    <cellStyle name="Accent6" xfId="105"/>
    <cellStyle name="Accent6 - 20%" xfId="106"/>
    <cellStyle name="Accent6 - 40%" xfId="107"/>
    <cellStyle name="Accent6 - 40% 2" xfId="10902"/>
    <cellStyle name="Accent6 - 40% 3" xfId="10133"/>
    <cellStyle name="Accent6 - 60%" xfId="108"/>
    <cellStyle name="Accent6 - 60% 2" xfId="10903"/>
    <cellStyle name="Accent6 - 60% 3" xfId="10134"/>
    <cellStyle name="Accent6 2" xfId="360"/>
    <cellStyle name="Accent6 2 2" xfId="868"/>
    <cellStyle name="Accent6 3" xfId="361"/>
    <cellStyle name="Accent6 4" xfId="362"/>
    <cellStyle name="Accent6 4 2" xfId="26791"/>
    <cellStyle name="Accent6 4 3" xfId="25955"/>
    <cellStyle name="Accent6 5" xfId="358"/>
    <cellStyle name="Accent6 6" xfId="733"/>
    <cellStyle name="Accent6_30 6 11 (3)" xfId="295"/>
    <cellStyle name="Bad" xfId="109"/>
    <cellStyle name="Bad 2" xfId="364"/>
    <cellStyle name="Bad 2 2" xfId="871"/>
    <cellStyle name="Bad 3" xfId="363"/>
    <cellStyle name="Bad 3 2" xfId="26792"/>
    <cellStyle name="Bad 3 3" xfId="25956"/>
    <cellStyle name="Bad 4" xfId="10212"/>
    <cellStyle name="Calculation" xfId="110"/>
    <cellStyle name="Calculation 2" xfId="366"/>
    <cellStyle name="Calculation 2 2" xfId="734"/>
    <cellStyle name="Calculation 2 2 2" xfId="26855"/>
    <cellStyle name="Calculation 2 2 3" xfId="25447"/>
    <cellStyle name="Calculation 2 3" xfId="25463"/>
    <cellStyle name="Calculation 2 4" xfId="25122"/>
    <cellStyle name="Calculation 3" xfId="365"/>
    <cellStyle name="Calculation 3 2" xfId="26793"/>
    <cellStyle name="Calculation 3 3" xfId="25957"/>
    <cellStyle name="Calculation 4" xfId="10213"/>
    <cellStyle name="Check Cell" xfId="111"/>
    <cellStyle name="Check Cell 2" xfId="368"/>
    <cellStyle name="Check Cell 2 2" xfId="904"/>
    <cellStyle name="Check Cell 3" xfId="367"/>
    <cellStyle name="Check Cell 3 2" xfId="26794"/>
    <cellStyle name="Check Cell 3 3" xfId="25958"/>
    <cellStyle name="Check Cell 4" xfId="10214"/>
    <cellStyle name="Comma" xfId="12" builtinId="3"/>
    <cellStyle name="Comma 10" xfId="370"/>
    <cellStyle name="Comma 10 10" xfId="18489"/>
    <cellStyle name="Comma 10 11" xfId="26795"/>
    <cellStyle name="Comma 10 12" xfId="10545"/>
    <cellStyle name="Comma 10 2" xfId="428"/>
    <cellStyle name="Comma 10 2 10" xfId="26816"/>
    <cellStyle name="Comma 10 2 11" xfId="10677"/>
    <cellStyle name="Comma 10 2 12" xfId="28244"/>
    <cellStyle name="Comma 10 2 13" xfId="3853"/>
    <cellStyle name="Comma 10 2 2" xfId="1179"/>
    <cellStyle name="Comma 10 2 2 10" xfId="28774"/>
    <cellStyle name="Comma 10 2 2 11" xfId="4383"/>
    <cellStyle name="Comma 10 2 2 2" xfId="2251"/>
    <cellStyle name="Comma 10 2 2 2 10" xfId="29842"/>
    <cellStyle name="Comma 10 2 2 2 11" xfId="5451"/>
    <cellStyle name="Comma 10 2 2 2 2" xfId="8649"/>
    <cellStyle name="Comma 10 2 2 2 2 2" xfId="12811"/>
    <cellStyle name="Comma 10 2 2 2 2 2 2" xfId="14669"/>
    <cellStyle name="Comma 10 2 2 2 2 2 2 2" xfId="18261"/>
    <cellStyle name="Comma 10 2 2 2 2 2 2 2 2" xfId="24929"/>
    <cellStyle name="Comma 10 2 2 2 2 2 2 3" xfId="21597"/>
    <cellStyle name="Comma 10 2 2 2 2 2 3" xfId="16469"/>
    <cellStyle name="Comma 10 2 2 2 2 2 3 2" xfId="23264"/>
    <cellStyle name="Comma 10 2 2 2 2 2 4" xfId="19931"/>
    <cellStyle name="Comma 10 2 2 2 2 3" xfId="13835"/>
    <cellStyle name="Comma 10 2 2 2 2 3 2" xfId="17428"/>
    <cellStyle name="Comma 10 2 2 2 2 3 2 2" xfId="24096"/>
    <cellStyle name="Comma 10 2 2 2 2 3 3" xfId="20764"/>
    <cellStyle name="Comma 10 2 2 2 2 4" xfId="15636"/>
    <cellStyle name="Comma 10 2 2 2 2 4 2" xfId="22431"/>
    <cellStyle name="Comma 10 2 2 2 2 5" xfId="19098"/>
    <cellStyle name="Comma 10 2 2 2 2 6" xfId="11971"/>
    <cellStyle name="Comma 10 2 2 2 3" xfId="12395"/>
    <cellStyle name="Comma 10 2 2 2 3 2" xfId="14253"/>
    <cellStyle name="Comma 10 2 2 2 3 2 2" xfId="17845"/>
    <cellStyle name="Comma 10 2 2 2 3 2 2 2" xfId="24513"/>
    <cellStyle name="Comma 10 2 2 2 3 2 3" xfId="21181"/>
    <cellStyle name="Comma 10 2 2 2 3 3" xfId="16053"/>
    <cellStyle name="Comma 10 2 2 2 3 3 2" xfId="22848"/>
    <cellStyle name="Comma 10 2 2 2 3 4" xfId="19515"/>
    <cellStyle name="Comma 10 2 2 2 4" xfId="13355"/>
    <cellStyle name="Comma 10 2 2 2 4 2" xfId="17012"/>
    <cellStyle name="Comma 10 2 2 2 4 2 2" xfId="23680"/>
    <cellStyle name="Comma 10 2 2 2 4 3" xfId="20348"/>
    <cellStyle name="Comma 10 2 2 2 5" xfId="15220"/>
    <cellStyle name="Comma 10 2 2 2 5 2" xfId="22015"/>
    <cellStyle name="Comma 10 2 2 2 6" xfId="18682"/>
    <cellStyle name="Comma 10 2 2 2 7" xfId="26285"/>
    <cellStyle name="Comma 10 2 2 2 8" xfId="27455"/>
    <cellStyle name="Comma 10 2 2 2 9" xfId="11481"/>
    <cellStyle name="Comma 10 2 2 3" xfId="3310"/>
    <cellStyle name="Comma 10 2 2 3 2" xfId="9708"/>
    <cellStyle name="Comma 10 2 2 3 2 2" xfId="14461"/>
    <cellStyle name="Comma 10 2 2 3 2 2 2" xfId="18053"/>
    <cellStyle name="Comma 10 2 2 3 2 2 2 2" xfId="24721"/>
    <cellStyle name="Comma 10 2 2 3 2 2 3" xfId="21389"/>
    <cellStyle name="Comma 10 2 2 3 2 3" xfId="16261"/>
    <cellStyle name="Comma 10 2 2 3 2 3 2" xfId="23056"/>
    <cellStyle name="Comma 10 2 2 3 2 4" xfId="19723"/>
    <cellStyle name="Comma 10 2 2 3 2 5" xfId="12603"/>
    <cellStyle name="Comma 10 2 2 3 3" xfId="13627"/>
    <cellStyle name="Comma 10 2 2 3 3 2" xfId="17220"/>
    <cellStyle name="Comma 10 2 2 3 3 2 2" xfId="23888"/>
    <cellStyle name="Comma 10 2 2 3 3 3" xfId="20556"/>
    <cellStyle name="Comma 10 2 2 3 4" xfId="15428"/>
    <cellStyle name="Comma 10 2 2 3 4 2" xfId="22223"/>
    <cellStyle name="Comma 10 2 2 3 5" xfId="18890"/>
    <cellStyle name="Comma 10 2 2 3 6" xfId="27916"/>
    <cellStyle name="Comma 10 2 2 3 7" xfId="11758"/>
    <cellStyle name="Comma 10 2 2 3 8" xfId="30901"/>
    <cellStyle name="Comma 10 2 2 3 9" xfId="6510"/>
    <cellStyle name="Comma 10 2 2 4" xfId="7581"/>
    <cellStyle name="Comma 10 2 2 4 2" xfId="14044"/>
    <cellStyle name="Comma 10 2 2 4 2 2" xfId="17636"/>
    <cellStyle name="Comma 10 2 2 4 2 2 2" xfId="24304"/>
    <cellStyle name="Comma 10 2 2 4 2 3" xfId="20972"/>
    <cellStyle name="Comma 10 2 2 4 3" xfId="15844"/>
    <cellStyle name="Comma 10 2 2 4 3 2" xfId="22639"/>
    <cellStyle name="Comma 10 2 2 4 4" xfId="19306"/>
    <cellStyle name="Comma 10 2 2 4 5" xfId="12186"/>
    <cellStyle name="Comma 10 2 2 5" xfId="13146"/>
    <cellStyle name="Comma 10 2 2 5 2" xfId="16803"/>
    <cellStyle name="Comma 10 2 2 5 2 2" xfId="23471"/>
    <cellStyle name="Comma 10 2 2 5 3" xfId="20139"/>
    <cellStyle name="Comma 10 2 2 6" xfId="15011"/>
    <cellStyle name="Comma 10 2 2 6 2" xfId="21806"/>
    <cellStyle name="Comma 10 2 2 7" xfId="18556"/>
    <cellStyle name="Comma 10 2 2 8" xfId="27044"/>
    <cellStyle name="Comma 10 2 2 9" xfId="11150"/>
    <cellStyle name="Comma 10 2 3" xfId="1721"/>
    <cellStyle name="Comma 10 2 3 10" xfId="29312"/>
    <cellStyle name="Comma 10 2 3 11" xfId="4921"/>
    <cellStyle name="Comma 10 2 3 2" xfId="8119"/>
    <cellStyle name="Comma 10 2 3 2 2" xfId="12754"/>
    <cellStyle name="Comma 10 2 3 2 2 2" xfId="14612"/>
    <cellStyle name="Comma 10 2 3 2 2 2 2" xfId="18204"/>
    <cellStyle name="Comma 10 2 3 2 2 2 2 2" xfId="24872"/>
    <cellStyle name="Comma 10 2 3 2 2 2 3" xfId="21540"/>
    <cellStyle name="Comma 10 2 3 2 2 3" xfId="16412"/>
    <cellStyle name="Comma 10 2 3 2 2 3 2" xfId="23207"/>
    <cellStyle name="Comma 10 2 3 2 2 4" xfId="19874"/>
    <cellStyle name="Comma 10 2 3 2 3" xfId="13778"/>
    <cellStyle name="Comma 10 2 3 2 3 2" xfId="17371"/>
    <cellStyle name="Comma 10 2 3 2 3 2 2" xfId="24039"/>
    <cellStyle name="Comma 10 2 3 2 3 3" xfId="20707"/>
    <cellStyle name="Comma 10 2 3 2 4" xfId="15579"/>
    <cellStyle name="Comma 10 2 3 2 4 2" xfId="22374"/>
    <cellStyle name="Comma 10 2 3 2 5" xfId="19041"/>
    <cellStyle name="Comma 10 2 3 2 6" xfId="11914"/>
    <cellStyle name="Comma 10 2 3 3" xfId="12338"/>
    <cellStyle name="Comma 10 2 3 3 2" xfId="14196"/>
    <cellStyle name="Comma 10 2 3 3 2 2" xfId="17788"/>
    <cellStyle name="Comma 10 2 3 3 2 2 2" xfId="24456"/>
    <cellStyle name="Comma 10 2 3 3 2 3" xfId="21124"/>
    <cellStyle name="Comma 10 2 3 3 3" xfId="15996"/>
    <cellStyle name="Comma 10 2 3 3 3 2" xfId="22791"/>
    <cellStyle name="Comma 10 2 3 3 4" xfId="19458"/>
    <cellStyle name="Comma 10 2 3 4" xfId="13298"/>
    <cellStyle name="Comma 10 2 3 4 2" xfId="16955"/>
    <cellStyle name="Comma 10 2 3 4 2 2" xfId="23623"/>
    <cellStyle name="Comma 10 2 3 4 3" xfId="20291"/>
    <cellStyle name="Comma 10 2 3 5" xfId="15163"/>
    <cellStyle name="Comma 10 2 3 5 2" xfId="21958"/>
    <cellStyle name="Comma 10 2 3 6" xfId="18625"/>
    <cellStyle name="Comma 10 2 3 7" xfId="3699"/>
    <cellStyle name="Comma 10 2 3 8" xfId="27234"/>
    <cellStyle name="Comma 10 2 3 9" xfId="11424"/>
    <cellStyle name="Comma 10 2 4" xfId="2780"/>
    <cellStyle name="Comma 10 2 4 2" xfId="9178"/>
    <cellStyle name="Comma 10 2 4 2 2" xfId="14403"/>
    <cellStyle name="Comma 10 2 4 2 2 2" xfId="17995"/>
    <cellStyle name="Comma 10 2 4 2 2 2 2" xfId="24663"/>
    <cellStyle name="Comma 10 2 4 2 2 3" xfId="21331"/>
    <cellStyle name="Comma 10 2 4 2 3" xfId="16203"/>
    <cellStyle name="Comma 10 2 4 2 3 2" xfId="22998"/>
    <cellStyle name="Comma 10 2 4 2 4" xfId="19665"/>
    <cellStyle name="Comma 10 2 4 2 5" xfId="12545"/>
    <cellStyle name="Comma 10 2 4 3" xfId="13569"/>
    <cellStyle name="Comma 10 2 4 3 2" xfId="17162"/>
    <cellStyle name="Comma 10 2 4 3 2 2" xfId="23830"/>
    <cellStyle name="Comma 10 2 4 3 3" xfId="20498"/>
    <cellStyle name="Comma 10 2 4 4" xfId="15370"/>
    <cellStyle name="Comma 10 2 4 4 2" xfId="22165"/>
    <cellStyle name="Comma 10 2 4 5" xfId="18832"/>
    <cellStyle name="Comma 10 2 4 6" xfId="27684"/>
    <cellStyle name="Comma 10 2 4 7" xfId="11700"/>
    <cellStyle name="Comma 10 2 4 8" xfId="30371"/>
    <cellStyle name="Comma 10 2 4 9" xfId="5980"/>
    <cellStyle name="Comma 10 2 5" xfId="7051"/>
    <cellStyle name="Comma 10 2 5 2" xfId="13986"/>
    <cellStyle name="Comma 10 2 5 2 2" xfId="17578"/>
    <cellStyle name="Comma 10 2 5 2 2 2" xfId="24246"/>
    <cellStyle name="Comma 10 2 5 2 3" xfId="20914"/>
    <cellStyle name="Comma 10 2 5 3" xfId="15786"/>
    <cellStyle name="Comma 10 2 5 3 2" xfId="22581"/>
    <cellStyle name="Comma 10 2 5 4" xfId="19248"/>
    <cellStyle name="Comma 10 2 5 5" xfId="12128"/>
    <cellStyle name="Comma 10 2 6" xfId="13088"/>
    <cellStyle name="Comma 10 2 6 2" xfId="16745"/>
    <cellStyle name="Comma 10 2 6 2 2" xfId="23413"/>
    <cellStyle name="Comma 10 2 6 3" xfId="20081"/>
    <cellStyle name="Comma 10 2 7" xfId="14953"/>
    <cellStyle name="Comma 10 2 7 2" xfId="21748"/>
    <cellStyle name="Comma 10 2 8" xfId="18453"/>
    <cellStyle name="Comma 10 2 9" xfId="25242"/>
    <cellStyle name="Comma 10 3" xfId="736"/>
    <cellStyle name="Comma 10 3 2" xfId="10339"/>
    <cellStyle name="Comma 10 3 3" xfId="10475"/>
    <cellStyle name="Comma 10 3 4" xfId="10812"/>
    <cellStyle name="Comma 10 4" xfId="11163"/>
    <cellStyle name="Comma 10 4 2" xfId="11492"/>
    <cellStyle name="Comma 10 4 2 2" xfId="11982"/>
    <cellStyle name="Comma 10 4 2 2 2" xfId="12822"/>
    <cellStyle name="Comma 10 4 2 2 2 2" xfId="14680"/>
    <cellStyle name="Comma 10 4 2 2 2 2 2" xfId="18272"/>
    <cellStyle name="Comma 10 4 2 2 2 2 2 2" xfId="24940"/>
    <cellStyle name="Comma 10 4 2 2 2 2 3" xfId="21608"/>
    <cellStyle name="Comma 10 4 2 2 2 3" xfId="16480"/>
    <cellStyle name="Comma 10 4 2 2 2 3 2" xfId="23275"/>
    <cellStyle name="Comma 10 4 2 2 2 4" xfId="19942"/>
    <cellStyle name="Comma 10 4 2 2 3" xfId="13846"/>
    <cellStyle name="Comma 10 4 2 2 3 2" xfId="17439"/>
    <cellStyle name="Comma 10 4 2 2 3 2 2" xfId="24107"/>
    <cellStyle name="Comma 10 4 2 2 3 3" xfId="20775"/>
    <cellStyle name="Comma 10 4 2 2 4" xfId="15647"/>
    <cellStyle name="Comma 10 4 2 2 4 2" xfId="22442"/>
    <cellStyle name="Comma 10 4 2 2 5" xfId="19109"/>
    <cellStyle name="Comma 10 4 2 3" xfId="12406"/>
    <cellStyle name="Comma 10 4 2 3 2" xfId="14264"/>
    <cellStyle name="Comma 10 4 2 3 2 2" xfId="17856"/>
    <cellStyle name="Comma 10 4 2 3 2 2 2" xfId="24524"/>
    <cellStyle name="Comma 10 4 2 3 2 3" xfId="21192"/>
    <cellStyle name="Comma 10 4 2 3 3" xfId="16064"/>
    <cellStyle name="Comma 10 4 2 3 3 2" xfId="22859"/>
    <cellStyle name="Comma 10 4 2 3 4" xfId="19526"/>
    <cellStyle name="Comma 10 4 2 4" xfId="13366"/>
    <cellStyle name="Comma 10 4 2 4 2" xfId="17023"/>
    <cellStyle name="Comma 10 4 2 4 2 2" xfId="23691"/>
    <cellStyle name="Comma 10 4 2 4 3" xfId="20359"/>
    <cellStyle name="Comma 10 4 2 5" xfId="15231"/>
    <cellStyle name="Comma 10 4 2 5 2" xfId="22026"/>
    <cellStyle name="Comma 10 4 2 6" xfId="18693"/>
    <cellStyle name="Comma 10 4 2 7" xfId="26286"/>
    <cellStyle name="Comma 10 4 3" xfId="11769"/>
    <cellStyle name="Comma 10 4 3 2" xfId="12614"/>
    <cellStyle name="Comma 10 4 3 2 2" xfId="14472"/>
    <cellStyle name="Comma 10 4 3 2 2 2" xfId="18064"/>
    <cellStyle name="Comma 10 4 3 2 2 2 2" xfId="24732"/>
    <cellStyle name="Comma 10 4 3 2 2 3" xfId="21400"/>
    <cellStyle name="Comma 10 4 3 2 3" xfId="16272"/>
    <cellStyle name="Comma 10 4 3 2 3 2" xfId="23067"/>
    <cellStyle name="Comma 10 4 3 2 4" xfId="19734"/>
    <cellStyle name="Comma 10 4 3 3" xfId="13638"/>
    <cellStyle name="Comma 10 4 3 3 2" xfId="17231"/>
    <cellStyle name="Comma 10 4 3 3 2 2" xfId="23899"/>
    <cellStyle name="Comma 10 4 3 3 3" xfId="20567"/>
    <cellStyle name="Comma 10 4 3 4" xfId="15439"/>
    <cellStyle name="Comma 10 4 3 4 2" xfId="22234"/>
    <cellStyle name="Comma 10 4 3 5" xfId="18901"/>
    <cellStyle name="Comma 10 4 4" xfId="12197"/>
    <cellStyle name="Comma 10 4 4 2" xfId="14055"/>
    <cellStyle name="Comma 10 4 4 2 2" xfId="17647"/>
    <cellStyle name="Comma 10 4 4 2 2 2" xfId="24315"/>
    <cellStyle name="Comma 10 4 4 2 3" xfId="20983"/>
    <cellStyle name="Comma 10 4 4 3" xfId="15855"/>
    <cellStyle name="Comma 10 4 4 3 2" xfId="22650"/>
    <cellStyle name="Comma 10 4 4 4" xfId="19317"/>
    <cellStyle name="Comma 10 4 5" xfId="13157"/>
    <cellStyle name="Comma 10 4 5 2" xfId="16814"/>
    <cellStyle name="Comma 10 4 5 2 2" xfId="23482"/>
    <cellStyle name="Comma 10 4 5 3" xfId="20150"/>
    <cellStyle name="Comma 10 4 6" xfId="15022"/>
    <cellStyle name="Comma 10 4 6 2" xfId="21817"/>
    <cellStyle name="Comma 10 4 7" xfId="18473"/>
    <cellStyle name="Comma 10 5" xfId="11371"/>
    <cellStyle name="Comma 10 5 2" xfId="11861"/>
    <cellStyle name="Comma 10 5 2 2" xfId="12701"/>
    <cellStyle name="Comma 10 5 2 2 2" xfId="14559"/>
    <cellStyle name="Comma 10 5 2 2 2 2" xfId="18151"/>
    <cellStyle name="Comma 10 5 2 2 2 2 2" xfId="24819"/>
    <cellStyle name="Comma 10 5 2 2 2 3" xfId="21487"/>
    <cellStyle name="Comma 10 5 2 2 3" xfId="16359"/>
    <cellStyle name="Comma 10 5 2 2 3 2" xfId="23154"/>
    <cellStyle name="Comma 10 5 2 2 4" xfId="19821"/>
    <cellStyle name="Comma 10 5 2 3" xfId="13725"/>
    <cellStyle name="Comma 10 5 2 3 2" xfId="17318"/>
    <cellStyle name="Comma 10 5 2 3 2 2" xfId="23986"/>
    <cellStyle name="Comma 10 5 2 3 3" xfId="20654"/>
    <cellStyle name="Comma 10 5 2 4" xfId="15526"/>
    <cellStyle name="Comma 10 5 2 4 2" xfId="22321"/>
    <cellStyle name="Comma 10 5 2 5" xfId="18988"/>
    <cellStyle name="Comma 10 5 3" xfId="12285"/>
    <cellStyle name="Comma 10 5 3 2" xfId="14143"/>
    <cellStyle name="Comma 10 5 3 2 2" xfId="17735"/>
    <cellStyle name="Comma 10 5 3 2 2 2" xfId="24403"/>
    <cellStyle name="Comma 10 5 3 2 3" xfId="21071"/>
    <cellStyle name="Comma 10 5 3 3" xfId="15943"/>
    <cellStyle name="Comma 10 5 3 3 2" xfId="22738"/>
    <cellStyle name="Comma 10 5 3 4" xfId="19405"/>
    <cellStyle name="Comma 10 5 4" xfId="13245"/>
    <cellStyle name="Comma 10 5 4 2" xfId="16902"/>
    <cellStyle name="Comma 10 5 4 2 2" xfId="23570"/>
    <cellStyle name="Comma 10 5 4 3" xfId="20238"/>
    <cellStyle name="Comma 10 5 5" xfId="15110"/>
    <cellStyle name="Comma 10 5 5 2" xfId="21905"/>
    <cellStyle name="Comma 10 5 6" xfId="18330"/>
    <cellStyle name="Comma 10 6" xfId="11647"/>
    <cellStyle name="Comma 10 6 2" xfId="12492"/>
    <cellStyle name="Comma 10 6 2 2" xfId="14350"/>
    <cellStyle name="Comma 10 6 2 2 2" xfId="17942"/>
    <cellStyle name="Comma 10 6 2 2 2 2" xfId="24610"/>
    <cellStyle name="Comma 10 6 2 2 3" xfId="21278"/>
    <cellStyle name="Comma 10 6 2 3" xfId="16150"/>
    <cellStyle name="Comma 10 6 2 3 2" xfId="22945"/>
    <cellStyle name="Comma 10 6 2 4" xfId="19612"/>
    <cellStyle name="Comma 10 6 3" xfId="13516"/>
    <cellStyle name="Comma 10 6 3 2" xfId="17109"/>
    <cellStyle name="Comma 10 6 3 2 2" xfId="23777"/>
    <cellStyle name="Comma 10 6 3 3" xfId="20445"/>
    <cellStyle name="Comma 10 6 4" xfId="15317"/>
    <cellStyle name="Comma 10 6 4 2" xfId="22112"/>
    <cellStyle name="Comma 10 6 5" xfId="18779"/>
    <cellStyle name="Comma 10 7" xfId="12075"/>
    <cellStyle name="Comma 10 7 2" xfId="13933"/>
    <cellStyle name="Comma 10 7 2 2" xfId="17525"/>
    <cellStyle name="Comma 10 7 2 2 2" xfId="24193"/>
    <cellStyle name="Comma 10 7 2 3" xfId="20861"/>
    <cellStyle name="Comma 10 7 3" xfId="15733"/>
    <cellStyle name="Comma 10 7 3 2" xfId="22528"/>
    <cellStyle name="Comma 10 7 4" xfId="19195"/>
    <cellStyle name="Comma 10 8" xfId="13035"/>
    <cellStyle name="Comma 10 8 2" xfId="16692"/>
    <cellStyle name="Comma 10 8 2 2" xfId="23360"/>
    <cellStyle name="Comma 10 8 3" xfId="20028"/>
    <cellStyle name="Comma 10 9" xfId="14900"/>
    <cellStyle name="Comma 10 9 2" xfId="21695"/>
    <cellStyle name="Comma 11" xfId="1568"/>
    <cellStyle name="Comma 11 10" xfId="27166"/>
    <cellStyle name="Comma 11 11" xfId="10615"/>
    <cellStyle name="Comma 11 2" xfId="11187"/>
    <cellStyle name="Comma 11 2 2" xfId="11510"/>
    <cellStyle name="Comma 11 2 2 2" xfId="12000"/>
    <cellStyle name="Comma 11 2 2 2 2" xfId="12840"/>
    <cellStyle name="Comma 11 2 2 2 2 2" xfId="14698"/>
    <cellStyle name="Comma 11 2 2 2 2 2 2" xfId="18290"/>
    <cellStyle name="Comma 11 2 2 2 2 2 2 2" xfId="24958"/>
    <cellStyle name="Comma 11 2 2 2 2 2 3" xfId="21626"/>
    <cellStyle name="Comma 11 2 2 2 2 3" xfId="16498"/>
    <cellStyle name="Comma 11 2 2 2 2 3 2" xfId="23293"/>
    <cellStyle name="Comma 11 2 2 2 2 4" xfId="19960"/>
    <cellStyle name="Comma 11 2 2 2 3" xfId="13864"/>
    <cellStyle name="Comma 11 2 2 2 3 2" xfId="17457"/>
    <cellStyle name="Comma 11 2 2 2 3 2 2" xfId="24125"/>
    <cellStyle name="Comma 11 2 2 2 3 3" xfId="20793"/>
    <cellStyle name="Comma 11 2 2 2 4" xfId="15665"/>
    <cellStyle name="Comma 11 2 2 2 4 2" xfId="22460"/>
    <cellStyle name="Comma 11 2 2 2 5" xfId="19127"/>
    <cellStyle name="Comma 11 2 2 3" xfId="12424"/>
    <cellStyle name="Comma 11 2 2 3 2" xfId="14282"/>
    <cellStyle name="Comma 11 2 2 3 2 2" xfId="17874"/>
    <cellStyle name="Comma 11 2 2 3 2 2 2" xfId="24542"/>
    <cellStyle name="Comma 11 2 2 3 2 3" xfId="21210"/>
    <cellStyle name="Comma 11 2 2 3 3" xfId="16082"/>
    <cellStyle name="Comma 11 2 2 3 3 2" xfId="22877"/>
    <cellStyle name="Comma 11 2 2 3 4" xfId="19544"/>
    <cellStyle name="Comma 11 2 2 4" xfId="13384"/>
    <cellStyle name="Comma 11 2 2 4 2" xfId="17041"/>
    <cellStyle name="Comma 11 2 2 4 2 2" xfId="23709"/>
    <cellStyle name="Comma 11 2 2 4 3" xfId="20377"/>
    <cellStyle name="Comma 11 2 2 5" xfId="15249"/>
    <cellStyle name="Comma 11 2 2 5 2" xfId="22044"/>
    <cellStyle name="Comma 11 2 2 6" xfId="18711"/>
    <cellStyle name="Comma 11 2 2 7" xfId="26288"/>
    <cellStyle name="Comma 11 2 3" xfId="11787"/>
    <cellStyle name="Comma 11 2 3 2" xfId="12632"/>
    <cellStyle name="Comma 11 2 3 2 2" xfId="14490"/>
    <cellStyle name="Comma 11 2 3 2 2 2" xfId="18082"/>
    <cellStyle name="Comma 11 2 3 2 2 2 2" xfId="24750"/>
    <cellStyle name="Comma 11 2 3 2 2 3" xfId="21418"/>
    <cellStyle name="Comma 11 2 3 2 3" xfId="16290"/>
    <cellStyle name="Comma 11 2 3 2 3 2" xfId="23085"/>
    <cellStyle name="Comma 11 2 3 2 4" xfId="19752"/>
    <cellStyle name="Comma 11 2 3 3" xfId="13656"/>
    <cellStyle name="Comma 11 2 3 3 2" xfId="17249"/>
    <cellStyle name="Comma 11 2 3 3 2 2" xfId="23917"/>
    <cellStyle name="Comma 11 2 3 3 3" xfId="20585"/>
    <cellStyle name="Comma 11 2 3 4" xfId="15457"/>
    <cellStyle name="Comma 11 2 3 4 2" xfId="22252"/>
    <cellStyle name="Comma 11 2 3 5" xfId="18919"/>
    <cellStyle name="Comma 11 2 4" xfId="12215"/>
    <cellStyle name="Comma 11 2 4 2" xfId="14073"/>
    <cellStyle name="Comma 11 2 4 2 2" xfId="17665"/>
    <cellStyle name="Comma 11 2 4 2 2 2" xfId="24333"/>
    <cellStyle name="Comma 11 2 4 2 3" xfId="21001"/>
    <cellStyle name="Comma 11 2 4 3" xfId="15873"/>
    <cellStyle name="Comma 11 2 4 3 2" xfId="22668"/>
    <cellStyle name="Comma 11 2 4 4" xfId="19335"/>
    <cellStyle name="Comma 11 2 5" xfId="13175"/>
    <cellStyle name="Comma 11 2 5 2" xfId="16832"/>
    <cellStyle name="Comma 11 2 5 2 2" xfId="23500"/>
    <cellStyle name="Comma 11 2 5 3" xfId="20168"/>
    <cellStyle name="Comma 11 2 6" xfId="15040"/>
    <cellStyle name="Comma 11 2 6 2" xfId="21835"/>
    <cellStyle name="Comma 11 2 7" xfId="18524"/>
    <cellStyle name="Comma 11 3" xfId="11373"/>
    <cellStyle name="Comma 11 3 2" xfId="11863"/>
    <cellStyle name="Comma 11 3 2 2" xfId="12703"/>
    <cellStyle name="Comma 11 3 2 2 2" xfId="14561"/>
    <cellStyle name="Comma 11 3 2 2 2 2" xfId="18153"/>
    <cellStyle name="Comma 11 3 2 2 2 2 2" xfId="24821"/>
    <cellStyle name="Comma 11 3 2 2 2 3" xfId="21489"/>
    <cellStyle name="Comma 11 3 2 2 3" xfId="16361"/>
    <cellStyle name="Comma 11 3 2 2 3 2" xfId="23156"/>
    <cellStyle name="Comma 11 3 2 2 4" xfId="19823"/>
    <cellStyle name="Comma 11 3 2 2 5" xfId="26391"/>
    <cellStyle name="Comma 11 3 2 3" xfId="13727"/>
    <cellStyle name="Comma 11 3 2 3 2" xfId="17320"/>
    <cellStyle name="Comma 11 3 2 3 2 2" xfId="23988"/>
    <cellStyle name="Comma 11 3 2 3 3" xfId="20656"/>
    <cellStyle name="Comma 11 3 2 4" xfId="15528"/>
    <cellStyle name="Comma 11 3 2 4 2" xfId="22323"/>
    <cellStyle name="Comma 11 3 2 5" xfId="18990"/>
    <cellStyle name="Comma 11 3 2 6" xfId="26289"/>
    <cellStyle name="Comma 11 3 3" xfId="12287"/>
    <cellStyle name="Comma 11 3 3 2" xfId="14145"/>
    <cellStyle name="Comma 11 3 3 2 2" xfId="17737"/>
    <cellStyle name="Comma 11 3 3 2 2 2" xfId="24405"/>
    <cellStyle name="Comma 11 3 3 2 3" xfId="21073"/>
    <cellStyle name="Comma 11 3 3 3" xfId="15945"/>
    <cellStyle name="Comma 11 3 3 3 2" xfId="22740"/>
    <cellStyle name="Comma 11 3 3 4" xfId="19407"/>
    <cellStyle name="Comma 11 3 4" xfId="13247"/>
    <cellStyle name="Comma 11 3 4 2" xfId="16904"/>
    <cellStyle name="Comma 11 3 4 2 2" xfId="23572"/>
    <cellStyle name="Comma 11 3 4 3" xfId="20240"/>
    <cellStyle name="Comma 11 3 5" xfId="15112"/>
    <cellStyle name="Comma 11 3 5 2" xfId="21907"/>
    <cellStyle name="Comma 11 3 6" xfId="18329"/>
    <cellStyle name="Comma 11 3 7" xfId="25387"/>
    <cellStyle name="Comma 11 4" xfId="11649"/>
    <cellStyle name="Comma 11 4 2" xfId="12494"/>
    <cellStyle name="Comma 11 4 2 2" xfId="14352"/>
    <cellStyle name="Comma 11 4 2 2 2" xfId="17944"/>
    <cellStyle name="Comma 11 4 2 2 2 2" xfId="24612"/>
    <cellStyle name="Comma 11 4 2 2 3" xfId="21280"/>
    <cellStyle name="Comma 11 4 2 3" xfId="16152"/>
    <cellStyle name="Comma 11 4 2 3 2" xfId="22947"/>
    <cellStyle name="Comma 11 4 2 4" xfId="19614"/>
    <cellStyle name="Comma 11 4 2 5" xfId="26407"/>
    <cellStyle name="Comma 11 4 3" xfId="13518"/>
    <cellStyle name="Comma 11 4 3 2" xfId="17111"/>
    <cellStyle name="Comma 11 4 3 2 2" xfId="23779"/>
    <cellStyle name="Comma 11 4 3 3" xfId="20447"/>
    <cellStyle name="Comma 11 4 4" xfId="15319"/>
    <cellStyle name="Comma 11 4 4 2" xfId="22114"/>
    <cellStyle name="Comma 11 4 5" xfId="18781"/>
    <cellStyle name="Comma 11 4 6" xfId="26287"/>
    <cellStyle name="Comma 11 5" xfId="12077"/>
    <cellStyle name="Comma 11 5 2" xfId="13935"/>
    <cellStyle name="Comma 11 5 2 2" xfId="17527"/>
    <cellStyle name="Comma 11 5 2 2 2" xfId="24195"/>
    <cellStyle name="Comma 11 5 2 3" xfId="20863"/>
    <cellStyle name="Comma 11 5 3" xfId="15735"/>
    <cellStyle name="Comma 11 5 3 2" xfId="22530"/>
    <cellStyle name="Comma 11 5 4" xfId="19197"/>
    <cellStyle name="Comma 11 6" xfId="13037"/>
    <cellStyle name="Comma 11 6 2" xfId="16694"/>
    <cellStyle name="Comma 11 6 2 2" xfId="23362"/>
    <cellStyle name="Comma 11 6 3" xfId="20030"/>
    <cellStyle name="Comma 11 7" xfId="14902"/>
    <cellStyle name="Comma 11 7 2" xfId="21697"/>
    <cellStyle name="Comma 11 8" xfId="18429"/>
    <cellStyle name="Comma 11 9" xfId="25226"/>
    <cellStyle name="Comma 12" xfId="10622"/>
    <cellStyle name="Comma 12 2" xfId="10684"/>
    <cellStyle name="Comma 12 3" xfId="11157"/>
    <cellStyle name="Comma 12 4" xfId="11141"/>
    <cellStyle name="Comma 12 4 2" xfId="11301"/>
    <cellStyle name="Comma 12 4 3" xfId="11581"/>
    <cellStyle name="Comma 12 4 3 2" xfId="13450"/>
    <cellStyle name="Comma 12 4 3 3" xfId="12968"/>
    <cellStyle name="Comma 12 4 3 3 2" xfId="16626"/>
    <cellStyle name="Comma 12 4 3 4" xfId="14832"/>
    <cellStyle name="Comma 12 4 3 4 2" xfId="25120"/>
    <cellStyle name="Comma 12 4 4" xfId="12904"/>
    <cellStyle name="Comma 12 4 4 2" xfId="16562"/>
    <cellStyle name="Comma 12 4 5" xfId="14768"/>
    <cellStyle name="Comma 12 4 5 2" xfId="25119"/>
    <cellStyle name="Comma 12 5" xfId="11555"/>
    <cellStyle name="Comma 12 5 2" xfId="13424"/>
    <cellStyle name="Comma 12 5 3" xfId="12942"/>
    <cellStyle name="Comma 12 5 3 2" xfId="16600"/>
    <cellStyle name="Comma 12 5 4" xfId="14806"/>
    <cellStyle name="Comma 12 5 4 2" xfId="25062"/>
    <cellStyle name="Comma 12 6" xfId="12878"/>
    <cellStyle name="Comma 12 6 2" xfId="16536"/>
    <cellStyle name="Comma 12 7" xfId="14742"/>
    <cellStyle name="Comma 12 7 2" xfId="25092"/>
    <cellStyle name="Comma 13" xfId="10646"/>
    <cellStyle name="Comma 13 2" xfId="11106"/>
    <cellStyle name="Comma 13 2 2" xfId="11452"/>
    <cellStyle name="Comma 13 2 2 2" xfId="11942"/>
    <cellStyle name="Comma 13 2 2 2 2" xfId="12782"/>
    <cellStyle name="Comma 13 2 2 2 2 2" xfId="14640"/>
    <cellStyle name="Comma 13 2 2 2 2 2 2" xfId="18232"/>
    <cellStyle name="Comma 13 2 2 2 2 2 2 2" xfId="24900"/>
    <cellStyle name="Comma 13 2 2 2 2 2 3" xfId="21568"/>
    <cellStyle name="Comma 13 2 2 2 2 3" xfId="16440"/>
    <cellStyle name="Comma 13 2 2 2 2 3 2" xfId="23235"/>
    <cellStyle name="Comma 13 2 2 2 2 4" xfId="19902"/>
    <cellStyle name="Comma 13 2 2 2 3" xfId="13806"/>
    <cellStyle name="Comma 13 2 2 2 3 2" xfId="17399"/>
    <cellStyle name="Comma 13 2 2 2 3 2 2" xfId="24067"/>
    <cellStyle name="Comma 13 2 2 2 3 3" xfId="20735"/>
    <cellStyle name="Comma 13 2 2 2 4" xfId="15607"/>
    <cellStyle name="Comma 13 2 2 2 4 2" xfId="22402"/>
    <cellStyle name="Comma 13 2 2 2 5" xfId="19069"/>
    <cellStyle name="Comma 13 2 2 3" xfId="12366"/>
    <cellStyle name="Comma 13 2 2 3 2" xfId="14224"/>
    <cellStyle name="Comma 13 2 2 3 2 2" xfId="17816"/>
    <cellStyle name="Comma 13 2 2 3 2 2 2" xfId="24484"/>
    <cellStyle name="Comma 13 2 2 3 2 3" xfId="21152"/>
    <cellStyle name="Comma 13 2 2 3 3" xfId="16024"/>
    <cellStyle name="Comma 13 2 2 3 3 2" xfId="22819"/>
    <cellStyle name="Comma 13 2 2 3 4" xfId="19486"/>
    <cellStyle name="Comma 13 2 2 4" xfId="13326"/>
    <cellStyle name="Comma 13 2 2 4 2" xfId="16983"/>
    <cellStyle name="Comma 13 2 2 4 2 2" xfId="23651"/>
    <cellStyle name="Comma 13 2 2 4 3" xfId="20319"/>
    <cellStyle name="Comma 13 2 2 5" xfId="15191"/>
    <cellStyle name="Comma 13 2 2 5 2" xfId="21986"/>
    <cellStyle name="Comma 13 2 2 6" xfId="18653"/>
    <cellStyle name="Comma 13 2 3" xfId="11728"/>
    <cellStyle name="Comma 13 2 3 2" xfId="12573"/>
    <cellStyle name="Comma 13 2 3 2 2" xfId="14431"/>
    <cellStyle name="Comma 13 2 3 2 2 2" xfId="18023"/>
    <cellStyle name="Comma 13 2 3 2 2 2 2" xfId="24691"/>
    <cellStyle name="Comma 13 2 3 2 2 3" xfId="21359"/>
    <cellStyle name="Comma 13 2 3 2 3" xfId="16231"/>
    <cellStyle name="Comma 13 2 3 2 3 2" xfId="23026"/>
    <cellStyle name="Comma 13 2 3 2 4" xfId="19693"/>
    <cellStyle name="Comma 13 2 3 3" xfId="13597"/>
    <cellStyle name="Comma 13 2 3 3 2" xfId="17190"/>
    <cellStyle name="Comma 13 2 3 3 2 2" xfId="23858"/>
    <cellStyle name="Comma 13 2 3 3 3" xfId="20526"/>
    <cellStyle name="Comma 13 2 3 4" xfId="15398"/>
    <cellStyle name="Comma 13 2 3 4 2" xfId="22193"/>
    <cellStyle name="Comma 13 2 3 5" xfId="18860"/>
    <cellStyle name="Comma 13 2 4" xfId="12156"/>
    <cellStyle name="Comma 13 2 4 2" xfId="14014"/>
    <cellStyle name="Comma 13 2 4 2 2" xfId="17606"/>
    <cellStyle name="Comma 13 2 4 2 2 2" xfId="24274"/>
    <cellStyle name="Comma 13 2 4 2 3" xfId="20942"/>
    <cellStyle name="Comma 13 2 4 3" xfId="15814"/>
    <cellStyle name="Comma 13 2 4 3 2" xfId="22609"/>
    <cellStyle name="Comma 13 2 4 4" xfId="19276"/>
    <cellStyle name="Comma 13 2 5" xfId="13116"/>
    <cellStyle name="Comma 13 2 5 2" xfId="16773"/>
    <cellStyle name="Comma 13 2 5 2 2" xfId="23441"/>
    <cellStyle name="Comma 13 2 5 3" xfId="20109"/>
    <cellStyle name="Comma 13 2 6" xfId="14981"/>
    <cellStyle name="Comma 13 2 6 2" xfId="21776"/>
    <cellStyle name="Comma 13 2 7" xfId="18432"/>
    <cellStyle name="Comma 13 2 8" xfId="26290"/>
    <cellStyle name="Comma 13 3" xfId="11403"/>
    <cellStyle name="Comma 13 3 2" xfId="11893"/>
    <cellStyle name="Comma 13 3 2 2" xfId="12733"/>
    <cellStyle name="Comma 13 3 2 2 2" xfId="14591"/>
    <cellStyle name="Comma 13 3 2 2 2 2" xfId="18183"/>
    <cellStyle name="Comma 13 3 2 2 2 2 2" xfId="24851"/>
    <cellStyle name="Comma 13 3 2 2 2 3" xfId="21519"/>
    <cellStyle name="Comma 13 3 2 2 3" xfId="16391"/>
    <cellStyle name="Comma 13 3 2 2 3 2" xfId="23186"/>
    <cellStyle name="Comma 13 3 2 2 4" xfId="19853"/>
    <cellStyle name="Comma 13 3 2 3" xfId="13757"/>
    <cellStyle name="Comma 13 3 2 3 2" xfId="17350"/>
    <cellStyle name="Comma 13 3 2 3 2 2" xfId="24018"/>
    <cellStyle name="Comma 13 3 2 3 3" xfId="20686"/>
    <cellStyle name="Comma 13 3 2 4" xfId="15558"/>
    <cellStyle name="Comma 13 3 2 4 2" xfId="22353"/>
    <cellStyle name="Comma 13 3 2 5" xfId="19020"/>
    <cellStyle name="Comma 13 3 3" xfId="12317"/>
    <cellStyle name="Comma 13 3 3 2" xfId="14175"/>
    <cellStyle name="Comma 13 3 3 2 2" xfId="17767"/>
    <cellStyle name="Comma 13 3 3 2 2 2" xfId="24435"/>
    <cellStyle name="Comma 13 3 3 2 3" xfId="21103"/>
    <cellStyle name="Comma 13 3 3 3" xfId="15975"/>
    <cellStyle name="Comma 13 3 3 3 2" xfId="22770"/>
    <cellStyle name="Comma 13 3 3 4" xfId="19437"/>
    <cellStyle name="Comma 13 3 4" xfId="13277"/>
    <cellStyle name="Comma 13 3 4 2" xfId="16934"/>
    <cellStyle name="Comma 13 3 4 2 2" xfId="23602"/>
    <cellStyle name="Comma 13 3 4 3" xfId="20270"/>
    <cellStyle name="Comma 13 3 5" xfId="15142"/>
    <cellStyle name="Comma 13 3 5 2" xfId="21937"/>
    <cellStyle name="Comma 13 3 6" xfId="18604"/>
    <cellStyle name="Comma 13 4" xfId="11679"/>
    <cellStyle name="Comma 13 4 2" xfId="12524"/>
    <cellStyle name="Comma 13 4 2 2" xfId="14382"/>
    <cellStyle name="Comma 13 4 2 2 2" xfId="17974"/>
    <cellStyle name="Comma 13 4 2 2 2 2" xfId="24642"/>
    <cellStyle name="Comma 13 4 2 2 3" xfId="21310"/>
    <cellStyle name="Comma 13 4 2 3" xfId="16182"/>
    <cellStyle name="Comma 13 4 2 3 2" xfId="22977"/>
    <cellStyle name="Comma 13 4 2 4" xfId="19644"/>
    <cellStyle name="Comma 13 4 3" xfId="13548"/>
    <cellStyle name="Comma 13 4 3 2" xfId="17141"/>
    <cellStyle name="Comma 13 4 3 2 2" xfId="23809"/>
    <cellStyle name="Comma 13 4 3 3" xfId="20477"/>
    <cellStyle name="Comma 13 4 4" xfId="15349"/>
    <cellStyle name="Comma 13 4 4 2" xfId="22144"/>
    <cellStyle name="Comma 13 4 5" xfId="18811"/>
    <cellStyle name="Comma 13 5" xfId="12107"/>
    <cellStyle name="Comma 13 5 2" xfId="13965"/>
    <cellStyle name="Comma 13 5 2 2" xfId="17557"/>
    <cellStyle name="Comma 13 5 2 2 2" xfId="24225"/>
    <cellStyle name="Comma 13 5 2 3" xfId="20893"/>
    <cellStyle name="Comma 13 5 3" xfId="15765"/>
    <cellStyle name="Comma 13 5 3 2" xfId="22560"/>
    <cellStyle name="Comma 13 5 4" xfId="19227"/>
    <cellStyle name="Comma 13 6" xfId="13067"/>
    <cellStyle name="Comma 13 6 2" xfId="16724"/>
    <cellStyle name="Comma 13 6 2 2" xfId="23392"/>
    <cellStyle name="Comma 13 6 3" xfId="20060"/>
    <cellStyle name="Comma 13 7" xfId="14932"/>
    <cellStyle name="Comma 13 7 2" xfId="21727"/>
    <cellStyle name="Comma 13 8" xfId="18487"/>
    <cellStyle name="Comma 14" xfId="10811"/>
    <cellStyle name="Comma 14 2" xfId="11433"/>
    <cellStyle name="Comma 14 2 2" xfId="11923"/>
    <cellStyle name="Comma 14 2 2 2" xfId="12763"/>
    <cellStyle name="Comma 14 2 2 2 2" xfId="14621"/>
    <cellStyle name="Comma 14 2 2 2 2 2" xfId="18213"/>
    <cellStyle name="Comma 14 2 2 2 2 2 2" xfId="24881"/>
    <cellStyle name="Comma 14 2 2 2 2 3" xfId="21549"/>
    <cellStyle name="Comma 14 2 2 2 3" xfId="16421"/>
    <cellStyle name="Comma 14 2 2 2 3 2" xfId="23216"/>
    <cellStyle name="Comma 14 2 2 2 4" xfId="19883"/>
    <cellStyle name="Comma 14 2 2 3" xfId="13787"/>
    <cellStyle name="Comma 14 2 2 3 2" xfId="17380"/>
    <cellStyle name="Comma 14 2 2 3 2 2" xfId="24048"/>
    <cellStyle name="Comma 14 2 2 3 3" xfId="20716"/>
    <cellStyle name="Comma 14 2 2 4" xfId="15588"/>
    <cellStyle name="Comma 14 2 2 4 2" xfId="22383"/>
    <cellStyle name="Comma 14 2 2 5" xfId="19050"/>
    <cellStyle name="Comma 14 2 3" xfId="12347"/>
    <cellStyle name="Comma 14 2 3 2" xfId="14205"/>
    <cellStyle name="Comma 14 2 3 2 2" xfId="17797"/>
    <cellStyle name="Comma 14 2 3 2 2 2" xfId="24465"/>
    <cellStyle name="Comma 14 2 3 2 3" xfId="21133"/>
    <cellStyle name="Comma 14 2 3 3" xfId="16005"/>
    <cellStyle name="Comma 14 2 3 3 2" xfId="22800"/>
    <cellStyle name="Comma 14 2 3 4" xfId="19467"/>
    <cellStyle name="Comma 14 2 4" xfId="13307"/>
    <cellStyle name="Comma 14 2 4 2" xfId="16964"/>
    <cellStyle name="Comma 14 2 4 2 2" xfId="23632"/>
    <cellStyle name="Comma 14 2 4 3" xfId="20300"/>
    <cellStyle name="Comma 14 2 5" xfId="15172"/>
    <cellStyle name="Comma 14 2 5 2" xfId="21967"/>
    <cellStyle name="Comma 14 2 6" xfId="18634"/>
    <cellStyle name="Comma 14 2 7" xfId="25829"/>
    <cellStyle name="Comma 14 3" xfId="11709"/>
    <cellStyle name="Comma 14 3 2" xfId="12554"/>
    <cellStyle name="Comma 14 3 2 2" xfId="14412"/>
    <cellStyle name="Comma 14 3 2 2 2" xfId="18004"/>
    <cellStyle name="Comma 14 3 2 2 2 2" xfId="24672"/>
    <cellStyle name="Comma 14 3 2 2 3" xfId="21340"/>
    <cellStyle name="Comma 14 3 2 2 4" xfId="25921"/>
    <cellStyle name="Comma 14 3 2 3" xfId="16212"/>
    <cellStyle name="Comma 14 3 2 3 2" xfId="23007"/>
    <cellStyle name="Comma 14 3 2 3 2 2" xfId="26118"/>
    <cellStyle name="Comma 14 3 2 3 3" xfId="26276"/>
    <cellStyle name="Comma 14 3 2 3 4" xfId="26495"/>
    <cellStyle name="Comma 14 3 2 3 5" xfId="26028"/>
    <cellStyle name="Comma 14 3 2 4" xfId="19674"/>
    <cellStyle name="Comma 14 3 2 4 2" xfId="26163"/>
    <cellStyle name="Comma 14 3 2 5" xfId="25881"/>
    <cellStyle name="Comma 14 3 3" xfId="13578"/>
    <cellStyle name="Comma 14 3 3 2" xfId="17171"/>
    <cellStyle name="Comma 14 3 3 2 2" xfId="23839"/>
    <cellStyle name="Comma 14 3 3 3" xfId="20507"/>
    <cellStyle name="Comma 14 3 3 4" xfId="25866"/>
    <cellStyle name="Comma 14 3 4" xfId="15379"/>
    <cellStyle name="Comma 14 3 4 2" xfId="22174"/>
    <cellStyle name="Comma 14 3 4 2 2" xfId="26103"/>
    <cellStyle name="Comma 14 3 4 3" xfId="26260"/>
    <cellStyle name="Comma 14 3 4 4" xfId="26500"/>
    <cellStyle name="Comma 14 3 4 5" xfId="26013"/>
    <cellStyle name="Comma 14 3 5" xfId="18841"/>
    <cellStyle name="Comma 14 3 5 2" xfId="26162"/>
    <cellStyle name="Comma 14 3 6" xfId="25786"/>
    <cellStyle name="Comma 14 4" xfId="12137"/>
    <cellStyle name="Comma 14 4 2" xfId="13995"/>
    <cellStyle name="Comma 14 4 2 2" xfId="17587"/>
    <cellStyle name="Comma 14 4 2 2 2" xfId="24255"/>
    <cellStyle name="Comma 14 4 2 3" xfId="20923"/>
    <cellStyle name="Comma 14 4 3" xfId="15795"/>
    <cellStyle name="Comma 14 4 3 2" xfId="22590"/>
    <cellStyle name="Comma 14 4 4" xfId="19257"/>
    <cellStyle name="Comma 14 5" xfId="13097"/>
    <cellStyle name="Comma 14 5 2" xfId="16754"/>
    <cellStyle name="Comma 14 5 2 2" xfId="23422"/>
    <cellStyle name="Comma 14 5 3" xfId="20090"/>
    <cellStyle name="Comma 14 6" xfId="14962"/>
    <cellStyle name="Comma 14 6 2" xfId="21757"/>
    <cellStyle name="Comma 14 7" xfId="18385"/>
    <cellStyle name="Comma 14 8" xfId="25527"/>
    <cellStyle name="Comma 15" xfId="10810"/>
    <cellStyle name="Comma 15 2" xfId="26291"/>
    <cellStyle name="Comma 15 2 2" xfId="26635"/>
    <cellStyle name="Comma 15 3" xfId="25817"/>
    <cellStyle name="Comma 16" xfId="10813"/>
    <cellStyle name="Comma 16 2" xfId="11226"/>
    <cellStyle name="Comma 16 3" xfId="11096"/>
    <cellStyle name="Comma 16 3 2" xfId="11293"/>
    <cellStyle name="Comma 16 3 3" xfId="11573"/>
    <cellStyle name="Comma 16 3 3 2" xfId="13442"/>
    <cellStyle name="Comma 16 3 3 3" xfId="12960"/>
    <cellStyle name="Comma 16 3 3 3 2" xfId="16618"/>
    <cellStyle name="Comma 16 3 3 4" xfId="14824"/>
    <cellStyle name="Comma 16 3 3 4 2" xfId="25082"/>
    <cellStyle name="Comma 16 3 4" xfId="12896"/>
    <cellStyle name="Comma 16 3 4 2" xfId="16554"/>
    <cellStyle name="Comma 16 3 5" xfId="14760"/>
    <cellStyle name="Comma 16 3 5 2" xfId="25081"/>
    <cellStyle name="Comma 16 4" xfId="11272"/>
    <cellStyle name="Comma 16 4 2" xfId="26093"/>
    <cellStyle name="Comma 16 4 3" xfId="26252"/>
    <cellStyle name="Comma 16 4 4" xfId="26408"/>
    <cellStyle name="Comma 16 5" xfId="18324"/>
    <cellStyle name="Comma 17" xfId="11185"/>
    <cellStyle name="Comma 17 10" xfId="26004"/>
    <cellStyle name="Comma 17 2" xfId="11107"/>
    <cellStyle name="Comma 17 2 2" xfId="26293"/>
    <cellStyle name="Comma 17 2 3" xfId="26251"/>
    <cellStyle name="Comma 17 3" xfId="11313"/>
    <cellStyle name="Comma 17 3 2" xfId="11818"/>
    <cellStyle name="Comma 17 3 2 2" xfId="12663"/>
    <cellStyle name="Comma 17 3 2 2 2" xfId="14521"/>
    <cellStyle name="Comma 17 3 2 2 2 2" xfId="18113"/>
    <cellStyle name="Comma 17 3 2 2 2 2 2" xfId="24781"/>
    <cellStyle name="Comma 17 3 2 2 2 3" xfId="21449"/>
    <cellStyle name="Comma 17 3 2 2 3" xfId="16321"/>
    <cellStyle name="Comma 17 3 2 2 3 2" xfId="23116"/>
    <cellStyle name="Comma 17 3 2 2 4" xfId="19783"/>
    <cellStyle name="Comma 17 3 2 3" xfId="13687"/>
    <cellStyle name="Comma 17 3 2 3 2" xfId="17280"/>
    <cellStyle name="Comma 17 3 2 3 2 2" xfId="23948"/>
    <cellStyle name="Comma 17 3 2 3 3" xfId="20616"/>
    <cellStyle name="Comma 17 3 2 4" xfId="15488"/>
    <cellStyle name="Comma 17 3 2 4 2" xfId="22283"/>
    <cellStyle name="Comma 17 3 2 5" xfId="18950"/>
    <cellStyle name="Comma 17 3 3" xfId="12246"/>
    <cellStyle name="Comma 17 3 3 2" xfId="14104"/>
    <cellStyle name="Comma 17 3 3 2 2" xfId="17696"/>
    <cellStyle name="Comma 17 3 3 2 2 2" xfId="24364"/>
    <cellStyle name="Comma 17 3 3 2 3" xfId="21032"/>
    <cellStyle name="Comma 17 3 3 3" xfId="15904"/>
    <cellStyle name="Comma 17 3 3 3 2" xfId="22699"/>
    <cellStyle name="Comma 17 3 3 4" xfId="19366"/>
    <cellStyle name="Comma 17 3 4" xfId="13206"/>
    <cellStyle name="Comma 17 3 4 2" xfId="16863"/>
    <cellStyle name="Comma 17 3 4 2 2" xfId="23531"/>
    <cellStyle name="Comma 17 3 4 3" xfId="20199"/>
    <cellStyle name="Comma 17 3 5" xfId="15071"/>
    <cellStyle name="Comma 17 3 5 2" xfId="21866"/>
    <cellStyle name="Comma 17 3 6" xfId="18528"/>
    <cellStyle name="Comma 17 3 7" xfId="26292"/>
    <cellStyle name="Comma 17 4" xfId="11508"/>
    <cellStyle name="Comma 17 4 2" xfId="11998"/>
    <cellStyle name="Comma 17 4 2 2" xfId="12838"/>
    <cellStyle name="Comma 17 4 2 2 2" xfId="14696"/>
    <cellStyle name="Comma 17 4 2 2 2 2" xfId="18288"/>
    <cellStyle name="Comma 17 4 2 2 2 2 2" xfId="24956"/>
    <cellStyle name="Comma 17 4 2 2 2 3" xfId="21624"/>
    <cellStyle name="Comma 17 4 2 2 3" xfId="16496"/>
    <cellStyle name="Comma 17 4 2 2 3 2" xfId="23291"/>
    <cellStyle name="Comma 17 4 2 2 4" xfId="19958"/>
    <cellStyle name="Comma 17 4 2 3" xfId="13862"/>
    <cellStyle name="Comma 17 4 2 3 2" xfId="17455"/>
    <cellStyle name="Comma 17 4 2 3 2 2" xfId="24123"/>
    <cellStyle name="Comma 17 4 2 3 3" xfId="20791"/>
    <cellStyle name="Comma 17 4 2 4" xfId="15663"/>
    <cellStyle name="Comma 17 4 2 4 2" xfId="22458"/>
    <cellStyle name="Comma 17 4 2 5" xfId="19125"/>
    <cellStyle name="Comma 17 4 3" xfId="12422"/>
    <cellStyle name="Comma 17 4 3 2" xfId="14280"/>
    <cellStyle name="Comma 17 4 3 2 2" xfId="17872"/>
    <cellStyle name="Comma 17 4 3 2 2 2" xfId="24540"/>
    <cellStyle name="Comma 17 4 3 2 3" xfId="21208"/>
    <cellStyle name="Comma 17 4 3 3" xfId="16080"/>
    <cellStyle name="Comma 17 4 3 3 2" xfId="22875"/>
    <cellStyle name="Comma 17 4 3 4" xfId="19542"/>
    <cellStyle name="Comma 17 4 4" xfId="13382"/>
    <cellStyle name="Comma 17 4 4 2" xfId="17039"/>
    <cellStyle name="Comma 17 4 4 2 2" xfId="23707"/>
    <cellStyle name="Comma 17 4 4 3" xfId="20375"/>
    <cellStyle name="Comma 17 4 5" xfId="15247"/>
    <cellStyle name="Comma 17 4 5 2" xfId="22042"/>
    <cellStyle name="Comma 17 4 6" xfId="18709"/>
    <cellStyle name="Comma 17 5" xfId="11785"/>
    <cellStyle name="Comma 17 5 2" xfId="12630"/>
    <cellStyle name="Comma 17 5 2 2" xfId="14488"/>
    <cellStyle name="Comma 17 5 2 2 2" xfId="18080"/>
    <cellStyle name="Comma 17 5 2 2 2 2" xfId="24748"/>
    <cellStyle name="Comma 17 5 2 2 3" xfId="21416"/>
    <cellStyle name="Comma 17 5 2 3" xfId="16288"/>
    <cellStyle name="Comma 17 5 2 3 2" xfId="23083"/>
    <cellStyle name="Comma 17 5 2 4" xfId="19750"/>
    <cellStyle name="Comma 17 5 3" xfId="13654"/>
    <cellStyle name="Comma 17 5 3 2" xfId="17247"/>
    <cellStyle name="Comma 17 5 3 2 2" xfId="23915"/>
    <cellStyle name="Comma 17 5 3 3" xfId="20583"/>
    <cellStyle name="Comma 17 5 4" xfId="15455"/>
    <cellStyle name="Comma 17 5 4 2" xfId="22250"/>
    <cellStyle name="Comma 17 5 5" xfId="18917"/>
    <cellStyle name="Comma 17 6" xfId="12213"/>
    <cellStyle name="Comma 17 6 2" xfId="14071"/>
    <cellStyle name="Comma 17 6 2 2" xfId="17663"/>
    <cellStyle name="Comma 17 6 2 2 2" xfId="24331"/>
    <cellStyle name="Comma 17 6 2 3" xfId="20999"/>
    <cellStyle name="Comma 17 6 3" xfId="15871"/>
    <cellStyle name="Comma 17 6 3 2" xfId="22666"/>
    <cellStyle name="Comma 17 6 4" xfId="19333"/>
    <cellStyle name="Comma 17 7" xfId="13173"/>
    <cellStyle name="Comma 17 7 2" xfId="16830"/>
    <cellStyle name="Comma 17 7 2 2" xfId="23498"/>
    <cellStyle name="Comma 17 7 3" xfId="20166"/>
    <cellStyle name="Comma 17 8" xfId="15038"/>
    <cellStyle name="Comma 17 8 2" xfId="21833"/>
    <cellStyle name="Comma 17 9" xfId="18344"/>
    <cellStyle name="Comma 18" xfId="11335"/>
    <cellStyle name="Comma 18 2" xfId="11825"/>
    <cellStyle name="Comma 18 2 2" xfId="12665"/>
    <cellStyle name="Comma 18 2 2 2" xfId="14523"/>
    <cellStyle name="Comma 18 2 2 2 2" xfId="18115"/>
    <cellStyle name="Comma 18 2 2 2 2 2" xfId="24783"/>
    <cellStyle name="Comma 18 2 2 2 3" xfId="21451"/>
    <cellStyle name="Comma 18 2 2 3" xfId="16323"/>
    <cellStyle name="Comma 18 2 2 3 2" xfId="23118"/>
    <cellStyle name="Comma 18 2 2 4" xfId="19785"/>
    <cellStyle name="Comma 18 2 3" xfId="13689"/>
    <cellStyle name="Comma 18 2 3 2" xfId="17282"/>
    <cellStyle name="Comma 18 2 3 2 2" xfId="23950"/>
    <cellStyle name="Comma 18 2 3 3" xfId="20618"/>
    <cellStyle name="Comma 18 2 4" xfId="15490"/>
    <cellStyle name="Comma 18 2 4 2" xfId="22285"/>
    <cellStyle name="Comma 18 2 5" xfId="18952"/>
    <cellStyle name="Comma 18 3" xfId="12249"/>
    <cellStyle name="Comma 18 3 2" xfId="14107"/>
    <cellStyle name="Comma 18 3 2 2" xfId="17699"/>
    <cellStyle name="Comma 18 3 2 2 2" xfId="24367"/>
    <cellStyle name="Comma 18 3 2 3" xfId="21035"/>
    <cellStyle name="Comma 18 3 3" xfId="15907"/>
    <cellStyle name="Comma 18 3 3 2" xfId="22702"/>
    <cellStyle name="Comma 18 3 4" xfId="19369"/>
    <cellStyle name="Comma 18 4" xfId="13209"/>
    <cellStyle name="Comma 18 4 2" xfId="16866"/>
    <cellStyle name="Comma 18 4 2 2" xfId="23534"/>
    <cellStyle name="Comma 18 4 3" xfId="20202"/>
    <cellStyle name="Comma 18 5" xfId="15074"/>
    <cellStyle name="Comma 18 5 2" xfId="21869"/>
    <cellStyle name="Comma 18 6" xfId="18558"/>
    <cellStyle name="Comma 18 7" xfId="26161"/>
    <cellStyle name="Comma 19" xfId="11548"/>
    <cellStyle name="Comma 19 2" xfId="13417"/>
    <cellStyle name="Comma 19 3" xfId="12935"/>
    <cellStyle name="Comma 19 3 2" xfId="16593"/>
    <cellStyle name="Comma 19 4" xfId="14799"/>
    <cellStyle name="Comma 19 4 2" xfId="25121"/>
    <cellStyle name="Comma 2" xfId="1"/>
    <cellStyle name="Comma 2 10" xfId="1572"/>
    <cellStyle name="Comma 2 10 2" xfId="7970"/>
    <cellStyle name="Comma 2 10 3" xfId="27168"/>
    <cellStyle name="Comma 2 10 4" xfId="29163"/>
    <cellStyle name="Comma 2 10 5" xfId="4772"/>
    <cellStyle name="Comma 2 11" xfId="2636"/>
    <cellStyle name="Comma 2 11 2" xfId="9034"/>
    <cellStyle name="Comma 2 11 3" xfId="27621"/>
    <cellStyle name="Comma 2 11 4" xfId="30227"/>
    <cellStyle name="Comma 2 11 5" xfId="5836"/>
    <cellStyle name="Comma 2 12" xfId="3708"/>
    <cellStyle name="Comma 2 12 2" xfId="31297"/>
    <cellStyle name="Comma 2 12 3" xfId="6906"/>
    <cellStyle name="Comma 2 13" xfId="62"/>
    <cellStyle name="Comma 2 13 2" xfId="28112"/>
    <cellStyle name="Comma 2 13 3" xfId="6919"/>
    <cellStyle name="Comma 2 14" xfId="10113"/>
    <cellStyle name="Comma 2 15" xfId="28092"/>
    <cellStyle name="Comma 2 16" xfId="3709"/>
    <cellStyle name="Comma 2 2" xfId="15"/>
    <cellStyle name="Comma 2 2 10" xfId="28091"/>
    <cellStyle name="Comma 2 2 11" xfId="28096"/>
    <cellStyle name="Comma 2 2 2" xfId="222"/>
    <cellStyle name="Comma 2 2 2 2" xfId="739"/>
    <cellStyle name="Comma 2 2 2 2 2" xfId="1437"/>
    <cellStyle name="Comma 2 2 2 2 2 2" xfId="2509"/>
    <cellStyle name="Comma 2 2 2 2 2 2 2" xfId="8907"/>
    <cellStyle name="Comma 2 2 2 2 2 2 3" xfId="27514"/>
    <cellStyle name="Comma 2 2 2 2 2 2 4" xfId="30100"/>
    <cellStyle name="Comma 2 2 2 2 2 2 5" xfId="5709"/>
    <cellStyle name="Comma 2 2 2 2 2 3" xfId="3568"/>
    <cellStyle name="Comma 2 2 2 2 2 3 2" xfId="9966"/>
    <cellStyle name="Comma 2 2 2 2 2 3 3" xfId="27975"/>
    <cellStyle name="Comma 2 2 2 2 2 3 4" xfId="31159"/>
    <cellStyle name="Comma 2 2 2 2 2 3 5" xfId="6768"/>
    <cellStyle name="Comma 2 2 2 2 2 4" xfId="7839"/>
    <cellStyle name="Comma 2 2 2 2 2 5" xfId="27084"/>
    <cellStyle name="Comma 2 2 2 2 2 6" xfId="29032"/>
    <cellStyle name="Comma 2 2 2 2 2 7" xfId="4641"/>
    <cellStyle name="Comma 2 2 2 2 3" xfId="1979"/>
    <cellStyle name="Comma 2 2 2 2 3 2" xfId="8377"/>
    <cellStyle name="Comma 2 2 2 2 3 3" xfId="27292"/>
    <cellStyle name="Comma 2 2 2 2 3 4" xfId="29570"/>
    <cellStyle name="Comma 2 2 2 2 3 5" xfId="5179"/>
    <cellStyle name="Comma 2 2 2 2 4" xfId="3038"/>
    <cellStyle name="Comma 2 2 2 2 4 2" xfId="9436"/>
    <cellStyle name="Comma 2 2 2 2 4 3" xfId="27743"/>
    <cellStyle name="Comma 2 2 2 2 4 4" xfId="30629"/>
    <cellStyle name="Comma 2 2 2 2 4 5" xfId="6238"/>
    <cellStyle name="Comma 2 2 2 2 5" xfId="7309"/>
    <cellStyle name="Comma 2 2 2 2 5 2" xfId="26859"/>
    <cellStyle name="Comma 2 2 2 2 6" xfId="25342"/>
    <cellStyle name="Comma 2 2 2 2 7" xfId="28502"/>
    <cellStyle name="Comma 2 2 2 2 8" xfId="4111"/>
    <cellStyle name="Comma 2 2 2 3" xfId="738"/>
    <cellStyle name="Comma 2 2 2 3 2" xfId="1436"/>
    <cellStyle name="Comma 2 2 2 3 2 2" xfId="2508"/>
    <cellStyle name="Comma 2 2 2 3 2 2 2" xfId="8906"/>
    <cellStyle name="Comma 2 2 2 3 2 2 3" xfId="27513"/>
    <cellStyle name="Comma 2 2 2 3 2 2 4" xfId="30099"/>
    <cellStyle name="Comma 2 2 2 3 2 2 5" xfId="5708"/>
    <cellStyle name="Comma 2 2 2 3 2 3" xfId="3567"/>
    <cellStyle name="Comma 2 2 2 3 2 3 2" xfId="9965"/>
    <cellStyle name="Comma 2 2 2 3 2 3 3" xfId="27974"/>
    <cellStyle name="Comma 2 2 2 3 2 3 4" xfId="31158"/>
    <cellStyle name="Comma 2 2 2 3 2 3 5" xfId="6767"/>
    <cellStyle name="Comma 2 2 2 3 2 4" xfId="7838"/>
    <cellStyle name="Comma 2 2 2 3 2 5" xfId="27083"/>
    <cellStyle name="Comma 2 2 2 3 2 6" xfId="29031"/>
    <cellStyle name="Comma 2 2 2 3 2 7" xfId="4640"/>
    <cellStyle name="Comma 2 2 2 3 3" xfId="1978"/>
    <cellStyle name="Comma 2 2 2 3 3 2" xfId="8376"/>
    <cellStyle name="Comma 2 2 2 3 3 3" xfId="27291"/>
    <cellStyle name="Comma 2 2 2 3 3 4" xfId="29569"/>
    <cellStyle name="Comma 2 2 2 3 3 5" xfId="5178"/>
    <cellStyle name="Comma 2 2 2 3 4" xfId="3037"/>
    <cellStyle name="Comma 2 2 2 3 4 2" xfId="9435"/>
    <cellStyle name="Comma 2 2 2 3 4 3" xfId="27742"/>
    <cellStyle name="Comma 2 2 2 3 4 4" xfId="30628"/>
    <cellStyle name="Comma 2 2 2 3 4 5" xfId="6237"/>
    <cellStyle name="Comma 2 2 2 3 5" xfId="7308"/>
    <cellStyle name="Comma 2 2 2 3 5 2" xfId="26858"/>
    <cellStyle name="Comma 2 2 2 3 6" xfId="25386"/>
    <cellStyle name="Comma 2 2 2 3 7" xfId="28501"/>
    <cellStyle name="Comma 2 2 2 3 8" xfId="4110"/>
    <cellStyle name="Comma 2 2 2 4" xfId="457"/>
    <cellStyle name="Comma 2 2 2 4 2" xfId="26820"/>
    <cellStyle name="Comma 2 2 2 4 3" xfId="25992"/>
    <cellStyle name="Comma 2 2 2 5" xfId="25207"/>
    <cellStyle name="Comma 2 2 2 6" xfId="26747"/>
    <cellStyle name="Comma 2 2 2 7" xfId="10614"/>
    <cellStyle name="Comma 2 2 3" xfId="223"/>
    <cellStyle name="Comma 2 2 3 2" xfId="1084"/>
    <cellStyle name="Comma 2 2 3 2 2" xfId="2156"/>
    <cellStyle name="Comma 2 2 3 2 2 2" xfId="8554"/>
    <cellStyle name="Comma 2 2 3 2 2 3" xfId="26386"/>
    <cellStyle name="Comma 2 2 3 2 2 4" xfId="29747"/>
    <cellStyle name="Comma 2 2 3 2 2 5" xfId="5356"/>
    <cellStyle name="Comma 2 2 3 2 3" xfId="3215"/>
    <cellStyle name="Comma 2 2 3 2 3 2" xfId="9613"/>
    <cellStyle name="Comma 2 2 3 2 3 3" xfId="27885"/>
    <cellStyle name="Comma 2 2 3 2 3 4" xfId="30806"/>
    <cellStyle name="Comma 2 2 3 2 3 5" xfId="6415"/>
    <cellStyle name="Comma 2 2 3 2 4" xfId="7486"/>
    <cellStyle name="Comma 2 2 3 2 5" xfId="26294"/>
    <cellStyle name="Comma 2 2 3 2 6" xfId="28679"/>
    <cellStyle name="Comma 2 2 3 2 7" xfId="4288"/>
    <cellStyle name="Comma 2 2 3 3" xfId="1626"/>
    <cellStyle name="Comma 2 2 3 3 2" xfId="8024"/>
    <cellStyle name="Comma 2 2 3 3 3" xfId="25385"/>
    <cellStyle name="Comma 2 2 3 3 4" xfId="29217"/>
    <cellStyle name="Comma 2 2 3 3 5" xfId="4826"/>
    <cellStyle name="Comma 2 2 3 4" xfId="2685"/>
    <cellStyle name="Comma 2 2 3 4 2" xfId="9083"/>
    <cellStyle name="Comma 2 2 3 4 3" xfId="27653"/>
    <cellStyle name="Comma 2 2 3 4 4" xfId="30276"/>
    <cellStyle name="Comma 2 2 3 4 5" xfId="5885"/>
    <cellStyle name="Comma 2 2 3 5" xfId="6956"/>
    <cellStyle name="Comma 2 2 3 6" xfId="11236"/>
    <cellStyle name="Comma 2 2 3 7" xfId="28149"/>
    <cellStyle name="Comma 2 2 3 8" xfId="3758"/>
    <cellStyle name="Comma 2 2 4" xfId="740"/>
    <cellStyle name="Comma 2 2 4 2" xfId="1438"/>
    <cellStyle name="Comma 2 2 4 2 2" xfId="2510"/>
    <cellStyle name="Comma 2 2 4 2 2 2" xfId="8908"/>
    <cellStyle name="Comma 2 2 4 2 2 3" xfId="27515"/>
    <cellStyle name="Comma 2 2 4 2 2 4" xfId="30101"/>
    <cellStyle name="Comma 2 2 4 2 2 5" xfId="5710"/>
    <cellStyle name="Comma 2 2 4 2 3" xfId="3569"/>
    <cellStyle name="Comma 2 2 4 2 3 2" xfId="9967"/>
    <cellStyle name="Comma 2 2 4 2 3 3" xfId="27976"/>
    <cellStyle name="Comma 2 2 4 2 3 4" xfId="31160"/>
    <cellStyle name="Comma 2 2 4 2 3 5" xfId="6769"/>
    <cellStyle name="Comma 2 2 4 2 4" xfId="7840"/>
    <cellStyle name="Comma 2 2 4 2 4 2" xfId="27085"/>
    <cellStyle name="Comma 2 2 4 2 5" xfId="25358"/>
    <cellStyle name="Comma 2 2 4 2 6" xfId="29033"/>
    <cellStyle name="Comma 2 2 4 2 7" xfId="4642"/>
    <cellStyle name="Comma 2 2 4 3" xfId="1980"/>
    <cellStyle name="Comma 2 2 4 3 2" xfId="8378"/>
    <cellStyle name="Comma 2 2 4 3 3" xfId="27293"/>
    <cellStyle name="Comma 2 2 4 3 4" xfId="29571"/>
    <cellStyle name="Comma 2 2 4 3 5" xfId="5180"/>
    <cellStyle name="Comma 2 2 4 4" xfId="3039"/>
    <cellStyle name="Comma 2 2 4 4 2" xfId="9437"/>
    <cellStyle name="Comma 2 2 4 4 3" xfId="27744"/>
    <cellStyle name="Comma 2 2 4 4 4" xfId="30630"/>
    <cellStyle name="Comma 2 2 4 4 5" xfId="6239"/>
    <cellStyle name="Comma 2 2 4 5" xfId="7310"/>
    <cellStyle name="Comma 2 2 4 5 2" xfId="26860"/>
    <cellStyle name="Comma 2 2 4 6" xfId="14732"/>
    <cellStyle name="Comma 2 2 4 7" xfId="28503"/>
    <cellStyle name="Comma 2 2 4 8" xfId="4112"/>
    <cellStyle name="Comma 2 2 5" xfId="221"/>
    <cellStyle name="Comma 2 2 5 2" xfId="26295"/>
    <cellStyle name="Comma 2 2 5 2 2" xfId="26624"/>
    <cellStyle name="Comma 2 2 5 3" xfId="26746"/>
    <cellStyle name="Comma 2 2 5 4" xfId="25765"/>
    <cellStyle name="Comma 2 2 6" xfId="3704"/>
    <cellStyle name="Comma 2 2 6 2" xfId="26296"/>
    <cellStyle name="Comma 2 2 6 2 2" xfId="26641"/>
    <cellStyle name="Comma 2 2 6 3" xfId="25840"/>
    <cellStyle name="Comma 2 2 6 4" xfId="31293"/>
    <cellStyle name="Comma 2 2 6 5" xfId="6902"/>
    <cellStyle name="Comma 2 2 7" xfId="169"/>
    <cellStyle name="Comma 2 2 7 2" xfId="26297"/>
    <cellStyle name="Comma 2 2 7 3" xfId="26164"/>
    <cellStyle name="Comma 2 2 8" xfId="25123"/>
    <cellStyle name="Comma 2 2 9" xfId="10247"/>
    <cellStyle name="Comma 2 3" xfId="175"/>
    <cellStyle name="Comma 2 3 10" xfId="6926"/>
    <cellStyle name="Comma 2 3 10 2" xfId="26725"/>
    <cellStyle name="Comma 2 3 11" xfId="28119"/>
    <cellStyle name="Comma 2 3 12" xfId="3728"/>
    <cellStyle name="Comma 2 3 2" xfId="742"/>
    <cellStyle name="Comma 2 3 2 2" xfId="1440"/>
    <cellStyle name="Comma 2 3 2 2 2" xfId="2512"/>
    <cellStyle name="Comma 2 3 2 2 2 2" xfId="8910"/>
    <cellStyle name="Comma 2 3 2 2 2 3" xfId="27517"/>
    <cellStyle name="Comma 2 3 2 2 2 4" xfId="30103"/>
    <cellStyle name="Comma 2 3 2 2 2 5" xfId="5712"/>
    <cellStyle name="Comma 2 3 2 2 3" xfId="3571"/>
    <cellStyle name="Comma 2 3 2 2 3 2" xfId="9969"/>
    <cellStyle name="Comma 2 3 2 2 3 3" xfId="27978"/>
    <cellStyle name="Comma 2 3 2 2 3 4" xfId="31162"/>
    <cellStyle name="Comma 2 3 2 2 3 5" xfId="6771"/>
    <cellStyle name="Comma 2 3 2 2 4" xfId="7842"/>
    <cellStyle name="Comma 2 3 2 2 5" xfId="27087"/>
    <cellStyle name="Comma 2 3 2 2 6" xfId="29035"/>
    <cellStyle name="Comma 2 3 2 2 7" xfId="4644"/>
    <cellStyle name="Comma 2 3 2 3" xfId="1982"/>
    <cellStyle name="Comma 2 3 2 3 2" xfId="8380"/>
    <cellStyle name="Comma 2 3 2 3 3" xfId="27295"/>
    <cellStyle name="Comma 2 3 2 3 4" xfId="29573"/>
    <cellStyle name="Comma 2 3 2 3 5" xfId="5182"/>
    <cellStyle name="Comma 2 3 2 4" xfId="3041"/>
    <cellStyle name="Comma 2 3 2 4 2" xfId="9439"/>
    <cellStyle name="Comma 2 3 2 4 3" xfId="27746"/>
    <cellStyle name="Comma 2 3 2 4 4" xfId="30632"/>
    <cellStyle name="Comma 2 3 2 4 5" xfId="6241"/>
    <cellStyle name="Comma 2 3 2 5" xfId="7312"/>
    <cellStyle name="Comma 2 3 2 5 2" xfId="26862"/>
    <cellStyle name="Comma 2 3 2 6" xfId="25343"/>
    <cellStyle name="Comma 2 3 2 7" xfId="28505"/>
    <cellStyle name="Comma 2 3 2 8" xfId="4114"/>
    <cellStyle name="Comma 2 3 3" xfId="741"/>
    <cellStyle name="Comma 2 3 3 2" xfId="1439"/>
    <cellStyle name="Comma 2 3 3 2 2" xfId="2511"/>
    <cellStyle name="Comma 2 3 3 2 2 2" xfId="8909"/>
    <cellStyle name="Comma 2 3 3 2 2 3" xfId="27516"/>
    <cellStyle name="Comma 2 3 3 2 2 4" xfId="30102"/>
    <cellStyle name="Comma 2 3 3 2 2 5" xfId="5711"/>
    <cellStyle name="Comma 2 3 3 2 3" xfId="3570"/>
    <cellStyle name="Comma 2 3 3 2 3 2" xfId="9968"/>
    <cellStyle name="Comma 2 3 3 2 3 3" xfId="27977"/>
    <cellStyle name="Comma 2 3 3 2 3 4" xfId="31161"/>
    <cellStyle name="Comma 2 3 3 2 3 5" xfId="6770"/>
    <cellStyle name="Comma 2 3 3 2 4" xfId="7841"/>
    <cellStyle name="Comma 2 3 3 2 5" xfId="27086"/>
    <cellStyle name="Comma 2 3 3 2 6" xfId="29034"/>
    <cellStyle name="Comma 2 3 3 2 7" xfId="4643"/>
    <cellStyle name="Comma 2 3 3 3" xfId="1981"/>
    <cellStyle name="Comma 2 3 3 3 2" xfId="8379"/>
    <cellStyle name="Comma 2 3 3 3 3" xfId="27294"/>
    <cellStyle name="Comma 2 3 3 3 4" xfId="29572"/>
    <cellStyle name="Comma 2 3 3 3 5" xfId="5181"/>
    <cellStyle name="Comma 2 3 3 4" xfId="3040"/>
    <cellStyle name="Comma 2 3 3 4 2" xfId="9438"/>
    <cellStyle name="Comma 2 3 3 4 3" xfId="27745"/>
    <cellStyle name="Comma 2 3 3 4 4" xfId="30631"/>
    <cellStyle name="Comma 2 3 3 4 5" xfId="6240"/>
    <cellStyle name="Comma 2 3 3 5" xfId="7311"/>
    <cellStyle name="Comma 2 3 3 5 2" xfId="26861"/>
    <cellStyle name="Comma 2 3 3 6" xfId="25384"/>
    <cellStyle name="Comma 2 3 3 7" xfId="28504"/>
    <cellStyle name="Comma 2 3 3 8" xfId="4113"/>
    <cellStyle name="Comma 2 3 4" xfId="458"/>
    <cellStyle name="Comma 2 3 4 2" xfId="26821"/>
    <cellStyle name="Comma 2 3 4 3" xfId="25356"/>
    <cellStyle name="Comma 2 3 5" xfId="910"/>
    <cellStyle name="Comma 2 3 5 2" xfId="26936"/>
    <cellStyle name="Comma 2 3 5 3" xfId="25815"/>
    <cellStyle name="Comma 2 3 6" xfId="224"/>
    <cellStyle name="Comma 2 3 6 2" xfId="26748"/>
    <cellStyle name="Comma 2 3 6 3" xfId="26001"/>
    <cellStyle name="Comma 2 3 7" xfId="1039"/>
    <cellStyle name="Comma 2 3 7 2" xfId="2111"/>
    <cellStyle name="Comma 2 3 7 2 2" xfId="8509"/>
    <cellStyle name="Comma 2 3 7 2 2 2" xfId="27396"/>
    <cellStyle name="Comma 2 3 7 2 3" xfId="26298"/>
    <cellStyle name="Comma 2 3 7 2 4" xfId="29702"/>
    <cellStyle name="Comma 2 3 7 2 5" xfId="5311"/>
    <cellStyle name="Comma 2 3 7 3" xfId="3170"/>
    <cellStyle name="Comma 2 3 7 3 2" xfId="9568"/>
    <cellStyle name="Comma 2 3 7 3 3" xfId="27856"/>
    <cellStyle name="Comma 2 3 7 3 4" xfId="30761"/>
    <cellStyle name="Comma 2 3 7 3 5" xfId="6370"/>
    <cellStyle name="Comma 2 3 7 4" xfId="7441"/>
    <cellStyle name="Comma 2 3 7 4 2" xfId="26991"/>
    <cellStyle name="Comma 2 3 7 5" xfId="25998"/>
    <cellStyle name="Comma 2 3 7 6" xfId="28634"/>
    <cellStyle name="Comma 2 3 7 7" xfId="4243"/>
    <cellStyle name="Comma 2 3 8" xfId="1593"/>
    <cellStyle name="Comma 2 3 8 2" xfId="7991"/>
    <cellStyle name="Comma 2 3 8 2 2" xfId="27177"/>
    <cellStyle name="Comma 2 3 8 3" xfId="25166"/>
    <cellStyle name="Comma 2 3 8 4" xfId="29184"/>
    <cellStyle name="Comma 2 3 8 5" xfId="4793"/>
    <cellStyle name="Comma 2 3 9" xfId="2640"/>
    <cellStyle name="Comma 2 3 9 2" xfId="9038"/>
    <cellStyle name="Comma 2 3 9 3" xfId="27625"/>
    <cellStyle name="Comma 2 3 9 4" xfId="30231"/>
    <cellStyle name="Comma 2 3 9 5" xfId="5840"/>
    <cellStyle name="Comma 2 4" xfId="177"/>
    <cellStyle name="Comma 2 4 2" xfId="743"/>
    <cellStyle name="Comma 2 4 2 2" xfId="1441"/>
    <cellStyle name="Comma 2 4 2 2 2" xfId="2513"/>
    <cellStyle name="Comma 2 4 2 2 2 2" xfId="8911"/>
    <cellStyle name="Comma 2 4 2 2 2 3" xfId="27518"/>
    <cellStyle name="Comma 2 4 2 2 2 4" xfId="30104"/>
    <cellStyle name="Comma 2 4 2 2 2 5" xfId="5713"/>
    <cellStyle name="Comma 2 4 2 2 3" xfId="3572"/>
    <cellStyle name="Comma 2 4 2 2 3 2" xfId="9970"/>
    <cellStyle name="Comma 2 4 2 2 3 3" xfId="27979"/>
    <cellStyle name="Comma 2 4 2 2 3 4" xfId="31163"/>
    <cellStyle name="Comma 2 4 2 2 3 5" xfId="6772"/>
    <cellStyle name="Comma 2 4 2 2 4" xfId="7843"/>
    <cellStyle name="Comma 2 4 2 2 4 2" xfId="27088"/>
    <cellStyle name="Comma 2 4 2 2 5" xfId="26299"/>
    <cellStyle name="Comma 2 4 2 2 6" xfId="29036"/>
    <cellStyle name="Comma 2 4 2 2 7" xfId="4645"/>
    <cellStyle name="Comma 2 4 2 3" xfId="1983"/>
    <cellStyle name="Comma 2 4 2 3 2" xfId="8381"/>
    <cellStyle name="Comma 2 4 2 3 3" xfId="27296"/>
    <cellStyle name="Comma 2 4 2 3 4" xfId="29574"/>
    <cellStyle name="Comma 2 4 2 3 5" xfId="5183"/>
    <cellStyle name="Comma 2 4 2 4" xfId="3042"/>
    <cellStyle name="Comma 2 4 2 4 2" xfId="9440"/>
    <cellStyle name="Comma 2 4 2 4 3" xfId="27747"/>
    <cellStyle name="Comma 2 4 2 4 4" xfId="30633"/>
    <cellStyle name="Comma 2 4 2 4 5" xfId="6242"/>
    <cellStyle name="Comma 2 4 2 5" xfId="7313"/>
    <cellStyle name="Comma 2 4 2 5 2" xfId="26863"/>
    <cellStyle name="Comma 2 4 2 6" xfId="25445"/>
    <cellStyle name="Comma 2 4 2 7" xfId="28506"/>
    <cellStyle name="Comma 2 4 2 8" xfId="4115"/>
    <cellStyle name="Comma 2 4 3" xfId="1043"/>
    <cellStyle name="Comma 2 4 3 2" xfId="2115"/>
    <cellStyle name="Comma 2 4 3 2 2" xfId="8513"/>
    <cellStyle name="Comma 2 4 3 2 3" xfId="27400"/>
    <cellStyle name="Comma 2 4 3 2 4" xfId="29706"/>
    <cellStyle name="Comma 2 4 3 2 5" xfId="5315"/>
    <cellStyle name="Comma 2 4 3 3" xfId="3174"/>
    <cellStyle name="Comma 2 4 3 3 2" xfId="9572"/>
    <cellStyle name="Comma 2 4 3 3 3" xfId="27860"/>
    <cellStyle name="Comma 2 4 3 3 4" xfId="30765"/>
    <cellStyle name="Comma 2 4 3 3 5" xfId="6374"/>
    <cellStyle name="Comma 2 4 3 4" xfId="7445"/>
    <cellStyle name="Comma 2 4 3 4 2" xfId="26995"/>
    <cellStyle name="Comma 2 4 3 5" xfId="25466"/>
    <cellStyle name="Comma 2 4 3 6" xfId="28638"/>
    <cellStyle name="Comma 2 4 3 7" xfId="4247"/>
    <cellStyle name="Comma 2 4 4" xfId="1597"/>
    <cellStyle name="Comma 2 4 4 2" xfId="7995"/>
    <cellStyle name="Comma 2 4 4 2 2" xfId="27181"/>
    <cellStyle name="Comma 2 4 4 3" xfId="25227"/>
    <cellStyle name="Comma 2 4 4 4" xfId="29188"/>
    <cellStyle name="Comma 2 4 4 5" xfId="4797"/>
    <cellStyle name="Comma 2 4 5" xfId="2644"/>
    <cellStyle name="Comma 2 4 5 2" xfId="9042"/>
    <cellStyle name="Comma 2 4 5 3" xfId="27629"/>
    <cellStyle name="Comma 2 4 5 4" xfId="30235"/>
    <cellStyle name="Comma 2 4 5 5" xfId="5844"/>
    <cellStyle name="Comma 2 4 6" xfId="6927"/>
    <cellStyle name="Comma 2 4 6 2" xfId="26729"/>
    <cellStyle name="Comma 2 4 7" xfId="10666"/>
    <cellStyle name="Comma 2 4 8" xfId="28120"/>
    <cellStyle name="Comma 2 4 9" xfId="3729"/>
    <cellStyle name="Comma 2 5" xfId="186"/>
    <cellStyle name="Comma 2 5 2" xfId="744"/>
    <cellStyle name="Comma 2 5 2 2" xfId="1442"/>
    <cellStyle name="Comma 2 5 2 2 2" xfId="2514"/>
    <cellStyle name="Comma 2 5 2 2 2 2" xfId="8912"/>
    <cellStyle name="Comma 2 5 2 2 2 3" xfId="27519"/>
    <cellStyle name="Comma 2 5 2 2 2 4" xfId="30105"/>
    <cellStyle name="Comma 2 5 2 2 2 5" xfId="5714"/>
    <cellStyle name="Comma 2 5 2 2 3" xfId="3573"/>
    <cellStyle name="Comma 2 5 2 2 3 2" xfId="9971"/>
    <cellStyle name="Comma 2 5 2 2 3 3" xfId="27980"/>
    <cellStyle name="Comma 2 5 2 2 3 4" xfId="31164"/>
    <cellStyle name="Comma 2 5 2 2 3 5" xfId="6773"/>
    <cellStyle name="Comma 2 5 2 2 4" xfId="7844"/>
    <cellStyle name="Comma 2 5 2 2 5" xfId="27089"/>
    <cellStyle name="Comma 2 5 2 2 6" xfId="29037"/>
    <cellStyle name="Comma 2 5 2 2 7" xfId="4646"/>
    <cellStyle name="Comma 2 5 2 3" xfId="1984"/>
    <cellStyle name="Comma 2 5 2 3 2" xfId="8382"/>
    <cellStyle name="Comma 2 5 2 3 3" xfId="27297"/>
    <cellStyle name="Comma 2 5 2 3 4" xfId="29575"/>
    <cellStyle name="Comma 2 5 2 3 5" xfId="5184"/>
    <cellStyle name="Comma 2 5 2 4" xfId="3043"/>
    <cellStyle name="Comma 2 5 2 4 2" xfId="9441"/>
    <cellStyle name="Comma 2 5 2 4 3" xfId="27748"/>
    <cellStyle name="Comma 2 5 2 4 4" xfId="30634"/>
    <cellStyle name="Comma 2 5 2 4 5" xfId="6243"/>
    <cellStyle name="Comma 2 5 2 5" xfId="7314"/>
    <cellStyle name="Comma 2 5 2 5 2" xfId="26864"/>
    <cellStyle name="Comma 2 5 2 6" xfId="25534"/>
    <cellStyle name="Comma 2 5 2 7" xfId="28507"/>
    <cellStyle name="Comma 2 5 2 8" xfId="4116"/>
    <cellStyle name="Comma 2 5 3" xfId="1062"/>
    <cellStyle name="Comma 2 5 3 2" xfId="2134"/>
    <cellStyle name="Comma 2 5 3 2 2" xfId="8532"/>
    <cellStyle name="Comma 2 5 3 2 3" xfId="27407"/>
    <cellStyle name="Comma 2 5 3 2 4" xfId="29725"/>
    <cellStyle name="Comma 2 5 3 2 5" xfId="5334"/>
    <cellStyle name="Comma 2 5 3 3" xfId="3193"/>
    <cellStyle name="Comma 2 5 3 3 2" xfId="9591"/>
    <cellStyle name="Comma 2 5 3 3 3" xfId="27867"/>
    <cellStyle name="Comma 2 5 3 3 4" xfId="30784"/>
    <cellStyle name="Comma 2 5 3 3 5" xfId="6393"/>
    <cellStyle name="Comma 2 5 3 4" xfId="7464"/>
    <cellStyle name="Comma 2 5 3 5" xfId="27002"/>
    <cellStyle name="Comma 2 5 3 6" xfId="28657"/>
    <cellStyle name="Comma 2 5 3 7" xfId="4266"/>
    <cellStyle name="Comma 2 5 4" xfId="1604"/>
    <cellStyle name="Comma 2 5 4 2" xfId="8002"/>
    <cellStyle name="Comma 2 5 4 3" xfId="27188"/>
    <cellStyle name="Comma 2 5 4 4" xfId="29195"/>
    <cellStyle name="Comma 2 5 4 5" xfId="4804"/>
    <cellStyle name="Comma 2 5 5" xfId="2663"/>
    <cellStyle name="Comma 2 5 5 2" xfId="9061"/>
    <cellStyle name="Comma 2 5 5 3" xfId="27636"/>
    <cellStyle name="Comma 2 5 5 4" xfId="30254"/>
    <cellStyle name="Comma 2 5 5 5" xfId="5863"/>
    <cellStyle name="Comma 2 5 6" xfId="6934"/>
    <cellStyle name="Comma 2 5 6 2" xfId="26735"/>
    <cellStyle name="Comma 2 5 7" xfId="10809"/>
    <cellStyle name="Comma 2 5 8" xfId="28127"/>
    <cellStyle name="Comma 2 5 9" xfId="3736"/>
    <cellStyle name="Comma 2 6" xfId="429"/>
    <cellStyle name="Comma 2 6 2" xfId="25812"/>
    <cellStyle name="Comma 2 6 3" xfId="26817"/>
    <cellStyle name="Comma 2 6 4" xfId="12033"/>
    <cellStyle name="Comma 2 7" xfId="220"/>
    <cellStyle name="Comma 2 7 2" xfId="25976"/>
    <cellStyle name="Comma 2 7 3" xfId="26745"/>
    <cellStyle name="Comma 2 7 4" xfId="14734"/>
    <cellStyle name="Comma 2 8" xfId="1034"/>
    <cellStyle name="Comma 2 8 2" xfId="2106"/>
    <cellStyle name="Comma 2 8 2 2" xfId="8504"/>
    <cellStyle name="Comma 2 8 2 3" xfId="27391"/>
    <cellStyle name="Comma 2 8 2 4" xfId="29697"/>
    <cellStyle name="Comma 2 8 2 5" xfId="5306"/>
    <cellStyle name="Comma 2 8 3" xfId="3165"/>
    <cellStyle name="Comma 2 8 3 2" xfId="9563"/>
    <cellStyle name="Comma 2 8 3 3" xfId="27851"/>
    <cellStyle name="Comma 2 8 3 4" xfId="30756"/>
    <cellStyle name="Comma 2 8 3 5" xfId="6365"/>
    <cellStyle name="Comma 2 8 4" xfId="7436"/>
    <cellStyle name="Comma 2 8 4 2" xfId="26986"/>
    <cellStyle name="Comma 2 8 5" xfId="26165"/>
    <cellStyle name="Comma 2 8 6" xfId="28629"/>
    <cellStyle name="Comma 2 8 7" xfId="4238"/>
    <cellStyle name="Comma 2 9" xfId="1564"/>
    <cellStyle name="Comma 2 9 2" xfId="1589"/>
    <cellStyle name="Comma 2 9 2 2" xfId="7987"/>
    <cellStyle name="Comma 2 9 2 3" xfId="27173"/>
    <cellStyle name="Comma 2 9 2 4" xfId="29180"/>
    <cellStyle name="Comma 2 9 2 5" xfId="4789"/>
    <cellStyle name="Comma 2 9 3" xfId="3695"/>
    <cellStyle name="Comma 2 9 3 2" xfId="10093"/>
    <cellStyle name="Comma 2 9 3 3" xfId="28086"/>
    <cellStyle name="Comma 2 9 3 4" xfId="31286"/>
    <cellStyle name="Comma 2 9 3 5" xfId="6895"/>
    <cellStyle name="Comma 2 9 4" xfId="7966"/>
    <cellStyle name="Comma 2 9 4 2" xfId="27162"/>
    <cellStyle name="Comma 2 9 5" xfId="10216"/>
    <cellStyle name="Comma 2 9 6" xfId="29159"/>
    <cellStyle name="Comma 2 9 7" xfId="4768"/>
    <cellStyle name="Comma 20" xfId="11611"/>
    <cellStyle name="Comma 20 2" xfId="12456"/>
    <cellStyle name="Comma 20 2 2" xfId="14314"/>
    <cellStyle name="Comma 20 2 2 2" xfId="17906"/>
    <cellStyle name="Comma 20 2 2 2 2" xfId="24574"/>
    <cellStyle name="Comma 20 2 2 3" xfId="21242"/>
    <cellStyle name="Comma 20 2 3" xfId="16114"/>
    <cellStyle name="Comma 20 2 3 2" xfId="22909"/>
    <cellStyle name="Comma 20 2 4" xfId="19576"/>
    <cellStyle name="Comma 20 3" xfId="13480"/>
    <cellStyle name="Comma 20 3 2" xfId="17073"/>
    <cellStyle name="Comma 20 3 2 2" xfId="23741"/>
    <cellStyle name="Comma 20 3 3" xfId="20409"/>
    <cellStyle name="Comma 20 4" xfId="15281"/>
    <cellStyle name="Comma 20 4 2" xfId="22076"/>
    <cellStyle name="Comma 20 5" xfId="18743"/>
    <cellStyle name="Comma 21" xfId="12039"/>
    <cellStyle name="Comma 21 2" xfId="13897"/>
    <cellStyle name="Comma 21 2 2" xfId="17489"/>
    <cellStyle name="Comma 21 2 2 2" xfId="24157"/>
    <cellStyle name="Comma 21 2 3" xfId="20825"/>
    <cellStyle name="Comma 21 3" xfId="15697"/>
    <cellStyle name="Comma 21 3 2" xfId="22492"/>
    <cellStyle name="Comma 21 4" xfId="19159"/>
    <cellStyle name="Comma 22" xfId="12999"/>
    <cellStyle name="Comma 22 2" xfId="16656"/>
    <cellStyle name="Comma 22 2 2" xfId="23324"/>
    <cellStyle name="Comma 22 3" xfId="19992"/>
    <cellStyle name="Comma 23" xfId="14864"/>
    <cellStyle name="Comma 23 2" xfId="21659"/>
    <cellStyle name="Comma 24" xfId="18410"/>
    <cellStyle name="Comma 25" xfId="10127"/>
    <cellStyle name="Comma 26" xfId="10098"/>
    <cellStyle name="Comma 3" xfId="20"/>
    <cellStyle name="Comma 3 2" xfId="226"/>
    <cellStyle name="Comma 3 2 2" xfId="1085"/>
    <cellStyle name="Comma 3 2 2 2" xfId="2157"/>
    <cellStyle name="Comma 3 2 2 2 2" xfId="8555"/>
    <cellStyle name="Comma 3 2 2 2 3" xfId="27425"/>
    <cellStyle name="Comma 3 2 2 2 4" xfId="29748"/>
    <cellStyle name="Comma 3 2 2 2 5" xfId="5357"/>
    <cellStyle name="Comma 3 2 2 3" xfId="3216"/>
    <cellStyle name="Comma 3 2 2 3 2" xfId="9614"/>
    <cellStyle name="Comma 3 2 2 3 3" xfId="27886"/>
    <cellStyle name="Comma 3 2 2 3 4" xfId="30807"/>
    <cellStyle name="Comma 3 2 2 3 5" xfId="6416"/>
    <cellStyle name="Comma 3 2 2 4" xfId="7487"/>
    <cellStyle name="Comma 3 2 2 4 2" xfId="27019"/>
    <cellStyle name="Comma 3 2 2 5" xfId="10341"/>
    <cellStyle name="Comma 3 2 2 6" xfId="28680"/>
    <cellStyle name="Comma 3 2 2 7" xfId="4289"/>
    <cellStyle name="Comma 3 2 3" xfId="1627"/>
    <cellStyle name="Comma 3 2 3 2" xfId="8025"/>
    <cellStyle name="Comma 3 2 3 2 2" xfId="27206"/>
    <cellStyle name="Comma 3 2 3 3" xfId="10624"/>
    <cellStyle name="Comma 3 2 3 4" xfId="29218"/>
    <cellStyle name="Comma 3 2 3 5" xfId="4827"/>
    <cellStyle name="Comma 3 2 4" xfId="2686"/>
    <cellStyle name="Comma 3 2 4 2" xfId="9084"/>
    <cellStyle name="Comma 3 2 4 2 2" xfId="25978"/>
    <cellStyle name="Comma 3 2 4 3" xfId="27654"/>
    <cellStyle name="Comma 3 2 4 4" xfId="10808"/>
    <cellStyle name="Comma 3 2 4 5" xfId="30277"/>
    <cellStyle name="Comma 3 2 4 6" xfId="5886"/>
    <cellStyle name="Comma 3 2 5" xfId="6957"/>
    <cellStyle name="Comma 3 2 5 2" xfId="26750"/>
    <cellStyle name="Comma 3 2 6" xfId="10307"/>
    <cellStyle name="Comma 3 2 7" xfId="28150"/>
    <cellStyle name="Comma 3 2 8" xfId="3759"/>
    <cellStyle name="Comma 3 3" xfId="227"/>
    <cellStyle name="Comma 3 3 2" xfId="10342"/>
    <cellStyle name="Comma 3 3 3" xfId="26751"/>
    <cellStyle name="Comma 3 3 4" xfId="10308"/>
    <cellStyle name="Comma 3 4" xfId="228"/>
    <cellStyle name="Comma 3 4 2" xfId="26752"/>
    <cellStyle name="Comma 3 4 3" xfId="10340"/>
    <cellStyle name="Comma 3 5" xfId="374"/>
    <cellStyle name="Comma 3 5 2" xfId="26796"/>
    <cellStyle name="Comma 3 5 3" xfId="10476"/>
    <cellStyle name="Comma 3 6" xfId="745"/>
    <cellStyle name="Comma 3 6 2" xfId="26300"/>
    <cellStyle name="Comma 3 6 3" xfId="26865"/>
    <cellStyle name="Comma 3 6 4" xfId="10627"/>
    <cellStyle name="Comma 3 7" xfId="225"/>
    <cellStyle name="Comma 3 7 2" xfId="26749"/>
    <cellStyle name="Comma 3 7 3" xfId="10807"/>
    <cellStyle name="Comma 3 8" xfId="26166"/>
    <cellStyle name="Comma 3 9" xfId="10215"/>
    <cellStyle name="Comma 4" xfId="229"/>
    <cellStyle name="Comma 4 10" xfId="3760"/>
    <cellStyle name="Comma 4 2" xfId="230"/>
    <cellStyle name="Comma 4 2 2" xfId="746"/>
    <cellStyle name="Comma 4 2 2 2" xfId="1443"/>
    <cellStyle name="Comma 4 2 2 2 2" xfId="2515"/>
    <cellStyle name="Comma 4 2 2 2 2 2" xfId="8913"/>
    <cellStyle name="Comma 4 2 2 2 2 3" xfId="27520"/>
    <cellStyle name="Comma 4 2 2 2 2 4" xfId="30106"/>
    <cellStyle name="Comma 4 2 2 2 2 5" xfId="5715"/>
    <cellStyle name="Comma 4 2 2 2 3" xfId="3574"/>
    <cellStyle name="Comma 4 2 2 2 3 2" xfId="9972"/>
    <cellStyle name="Comma 4 2 2 2 3 3" xfId="27981"/>
    <cellStyle name="Comma 4 2 2 2 3 4" xfId="31165"/>
    <cellStyle name="Comma 4 2 2 2 3 5" xfId="6774"/>
    <cellStyle name="Comma 4 2 2 2 4" xfId="7845"/>
    <cellStyle name="Comma 4 2 2 2 4 2" xfId="27090"/>
    <cellStyle name="Comma 4 2 2 2 5" xfId="25559"/>
    <cellStyle name="Comma 4 2 2 2 6" xfId="29038"/>
    <cellStyle name="Comma 4 2 2 2 7" xfId="4647"/>
    <cellStyle name="Comma 4 2 2 3" xfId="1985"/>
    <cellStyle name="Comma 4 2 2 3 2" xfId="8383"/>
    <cellStyle name="Comma 4 2 2 3 3" xfId="27298"/>
    <cellStyle name="Comma 4 2 2 3 4" xfId="29576"/>
    <cellStyle name="Comma 4 2 2 3 5" xfId="5185"/>
    <cellStyle name="Comma 4 2 2 4" xfId="3044"/>
    <cellStyle name="Comma 4 2 2 4 2" xfId="9442"/>
    <cellStyle name="Comma 4 2 2 4 3" xfId="27749"/>
    <cellStyle name="Comma 4 2 2 4 4" xfId="30635"/>
    <cellStyle name="Comma 4 2 2 4 5" xfId="6244"/>
    <cellStyle name="Comma 4 2 2 5" xfId="7315"/>
    <cellStyle name="Comma 4 2 2 5 2" xfId="26866"/>
    <cellStyle name="Comma 4 2 2 6" xfId="10806"/>
    <cellStyle name="Comma 4 2 2 7" xfId="28508"/>
    <cellStyle name="Comma 4 2 2 8" xfId="4117"/>
    <cellStyle name="Comma 4 2 3" xfId="493"/>
    <cellStyle name="Comma 4 2 4" xfId="26754"/>
    <cellStyle name="Comma 4 2 5" xfId="10477"/>
    <cellStyle name="Comma 4 3" xfId="231"/>
    <cellStyle name="Comma 4 3 2" xfId="1087"/>
    <cellStyle name="Comma 4 3 2 2" xfId="2159"/>
    <cellStyle name="Comma 4 3 2 2 2" xfId="8557"/>
    <cellStyle name="Comma 4 3 2 2 3" xfId="27427"/>
    <cellStyle name="Comma 4 3 2 2 4" xfId="29750"/>
    <cellStyle name="Comma 4 3 2 2 5" xfId="5359"/>
    <cellStyle name="Comma 4 3 2 3" xfId="3218"/>
    <cellStyle name="Comma 4 3 2 3 2" xfId="9616"/>
    <cellStyle name="Comma 4 3 2 3 3" xfId="27888"/>
    <cellStyle name="Comma 4 3 2 3 4" xfId="30809"/>
    <cellStyle name="Comma 4 3 2 3 5" xfId="6418"/>
    <cellStyle name="Comma 4 3 2 4" xfId="7489"/>
    <cellStyle name="Comma 4 3 2 4 2" xfId="27021"/>
    <cellStyle name="Comma 4 3 2 5" xfId="26301"/>
    <cellStyle name="Comma 4 3 2 6" xfId="28682"/>
    <cellStyle name="Comma 4 3 2 7" xfId="4291"/>
    <cellStyle name="Comma 4 3 3" xfId="1629"/>
    <cellStyle name="Comma 4 3 3 2" xfId="8027"/>
    <cellStyle name="Comma 4 3 3 3" xfId="27208"/>
    <cellStyle name="Comma 4 3 3 4" xfId="29220"/>
    <cellStyle name="Comma 4 3 3 5" xfId="4829"/>
    <cellStyle name="Comma 4 3 4" xfId="2688"/>
    <cellStyle name="Comma 4 3 4 2" xfId="9086"/>
    <cellStyle name="Comma 4 3 4 3" xfId="27656"/>
    <cellStyle name="Comma 4 3 4 4" xfId="30279"/>
    <cellStyle name="Comma 4 3 4 5" xfId="5888"/>
    <cellStyle name="Comma 4 3 5" xfId="6959"/>
    <cellStyle name="Comma 4 3 5 2" xfId="26755"/>
    <cellStyle name="Comma 4 3 6" xfId="10649"/>
    <cellStyle name="Comma 4 3 7" xfId="28152"/>
    <cellStyle name="Comma 4 3 8" xfId="3761"/>
    <cellStyle name="Comma 4 4" xfId="916"/>
    <cellStyle name="Comma 4 4 2" xfId="25828"/>
    <cellStyle name="Comma 4 4 3" xfId="25785"/>
    <cellStyle name="Comma 4 4 3 2" xfId="25880"/>
    <cellStyle name="Comma 4 4 3 2 2" xfId="25920"/>
    <cellStyle name="Comma 4 4 3 2 3" xfId="26027"/>
    <cellStyle name="Comma 4 4 3 2 3 2" xfId="26117"/>
    <cellStyle name="Comma 4 4 3 2 3 3" xfId="26275"/>
    <cellStyle name="Comma 4 4 3 2 3 4" xfId="26506"/>
    <cellStyle name="Comma 4 4 3 2 4" xfId="26168"/>
    <cellStyle name="Comma 4 4 3 3" xfId="25865"/>
    <cellStyle name="Comma 4 4 3 4" xfId="26012"/>
    <cellStyle name="Comma 4 4 3 4 2" xfId="26102"/>
    <cellStyle name="Comma 4 4 3 4 3" xfId="26259"/>
    <cellStyle name="Comma 4 4 3 4 4" xfId="26447"/>
    <cellStyle name="Comma 4 4 3 5" xfId="26167"/>
    <cellStyle name="Comma 4 4 4" xfId="25526"/>
    <cellStyle name="Comma 4 4 5" xfId="26937"/>
    <cellStyle name="Comma 4 4 6" xfId="10805"/>
    <cellStyle name="Comma 4 5" xfId="1086"/>
    <cellStyle name="Comma 4 5 2" xfId="2158"/>
    <cellStyle name="Comma 4 5 2 2" xfId="8556"/>
    <cellStyle name="Comma 4 5 2 3" xfId="27426"/>
    <cellStyle name="Comma 4 5 2 4" xfId="29749"/>
    <cellStyle name="Comma 4 5 2 5" xfId="5358"/>
    <cellStyle name="Comma 4 5 3" xfId="3217"/>
    <cellStyle name="Comma 4 5 3 2" xfId="9615"/>
    <cellStyle name="Comma 4 5 3 3" xfId="27887"/>
    <cellStyle name="Comma 4 5 3 4" xfId="30808"/>
    <cellStyle name="Comma 4 5 3 5" xfId="6417"/>
    <cellStyle name="Comma 4 5 4" xfId="7488"/>
    <cellStyle name="Comma 4 5 4 2" xfId="27020"/>
    <cellStyle name="Comma 4 5 5" xfId="25834"/>
    <cellStyle name="Comma 4 5 6" xfId="28681"/>
    <cellStyle name="Comma 4 5 7" xfId="4290"/>
    <cellStyle name="Comma 4 6" xfId="1628"/>
    <cellStyle name="Comma 4 6 2" xfId="8026"/>
    <cellStyle name="Comma 4 6 2 2" xfId="27207"/>
    <cellStyle name="Comma 4 6 3" xfId="25979"/>
    <cellStyle name="Comma 4 6 4" xfId="29219"/>
    <cellStyle name="Comma 4 6 5" xfId="4828"/>
    <cellStyle name="Comma 4 7" xfId="2687"/>
    <cellStyle name="Comma 4 7 2" xfId="9085"/>
    <cellStyle name="Comma 4 7 3" xfId="27655"/>
    <cellStyle name="Comma 4 7 4" xfId="30278"/>
    <cellStyle name="Comma 4 7 5" xfId="5887"/>
    <cellStyle name="Comma 4 8" xfId="6958"/>
    <cellStyle name="Comma 4 8 2" xfId="26753"/>
    <cellStyle name="Comma 4 9" xfId="28151"/>
    <cellStyle name="Comma 5" xfId="232"/>
    <cellStyle name="Comma 5 10" xfId="14866"/>
    <cellStyle name="Comma 5 10 2" xfId="21661"/>
    <cellStyle name="Comma 5 11" xfId="18561"/>
    <cellStyle name="Comma 5 12" xfId="26756"/>
    <cellStyle name="Comma 5 13" xfId="10300"/>
    <cellStyle name="Comma 5 14" xfId="28153"/>
    <cellStyle name="Comma 5 15" xfId="3762"/>
    <cellStyle name="Comma 5 2" xfId="233"/>
    <cellStyle name="Comma 5 2 2" xfId="26757"/>
    <cellStyle name="Comma 5 2 3" xfId="10478"/>
    <cellStyle name="Comma 5 3" xfId="234"/>
    <cellStyle name="Comma 5 3 10" xfId="10644"/>
    <cellStyle name="Comma 5 3 11" xfId="28154"/>
    <cellStyle name="Comma 5 3 12" xfId="3763"/>
    <cellStyle name="Comma 5 3 2" xfId="1089"/>
    <cellStyle name="Comma 5 3 2 10" xfId="11216"/>
    <cellStyle name="Comma 5 3 2 11" xfId="28684"/>
    <cellStyle name="Comma 5 3 2 12" xfId="4293"/>
    <cellStyle name="Comma 5 3 2 2" xfId="2161"/>
    <cellStyle name="Comma 5 3 2 2 10" xfId="5361"/>
    <cellStyle name="Comma 5 3 2 2 2" xfId="8559"/>
    <cellStyle name="Comma 5 3 2 2 2 2" xfId="12859"/>
    <cellStyle name="Comma 5 3 2 2 2 2 2" xfId="14717"/>
    <cellStyle name="Comma 5 3 2 2 2 2 2 2" xfId="18309"/>
    <cellStyle name="Comma 5 3 2 2 2 2 2 2 2" xfId="24977"/>
    <cellStyle name="Comma 5 3 2 2 2 2 2 3" xfId="21645"/>
    <cellStyle name="Comma 5 3 2 2 2 2 3" xfId="16517"/>
    <cellStyle name="Comma 5 3 2 2 2 2 3 2" xfId="23312"/>
    <cellStyle name="Comma 5 3 2 2 2 2 4" xfId="19979"/>
    <cellStyle name="Comma 5 3 2 2 2 3" xfId="13883"/>
    <cellStyle name="Comma 5 3 2 2 2 3 2" xfId="17476"/>
    <cellStyle name="Comma 5 3 2 2 2 3 2 2" xfId="24144"/>
    <cellStyle name="Comma 5 3 2 2 2 3 3" xfId="20812"/>
    <cellStyle name="Comma 5 3 2 2 2 4" xfId="15684"/>
    <cellStyle name="Comma 5 3 2 2 2 4 2" xfId="22479"/>
    <cellStyle name="Comma 5 3 2 2 2 5" xfId="19146"/>
    <cellStyle name="Comma 5 3 2 2 2 6" xfId="12019"/>
    <cellStyle name="Comma 5 3 2 2 3" xfId="12443"/>
    <cellStyle name="Comma 5 3 2 2 3 2" xfId="14301"/>
    <cellStyle name="Comma 5 3 2 2 3 2 2" xfId="17893"/>
    <cellStyle name="Comma 5 3 2 2 3 2 2 2" xfId="24561"/>
    <cellStyle name="Comma 5 3 2 2 3 2 3" xfId="21229"/>
    <cellStyle name="Comma 5 3 2 2 3 3" xfId="16101"/>
    <cellStyle name="Comma 5 3 2 2 3 3 2" xfId="22896"/>
    <cellStyle name="Comma 5 3 2 2 3 4" xfId="19563"/>
    <cellStyle name="Comma 5 3 2 2 4" xfId="13403"/>
    <cellStyle name="Comma 5 3 2 2 4 2" xfId="17060"/>
    <cellStyle name="Comma 5 3 2 2 4 2 2" xfId="23728"/>
    <cellStyle name="Comma 5 3 2 2 4 3" xfId="20396"/>
    <cellStyle name="Comma 5 3 2 2 5" xfId="15268"/>
    <cellStyle name="Comma 5 3 2 2 5 2" xfId="22063"/>
    <cellStyle name="Comma 5 3 2 2 6" xfId="18730"/>
    <cellStyle name="Comma 5 3 2 2 7" xfId="27429"/>
    <cellStyle name="Comma 5 3 2 2 8" xfId="11529"/>
    <cellStyle name="Comma 5 3 2 2 9" xfId="29752"/>
    <cellStyle name="Comma 5 3 2 3" xfId="3220"/>
    <cellStyle name="Comma 5 3 2 3 2" xfId="9618"/>
    <cellStyle name="Comma 5 3 2 3 2 2" xfId="14509"/>
    <cellStyle name="Comma 5 3 2 3 2 2 2" xfId="18101"/>
    <cellStyle name="Comma 5 3 2 3 2 2 2 2" xfId="24769"/>
    <cellStyle name="Comma 5 3 2 3 2 2 3" xfId="21437"/>
    <cellStyle name="Comma 5 3 2 3 2 3" xfId="16309"/>
    <cellStyle name="Comma 5 3 2 3 2 3 2" xfId="23104"/>
    <cellStyle name="Comma 5 3 2 3 2 4" xfId="19771"/>
    <cellStyle name="Comma 5 3 2 3 2 5" xfId="12651"/>
    <cellStyle name="Comma 5 3 2 3 3" xfId="13675"/>
    <cellStyle name="Comma 5 3 2 3 3 2" xfId="17268"/>
    <cellStyle name="Comma 5 3 2 3 3 2 2" xfId="23936"/>
    <cellStyle name="Comma 5 3 2 3 3 3" xfId="20604"/>
    <cellStyle name="Comma 5 3 2 3 4" xfId="15476"/>
    <cellStyle name="Comma 5 3 2 3 4 2" xfId="22271"/>
    <cellStyle name="Comma 5 3 2 3 5" xfId="18938"/>
    <cellStyle name="Comma 5 3 2 3 6" xfId="27890"/>
    <cellStyle name="Comma 5 3 2 3 7" xfId="11806"/>
    <cellStyle name="Comma 5 3 2 3 8" xfId="30811"/>
    <cellStyle name="Comma 5 3 2 3 9" xfId="6420"/>
    <cellStyle name="Comma 5 3 2 4" xfId="7491"/>
    <cellStyle name="Comma 5 3 2 4 2" xfId="14092"/>
    <cellStyle name="Comma 5 3 2 4 2 2" xfId="17684"/>
    <cellStyle name="Comma 5 3 2 4 2 2 2" xfId="24352"/>
    <cellStyle name="Comma 5 3 2 4 2 3" xfId="21020"/>
    <cellStyle name="Comma 5 3 2 4 3" xfId="15892"/>
    <cellStyle name="Comma 5 3 2 4 3 2" xfId="22687"/>
    <cellStyle name="Comma 5 3 2 4 4" xfId="19354"/>
    <cellStyle name="Comma 5 3 2 4 5" xfId="12234"/>
    <cellStyle name="Comma 5 3 2 5" xfId="13194"/>
    <cellStyle name="Comma 5 3 2 5 2" xfId="16851"/>
    <cellStyle name="Comma 5 3 2 5 2 2" xfId="23519"/>
    <cellStyle name="Comma 5 3 2 5 3" xfId="20187"/>
    <cellStyle name="Comma 5 3 2 6" xfId="15059"/>
    <cellStyle name="Comma 5 3 2 6 2" xfId="21854"/>
    <cellStyle name="Comma 5 3 2 7" xfId="18441"/>
    <cellStyle name="Comma 5 3 2 8" xfId="26303"/>
    <cellStyle name="Comma 5 3 2 9" xfId="27023"/>
    <cellStyle name="Comma 5 3 3" xfId="1631"/>
    <cellStyle name="Comma 5 3 3 10" xfId="4831"/>
    <cellStyle name="Comma 5 3 3 2" xfId="8029"/>
    <cellStyle name="Comma 5 3 3 2 2" xfId="12731"/>
    <cellStyle name="Comma 5 3 3 2 2 2" xfId="14589"/>
    <cellStyle name="Comma 5 3 3 2 2 2 2" xfId="18181"/>
    <cellStyle name="Comma 5 3 3 2 2 2 2 2" xfId="24849"/>
    <cellStyle name="Comma 5 3 3 2 2 2 3" xfId="21517"/>
    <cellStyle name="Comma 5 3 3 2 2 3" xfId="16389"/>
    <cellStyle name="Comma 5 3 3 2 2 3 2" xfId="23184"/>
    <cellStyle name="Comma 5 3 3 2 2 4" xfId="19851"/>
    <cellStyle name="Comma 5 3 3 2 3" xfId="13755"/>
    <cellStyle name="Comma 5 3 3 2 3 2" xfId="17348"/>
    <cellStyle name="Comma 5 3 3 2 3 2 2" xfId="24016"/>
    <cellStyle name="Comma 5 3 3 2 3 3" xfId="20684"/>
    <cellStyle name="Comma 5 3 3 2 4" xfId="15556"/>
    <cellStyle name="Comma 5 3 3 2 4 2" xfId="22351"/>
    <cellStyle name="Comma 5 3 3 2 5" xfId="19018"/>
    <cellStyle name="Comma 5 3 3 2 6" xfId="11891"/>
    <cellStyle name="Comma 5 3 3 3" xfId="12315"/>
    <cellStyle name="Comma 5 3 3 3 2" xfId="14173"/>
    <cellStyle name="Comma 5 3 3 3 2 2" xfId="17765"/>
    <cellStyle name="Comma 5 3 3 3 2 2 2" xfId="24433"/>
    <cellStyle name="Comma 5 3 3 3 2 3" xfId="21101"/>
    <cellStyle name="Comma 5 3 3 3 3" xfId="15973"/>
    <cellStyle name="Comma 5 3 3 3 3 2" xfId="22768"/>
    <cellStyle name="Comma 5 3 3 3 4" xfId="19435"/>
    <cellStyle name="Comma 5 3 3 4" xfId="13275"/>
    <cellStyle name="Comma 5 3 3 4 2" xfId="16932"/>
    <cellStyle name="Comma 5 3 3 4 2 2" xfId="23600"/>
    <cellStyle name="Comma 5 3 3 4 3" xfId="20268"/>
    <cellStyle name="Comma 5 3 3 5" xfId="15140"/>
    <cellStyle name="Comma 5 3 3 5 2" xfId="21935"/>
    <cellStyle name="Comma 5 3 3 6" xfId="18602"/>
    <cellStyle name="Comma 5 3 3 7" xfId="27210"/>
    <cellStyle name="Comma 5 3 3 8" xfId="11401"/>
    <cellStyle name="Comma 5 3 3 9" xfId="29222"/>
    <cellStyle name="Comma 5 3 4" xfId="2690"/>
    <cellStyle name="Comma 5 3 4 2" xfId="9088"/>
    <cellStyle name="Comma 5 3 4 2 2" xfId="14380"/>
    <cellStyle name="Comma 5 3 4 2 2 2" xfId="17972"/>
    <cellStyle name="Comma 5 3 4 2 2 2 2" xfId="24640"/>
    <cellStyle name="Comma 5 3 4 2 2 3" xfId="21308"/>
    <cellStyle name="Comma 5 3 4 2 3" xfId="16180"/>
    <cellStyle name="Comma 5 3 4 2 3 2" xfId="22975"/>
    <cellStyle name="Comma 5 3 4 2 4" xfId="19642"/>
    <cellStyle name="Comma 5 3 4 2 5" xfId="12522"/>
    <cellStyle name="Comma 5 3 4 3" xfId="13546"/>
    <cellStyle name="Comma 5 3 4 3 2" xfId="17139"/>
    <cellStyle name="Comma 5 3 4 3 2 2" xfId="23807"/>
    <cellStyle name="Comma 5 3 4 3 3" xfId="20475"/>
    <cellStyle name="Comma 5 3 4 4" xfId="15347"/>
    <cellStyle name="Comma 5 3 4 4 2" xfId="22142"/>
    <cellStyle name="Comma 5 3 4 5" xfId="18809"/>
    <cellStyle name="Comma 5 3 4 6" xfId="27658"/>
    <cellStyle name="Comma 5 3 4 7" xfId="11677"/>
    <cellStyle name="Comma 5 3 4 8" xfId="30281"/>
    <cellStyle name="Comma 5 3 4 9" xfId="5890"/>
    <cellStyle name="Comma 5 3 5" xfId="6961"/>
    <cellStyle name="Comma 5 3 5 2" xfId="13963"/>
    <cellStyle name="Comma 5 3 5 2 2" xfId="17555"/>
    <cellStyle name="Comma 5 3 5 2 2 2" xfId="24223"/>
    <cellStyle name="Comma 5 3 5 2 3" xfId="20891"/>
    <cellStyle name="Comma 5 3 5 3" xfId="15763"/>
    <cellStyle name="Comma 5 3 5 3 2" xfId="22558"/>
    <cellStyle name="Comma 5 3 5 4" xfId="19225"/>
    <cellStyle name="Comma 5 3 5 5" xfId="12105"/>
    <cellStyle name="Comma 5 3 6" xfId="13065"/>
    <cellStyle name="Comma 5 3 6 2" xfId="16722"/>
    <cellStyle name="Comma 5 3 6 2 2" xfId="23390"/>
    <cellStyle name="Comma 5 3 6 3" xfId="20058"/>
    <cellStyle name="Comma 5 3 7" xfId="14930"/>
    <cellStyle name="Comma 5 3 7 2" xfId="21725"/>
    <cellStyle name="Comma 5 3 8" xfId="18442"/>
    <cellStyle name="Comma 5 3 9" xfId="26758"/>
    <cellStyle name="Comma 5 4" xfId="747"/>
    <cellStyle name="Comma 5 4 10" xfId="10804"/>
    <cellStyle name="Comma 5 4 2" xfId="11432"/>
    <cellStyle name="Comma 5 4 2 2" xfId="11922"/>
    <cellStyle name="Comma 5 4 2 2 2" xfId="12762"/>
    <cellStyle name="Comma 5 4 2 2 2 2" xfId="14620"/>
    <cellStyle name="Comma 5 4 2 2 2 2 2" xfId="18212"/>
    <cellStyle name="Comma 5 4 2 2 2 2 2 2" xfId="24880"/>
    <cellStyle name="Comma 5 4 2 2 2 2 3" xfId="21548"/>
    <cellStyle name="Comma 5 4 2 2 2 3" xfId="16420"/>
    <cellStyle name="Comma 5 4 2 2 2 3 2" xfId="23215"/>
    <cellStyle name="Comma 5 4 2 2 2 4" xfId="19882"/>
    <cellStyle name="Comma 5 4 2 2 3" xfId="13786"/>
    <cellStyle name="Comma 5 4 2 2 3 2" xfId="17379"/>
    <cellStyle name="Comma 5 4 2 2 3 2 2" xfId="24047"/>
    <cellStyle name="Comma 5 4 2 2 3 3" xfId="20715"/>
    <cellStyle name="Comma 5 4 2 2 4" xfId="15587"/>
    <cellStyle name="Comma 5 4 2 2 4 2" xfId="22382"/>
    <cellStyle name="Comma 5 4 2 2 5" xfId="19049"/>
    <cellStyle name="Comma 5 4 2 3" xfId="12346"/>
    <cellStyle name="Comma 5 4 2 3 2" xfId="14204"/>
    <cellStyle name="Comma 5 4 2 3 2 2" xfId="17796"/>
    <cellStyle name="Comma 5 4 2 3 2 2 2" xfId="24464"/>
    <cellStyle name="Comma 5 4 2 3 2 3" xfId="21132"/>
    <cellStyle name="Comma 5 4 2 3 3" xfId="16004"/>
    <cellStyle name="Comma 5 4 2 3 3 2" xfId="22799"/>
    <cellStyle name="Comma 5 4 2 3 4" xfId="19466"/>
    <cellStyle name="Comma 5 4 2 4" xfId="13306"/>
    <cellStyle name="Comma 5 4 2 4 2" xfId="16963"/>
    <cellStyle name="Comma 5 4 2 4 2 2" xfId="23631"/>
    <cellStyle name="Comma 5 4 2 4 3" xfId="20299"/>
    <cellStyle name="Comma 5 4 2 5" xfId="15171"/>
    <cellStyle name="Comma 5 4 2 5 2" xfId="21966"/>
    <cellStyle name="Comma 5 4 2 6" xfId="18633"/>
    <cellStyle name="Comma 5 4 3" xfId="11708"/>
    <cellStyle name="Comma 5 4 3 2" xfId="12553"/>
    <cellStyle name="Comma 5 4 3 2 2" xfId="14411"/>
    <cellStyle name="Comma 5 4 3 2 2 2" xfId="18003"/>
    <cellStyle name="Comma 5 4 3 2 2 2 2" xfId="24671"/>
    <cellStyle name="Comma 5 4 3 2 2 3" xfId="21339"/>
    <cellStyle name="Comma 5 4 3 2 3" xfId="16211"/>
    <cellStyle name="Comma 5 4 3 2 3 2" xfId="23006"/>
    <cellStyle name="Comma 5 4 3 2 4" xfId="19673"/>
    <cellStyle name="Comma 5 4 3 3" xfId="13577"/>
    <cellStyle name="Comma 5 4 3 3 2" xfId="17170"/>
    <cellStyle name="Comma 5 4 3 3 2 2" xfId="23838"/>
    <cellStyle name="Comma 5 4 3 3 3" xfId="20506"/>
    <cellStyle name="Comma 5 4 3 4" xfId="15378"/>
    <cellStyle name="Comma 5 4 3 4 2" xfId="22173"/>
    <cellStyle name="Comma 5 4 3 5" xfId="18840"/>
    <cellStyle name="Comma 5 4 4" xfId="12136"/>
    <cellStyle name="Comma 5 4 4 2" xfId="13994"/>
    <cellStyle name="Comma 5 4 4 2 2" xfId="17586"/>
    <cellStyle name="Comma 5 4 4 2 2 2" xfId="24254"/>
    <cellStyle name="Comma 5 4 4 2 3" xfId="20922"/>
    <cellStyle name="Comma 5 4 4 3" xfId="15794"/>
    <cellStyle name="Comma 5 4 4 3 2" xfId="22589"/>
    <cellStyle name="Comma 5 4 4 4" xfId="19256"/>
    <cellStyle name="Comma 5 4 5" xfId="13096"/>
    <cellStyle name="Comma 5 4 5 2" xfId="16753"/>
    <cellStyle name="Comma 5 4 5 2 2" xfId="23421"/>
    <cellStyle name="Comma 5 4 5 3" xfId="20089"/>
    <cellStyle name="Comma 5 4 6" xfId="14961"/>
    <cellStyle name="Comma 5 4 6 2" xfId="21756"/>
    <cellStyle name="Comma 5 4 7" xfId="18446"/>
    <cellStyle name="Comma 5 4 8" xfId="25980"/>
    <cellStyle name="Comma 5 4 9" xfId="26867"/>
    <cellStyle name="Comma 5 5" xfId="494"/>
    <cellStyle name="Comma 5 5 2" xfId="11503"/>
    <cellStyle name="Comma 5 5 2 2" xfId="11993"/>
    <cellStyle name="Comma 5 5 2 2 2" xfId="12833"/>
    <cellStyle name="Comma 5 5 2 2 2 2" xfId="14691"/>
    <cellStyle name="Comma 5 5 2 2 2 2 2" xfId="18283"/>
    <cellStyle name="Comma 5 5 2 2 2 2 2 2" xfId="24951"/>
    <cellStyle name="Comma 5 5 2 2 2 2 3" xfId="21619"/>
    <cellStyle name="Comma 5 5 2 2 2 3" xfId="16491"/>
    <cellStyle name="Comma 5 5 2 2 2 3 2" xfId="23286"/>
    <cellStyle name="Comma 5 5 2 2 2 4" xfId="19953"/>
    <cellStyle name="Comma 5 5 2 2 3" xfId="13857"/>
    <cellStyle name="Comma 5 5 2 2 3 2" xfId="17450"/>
    <cellStyle name="Comma 5 5 2 2 3 2 2" xfId="24118"/>
    <cellStyle name="Comma 5 5 2 2 3 3" xfId="20786"/>
    <cellStyle name="Comma 5 5 2 2 4" xfId="15658"/>
    <cellStyle name="Comma 5 5 2 2 4 2" xfId="22453"/>
    <cellStyle name="Comma 5 5 2 2 5" xfId="19120"/>
    <cellStyle name="Comma 5 5 2 3" xfId="12417"/>
    <cellStyle name="Comma 5 5 2 3 2" xfId="14275"/>
    <cellStyle name="Comma 5 5 2 3 2 2" xfId="17867"/>
    <cellStyle name="Comma 5 5 2 3 2 2 2" xfId="24535"/>
    <cellStyle name="Comma 5 5 2 3 2 3" xfId="21203"/>
    <cellStyle name="Comma 5 5 2 3 3" xfId="16075"/>
    <cellStyle name="Comma 5 5 2 3 3 2" xfId="22870"/>
    <cellStyle name="Comma 5 5 2 3 4" xfId="19537"/>
    <cellStyle name="Comma 5 5 2 4" xfId="13377"/>
    <cellStyle name="Comma 5 5 2 4 2" xfId="17034"/>
    <cellStyle name="Comma 5 5 2 4 2 2" xfId="23702"/>
    <cellStyle name="Comma 5 5 2 4 3" xfId="20370"/>
    <cellStyle name="Comma 5 5 2 5" xfId="15242"/>
    <cellStyle name="Comma 5 5 2 5 2" xfId="22037"/>
    <cellStyle name="Comma 5 5 2 6" xfId="18704"/>
    <cellStyle name="Comma 5 5 3" xfId="11780"/>
    <cellStyle name="Comma 5 5 3 2" xfId="12625"/>
    <cellStyle name="Comma 5 5 3 2 2" xfId="14483"/>
    <cellStyle name="Comma 5 5 3 2 2 2" xfId="18075"/>
    <cellStyle name="Comma 5 5 3 2 2 2 2" xfId="24743"/>
    <cellStyle name="Comma 5 5 3 2 2 3" xfId="21411"/>
    <cellStyle name="Comma 5 5 3 2 3" xfId="16283"/>
    <cellStyle name="Comma 5 5 3 2 3 2" xfId="23078"/>
    <cellStyle name="Comma 5 5 3 2 4" xfId="19745"/>
    <cellStyle name="Comma 5 5 3 3" xfId="13649"/>
    <cellStyle name="Comma 5 5 3 3 2" xfId="17242"/>
    <cellStyle name="Comma 5 5 3 3 2 2" xfId="23910"/>
    <cellStyle name="Comma 5 5 3 3 3" xfId="20578"/>
    <cellStyle name="Comma 5 5 3 4" xfId="15450"/>
    <cellStyle name="Comma 5 5 3 4 2" xfId="22245"/>
    <cellStyle name="Comma 5 5 3 5" xfId="18912"/>
    <cellStyle name="Comma 5 5 4" xfId="12208"/>
    <cellStyle name="Comma 5 5 4 2" xfId="14066"/>
    <cellStyle name="Comma 5 5 4 2 2" xfId="17658"/>
    <cellStyle name="Comma 5 5 4 2 2 2" xfId="24326"/>
    <cellStyle name="Comma 5 5 4 2 3" xfId="20994"/>
    <cellStyle name="Comma 5 5 4 3" xfId="15866"/>
    <cellStyle name="Comma 5 5 4 3 2" xfId="22661"/>
    <cellStyle name="Comma 5 5 4 4" xfId="19328"/>
    <cellStyle name="Comma 5 5 5" xfId="13168"/>
    <cellStyle name="Comma 5 5 5 2" xfId="16825"/>
    <cellStyle name="Comma 5 5 5 2 2" xfId="23493"/>
    <cellStyle name="Comma 5 5 5 3" xfId="20161"/>
    <cellStyle name="Comma 5 5 6" xfId="15033"/>
    <cellStyle name="Comma 5 5 6 2" xfId="21828"/>
    <cellStyle name="Comma 5 5 7" xfId="18579"/>
    <cellStyle name="Comma 5 5 8" xfId="26302"/>
    <cellStyle name="Comma 5 5 9" xfId="11174"/>
    <cellStyle name="Comma 5 6" xfId="1088"/>
    <cellStyle name="Comma 5 6 10" xfId="4292"/>
    <cellStyle name="Comma 5 6 2" xfId="2160"/>
    <cellStyle name="Comma 5 6 2 2" xfId="8558"/>
    <cellStyle name="Comma 5 6 2 2 2" xfId="14525"/>
    <cellStyle name="Comma 5 6 2 2 2 2" xfId="18117"/>
    <cellStyle name="Comma 5 6 2 2 2 2 2" xfId="24785"/>
    <cellStyle name="Comma 5 6 2 2 2 3" xfId="21453"/>
    <cellStyle name="Comma 5 6 2 2 3" xfId="16325"/>
    <cellStyle name="Comma 5 6 2 2 3 2" xfId="23120"/>
    <cellStyle name="Comma 5 6 2 2 4" xfId="19787"/>
    <cellStyle name="Comma 5 6 2 2 5" xfId="12667"/>
    <cellStyle name="Comma 5 6 2 3" xfId="13691"/>
    <cellStyle name="Comma 5 6 2 3 2" xfId="17284"/>
    <cellStyle name="Comma 5 6 2 3 2 2" xfId="23952"/>
    <cellStyle name="Comma 5 6 2 3 3" xfId="20620"/>
    <cellStyle name="Comma 5 6 2 4" xfId="15492"/>
    <cellStyle name="Comma 5 6 2 4 2" xfId="22287"/>
    <cellStyle name="Comma 5 6 2 5" xfId="18954"/>
    <cellStyle name="Comma 5 6 2 6" xfId="27428"/>
    <cellStyle name="Comma 5 6 2 7" xfId="11827"/>
    <cellStyle name="Comma 5 6 2 8" xfId="29751"/>
    <cellStyle name="Comma 5 6 2 9" xfId="5360"/>
    <cellStyle name="Comma 5 6 3" xfId="3219"/>
    <cellStyle name="Comma 5 6 3 2" xfId="9617"/>
    <cellStyle name="Comma 5 6 3 2 2" xfId="17701"/>
    <cellStyle name="Comma 5 6 3 2 2 2" xfId="24369"/>
    <cellStyle name="Comma 5 6 3 2 3" xfId="21037"/>
    <cellStyle name="Comma 5 6 3 2 4" xfId="14109"/>
    <cellStyle name="Comma 5 6 3 3" xfId="15909"/>
    <cellStyle name="Comma 5 6 3 3 2" xfId="22704"/>
    <cellStyle name="Comma 5 6 3 4" xfId="19371"/>
    <cellStyle name="Comma 5 6 3 5" xfId="27889"/>
    <cellStyle name="Comma 5 6 3 6" xfId="12251"/>
    <cellStyle name="Comma 5 6 3 7" xfId="30810"/>
    <cellStyle name="Comma 5 6 3 8" xfId="6419"/>
    <cellStyle name="Comma 5 6 4" xfId="7490"/>
    <cellStyle name="Comma 5 6 4 2" xfId="16868"/>
    <cellStyle name="Comma 5 6 4 2 2" xfId="23536"/>
    <cellStyle name="Comma 5 6 4 3" xfId="20204"/>
    <cellStyle name="Comma 5 6 4 4" xfId="13211"/>
    <cellStyle name="Comma 5 6 5" xfId="15076"/>
    <cellStyle name="Comma 5 6 5 2" xfId="21871"/>
    <cellStyle name="Comma 5 6 6" xfId="18376"/>
    <cellStyle name="Comma 5 6 7" xfId="27022"/>
    <cellStyle name="Comma 5 6 8" xfId="11337"/>
    <cellStyle name="Comma 5 6 9" xfId="28683"/>
    <cellStyle name="Comma 5 7" xfId="1630"/>
    <cellStyle name="Comma 5 7 2" xfId="8028"/>
    <cellStyle name="Comma 5 7 2 2" xfId="14316"/>
    <cellStyle name="Comma 5 7 2 2 2" xfId="17908"/>
    <cellStyle name="Comma 5 7 2 2 2 2" xfId="24576"/>
    <cellStyle name="Comma 5 7 2 2 3" xfId="21244"/>
    <cellStyle name="Comma 5 7 2 3" xfId="16116"/>
    <cellStyle name="Comma 5 7 2 3 2" xfId="22911"/>
    <cellStyle name="Comma 5 7 2 4" xfId="19578"/>
    <cellStyle name="Comma 5 7 2 5" xfId="12458"/>
    <cellStyle name="Comma 5 7 3" xfId="13482"/>
    <cellStyle name="Comma 5 7 3 2" xfId="17075"/>
    <cellStyle name="Comma 5 7 3 2 2" xfId="23743"/>
    <cellStyle name="Comma 5 7 3 3" xfId="20411"/>
    <cellStyle name="Comma 5 7 4" xfId="15283"/>
    <cellStyle name="Comma 5 7 4 2" xfId="22078"/>
    <cellStyle name="Comma 5 7 5" xfId="18745"/>
    <cellStyle name="Comma 5 7 6" xfId="27209"/>
    <cellStyle name="Comma 5 7 7" xfId="11613"/>
    <cellStyle name="Comma 5 7 8" xfId="29221"/>
    <cellStyle name="Comma 5 7 9" xfId="4830"/>
    <cellStyle name="Comma 5 8" xfId="2689"/>
    <cellStyle name="Comma 5 8 2" xfId="9087"/>
    <cellStyle name="Comma 5 8 2 2" xfId="17491"/>
    <cellStyle name="Comma 5 8 2 2 2" xfId="24159"/>
    <cellStyle name="Comma 5 8 2 3" xfId="20827"/>
    <cellStyle name="Comma 5 8 2 4" xfId="13899"/>
    <cellStyle name="Comma 5 8 3" xfId="15699"/>
    <cellStyle name="Comma 5 8 3 2" xfId="22494"/>
    <cellStyle name="Comma 5 8 4" xfId="19161"/>
    <cellStyle name="Comma 5 8 5" xfId="27657"/>
    <cellStyle name="Comma 5 8 6" xfId="12041"/>
    <cellStyle name="Comma 5 8 7" xfId="30280"/>
    <cellStyle name="Comma 5 8 8" xfId="5889"/>
    <cellStyle name="Comma 5 9" xfId="6960"/>
    <cellStyle name="Comma 5 9 2" xfId="16658"/>
    <cellStyle name="Comma 5 9 2 2" xfId="23326"/>
    <cellStyle name="Comma 5 9 3" xfId="19994"/>
    <cellStyle name="Comma 5 9 4" xfId="13001"/>
    <cellStyle name="Comma 6" xfId="235"/>
    <cellStyle name="Comma 6 2" xfId="379"/>
    <cellStyle name="Comma 6 2 10" xfId="10479"/>
    <cellStyle name="Comma 6 2 2" xfId="10669"/>
    <cellStyle name="Comma 6 2 2 2" xfId="11222"/>
    <cellStyle name="Comma 6 2 2 2 2" xfId="11534"/>
    <cellStyle name="Comma 6 2 2 2 2 2" xfId="12024"/>
    <cellStyle name="Comma 6 2 2 2 2 2 2" xfId="12864"/>
    <cellStyle name="Comma 6 2 2 2 2 2 2 2" xfId="14722"/>
    <cellStyle name="Comma 6 2 2 2 2 2 2 2 2" xfId="18314"/>
    <cellStyle name="Comma 6 2 2 2 2 2 2 2 2 2" xfId="24982"/>
    <cellStyle name="Comma 6 2 2 2 2 2 2 2 3" xfId="21650"/>
    <cellStyle name="Comma 6 2 2 2 2 2 2 3" xfId="16522"/>
    <cellStyle name="Comma 6 2 2 2 2 2 2 3 2" xfId="23317"/>
    <cellStyle name="Comma 6 2 2 2 2 2 2 4" xfId="19984"/>
    <cellStyle name="Comma 6 2 2 2 2 2 3" xfId="13888"/>
    <cellStyle name="Comma 6 2 2 2 2 2 3 2" xfId="17481"/>
    <cellStyle name="Comma 6 2 2 2 2 2 3 2 2" xfId="24149"/>
    <cellStyle name="Comma 6 2 2 2 2 2 3 3" xfId="20817"/>
    <cellStyle name="Comma 6 2 2 2 2 2 4" xfId="15689"/>
    <cellStyle name="Comma 6 2 2 2 2 2 4 2" xfId="22484"/>
    <cellStyle name="Comma 6 2 2 2 2 2 5" xfId="19151"/>
    <cellStyle name="Comma 6 2 2 2 2 3" xfId="12448"/>
    <cellStyle name="Comma 6 2 2 2 2 3 2" xfId="14306"/>
    <cellStyle name="Comma 6 2 2 2 2 3 2 2" xfId="17898"/>
    <cellStyle name="Comma 6 2 2 2 2 3 2 2 2" xfId="24566"/>
    <cellStyle name="Comma 6 2 2 2 2 3 2 3" xfId="21234"/>
    <cellStyle name="Comma 6 2 2 2 2 3 3" xfId="16106"/>
    <cellStyle name="Comma 6 2 2 2 2 3 3 2" xfId="22901"/>
    <cellStyle name="Comma 6 2 2 2 2 3 4" xfId="19568"/>
    <cellStyle name="Comma 6 2 2 2 2 4" xfId="13408"/>
    <cellStyle name="Comma 6 2 2 2 2 4 2" xfId="17065"/>
    <cellStyle name="Comma 6 2 2 2 2 4 2 2" xfId="23733"/>
    <cellStyle name="Comma 6 2 2 2 2 4 3" xfId="20401"/>
    <cellStyle name="Comma 6 2 2 2 2 5" xfId="15273"/>
    <cellStyle name="Comma 6 2 2 2 2 5 2" xfId="22068"/>
    <cellStyle name="Comma 6 2 2 2 2 6" xfId="18735"/>
    <cellStyle name="Comma 6 2 2 2 3" xfId="11811"/>
    <cellStyle name="Comma 6 2 2 2 3 2" xfId="12656"/>
    <cellStyle name="Comma 6 2 2 2 3 2 2" xfId="14514"/>
    <cellStyle name="Comma 6 2 2 2 3 2 2 2" xfId="18106"/>
    <cellStyle name="Comma 6 2 2 2 3 2 2 2 2" xfId="24774"/>
    <cellStyle name="Comma 6 2 2 2 3 2 2 3" xfId="21442"/>
    <cellStyle name="Comma 6 2 2 2 3 2 3" xfId="16314"/>
    <cellStyle name="Comma 6 2 2 2 3 2 3 2" xfId="23109"/>
    <cellStyle name="Comma 6 2 2 2 3 2 4" xfId="19776"/>
    <cellStyle name="Comma 6 2 2 2 3 3" xfId="13680"/>
    <cellStyle name="Comma 6 2 2 2 3 3 2" xfId="17273"/>
    <cellStyle name="Comma 6 2 2 2 3 3 2 2" xfId="23941"/>
    <cellStyle name="Comma 6 2 2 2 3 3 3" xfId="20609"/>
    <cellStyle name="Comma 6 2 2 2 3 4" xfId="15481"/>
    <cellStyle name="Comma 6 2 2 2 3 4 2" xfId="22276"/>
    <cellStyle name="Comma 6 2 2 2 3 5" xfId="18943"/>
    <cellStyle name="Comma 6 2 2 2 4" xfId="12239"/>
    <cellStyle name="Comma 6 2 2 2 4 2" xfId="14097"/>
    <cellStyle name="Comma 6 2 2 2 4 2 2" xfId="17689"/>
    <cellStyle name="Comma 6 2 2 2 4 2 2 2" xfId="24357"/>
    <cellStyle name="Comma 6 2 2 2 4 2 3" xfId="21025"/>
    <cellStyle name="Comma 6 2 2 2 4 3" xfId="15897"/>
    <cellStyle name="Comma 6 2 2 2 4 3 2" xfId="22692"/>
    <cellStyle name="Comma 6 2 2 2 4 4" xfId="19359"/>
    <cellStyle name="Comma 6 2 2 2 5" xfId="13199"/>
    <cellStyle name="Comma 6 2 2 2 5 2" xfId="16856"/>
    <cellStyle name="Comma 6 2 2 2 5 2 2" xfId="23524"/>
    <cellStyle name="Comma 6 2 2 2 5 3" xfId="20192"/>
    <cellStyle name="Comma 6 2 2 2 6" xfId="15064"/>
    <cellStyle name="Comma 6 2 2 2 6 2" xfId="21859"/>
    <cellStyle name="Comma 6 2 2 2 7" xfId="18516"/>
    <cellStyle name="Comma 6 2 2 2 8" xfId="26305"/>
    <cellStyle name="Comma 6 2 2 3" xfId="11417"/>
    <cellStyle name="Comma 6 2 2 3 2" xfId="11907"/>
    <cellStyle name="Comma 6 2 2 3 2 2" xfId="12747"/>
    <cellStyle name="Comma 6 2 2 3 2 2 2" xfId="14605"/>
    <cellStyle name="Comma 6 2 2 3 2 2 2 2" xfId="18197"/>
    <cellStyle name="Comma 6 2 2 3 2 2 2 2 2" xfId="24865"/>
    <cellStyle name="Comma 6 2 2 3 2 2 2 3" xfId="21533"/>
    <cellStyle name="Comma 6 2 2 3 2 2 3" xfId="16405"/>
    <cellStyle name="Comma 6 2 2 3 2 2 3 2" xfId="23200"/>
    <cellStyle name="Comma 6 2 2 3 2 2 4" xfId="19867"/>
    <cellStyle name="Comma 6 2 2 3 2 3" xfId="13771"/>
    <cellStyle name="Comma 6 2 2 3 2 3 2" xfId="17364"/>
    <cellStyle name="Comma 6 2 2 3 2 3 2 2" xfId="24032"/>
    <cellStyle name="Comma 6 2 2 3 2 3 3" xfId="20700"/>
    <cellStyle name="Comma 6 2 2 3 2 4" xfId="15572"/>
    <cellStyle name="Comma 6 2 2 3 2 4 2" xfId="22367"/>
    <cellStyle name="Comma 6 2 2 3 2 5" xfId="19034"/>
    <cellStyle name="Comma 6 2 2 3 3" xfId="12331"/>
    <cellStyle name="Comma 6 2 2 3 3 2" xfId="14189"/>
    <cellStyle name="Comma 6 2 2 3 3 2 2" xfId="17781"/>
    <cellStyle name="Comma 6 2 2 3 3 2 2 2" xfId="24449"/>
    <cellStyle name="Comma 6 2 2 3 3 2 3" xfId="21117"/>
    <cellStyle name="Comma 6 2 2 3 3 3" xfId="15989"/>
    <cellStyle name="Comma 6 2 2 3 3 3 2" xfId="22784"/>
    <cellStyle name="Comma 6 2 2 3 3 4" xfId="19451"/>
    <cellStyle name="Comma 6 2 2 3 4" xfId="13291"/>
    <cellStyle name="Comma 6 2 2 3 4 2" xfId="16948"/>
    <cellStyle name="Comma 6 2 2 3 4 2 2" xfId="23616"/>
    <cellStyle name="Comma 6 2 2 3 4 3" xfId="20284"/>
    <cellStyle name="Comma 6 2 2 3 5" xfId="15156"/>
    <cellStyle name="Comma 6 2 2 3 5 2" xfId="21951"/>
    <cellStyle name="Comma 6 2 2 3 6" xfId="18618"/>
    <cellStyle name="Comma 6 2 2 4" xfId="11693"/>
    <cellStyle name="Comma 6 2 2 4 2" xfId="12538"/>
    <cellStyle name="Comma 6 2 2 4 2 2" xfId="14396"/>
    <cellStyle name="Comma 6 2 2 4 2 2 2" xfId="17988"/>
    <cellStyle name="Comma 6 2 2 4 2 2 2 2" xfId="24656"/>
    <cellStyle name="Comma 6 2 2 4 2 2 3" xfId="21324"/>
    <cellStyle name="Comma 6 2 2 4 2 3" xfId="16196"/>
    <cellStyle name="Comma 6 2 2 4 2 3 2" xfId="22991"/>
    <cellStyle name="Comma 6 2 2 4 2 4" xfId="19658"/>
    <cellStyle name="Comma 6 2 2 4 3" xfId="13562"/>
    <cellStyle name="Comma 6 2 2 4 3 2" xfId="17155"/>
    <cellStyle name="Comma 6 2 2 4 3 2 2" xfId="23823"/>
    <cellStyle name="Comma 6 2 2 4 3 3" xfId="20491"/>
    <cellStyle name="Comma 6 2 2 4 4" xfId="15363"/>
    <cellStyle name="Comma 6 2 2 4 4 2" xfId="22158"/>
    <cellStyle name="Comma 6 2 2 4 5" xfId="18825"/>
    <cellStyle name="Comma 6 2 2 5" xfId="12121"/>
    <cellStyle name="Comma 6 2 2 5 2" xfId="13979"/>
    <cellStyle name="Comma 6 2 2 5 2 2" xfId="17571"/>
    <cellStyle name="Comma 6 2 2 5 2 2 2" xfId="24239"/>
    <cellStyle name="Comma 6 2 2 5 2 3" xfId="20907"/>
    <cellStyle name="Comma 6 2 2 5 3" xfId="15779"/>
    <cellStyle name="Comma 6 2 2 5 3 2" xfId="22574"/>
    <cellStyle name="Comma 6 2 2 5 4" xfId="19241"/>
    <cellStyle name="Comma 6 2 2 6" xfId="13081"/>
    <cellStyle name="Comma 6 2 2 6 2" xfId="16738"/>
    <cellStyle name="Comma 6 2 2 6 2 2" xfId="23406"/>
    <cellStyle name="Comma 6 2 2 6 3" xfId="20074"/>
    <cellStyle name="Comma 6 2 2 7" xfId="14946"/>
    <cellStyle name="Comma 6 2 2 7 2" xfId="21741"/>
    <cellStyle name="Comma 6 2 2 8" xfId="18438"/>
    <cellStyle name="Comma 6 2 3" xfId="11104"/>
    <cellStyle name="Comma 6 2 3 2" xfId="11451"/>
    <cellStyle name="Comma 6 2 3 2 2" xfId="11941"/>
    <cellStyle name="Comma 6 2 3 2 2 2" xfId="12781"/>
    <cellStyle name="Comma 6 2 3 2 2 2 2" xfId="14639"/>
    <cellStyle name="Comma 6 2 3 2 2 2 2 2" xfId="18231"/>
    <cellStyle name="Comma 6 2 3 2 2 2 2 2 2" xfId="24899"/>
    <cellStyle name="Comma 6 2 3 2 2 2 2 3" xfId="21567"/>
    <cellStyle name="Comma 6 2 3 2 2 2 3" xfId="16439"/>
    <cellStyle name="Comma 6 2 3 2 2 2 3 2" xfId="23234"/>
    <cellStyle name="Comma 6 2 3 2 2 2 4" xfId="19901"/>
    <cellStyle name="Comma 6 2 3 2 2 3" xfId="13805"/>
    <cellStyle name="Comma 6 2 3 2 2 3 2" xfId="17398"/>
    <cellStyle name="Comma 6 2 3 2 2 3 2 2" xfId="24066"/>
    <cellStyle name="Comma 6 2 3 2 2 3 3" xfId="20734"/>
    <cellStyle name="Comma 6 2 3 2 2 4" xfId="15606"/>
    <cellStyle name="Comma 6 2 3 2 2 4 2" xfId="22401"/>
    <cellStyle name="Comma 6 2 3 2 2 5" xfId="19068"/>
    <cellStyle name="Comma 6 2 3 2 3" xfId="12365"/>
    <cellStyle name="Comma 6 2 3 2 3 2" xfId="14223"/>
    <cellStyle name="Comma 6 2 3 2 3 2 2" xfId="17815"/>
    <cellStyle name="Comma 6 2 3 2 3 2 2 2" xfId="24483"/>
    <cellStyle name="Comma 6 2 3 2 3 2 3" xfId="21151"/>
    <cellStyle name="Comma 6 2 3 2 3 3" xfId="16023"/>
    <cellStyle name="Comma 6 2 3 2 3 3 2" xfId="22818"/>
    <cellStyle name="Comma 6 2 3 2 3 4" xfId="19485"/>
    <cellStyle name="Comma 6 2 3 2 4" xfId="13325"/>
    <cellStyle name="Comma 6 2 3 2 4 2" xfId="16982"/>
    <cellStyle name="Comma 6 2 3 2 4 2 2" xfId="23650"/>
    <cellStyle name="Comma 6 2 3 2 4 3" xfId="20318"/>
    <cellStyle name="Comma 6 2 3 2 5" xfId="15190"/>
    <cellStyle name="Comma 6 2 3 2 5 2" xfId="21985"/>
    <cellStyle name="Comma 6 2 3 2 6" xfId="18652"/>
    <cellStyle name="Comma 6 2 3 3" xfId="11727"/>
    <cellStyle name="Comma 6 2 3 3 2" xfId="12572"/>
    <cellStyle name="Comma 6 2 3 3 2 2" xfId="14430"/>
    <cellStyle name="Comma 6 2 3 3 2 2 2" xfId="18022"/>
    <cellStyle name="Comma 6 2 3 3 2 2 2 2" xfId="24690"/>
    <cellStyle name="Comma 6 2 3 3 2 2 3" xfId="21358"/>
    <cellStyle name="Comma 6 2 3 3 2 3" xfId="16230"/>
    <cellStyle name="Comma 6 2 3 3 2 3 2" xfId="23025"/>
    <cellStyle name="Comma 6 2 3 3 2 4" xfId="19692"/>
    <cellStyle name="Comma 6 2 3 3 3" xfId="13596"/>
    <cellStyle name="Comma 6 2 3 3 3 2" xfId="17189"/>
    <cellStyle name="Comma 6 2 3 3 3 2 2" xfId="23857"/>
    <cellStyle name="Comma 6 2 3 3 3 3" xfId="20525"/>
    <cellStyle name="Comma 6 2 3 3 4" xfId="15397"/>
    <cellStyle name="Comma 6 2 3 3 4 2" xfId="22192"/>
    <cellStyle name="Comma 6 2 3 3 5" xfId="18859"/>
    <cellStyle name="Comma 6 2 3 4" xfId="12155"/>
    <cellStyle name="Comma 6 2 3 4 2" xfId="14013"/>
    <cellStyle name="Comma 6 2 3 4 2 2" xfId="17605"/>
    <cellStyle name="Comma 6 2 3 4 2 2 2" xfId="24273"/>
    <cellStyle name="Comma 6 2 3 4 2 3" xfId="20941"/>
    <cellStyle name="Comma 6 2 3 4 3" xfId="15813"/>
    <cellStyle name="Comma 6 2 3 4 3 2" xfId="22608"/>
    <cellStyle name="Comma 6 2 3 4 4" xfId="19275"/>
    <cellStyle name="Comma 6 2 3 5" xfId="13115"/>
    <cellStyle name="Comma 6 2 3 5 2" xfId="16772"/>
    <cellStyle name="Comma 6 2 3 5 2 2" xfId="23440"/>
    <cellStyle name="Comma 6 2 3 5 3" xfId="20108"/>
    <cellStyle name="Comma 6 2 3 6" xfId="14980"/>
    <cellStyle name="Comma 6 2 3 6 2" xfId="21775"/>
    <cellStyle name="Comma 6 2 3 7" xfId="18553"/>
    <cellStyle name="Comma 6 2 3 8" xfId="26304"/>
    <cellStyle name="Comma 6 2 4" xfId="11364"/>
    <cellStyle name="Comma 6 2 4 2" xfId="11854"/>
    <cellStyle name="Comma 6 2 4 2 2" xfId="12694"/>
    <cellStyle name="Comma 6 2 4 2 2 2" xfId="14552"/>
    <cellStyle name="Comma 6 2 4 2 2 2 2" xfId="18144"/>
    <cellStyle name="Comma 6 2 4 2 2 2 2 2" xfId="24812"/>
    <cellStyle name="Comma 6 2 4 2 2 2 3" xfId="21480"/>
    <cellStyle name="Comma 6 2 4 2 2 3" xfId="16352"/>
    <cellStyle name="Comma 6 2 4 2 2 3 2" xfId="23147"/>
    <cellStyle name="Comma 6 2 4 2 2 4" xfId="19814"/>
    <cellStyle name="Comma 6 2 4 2 3" xfId="13718"/>
    <cellStyle name="Comma 6 2 4 2 3 2" xfId="17311"/>
    <cellStyle name="Comma 6 2 4 2 3 2 2" xfId="23979"/>
    <cellStyle name="Comma 6 2 4 2 3 3" xfId="20647"/>
    <cellStyle name="Comma 6 2 4 2 4" xfId="15519"/>
    <cellStyle name="Comma 6 2 4 2 4 2" xfId="22314"/>
    <cellStyle name="Comma 6 2 4 2 5" xfId="18981"/>
    <cellStyle name="Comma 6 2 4 3" xfId="12278"/>
    <cellStyle name="Comma 6 2 4 3 2" xfId="14136"/>
    <cellStyle name="Comma 6 2 4 3 2 2" xfId="17728"/>
    <cellStyle name="Comma 6 2 4 3 2 2 2" xfId="24396"/>
    <cellStyle name="Comma 6 2 4 3 2 3" xfId="21064"/>
    <cellStyle name="Comma 6 2 4 3 3" xfId="15936"/>
    <cellStyle name="Comma 6 2 4 3 3 2" xfId="22731"/>
    <cellStyle name="Comma 6 2 4 3 4" xfId="19398"/>
    <cellStyle name="Comma 6 2 4 4" xfId="13238"/>
    <cellStyle name="Comma 6 2 4 4 2" xfId="16895"/>
    <cellStyle name="Comma 6 2 4 4 2 2" xfId="23563"/>
    <cellStyle name="Comma 6 2 4 4 3" xfId="20231"/>
    <cellStyle name="Comma 6 2 4 5" xfId="15103"/>
    <cellStyle name="Comma 6 2 4 5 2" xfId="21898"/>
    <cellStyle name="Comma 6 2 4 6" xfId="18332"/>
    <cellStyle name="Comma 6 2 5" xfId="11640"/>
    <cellStyle name="Comma 6 2 5 2" xfId="12485"/>
    <cellStyle name="Comma 6 2 5 2 2" xfId="14343"/>
    <cellStyle name="Comma 6 2 5 2 2 2" xfId="17935"/>
    <cellStyle name="Comma 6 2 5 2 2 2 2" xfId="24603"/>
    <cellStyle name="Comma 6 2 5 2 2 3" xfId="21271"/>
    <cellStyle name="Comma 6 2 5 2 3" xfId="16143"/>
    <cellStyle name="Comma 6 2 5 2 3 2" xfId="22938"/>
    <cellStyle name="Comma 6 2 5 2 4" xfId="19605"/>
    <cellStyle name="Comma 6 2 5 3" xfId="13509"/>
    <cellStyle name="Comma 6 2 5 3 2" xfId="17102"/>
    <cellStyle name="Comma 6 2 5 3 2 2" xfId="23770"/>
    <cellStyle name="Comma 6 2 5 3 3" xfId="20438"/>
    <cellStyle name="Comma 6 2 5 4" xfId="15310"/>
    <cellStyle name="Comma 6 2 5 4 2" xfId="22105"/>
    <cellStyle name="Comma 6 2 5 5" xfId="18772"/>
    <cellStyle name="Comma 6 2 6" xfId="12068"/>
    <cellStyle name="Comma 6 2 6 2" xfId="13926"/>
    <cellStyle name="Comma 6 2 6 2 2" xfId="17518"/>
    <cellStyle name="Comma 6 2 6 2 2 2" xfId="24186"/>
    <cellStyle name="Comma 6 2 6 2 3" xfId="20854"/>
    <cellStyle name="Comma 6 2 6 3" xfId="15726"/>
    <cellStyle name="Comma 6 2 6 3 2" xfId="22521"/>
    <cellStyle name="Comma 6 2 6 4" xfId="19188"/>
    <cellStyle name="Comma 6 2 7" xfId="13028"/>
    <cellStyle name="Comma 6 2 7 2" xfId="16685"/>
    <cellStyle name="Comma 6 2 7 2 2" xfId="23353"/>
    <cellStyle name="Comma 6 2 7 3" xfId="20021"/>
    <cellStyle name="Comma 6 2 8" xfId="14893"/>
    <cellStyle name="Comma 6 2 8 2" xfId="21688"/>
    <cellStyle name="Comma 6 2 9" xfId="18474"/>
    <cellStyle name="Comma 6 3" xfId="748"/>
    <cellStyle name="Comma 6 3 2" xfId="1444"/>
    <cellStyle name="Comma 6 3 2 2" xfId="2516"/>
    <cellStyle name="Comma 6 3 2 2 2" xfId="8914"/>
    <cellStyle name="Comma 6 3 2 2 3" xfId="27521"/>
    <cellStyle name="Comma 6 3 2 2 4" xfId="30107"/>
    <cellStyle name="Comma 6 3 2 2 5" xfId="5716"/>
    <cellStyle name="Comma 6 3 2 3" xfId="3575"/>
    <cellStyle name="Comma 6 3 2 3 2" xfId="9973"/>
    <cellStyle name="Comma 6 3 2 3 3" xfId="27982"/>
    <cellStyle name="Comma 6 3 2 3 4" xfId="31166"/>
    <cellStyle name="Comma 6 3 2 3 5" xfId="6775"/>
    <cellStyle name="Comma 6 3 2 4" xfId="7846"/>
    <cellStyle name="Comma 6 3 2 5" xfId="27091"/>
    <cellStyle name="Comma 6 3 2 6" xfId="29039"/>
    <cellStyle name="Comma 6 3 2 7" xfId="4648"/>
    <cellStyle name="Comma 6 3 3" xfId="1986"/>
    <cellStyle name="Comma 6 3 3 2" xfId="8384"/>
    <cellStyle name="Comma 6 3 3 3" xfId="27299"/>
    <cellStyle name="Comma 6 3 3 4" xfId="29577"/>
    <cellStyle name="Comma 6 3 3 5" xfId="5186"/>
    <cellStyle name="Comma 6 3 4" xfId="3045"/>
    <cellStyle name="Comma 6 3 4 2" xfId="9443"/>
    <cellStyle name="Comma 6 3 4 3" xfId="27750"/>
    <cellStyle name="Comma 6 3 4 4" xfId="30636"/>
    <cellStyle name="Comma 6 3 4 5" xfId="6245"/>
    <cellStyle name="Comma 6 3 5" xfId="7316"/>
    <cellStyle name="Comma 6 3 5 2" xfId="26868"/>
    <cellStyle name="Comma 6 3 6" xfId="10803"/>
    <cellStyle name="Comma 6 3 7" xfId="28509"/>
    <cellStyle name="Comma 6 3 8" xfId="4118"/>
    <cellStyle name="Comma 6 4" xfId="495"/>
    <cellStyle name="Comma 6 4 2" xfId="26828"/>
    <cellStyle name="Comma 6 4 3" xfId="25981"/>
    <cellStyle name="Comma 6 5" xfId="920"/>
    <cellStyle name="Comma 6 6" xfId="26759"/>
    <cellStyle name="Comma 6 7" xfId="10301"/>
    <cellStyle name="Comma 7" xfId="236"/>
    <cellStyle name="Comma 7 10" xfId="14868"/>
    <cellStyle name="Comma 7 10 2" xfId="21663"/>
    <cellStyle name="Comma 7 11" xfId="18379"/>
    <cellStyle name="Comma 7 12" xfId="26760"/>
    <cellStyle name="Comma 7 13" xfId="10319"/>
    <cellStyle name="Comma 7 2" xfId="749"/>
    <cellStyle name="Comma 7 2 10" xfId="28510"/>
    <cellStyle name="Comma 7 2 11" xfId="4119"/>
    <cellStyle name="Comma 7 2 2" xfId="1445"/>
    <cellStyle name="Comma 7 2 2 2" xfId="2517"/>
    <cellStyle name="Comma 7 2 2 2 2" xfId="8915"/>
    <cellStyle name="Comma 7 2 2 2 3" xfId="27522"/>
    <cellStyle name="Comma 7 2 2 2 4" xfId="30108"/>
    <cellStyle name="Comma 7 2 2 2 5" xfId="5717"/>
    <cellStyle name="Comma 7 2 2 3" xfId="3576"/>
    <cellStyle name="Comma 7 2 2 3 2" xfId="9974"/>
    <cellStyle name="Comma 7 2 2 3 3" xfId="27983"/>
    <cellStyle name="Comma 7 2 2 3 4" xfId="31167"/>
    <cellStyle name="Comma 7 2 2 3 5" xfId="6776"/>
    <cellStyle name="Comma 7 2 2 4" xfId="7847"/>
    <cellStyle name="Comma 7 2 2 4 2" xfId="27092"/>
    <cellStyle name="Comma 7 2 2 5" xfId="10686"/>
    <cellStyle name="Comma 7 2 2 6" xfId="29040"/>
    <cellStyle name="Comma 7 2 2 7" xfId="4649"/>
    <cellStyle name="Comma 7 2 3" xfId="1987"/>
    <cellStyle name="Comma 7 2 3 2" xfId="8385"/>
    <cellStyle name="Comma 7 2 3 2 2" xfId="27300"/>
    <cellStyle name="Comma 7 2 3 3" xfId="11208"/>
    <cellStyle name="Comma 7 2 3 4" xfId="29578"/>
    <cellStyle name="Comma 7 2 3 5" xfId="5187"/>
    <cellStyle name="Comma 7 2 4" xfId="3046"/>
    <cellStyle name="Comma 7 2 4 2" xfId="9444"/>
    <cellStyle name="Comma 7 2 4 2 2" xfId="11300"/>
    <cellStyle name="Comma 7 2 4 3" xfId="11580"/>
    <cellStyle name="Comma 7 2 4 3 2" xfId="13449"/>
    <cellStyle name="Comma 7 2 4 3 3" xfId="12967"/>
    <cellStyle name="Comma 7 2 4 3 3 2" xfId="16625"/>
    <cellStyle name="Comma 7 2 4 3 4" xfId="14831"/>
    <cellStyle name="Comma 7 2 4 3 4 2" xfId="25089"/>
    <cellStyle name="Comma 7 2 4 4" xfId="12903"/>
    <cellStyle name="Comma 7 2 4 4 2" xfId="16561"/>
    <cellStyle name="Comma 7 2 4 5" xfId="14767"/>
    <cellStyle name="Comma 7 2 4 5 2" xfId="25088"/>
    <cellStyle name="Comma 7 2 4 6" xfId="27751"/>
    <cellStyle name="Comma 7 2 4 7" xfId="11140"/>
    <cellStyle name="Comma 7 2 4 8" xfId="30637"/>
    <cellStyle name="Comma 7 2 4 9" xfId="6246"/>
    <cellStyle name="Comma 7 2 5" xfId="7317"/>
    <cellStyle name="Comma 7 2 5 2" xfId="13426"/>
    <cellStyle name="Comma 7 2 5 3" xfId="12944"/>
    <cellStyle name="Comma 7 2 5 3 2" xfId="16602"/>
    <cellStyle name="Comma 7 2 5 4" xfId="14808"/>
    <cellStyle name="Comma 7 2 5 4 2" xfId="25030"/>
    <cellStyle name="Comma 7 2 5 5" xfId="11557"/>
    <cellStyle name="Comma 7 2 6" xfId="12880"/>
    <cellStyle name="Comma 7 2 6 2" xfId="16538"/>
    <cellStyle name="Comma 7 2 7" xfId="14744"/>
    <cellStyle name="Comma 7 2 7 2" xfId="24992"/>
    <cellStyle name="Comma 7 2 8" xfId="26869"/>
    <cellStyle name="Comma 7 2 9" xfId="10623"/>
    <cellStyle name="Comma 7 3" xfId="496"/>
    <cellStyle name="Comma 7 3 10" xfId="10642"/>
    <cellStyle name="Comma 7 3 2" xfId="11215"/>
    <cellStyle name="Comma 7 3 2 2" xfId="11528"/>
    <cellStyle name="Comma 7 3 2 2 2" xfId="12018"/>
    <cellStyle name="Comma 7 3 2 2 2 2" xfId="12858"/>
    <cellStyle name="Comma 7 3 2 2 2 2 2" xfId="14716"/>
    <cellStyle name="Comma 7 3 2 2 2 2 2 2" xfId="18308"/>
    <cellStyle name="Comma 7 3 2 2 2 2 2 2 2" xfId="24976"/>
    <cellStyle name="Comma 7 3 2 2 2 2 2 3" xfId="21644"/>
    <cellStyle name="Comma 7 3 2 2 2 2 3" xfId="16516"/>
    <cellStyle name="Comma 7 3 2 2 2 2 3 2" xfId="23311"/>
    <cellStyle name="Comma 7 3 2 2 2 2 4" xfId="19978"/>
    <cellStyle name="Comma 7 3 2 2 2 3" xfId="13882"/>
    <cellStyle name="Comma 7 3 2 2 2 3 2" xfId="17475"/>
    <cellStyle name="Comma 7 3 2 2 2 3 2 2" xfId="24143"/>
    <cellStyle name="Comma 7 3 2 2 2 3 3" xfId="20811"/>
    <cellStyle name="Comma 7 3 2 2 2 4" xfId="15683"/>
    <cellStyle name="Comma 7 3 2 2 2 4 2" xfId="22478"/>
    <cellStyle name="Comma 7 3 2 2 2 5" xfId="19145"/>
    <cellStyle name="Comma 7 3 2 2 3" xfId="12442"/>
    <cellStyle name="Comma 7 3 2 2 3 2" xfId="14300"/>
    <cellStyle name="Comma 7 3 2 2 3 2 2" xfId="17892"/>
    <cellStyle name="Comma 7 3 2 2 3 2 2 2" xfId="24560"/>
    <cellStyle name="Comma 7 3 2 2 3 2 3" xfId="21228"/>
    <cellStyle name="Comma 7 3 2 2 3 3" xfId="16100"/>
    <cellStyle name="Comma 7 3 2 2 3 3 2" xfId="22895"/>
    <cellStyle name="Comma 7 3 2 2 3 4" xfId="19562"/>
    <cellStyle name="Comma 7 3 2 2 4" xfId="13402"/>
    <cellStyle name="Comma 7 3 2 2 4 2" xfId="17059"/>
    <cellStyle name="Comma 7 3 2 2 4 2 2" xfId="23727"/>
    <cellStyle name="Comma 7 3 2 2 4 3" xfId="20395"/>
    <cellStyle name="Comma 7 3 2 2 5" xfId="15267"/>
    <cellStyle name="Comma 7 3 2 2 5 2" xfId="22062"/>
    <cellStyle name="Comma 7 3 2 2 6" xfId="18729"/>
    <cellStyle name="Comma 7 3 2 3" xfId="11805"/>
    <cellStyle name="Comma 7 3 2 3 2" xfId="12650"/>
    <cellStyle name="Comma 7 3 2 3 2 2" xfId="14508"/>
    <cellStyle name="Comma 7 3 2 3 2 2 2" xfId="18100"/>
    <cellStyle name="Comma 7 3 2 3 2 2 2 2" xfId="24768"/>
    <cellStyle name="Comma 7 3 2 3 2 2 3" xfId="21436"/>
    <cellStyle name="Comma 7 3 2 3 2 3" xfId="16308"/>
    <cellStyle name="Comma 7 3 2 3 2 3 2" xfId="23103"/>
    <cellStyle name="Comma 7 3 2 3 2 4" xfId="19770"/>
    <cellStyle name="Comma 7 3 2 3 3" xfId="13674"/>
    <cellStyle name="Comma 7 3 2 3 3 2" xfId="17267"/>
    <cellStyle name="Comma 7 3 2 3 3 2 2" xfId="23935"/>
    <cellStyle name="Comma 7 3 2 3 3 3" xfId="20603"/>
    <cellStyle name="Comma 7 3 2 3 4" xfId="15475"/>
    <cellStyle name="Comma 7 3 2 3 4 2" xfId="22270"/>
    <cellStyle name="Comma 7 3 2 3 5" xfId="18937"/>
    <cellStyle name="Comma 7 3 2 4" xfId="12233"/>
    <cellStyle name="Comma 7 3 2 4 2" xfId="14091"/>
    <cellStyle name="Comma 7 3 2 4 2 2" xfId="17683"/>
    <cellStyle name="Comma 7 3 2 4 2 2 2" xfId="24351"/>
    <cellStyle name="Comma 7 3 2 4 2 3" xfId="21019"/>
    <cellStyle name="Comma 7 3 2 4 3" xfId="15891"/>
    <cellStyle name="Comma 7 3 2 4 3 2" xfId="22686"/>
    <cellStyle name="Comma 7 3 2 4 4" xfId="19353"/>
    <cellStyle name="Comma 7 3 2 5" xfId="13193"/>
    <cellStyle name="Comma 7 3 2 5 2" xfId="16850"/>
    <cellStyle name="Comma 7 3 2 5 2 2" xfId="23518"/>
    <cellStyle name="Comma 7 3 2 5 3" xfId="20186"/>
    <cellStyle name="Comma 7 3 2 6" xfId="15058"/>
    <cellStyle name="Comma 7 3 2 6 2" xfId="21853"/>
    <cellStyle name="Comma 7 3 2 7" xfId="18562"/>
    <cellStyle name="Comma 7 3 2 8" xfId="26307"/>
    <cellStyle name="Comma 7 3 3" xfId="11399"/>
    <cellStyle name="Comma 7 3 3 2" xfId="11889"/>
    <cellStyle name="Comma 7 3 3 2 2" xfId="12729"/>
    <cellStyle name="Comma 7 3 3 2 2 2" xfId="14587"/>
    <cellStyle name="Comma 7 3 3 2 2 2 2" xfId="18179"/>
    <cellStyle name="Comma 7 3 3 2 2 2 2 2" xfId="24847"/>
    <cellStyle name="Comma 7 3 3 2 2 2 3" xfId="21515"/>
    <cellStyle name="Comma 7 3 3 2 2 3" xfId="16387"/>
    <cellStyle name="Comma 7 3 3 2 2 3 2" xfId="23182"/>
    <cellStyle name="Comma 7 3 3 2 2 4" xfId="19849"/>
    <cellStyle name="Comma 7 3 3 2 3" xfId="13753"/>
    <cellStyle name="Comma 7 3 3 2 3 2" xfId="17346"/>
    <cellStyle name="Comma 7 3 3 2 3 2 2" xfId="24014"/>
    <cellStyle name="Comma 7 3 3 2 3 3" xfId="20682"/>
    <cellStyle name="Comma 7 3 3 2 4" xfId="15554"/>
    <cellStyle name="Comma 7 3 3 2 4 2" xfId="22349"/>
    <cellStyle name="Comma 7 3 3 2 5" xfId="19016"/>
    <cellStyle name="Comma 7 3 3 3" xfId="12313"/>
    <cellStyle name="Comma 7 3 3 3 2" xfId="14171"/>
    <cellStyle name="Comma 7 3 3 3 2 2" xfId="17763"/>
    <cellStyle name="Comma 7 3 3 3 2 2 2" xfId="24431"/>
    <cellStyle name="Comma 7 3 3 3 2 3" xfId="21099"/>
    <cellStyle name="Comma 7 3 3 3 3" xfId="15971"/>
    <cellStyle name="Comma 7 3 3 3 3 2" xfId="22766"/>
    <cellStyle name="Comma 7 3 3 3 4" xfId="19433"/>
    <cellStyle name="Comma 7 3 3 4" xfId="13273"/>
    <cellStyle name="Comma 7 3 3 4 2" xfId="16930"/>
    <cellStyle name="Comma 7 3 3 4 2 2" xfId="23598"/>
    <cellStyle name="Comma 7 3 3 4 3" xfId="20266"/>
    <cellStyle name="Comma 7 3 3 5" xfId="15138"/>
    <cellStyle name="Comma 7 3 3 5 2" xfId="21933"/>
    <cellStyle name="Comma 7 3 3 6" xfId="18600"/>
    <cellStyle name="Comma 7 3 4" xfId="11675"/>
    <cellStyle name="Comma 7 3 4 2" xfId="12520"/>
    <cellStyle name="Comma 7 3 4 2 2" xfId="14378"/>
    <cellStyle name="Comma 7 3 4 2 2 2" xfId="17970"/>
    <cellStyle name="Comma 7 3 4 2 2 2 2" xfId="24638"/>
    <cellStyle name="Comma 7 3 4 2 2 3" xfId="21306"/>
    <cellStyle name="Comma 7 3 4 2 3" xfId="16178"/>
    <cellStyle name="Comma 7 3 4 2 3 2" xfId="22973"/>
    <cellStyle name="Comma 7 3 4 2 4" xfId="19640"/>
    <cellStyle name="Comma 7 3 4 3" xfId="13544"/>
    <cellStyle name="Comma 7 3 4 3 2" xfId="17137"/>
    <cellStyle name="Comma 7 3 4 3 2 2" xfId="23805"/>
    <cellStyle name="Comma 7 3 4 3 3" xfId="20473"/>
    <cellStyle name="Comma 7 3 4 4" xfId="15345"/>
    <cellStyle name="Comma 7 3 4 4 2" xfId="22140"/>
    <cellStyle name="Comma 7 3 4 5" xfId="18807"/>
    <cellStyle name="Comma 7 3 5" xfId="12103"/>
    <cellStyle name="Comma 7 3 5 2" xfId="13961"/>
    <cellStyle name="Comma 7 3 5 2 2" xfId="17553"/>
    <cellStyle name="Comma 7 3 5 2 2 2" xfId="24221"/>
    <cellStyle name="Comma 7 3 5 2 3" xfId="20889"/>
    <cellStyle name="Comma 7 3 5 3" xfId="15761"/>
    <cellStyle name="Comma 7 3 5 3 2" xfId="22556"/>
    <cellStyle name="Comma 7 3 5 4" xfId="19223"/>
    <cellStyle name="Comma 7 3 6" xfId="13063"/>
    <cellStyle name="Comma 7 3 6 2" xfId="16720"/>
    <cellStyle name="Comma 7 3 6 2 2" xfId="23388"/>
    <cellStyle name="Comma 7 3 6 3" xfId="20056"/>
    <cellStyle name="Comma 7 3 7" xfId="14928"/>
    <cellStyle name="Comma 7 3 7 2" xfId="21723"/>
    <cellStyle name="Comma 7 3 8" xfId="18502"/>
    <cellStyle name="Comma 7 3 9" xfId="26829"/>
    <cellStyle name="Comma 7 4" xfId="10802"/>
    <cellStyle name="Comma 7 4 2" xfId="11431"/>
    <cellStyle name="Comma 7 4 2 2" xfId="11921"/>
    <cellStyle name="Comma 7 4 2 2 2" xfId="12761"/>
    <cellStyle name="Comma 7 4 2 2 2 2" xfId="14619"/>
    <cellStyle name="Comma 7 4 2 2 2 2 2" xfId="18211"/>
    <cellStyle name="Comma 7 4 2 2 2 2 2 2" xfId="24879"/>
    <cellStyle name="Comma 7 4 2 2 2 2 3" xfId="21547"/>
    <cellStyle name="Comma 7 4 2 2 2 3" xfId="16419"/>
    <cellStyle name="Comma 7 4 2 2 2 3 2" xfId="23214"/>
    <cellStyle name="Comma 7 4 2 2 2 4" xfId="19881"/>
    <cellStyle name="Comma 7 4 2 2 3" xfId="13785"/>
    <cellStyle name="Comma 7 4 2 2 3 2" xfId="17378"/>
    <cellStyle name="Comma 7 4 2 2 3 2 2" xfId="24046"/>
    <cellStyle name="Comma 7 4 2 2 3 3" xfId="20714"/>
    <cellStyle name="Comma 7 4 2 2 4" xfId="15586"/>
    <cellStyle name="Comma 7 4 2 2 4 2" xfId="22381"/>
    <cellStyle name="Comma 7 4 2 2 5" xfId="19048"/>
    <cellStyle name="Comma 7 4 2 3" xfId="12345"/>
    <cellStyle name="Comma 7 4 2 3 2" xfId="14203"/>
    <cellStyle name="Comma 7 4 2 3 2 2" xfId="17795"/>
    <cellStyle name="Comma 7 4 2 3 2 2 2" xfId="24463"/>
    <cellStyle name="Comma 7 4 2 3 2 3" xfId="21131"/>
    <cellStyle name="Comma 7 4 2 3 3" xfId="16003"/>
    <cellStyle name="Comma 7 4 2 3 3 2" xfId="22798"/>
    <cellStyle name="Comma 7 4 2 3 4" xfId="19465"/>
    <cellStyle name="Comma 7 4 2 4" xfId="13305"/>
    <cellStyle name="Comma 7 4 2 4 2" xfId="16962"/>
    <cellStyle name="Comma 7 4 2 4 2 2" xfId="23630"/>
    <cellStyle name="Comma 7 4 2 4 3" xfId="20298"/>
    <cellStyle name="Comma 7 4 2 5" xfId="15170"/>
    <cellStyle name="Comma 7 4 2 5 2" xfId="21965"/>
    <cellStyle name="Comma 7 4 2 6" xfId="18632"/>
    <cellStyle name="Comma 7 4 3" xfId="11707"/>
    <cellStyle name="Comma 7 4 3 2" xfId="12552"/>
    <cellStyle name="Comma 7 4 3 2 2" xfId="14410"/>
    <cellStyle name="Comma 7 4 3 2 2 2" xfId="18002"/>
    <cellStyle name="Comma 7 4 3 2 2 2 2" xfId="24670"/>
    <cellStyle name="Comma 7 4 3 2 2 3" xfId="21338"/>
    <cellStyle name="Comma 7 4 3 2 3" xfId="16210"/>
    <cellStyle name="Comma 7 4 3 2 3 2" xfId="23005"/>
    <cellStyle name="Comma 7 4 3 2 4" xfId="19672"/>
    <cellStyle name="Comma 7 4 3 3" xfId="13576"/>
    <cellStyle name="Comma 7 4 3 3 2" xfId="17169"/>
    <cellStyle name="Comma 7 4 3 3 2 2" xfId="23837"/>
    <cellStyle name="Comma 7 4 3 3 3" xfId="20505"/>
    <cellStyle name="Comma 7 4 3 4" xfId="15377"/>
    <cellStyle name="Comma 7 4 3 4 2" xfId="22172"/>
    <cellStyle name="Comma 7 4 3 5" xfId="18839"/>
    <cellStyle name="Comma 7 4 4" xfId="12135"/>
    <cellStyle name="Comma 7 4 4 2" xfId="13993"/>
    <cellStyle name="Comma 7 4 4 2 2" xfId="17585"/>
    <cellStyle name="Comma 7 4 4 2 2 2" xfId="24253"/>
    <cellStyle name="Comma 7 4 4 2 3" xfId="20921"/>
    <cellStyle name="Comma 7 4 4 3" xfId="15793"/>
    <cellStyle name="Comma 7 4 4 3 2" xfId="22588"/>
    <cellStyle name="Comma 7 4 4 4" xfId="19255"/>
    <cellStyle name="Comma 7 4 5" xfId="13095"/>
    <cellStyle name="Comma 7 4 5 2" xfId="16752"/>
    <cellStyle name="Comma 7 4 5 2 2" xfId="23420"/>
    <cellStyle name="Comma 7 4 5 3" xfId="20088"/>
    <cellStyle name="Comma 7 4 6" xfId="14960"/>
    <cellStyle name="Comma 7 4 6 2" xfId="21755"/>
    <cellStyle name="Comma 7 4 7" xfId="18567"/>
    <cellStyle name="Comma 7 4 8" xfId="26306"/>
    <cellStyle name="Comma 7 5" xfId="11173"/>
    <cellStyle name="Comma 7 5 2" xfId="11502"/>
    <cellStyle name="Comma 7 5 2 2" xfId="11992"/>
    <cellStyle name="Comma 7 5 2 2 2" xfId="12832"/>
    <cellStyle name="Comma 7 5 2 2 2 2" xfId="14690"/>
    <cellStyle name="Comma 7 5 2 2 2 2 2" xfId="18282"/>
    <cellStyle name="Comma 7 5 2 2 2 2 2 2" xfId="24950"/>
    <cellStyle name="Comma 7 5 2 2 2 2 3" xfId="21618"/>
    <cellStyle name="Comma 7 5 2 2 2 3" xfId="16490"/>
    <cellStyle name="Comma 7 5 2 2 2 3 2" xfId="23285"/>
    <cellStyle name="Comma 7 5 2 2 2 4" xfId="19952"/>
    <cellStyle name="Comma 7 5 2 2 3" xfId="13856"/>
    <cellStyle name="Comma 7 5 2 2 3 2" xfId="17449"/>
    <cellStyle name="Comma 7 5 2 2 3 2 2" xfId="24117"/>
    <cellStyle name="Comma 7 5 2 2 3 3" xfId="20785"/>
    <cellStyle name="Comma 7 5 2 2 4" xfId="15657"/>
    <cellStyle name="Comma 7 5 2 2 4 2" xfId="22452"/>
    <cellStyle name="Comma 7 5 2 2 5" xfId="19119"/>
    <cellStyle name="Comma 7 5 2 3" xfId="12416"/>
    <cellStyle name="Comma 7 5 2 3 2" xfId="14274"/>
    <cellStyle name="Comma 7 5 2 3 2 2" xfId="17866"/>
    <cellStyle name="Comma 7 5 2 3 2 2 2" xfId="24534"/>
    <cellStyle name="Comma 7 5 2 3 2 3" xfId="21202"/>
    <cellStyle name="Comma 7 5 2 3 3" xfId="16074"/>
    <cellStyle name="Comma 7 5 2 3 3 2" xfId="22869"/>
    <cellStyle name="Comma 7 5 2 3 4" xfId="19536"/>
    <cellStyle name="Comma 7 5 2 4" xfId="13376"/>
    <cellStyle name="Comma 7 5 2 4 2" xfId="17033"/>
    <cellStyle name="Comma 7 5 2 4 2 2" xfId="23701"/>
    <cellStyle name="Comma 7 5 2 4 3" xfId="20369"/>
    <cellStyle name="Comma 7 5 2 5" xfId="15241"/>
    <cellStyle name="Comma 7 5 2 5 2" xfId="22036"/>
    <cellStyle name="Comma 7 5 2 6" xfId="18703"/>
    <cellStyle name="Comma 7 5 3" xfId="11779"/>
    <cellStyle name="Comma 7 5 3 2" xfId="12624"/>
    <cellStyle name="Comma 7 5 3 2 2" xfId="14482"/>
    <cellStyle name="Comma 7 5 3 2 2 2" xfId="18074"/>
    <cellStyle name="Comma 7 5 3 2 2 2 2" xfId="24742"/>
    <cellStyle name="Comma 7 5 3 2 2 3" xfId="21410"/>
    <cellStyle name="Comma 7 5 3 2 3" xfId="16282"/>
    <cellStyle name="Comma 7 5 3 2 3 2" xfId="23077"/>
    <cellStyle name="Comma 7 5 3 2 4" xfId="19744"/>
    <cellStyle name="Comma 7 5 3 3" xfId="13648"/>
    <cellStyle name="Comma 7 5 3 3 2" xfId="17241"/>
    <cellStyle name="Comma 7 5 3 3 2 2" xfId="23909"/>
    <cellStyle name="Comma 7 5 3 3 3" xfId="20577"/>
    <cellStyle name="Comma 7 5 3 4" xfId="15449"/>
    <cellStyle name="Comma 7 5 3 4 2" xfId="22244"/>
    <cellStyle name="Comma 7 5 3 5" xfId="18911"/>
    <cellStyle name="Comma 7 5 4" xfId="12207"/>
    <cellStyle name="Comma 7 5 4 2" xfId="14065"/>
    <cellStyle name="Comma 7 5 4 2 2" xfId="17657"/>
    <cellStyle name="Comma 7 5 4 2 2 2" xfId="24325"/>
    <cellStyle name="Comma 7 5 4 2 3" xfId="20993"/>
    <cellStyle name="Comma 7 5 4 3" xfId="15865"/>
    <cellStyle name="Comma 7 5 4 3 2" xfId="22660"/>
    <cellStyle name="Comma 7 5 4 4" xfId="19327"/>
    <cellStyle name="Comma 7 5 5" xfId="13167"/>
    <cellStyle name="Comma 7 5 5 2" xfId="16824"/>
    <cellStyle name="Comma 7 5 5 2 2" xfId="23492"/>
    <cellStyle name="Comma 7 5 5 3" xfId="20160"/>
    <cellStyle name="Comma 7 5 6" xfId="15032"/>
    <cellStyle name="Comma 7 5 6 2" xfId="21827"/>
    <cellStyle name="Comma 7 5 7" xfId="18518"/>
    <cellStyle name="Comma 7 6" xfId="11339"/>
    <cellStyle name="Comma 7 6 2" xfId="11829"/>
    <cellStyle name="Comma 7 6 2 2" xfId="12669"/>
    <cellStyle name="Comma 7 6 2 2 2" xfId="14527"/>
    <cellStyle name="Comma 7 6 2 2 2 2" xfId="18119"/>
    <cellStyle name="Comma 7 6 2 2 2 2 2" xfId="24787"/>
    <cellStyle name="Comma 7 6 2 2 2 3" xfId="21455"/>
    <cellStyle name="Comma 7 6 2 2 3" xfId="16327"/>
    <cellStyle name="Comma 7 6 2 2 3 2" xfId="23122"/>
    <cellStyle name="Comma 7 6 2 2 4" xfId="19789"/>
    <cellStyle name="Comma 7 6 2 3" xfId="13693"/>
    <cellStyle name="Comma 7 6 2 3 2" xfId="17286"/>
    <cellStyle name="Comma 7 6 2 3 2 2" xfId="23954"/>
    <cellStyle name="Comma 7 6 2 3 3" xfId="20622"/>
    <cellStyle name="Comma 7 6 2 4" xfId="15494"/>
    <cellStyle name="Comma 7 6 2 4 2" xfId="22289"/>
    <cellStyle name="Comma 7 6 2 5" xfId="18956"/>
    <cellStyle name="Comma 7 6 3" xfId="12253"/>
    <cellStyle name="Comma 7 6 3 2" xfId="14111"/>
    <cellStyle name="Comma 7 6 3 2 2" xfId="17703"/>
    <cellStyle name="Comma 7 6 3 2 2 2" xfId="24371"/>
    <cellStyle name="Comma 7 6 3 2 3" xfId="21039"/>
    <cellStyle name="Comma 7 6 3 3" xfId="15911"/>
    <cellStyle name="Comma 7 6 3 3 2" xfId="22706"/>
    <cellStyle name="Comma 7 6 3 4" xfId="19373"/>
    <cellStyle name="Comma 7 6 4" xfId="13213"/>
    <cellStyle name="Comma 7 6 4 2" xfId="16870"/>
    <cellStyle name="Comma 7 6 4 2 2" xfId="23538"/>
    <cellStyle name="Comma 7 6 4 3" xfId="20206"/>
    <cellStyle name="Comma 7 6 5" xfId="15078"/>
    <cellStyle name="Comma 7 6 5 2" xfId="21873"/>
    <cellStyle name="Comma 7 6 6" xfId="18543"/>
    <cellStyle name="Comma 7 7" xfId="11615"/>
    <cellStyle name="Comma 7 7 2" xfId="12460"/>
    <cellStyle name="Comma 7 7 2 2" xfId="14318"/>
    <cellStyle name="Comma 7 7 2 2 2" xfId="17910"/>
    <cellStyle name="Comma 7 7 2 2 2 2" xfId="24578"/>
    <cellStyle name="Comma 7 7 2 2 3" xfId="21246"/>
    <cellStyle name="Comma 7 7 2 3" xfId="16118"/>
    <cellStyle name="Comma 7 7 2 3 2" xfId="22913"/>
    <cellStyle name="Comma 7 7 2 4" xfId="19580"/>
    <cellStyle name="Comma 7 7 3" xfId="13484"/>
    <cellStyle name="Comma 7 7 3 2" xfId="17077"/>
    <cellStyle name="Comma 7 7 3 2 2" xfId="23745"/>
    <cellStyle name="Comma 7 7 3 3" xfId="20413"/>
    <cellStyle name="Comma 7 7 4" xfId="15285"/>
    <cellStyle name="Comma 7 7 4 2" xfId="22080"/>
    <cellStyle name="Comma 7 7 5" xfId="18747"/>
    <cellStyle name="Comma 7 8" xfId="12043"/>
    <cellStyle name="Comma 7 8 2" xfId="13901"/>
    <cellStyle name="Comma 7 8 2 2" xfId="17493"/>
    <cellStyle name="Comma 7 8 2 2 2" xfId="24161"/>
    <cellStyle name="Comma 7 8 2 3" xfId="20829"/>
    <cellStyle name="Comma 7 8 3" xfId="15701"/>
    <cellStyle name="Comma 7 8 3 2" xfId="22496"/>
    <cellStyle name="Comma 7 8 4" xfId="19163"/>
    <cellStyle name="Comma 7 9" xfId="13003"/>
    <cellStyle name="Comma 7 9 2" xfId="16660"/>
    <cellStyle name="Comma 7 9 2 2" xfId="23328"/>
    <cellStyle name="Comma 7 9 3" xfId="19996"/>
    <cellStyle name="Comma 8" xfId="237"/>
    <cellStyle name="Comma 8 2" xfId="381"/>
    <cellStyle name="Comma 8 2 2" xfId="1157"/>
    <cellStyle name="Comma 8 2 2 2" xfId="2229"/>
    <cellStyle name="Comma 8 2 2 2 2" xfId="8627"/>
    <cellStyle name="Comma 8 2 2 2 3" xfId="27447"/>
    <cellStyle name="Comma 8 2 2 2 4" xfId="29820"/>
    <cellStyle name="Comma 8 2 2 2 5" xfId="5429"/>
    <cellStyle name="Comma 8 2 2 3" xfId="3288"/>
    <cellStyle name="Comma 8 2 2 3 2" xfId="9686"/>
    <cellStyle name="Comma 8 2 2 3 3" xfId="27908"/>
    <cellStyle name="Comma 8 2 2 3 4" xfId="30879"/>
    <cellStyle name="Comma 8 2 2 3 5" xfId="6488"/>
    <cellStyle name="Comma 8 2 2 4" xfId="7559"/>
    <cellStyle name="Comma 8 2 2 5" xfId="27037"/>
    <cellStyle name="Comma 8 2 2 6" xfId="28752"/>
    <cellStyle name="Comma 8 2 2 7" xfId="4361"/>
    <cellStyle name="Comma 8 2 3" xfId="1699"/>
    <cellStyle name="Comma 8 2 3 2" xfId="8097"/>
    <cellStyle name="Comma 8 2 3 3" xfId="27226"/>
    <cellStyle name="Comma 8 2 3 4" xfId="29290"/>
    <cellStyle name="Comma 8 2 3 5" xfId="4899"/>
    <cellStyle name="Comma 8 2 4" xfId="2758"/>
    <cellStyle name="Comma 8 2 4 2" xfId="9156"/>
    <cellStyle name="Comma 8 2 4 3" xfId="27676"/>
    <cellStyle name="Comma 8 2 4 4" xfId="30349"/>
    <cellStyle name="Comma 8 2 4 5" xfId="5958"/>
    <cellStyle name="Comma 8 2 5" xfId="7029"/>
    <cellStyle name="Comma 8 2 6" xfId="26797"/>
    <cellStyle name="Comma 8 2 7" xfId="28222"/>
    <cellStyle name="Comma 8 2 8" xfId="3831"/>
    <cellStyle name="Comma 8 3" xfId="26761"/>
    <cellStyle name="Comma 8 4" xfId="10338"/>
    <cellStyle name="Comma 9" xfId="382"/>
    <cellStyle name="Comma 9 10" xfId="26798"/>
    <cellStyle name="Comma 9 11" xfId="10474"/>
    <cellStyle name="Comma 9 12" xfId="28223"/>
    <cellStyle name="Comma 9 13" xfId="3832"/>
    <cellStyle name="Comma 9 2" xfId="497"/>
    <cellStyle name="Comma 9 2 2" xfId="26830"/>
    <cellStyle name="Comma 9 2 3" xfId="10617"/>
    <cellStyle name="Comma 9 3" xfId="1158"/>
    <cellStyle name="Comma 9 3 10" xfId="28753"/>
    <cellStyle name="Comma 9 3 11" xfId="4362"/>
    <cellStyle name="Comma 9 3 2" xfId="2230"/>
    <cellStyle name="Comma 9 3 2 2" xfId="8628"/>
    <cellStyle name="Comma 9 3 2 2 2" xfId="27448"/>
    <cellStyle name="Comma 9 3 2 3" xfId="10689"/>
    <cellStyle name="Comma 9 3 2 4" xfId="29821"/>
    <cellStyle name="Comma 9 3 2 5" xfId="5430"/>
    <cellStyle name="Comma 9 3 3" xfId="3289"/>
    <cellStyle name="Comma 9 3 3 2" xfId="9687"/>
    <cellStyle name="Comma 9 3 3 2 2" xfId="27909"/>
    <cellStyle name="Comma 9 3 3 3" xfId="11113"/>
    <cellStyle name="Comma 9 3 3 4" xfId="30880"/>
    <cellStyle name="Comma 9 3 3 5" xfId="6489"/>
    <cellStyle name="Comma 9 3 4" xfId="7560"/>
    <cellStyle name="Comma 9 3 4 2" xfId="11308"/>
    <cellStyle name="Comma 9 3 4 3" xfId="11588"/>
    <cellStyle name="Comma 9 3 4 3 2" xfId="13457"/>
    <cellStyle name="Comma 9 3 4 3 3" xfId="12975"/>
    <cellStyle name="Comma 9 3 4 3 3 2" xfId="16633"/>
    <cellStyle name="Comma 9 3 4 3 4" xfId="14839"/>
    <cellStyle name="Comma 9 3 4 3 4 2" xfId="25091"/>
    <cellStyle name="Comma 9 3 4 4" xfId="12911"/>
    <cellStyle name="Comma 9 3 4 4 2" xfId="16569"/>
    <cellStyle name="Comma 9 3 4 5" xfId="14775"/>
    <cellStyle name="Comma 9 3 4 5 2" xfId="25031"/>
    <cellStyle name="Comma 9 3 4 6" xfId="11176"/>
    <cellStyle name="Comma 9 3 5" xfId="11560"/>
    <cellStyle name="Comma 9 3 5 2" xfId="13429"/>
    <cellStyle name="Comma 9 3 5 3" xfId="12947"/>
    <cellStyle name="Comma 9 3 5 3 2" xfId="16605"/>
    <cellStyle name="Comma 9 3 5 4" xfId="14811"/>
    <cellStyle name="Comma 9 3 5 4 2" xfId="25046"/>
    <cellStyle name="Comma 9 3 6" xfId="12883"/>
    <cellStyle name="Comma 9 3 6 2" xfId="16541"/>
    <cellStyle name="Comma 9 3 7" xfId="14747"/>
    <cellStyle name="Comma 9 3 7 2" xfId="25045"/>
    <cellStyle name="Comma 9 3 8" xfId="27038"/>
    <cellStyle name="Comma 9 3 9" xfId="10665"/>
    <cellStyle name="Comma 9 4" xfId="1700"/>
    <cellStyle name="Comma 9 4 2" xfId="8098"/>
    <cellStyle name="Comma 9 4 2 2" xfId="27227"/>
    <cellStyle name="Comma 9 4 3" xfId="10628"/>
    <cellStyle name="Comma 9 4 4" xfId="29291"/>
    <cellStyle name="Comma 9 4 5" xfId="4900"/>
    <cellStyle name="Comma 9 5" xfId="2759"/>
    <cellStyle name="Comma 9 5 2" xfId="9157"/>
    <cellStyle name="Comma 9 5 2 2" xfId="11306"/>
    <cellStyle name="Comma 9 5 3" xfId="11586"/>
    <cellStyle name="Comma 9 5 3 2" xfId="13455"/>
    <cellStyle name="Comma 9 5 3 3" xfId="12973"/>
    <cellStyle name="Comma 9 5 3 3 2" xfId="16631"/>
    <cellStyle name="Comma 9 5 3 4" xfId="14837"/>
    <cellStyle name="Comma 9 5 3 4 2" xfId="24995"/>
    <cellStyle name="Comma 9 5 4" xfId="12909"/>
    <cellStyle name="Comma 9 5 4 2" xfId="16567"/>
    <cellStyle name="Comma 9 5 5" xfId="14773"/>
    <cellStyle name="Comma 9 5 5 2" xfId="25063"/>
    <cellStyle name="Comma 9 5 6" xfId="27677"/>
    <cellStyle name="Comma 9 5 7" xfId="11154"/>
    <cellStyle name="Comma 9 5 8" xfId="30350"/>
    <cellStyle name="Comma 9 5 9" xfId="5959"/>
    <cellStyle name="Comma 9 6" xfId="7030"/>
    <cellStyle name="Comma 9 6 2" xfId="13420"/>
    <cellStyle name="Comma 9 6 2 2" xfId="26385"/>
    <cellStyle name="Comma 9 6 2 3" xfId="26309"/>
    <cellStyle name="Comma 9 6 3" xfId="12938"/>
    <cellStyle name="Comma 9 6 3 2" xfId="16596"/>
    <cellStyle name="Comma 9 6 4" xfId="14802"/>
    <cellStyle name="Comma 9 6 4 2" xfId="25008"/>
    <cellStyle name="Comma 9 6 5" xfId="25383"/>
    <cellStyle name="Comma 9 6 6" xfId="11551"/>
    <cellStyle name="Comma 9 7" xfId="12874"/>
    <cellStyle name="Comma 9 7 2" xfId="16532"/>
    <cellStyle name="Comma 9 7 2 2" xfId="26425"/>
    <cellStyle name="Comma 9 7 3" xfId="26308"/>
    <cellStyle name="Comma 9 8" xfId="14738"/>
    <cellStyle name="Comma 9 8 2" xfId="24993"/>
    <cellStyle name="Comma 9 9" xfId="25178"/>
    <cellStyle name="Currency [0] " xfId="25959"/>
    <cellStyle name="Currency [0]  2" xfId="25983"/>
    <cellStyle name="Currency [0]  3" xfId="25982"/>
    <cellStyle name="Currency [0] _1" xfId="2"/>
    <cellStyle name="Currency 2" xfId="929"/>
    <cellStyle name="Emphasis 1" xfId="112"/>
    <cellStyle name="Emphasis 1 2" xfId="10904"/>
    <cellStyle name="Emphasis 1 3" xfId="10135"/>
    <cellStyle name="Emphasis 2" xfId="113"/>
    <cellStyle name="Emphasis 2 2" xfId="10905"/>
    <cellStyle name="Emphasis 2 3" xfId="10136"/>
    <cellStyle name="Emphasis 3" xfId="114"/>
    <cellStyle name="Euro" xfId="987"/>
    <cellStyle name="Euro 2" xfId="988"/>
    <cellStyle name="Explanatory Text" xfId="115"/>
    <cellStyle name="Explanatory Text 2" xfId="387"/>
    <cellStyle name="Explanatory Text 2 2" xfId="989"/>
    <cellStyle name="Explanatory Text 3" xfId="386"/>
    <cellStyle name="Explanatory Text 3 2" xfId="26799"/>
    <cellStyle name="Explanatory Text 3 3" xfId="25960"/>
    <cellStyle name="Explanatory Text 4" xfId="10217"/>
    <cellStyle name="Good" xfId="116"/>
    <cellStyle name="Good 2" xfId="389"/>
    <cellStyle name="Good 2 2" xfId="990"/>
    <cellStyle name="Good 3" xfId="388"/>
    <cellStyle name="Good 3 2" xfId="26800"/>
    <cellStyle name="Good 3 3" xfId="25961"/>
    <cellStyle name="Good 4" xfId="10218"/>
    <cellStyle name="Header1" xfId="25962"/>
    <cellStyle name="Header2" xfId="25963"/>
    <cellStyle name="Heading 1" xfId="117"/>
    <cellStyle name="Heading 1 2" xfId="391"/>
    <cellStyle name="Heading 1 2 2" xfId="991"/>
    <cellStyle name="Heading 1 3" xfId="390"/>
    <cellStyle name="Heading 1 3 2" xfId="26801"/>
    <cellStyle name="Heading 1 3 3" xfId="25964"/>
    <cellStyle name="Heading 1 4" xfId="10219"/>
    <cellStyle name="Heading 2" xfId="118"/>
    <cellStyle name="Heading 2 2" xfId="393"/>
    <cellStyle name="Heading 2 2 2" xfId="992"/>
    <cellStyle name="Heading 2 3" xfId="392"/>
    <cellStyle name="Heading 2 3 2" xfId="26802"/>
    <cellStyle name="Heading 2 3 3" xfId="25965"/>
    <cellStyle name="Heading 2 4" xfId="10220"/>
    <cellStyle name="Heading 3" xfId="119"/>
    <cellStyle name="Heading 3 2" xfId="395"/>
    <cellStyle name="Heading 3 2 2" xfId="993"/>
    <cellStyle name="Heading 3 3" xfId="394"/>
    <cellStyle name="Heading 3 3 2" xfId="26803"/>
    <cellStyle name="Heading 3 3 3" xfId="25966"/>
    <cellStyle name="Heading 3 4" xfId="10221"/>
    <cellStyle name="Heading 4" xfId="120"/>
    <cellStyle name="Heading 4 2" xfId="397"/>
    <cellStyle name="Heading 4 2 2" xfId="994"/>
    <cellStyle name="Heading 4 3" xfId="396"/>
    <cellStyle name="Heading 4 3 2" xfId="26804"/>
    <cellStyle name="Heading 4 3 3" xfId="25967"/>
    <cellStyle name="Heading 4 4" xfId="10222"/>
    <cellStyle name="Hyperlink 2" xfId="3"/>
    <cellStyle name="Input" xfId="121"/>
    <cellStyle name="Input 2" xfId="399"/>
    <cellStyle name="Input 2 2" xfId="753"/>
    <cellStyle name="Input 2 2 2" xfId="26870"/>
    <cellStyle name="Input 2 2 3" xfId="25448"/>
    <cellStyle name="Input 2 3" xfId="25373"/>
    <cellStyle name="Input 2 4" xfId="25124"/>
    <cellStyle name="Input 3" xfId="398"/>
    <cellStyle name="Input 3 2" xfId="26805"/>
    <cellStyle name="Input 3 3" xfId="25968"/>
    <cellStyle name="Input 4" xfId="10223"/>
    <cellStyle name="Linked Cell" xfId="122"/>
    <cellStyle name="Linked Cell 2" xfId="401"/>
    <cellStyle name="Linked Cell 2 2" xfId="995"/>
    <cellStyle name="Linked Cell 3" xfId="400"/>
    <cellStyle name="Linked Cell 3 2" xfId="26806"/>
    <cellStyle name="Linked Cell 3 3" xfId="25969"/>
    <cellStyle name="Linked Cell 4" xfId="10224"/>
    <cellStyle name="Neutral" xfId="123"/>
    <cellStyle name="Neutral 2" xfId="403"/>
    <cellStyle name="Neutral 2 2" xfId="996"/>
    <cellStyle name="Neutral 3" xfId="402"/>
    <cellStyle name="Neutral 3 2" xfId="26807"/>
    <cellStyle name="Neutral 3 3" xfId="25970"/>
    <cellStyle name="Neutral 4" xfId="10225"/>
    <cellStyle name="new" xfId="25971"/>
    <cellStyle name="Normal" xfId="0" builtinId="0"/>
    <cellStyle name="Normal 10" xfId="755"/>
    <cellStyle name="Normal 10 10" xfId="25125"/>
    <cellStyle name="Normal 10 11" xfId="10328"/>
    <cellStyle name="Normal 10 12" xfId="28511"/>
    <cellStyle name="Normal 10 13" xfId="4120"/>
    <cellStyle name="Normal 10 2" xfId="756"/>
    <cellStyle name="Normal 10 2 10" xfId="28512"/>
    <cellStyle name="Normal 10 2 11" xfId="4121"/>
    <cellStyle name="Normal 10 2 2" xfId="757"/>
    <cellStyle name="Normal 10 2 2 2" xfId="758"/>
    <cellStyle name="Normal 10 2 2 2 2" xfId="1449"/>
    <cellStyle name="Normal 10 2 2 2 2 2" xfId="2521"/>
    <cellStyle name="Normal 10 2 2 2 2 2 2" xfId="8919"/>
    <cellStyle name="Normal 10 2 2 2 2 2 3" xfId="27526"/>
    <cellStyle name="Normal 10 2 2 2 2 2 4" xfId="30112"/>
    <cellStyle name="Normal 10 2 2 2 2 2 5" xfId="5721"/>
    <cellStyle name="Normal 10 2 2 2 2 3" xfId="3580"/>
    <cellStyle name="Normal 10 2 2 2 2 3 2" xfId="9978"/>
    <cellStyle name="Normal 10 2 2 2 2 3 3" xfId="27987"/>
    <cellStyle name="Normal 10 2 2 2 2 3 4" xfId="31171"/>
    <cellStyle name="Normal 10 2 2 2 2 3 5" xfId="6780"/>
    <cellStyle name="Normal 10 2 2 2 2 4" xfId="7851"/>
    <cellStyle name="Normal 10 2 2 2 2 5" xfId="27095"/>
    <cellStyle name="Normal 10 2 2 2 2 6" xfId="29044"/>
    <cellStyle name="Normal 10 2 2 2 2 7" xfId="4653"/>
    <cellStyle name="Normal 10 2 2 2 3" xfId="1991"/>
    <cellStyle name="Normal 10 2 2 2 3 2" xfId="8389"/>
    <cellStyle name="Normal 10 2 2 2 3 3" xfId="27302"/>
    <cellStyle name="Normal 10 2 2 2 3 4" xfId="29582"/>
    <cellStyle name="Normal 10 2 2 2 3 5" xfId="5191"/>
    <cellStyle name="Normal 10 2 2 2 4" xfId="3050"/>
    <cellStyle name="Normal 10 2 2 2 4 2" xfId="9448"/>
    <cellStyle name="Normal 10 2 2 2 4 3" xfId="27754"/>
    <cellStyle name="Normal 10 2 2 2 4 4" xfId="30641"/>
    <cellStyle name="Normal 10 2 2 2 4 5" xfId="6250"/>
    <cellStyle name="Normal 10 2 2 2 5" xfId="7321"/>
    <cellStyle name="Normal 10 2 2 2 6" xfId="26872"/>
    <cellStyle name="Normal 10 2 2 2 7" xfId="28514"/>
    <cellStyle name="Normal 10 2 2 2 8" xfId="4123"/>
    <cellStyle name="Normal 10 2 2 3" xfId="1448"/>
    <cellStyle name="Normal 10 2 2 3 2" xfId="2520"/>
    <cellStyle name="Normal 10 2 2 3 2 2" xfId="8918"/>
    <cellStyle name="Normal 10 2 2 3 2 3" xfId="27525"/>
    <cellStyle name="Normal 10 2 2 3 2 4" xfId="30111"/>
    <cellStyle name="Normal 10 2 2 3 2 5" xfId="5720"/>
    <cellStyle name="Normal 10 2 2 3 3" xfId="3579"/>
    <cellStyle name="Normal 10 2 2 3 3 2" xfId="9977"/>
    <cellStyle name="Normal 10 2 2 3 3 3" xfId="27986"/>
    <cellStyle name="Normal 10 2 2 3 3 4" xfId="31170"/>
    <cellStyle name="Normal 10 2 2 3 3 5" xfId="6779"/>
    <cellStyle name="Normal 10 2 2 3 4" xfId="7850"/>
    <cellStyle name="Normal 10 2 2 3 5" xfId="27094"/>
    <cellStyle name="Normal 10 2 2 3 6" xfId="29043"/>
    <cellStyle name="Normal 10 2 2 3 7" xfId="4652"/>
    <cellStyle name="Normal 10 2 2 4" xfId="1990"/>
    <cellStyle name="Normal 10 2 2 4 2" xfId="8388"/>
    <cellStyle name="Normal 10 2 2 4 3" xfId="27301"/>
    <cellStyle name="Normal 10 2 2 4 4" xfId="29581"/>
    <cellStyle name="Normal 10 2 2 4 5" xfId="5190"/>
    <cellStyle name="Normal 10 2 2 5" xfId="3049"/>
    <cellStyle name="Normal 10 2 2 5 2" xfId="9447"/>
    <cellStyle name="Normal 10 2 2 5 3" xfId="27753"/>
    <cellStyle name="Normal 10 2 2 5 4" xfId="30640"/>
    <cellStyle name="Normal 10 2 2 5 5" xfId="6249"/>
    <cellStyle name="Normal 10 2 2 6" xfId="7320"/>
    <cellStyle name="Normal 10 2 2 6 2" xfId="26871"/>
    <cellStyle name="Normal 10 2 2 7" xfId="25326"/>
    <cellStyle name="Normal 10 2 2 8" xfId="28513"/>
    <cellStyle name="Normal 10 2 2 9" xfId="4122"/>
    <cellStyle name="Normal 10 2 3" xfId="759"/>
    <cellStyle name="Normal 10 2 3 2" xfId="1450"/>
    <cellStyle name="Normal 10 2 3 2 2" xfId="2522"/>
    <cellStyle name="Normal 10 2 3 2 2 2" xfId="8920"/>
    <cellStyle name="Normal 10 2 3 2 2 3" xfId="27527"/>
    <cellStyle name="Normal 10 2 3 2 2 4" xfId="30113"/>
    <cellStyle name="Normal 10 2 3 2 2 5" xfId="5722"/>
    <cellStyle name="Normal 10 2 3 2 3" xfId="3581"/>
    <cellStyle name="Normal 10 2 3 2 3 2" xfId="9979"/>
    <cellStyle name="Normal 10 2 3 2 3 3" xfId="27988"/>
    <cellStyle name="Normal 10 2 3 2 3 4" xfId="31172"/>
    <cellStyle name="Normal 10 2 3 2 3 5" xfId="6781"/>
    <cellStyle name="Normal 10 2 3 2 4" xfId="7852"/>
    <cellStyle name="Normal 10 2 3 2 5" xfId="26427"/>
    <cellStyle name="Normal 10 2 3 2 6" xfId="29045"/>
    <cellStyle name="Normal 10 2 3 2 7" xfId="4654"/>
    <cellStyle name="Normal 10 2 3 3" xfId="1992"/>
    <cellStyle name="Normal 10 2 3 3 2" xfId="8390"/>
    <cellStyle name="Normal 10 2 3 3 3" xfId="27303"/>
    <cellStyle name="Normal 10 2 3 3 4" xfId="29583"/>
    <cellStyle name="Normal 10 2 3 3 5" xfId="5192"/>
    <cellStyle name="Normal 10 2 3 4" xfId="3051"/>
    <cellStyle name="Normal 10 2 3 4 2" xfId="9449"/>
    <cellStyle name="Normal 10 2 3 4 3" xfId="27755"/>
    <cellStyle name="Normal 10 2 3 4 4" xfId="30642"/>
    <cellStyle name="Normal 10 2 3 4 5" xfId="6251"/>
    <cellStyle name="Normal 10 2 3 5" xfId="7322"/>
    <cellStyle name="Normal 10 2 3 6" xfId="25369"/>
    <cellStyle name="Normal 10 2 3 7" xfId="28515"/>
    <cellStyle name="Normal 10 2 3 8" xfId="4124"/>
    <cellStyle name="Normal 10 2 4" xfId="760"/>
    <cellStyle name="Normal 10 2 4 2" xfId="1451"/>
    <cellStyle name="Normal 10 2 4 2 2" xfId="2523"/>
    <cellStyle name="Normal 10 2 4 2 2 2" xfId="8921"/>
    <cellStyle name="Normal 10 2 4 2 2 3" xfId="27528"/>
    <cellStyle name="Normal 10 2 4 2 2 4" xfId="30114"/>
    <cellStyle name="Normal 10 2 4 2 2 5" xfId="5723"/>
    <cellStyle name="Normal 10 2 4 2 3" xfId="3582"/>
    <cellStyle name="Normal 10 2 4 2 3 2" xfId="9980"/>
    <cellStyle name="Normal 10 2 4 2 3 3" xfId="27989"/>
    <cellStyle name="Normal 10 2 4 2 3 4" xfId="31173"/>
    <cellStyle name="Normal 10 2 4 2 3 5" xfId="6782"/>
    <cellStyle name="Normal 10 2 4 2 4" xfId="7853"/>
    <cellStyle name="Normal 10 2 4 2 5" xfId="26621"/>
    <cellStyle name="Normal 10 2 4 2 6" xfId="29046"/>
    <cellStyle name="Normal 10 2 4 2 7" xfId="4655"/>
    <cellStyle name="Normal 10 2 4 3" xfId="1993"/>
    <cellStyle name="Normal 10 2 4 3 2" xfId="8391"/>
    <cellStyle name="Normal 10 2 4 3 3" xfId="27304"/>
    <cellStyle name="Normal 10 2 4 3 4" xfId="29584"/>
    <cellStyle name="Normal 10 2 4 3 5" xfId="5193"/>
    <cellStyle name="Normal 10 2 4 4" xfId="3052"/>
    <cellStyle name="Normal 10 2 4 4 2" xfId="9450"/>
    <cellStyle name="Normal 10 2 4 4 3" xfId="27756"/>
    <cellStyle name="Normal 10 2 4 4 4" xfId="30643"/>
    <cellStyle name="Normal 10 2 4 4 5" xfId="6252"/>
    <cellStyle name="Normal 10 2 4 5" xfId="7323"/>
    <cellStyle name="Normal 10 2 4 6" xfId="25740"/>
    <cellStyle name="Normal 10 2 4 7" xfId="28516"/>
    <cellStyle name="Normal 10 2 4 8" xfId="4125"/>
    <cellStyle name="Normal 10 2 5" xfId="1447"/>
    <cellStyle name="Normal 10 2 5 2" xfId="2519"/>
    <cellStyle name="Normal 10 2 5 2 2" xfId="8917"/>
    <cellStyle name="Normal 10 2 5 2 3" xfId="27524"/>
    <cellStyle name="Normal 10 2 5 2 4" xfId="30110"/>
    <cellStyle name="Normal 10 2 5 2 5" xfId="5719"/>
    <cellStyle name="Normal 10 2 5 3" xfId="3578"/>
    <cellStyle name="Normal 10 2 5 3 2" xfId="9976"/>
    <cellStyle name="Normal 10 2 5 3 3" xfId="27985"/>
    <cellStyle name="Normal 10 2 5 3 4" xfId="31169"/>
    <cellStyle name="Normal 10 2 5 3 5" xfId="6778"/>
    <cellStyle name="Normal 10 2 5 4" xfId="7849"/>
    <cellStyle name="Normal 10 2 5 5" xfId="26496"/>
    <cellStyle name="Normal 10 2 5 6" xfId="29042"/>
    <cellStyle name="Normal 10 2 5 7" xfId="4651"/>
    <cellStyle name="Normal 10 2 6" xfId="1989"/>
    <cellStyle name="Normal 10 2 6 2" xfId="8387"/>
    <cellStyle name="Normal 10 2 6 3" xfId="25126"/>
    <cellStyle name="Normal 10 2 6 4" xfId="29580"/>
    <cellStyle name="Normal 10 2 6 5" xfId="5189"/>
    <cellStyle name="Normal 10 2 7" xfId="3048"/>
    <cellStyle name="Normal 10 2 7 2" xfId="9446"/>
    <cellStyle name="Normal 10 2 7 3" xfId="27752"/>
    <cellStyle name="Normal 10 2 7 4" xfId="30639"/>
    <cellStyle name="Normal 10 2 7 5" xfId="6248"/>
    <cellStyle name="Normal 10 2 8" xfId="7319"/>
    <cellStyle name="Normal 10 2 9" xfId="10548"/>
    <cellStyle name="Normal 10 3" xfId="761"/>
    <cellStyle name="Normal 10 3 2" xfId="762"/>
    <cellStyle name="Normal 10 3 2 2" xfId="1453"/>
    <cellStyle name="Normal 10 3 2 2 2" xfId="2525"/>
    <cellStyle name="Normal 10 3 2 2 2 2" xfId="8923"/>
    <cellStyle name="Normal 10 3 2 2 2 3" xfId="27530"/>
    <cellStyle name="Normal 10 3 2 2 2 4" xfId="30116"/>
    <cellStyle name="Normal 10 3 2 2 2 5" xfId="5725"/>
    <cellStyle name="Normal 10 3 2 2 3" xfId="3584"/>
    <cellStyle name="Normal 10 3 2 2 3 2" xfId="9982"/>
    <cellStyle name="Normal 10 3 2 2 3 3" xfId="27991"/>
    <cellStyle name="Normal 10 3 2 2 3 4" xfId="31175"/>
    <cellStyle name="Normal 10 3 2 2 3 5" xfId="6784"/>
    <cellStyle name="Normal 10 3 2 2 4" xfId="7855"/>
    <cellStyle name="Normal 10 3 2 2 5" xfId="27097"/>
    <cellStyle name="Normal 10 3 2 2 6" xfId="29048"/>
    <cellStyle name="Normal 10 3 2 2 7" xfId="4657"/>
    <cellStyle name="Normal 10 3 2 3" xfId="1995"/>
    <cellStyle name="Normal 10 3 2 3 2" xfId="8393"/>
    <cellStyle name="Normal 10 3 2 3 3" xfId="27306"/>
    <cellStyle name="Normal 10 3 2 3 4" xfId="29586"/>
    <cellStyle name="Normal 10 3 2 3 5" xfId="5195"/>
    <cellStyle name="Normal 10 3 2 4" xfId="3054"/>
    <cellStyle name="Normal 10 3 2 4 2" xfId="9452"/>
    <cellStyle name="Normal 10 3 2 4 3" xfId="27758"/>
    <cellStyle name="Normal 10 3 2 4 4" xfId="30645"/>
    <cellStyle name="Normal 10 3 2 4 5" xfId="6254"/>
    <cellStyle name="Normal 10 3 2 5" xfId="7325"/>
    <cellStyle name="Normal 10 3 2 6" xfId="26874"/>
    <cellStyle name="Normal 10 3 2 7" xfId="28518"/>
    <cellStyle name="Normal 10 3 2 8" xfId="4127"/>
    <cellStyle name="Normal 10 3 3" xfId="1452"/>
    <cellStyle name="Normal 10 3 3 2" xfId="2524"/>
    <cellStyle name="Normal 10 3 3 2 2" xfId="8922"/>
    <cellStyle name="Normal 10 3 3 2 3" xfId="27529"/>
    <cellStyle name="Normal 10 3 3 2 4" xfId="30115"/>
    <cellStyle name="Normal 10 3 3 2 5" xfId="5724"/>
    <cellStyle name="Normal 10 3 3 3" xfId="3583"/>
    <cellStyle name="Normal 10 3 3 3 2" xfId="9981"/>
    <cellStyle name="Normal 10 3 3 3 3" xfId="27990"/>
    <cellStyle name="Normal 10 3 3 3 4" xfId="31174"/>
    <cellStyle name="Normal 10 3 3 3 5" xfId="6783"/>
    <cellStyle name="Normal 10 3 3 4" xfId="7854"/>
    <cellStyle name="Normal 10 3 3 5" xfId="27096"/>
    <cellStyle name="Normal 10 3 3 6" xfId="29047"/>
    <cellStyle name="Normal 10 3 3 7" xfId="4656"/>
    <cellStyle name="Normal 10 3 4" xfId="1994"/>
    <cellStyle name="Normal 10 3 4 2" xfId="8392"/>
    <cellStyle name="Normal 10 3 4 3" xfId="27305"/>
    <cellStyle name="Normal 10 3 4 4" xfId="29585"/>
    <cellStyle name="Normal 10 3 4 5" xfId="5194"/>
    <cellStyle name="Normal 10 3 5" xfId="3053"/>
    <cellStyle name="Normal 10 3 5 2" xfId="9451"/>
    <cellStyle name="Normal 10 3 5 3" xfId="27757"/>
    <cellStyle name="Normal 10 3 5 4" xfId="30644"/>
    <cellStyle name="Normal 10 3 5 5" xfId="6253"/>
    <cellStyle name="Normal 10 3 6" xfId="7324"/>
    <cellStyle name="Normal 10 3 6 2" xfId="26873"/>
    <cellStyle name="Normal 10 3 7" xfId="25236"/>
    <cellStyle name="Normal 10 3 8" xfId="28517"/>
    <cellStyle name="Normal 10 3 9" xfId="4126"/>
    <cellStyle name="Normal 10 4" xfId="763"/>
    <cellStyle name="Normal 10 4 2" xfId="1454"/>
    <cellStyle name="Normal 10 4 2 2" xfId="2526"/>
    <cellStyle name="Normal 10 4 2 2 2" xfId="8924"/>
    <cellStyle name="Normal 10 4 2 2 3" xfId="27531"/>
    <cellStyle name="Normal 10 4 2 2 4" xfId="30117"/>
    <cellStyle name="Normal 10 4 2 2 5" xfId="5726"/>
    <cellStyle name="Normal 10 4 2 3" xfId="3585"/>
    <cellStyle name="Normal 10 4 2 3 2" xfId="9983"/>
    <cellStyle name="Normal 10 4 2 3 3" xfId="27992"/>
    <cellStyle name="Normal 10 4 2 3 4" xfId="31176"/>
    <cellStyle name="Normal 10 4 2 3 5" xfId="6785"/>
    <cellStyle name="Normal 10 4 2 4" xfId="7856"/>
    <cellStyle name="Normal 10 4 2 5" xfId="26430"/>
    <cellStyle name="Normal 10 4 2 6" xfId="29049"/>
    <cellStyle name="Normal 10 4 2 7" xfId="4658"/>
    <cellStyle name="Normal 10 4 3" xfId="1996"/>
    <cellStyle name="Normal 10 4 3 2" xfId="8394"/>
    <cellStyle name="Normal 10 4 3 3" xfId="27307"/>
    <cellStyle name="Normal 10 4 3 4" xfId="29587"/>
    <cellStyle name="Normal 10 4 3 5" xfId="5196"/>
    <cellStyle name="Normal 10 4 4" xfId="3055"/>
    <cellStyle name="Normal 10 4 4 2" xfId="9453"/>
    <cellStyle name="Normal 10 4 4 3" xfId="27759"/>
    <cellStyle name="Normal 10 4 4 4" xfId="30646"/>
    <cellStyle name="Normal 10 4 4 5" xfId="6255"/>
    <cellStyle name="Normal 10 4 5" xfId="7326"/>
    <cellStyle name="Normal 10 4 6" xfId="25368"/>
    <cellStyle name="Normal 10 4 7" xfId="28519"/>
    <cellStyle name="Normal 10 4 8" xfId="4128"/>
    <cellStyle name="Normal 10 5" xfId="764"/>
    <cellStyle name="Normal 10 5 2" xfId="1455"/>
    <cellStyle name="Normal 10 5 2 2" xfId="2527"/>
    <cellStyle name="Normal 10 5 2 2 2" xfId="8925"/>
    <cellStyle name="Normal 10 5 2 2 3" xfId="27532"/>
    <cellStyle name="Normal 10 5 2 2 4" xfId="30118"/>
    <cellStyle name="Normal 10 5 2 2 5" xfId="5727"/>
    <cellStyle name="Normal 10 5 2 3" xfId="3586"/>
    <cellStyle name="Normal 10 5 2 3 2" xfId="9984"/>
    <cellStyle name="Normal 10 5 2 3 3" xfId="27993"/>
    <cellStyle name="Normal 10 5 2 3 4" xfId="31177"/>
    <cellStyle name="Normal 10 5 2 3 5" xfId="6786"/>
    <cellStyle name="Normal 10 5 2 4" xfId="7857"/>
    <cellStyle name="Normal 10 5 2 5" xfId="27098"/>
    <cellStyle name="Normal 10 5 2 6" xfId="29050"/>
    <cellStyle name="Normal 10 5 2 7" xfId="4659"/>
    <cellStyle name="Normal 10 5 3" xfId="1997"/>
    <cellStyle name="Normal 10 5 3 2" xfId="8395"/>
    <cellStyle name="Normal 10 5 3 3" xfId="27308"/>
    <cellStyle name="Normal 10 5 3 4" xfId="29588"/>
    <cellStyle name="Normal 10 5 3 5" xfId="5197"/>
    <cellStyle name="Normal 10 5 4" xfId="3056"/>
    <cellStyle name="Normal 10 5 4 2" xfId="9454"/>
    <cellStyle name="Normal 10 5 4 3" xfId="27760"/>
    <cellStyle name="Normal 10 5 4 4" xfId="30647"/>
    <cellStyle name="Normal 10 5 4 5" xfId="6256"/>
    <cellStyle name="Normal 10 5 5" xfId="7327"/>
    <cellStyle name="Normal 10 5 5 2" xfId="26875"/>
    <cellStyle name="Normal 10 5 6" xfId="25353"/>
    <cellStyle name="Normal 10 5 7" xfId="28520"/>
    <cellStyle name="Normal 10 5 8" xfId="4129"/>
    <cellStyle name="Normal 10 6" xfId="1446"/>
    <cellStyle name="Normal 10 6 2" xfId="2518"/>
    <cellStyle name="Normal 10 6 2 2" xfId="8916"/>
    <cellStyle name="Normal 10 6 2 2 2" xfId="27523"/>
    <cellStyle name="Normal 10 6 2 3" xfId="26310"/>
    <cellStyle name="Normal 10 6 2 4" xfId="30109"/>
    <cellStyle name="Normal 10 6 2 5" xfId="5718"/>
    <cellStyle name="Normal 10 6 3" xfId="3577"/>
    <cellStyle name="Normal 10 6 3 2" xfId="9975"/>
    <cellStyle name="Normal 10 6 3 3" xfId="27984"/>
    <cellStyle name="Normal 10 6 3 4" xfId="31168"/>
    <cellStyle name="Normal 10 6 3 5" xfId="6777"/>
    <cellStyle name="Normal 10 6 4" xfId="7848"/>
    <cellStyle name="Normal 10 6 4 2" xfId="27093"/>
    <cellStyle name="Normal 10 6 5" xfId="25634"/>
    <cellStyle name="Normal 10 6 6" xfId="29041"/>
    <cellStyle name="Normal 10 6 7" xfId="4650"/>
    <cellStyle name="Normal 10 7" xfId="1988"/>
    <cellStyle name="Normal 10 7 2" xfId="8386"/>
    <cellStyle name="Normal 10 7 2 2" xfId="26626"/>
    <cellStyle name="Normal 10 7 3" xfId="25773"/>
    <cellStyle name="Normal 10 7 4" xfId="29579"/>
    <cellStyle name="Normal 10 7 5" xfId="5188"/>
    <cellStyle name="Normal 10 8" xfId="3047"/>
    <cellStyle name="Normal 10 8 2" xfId="9445"/>
    <cellStyle name="Normal 10 8 2 2" xfId="26633"/>
    <cellStyle name="Normal 10 8 3" xfId="25805"/>
    <cellStyle name="Normal 10 8 4" xfId="30638"/>
    <cellStyle name="Normal 10 8 5" xfId="6247"/>
    <cellStyle name="Normal 10 9" xfId="7318"/>
    <cellStyle name="Normal 10 9 2" xfId="26169"/>
    <cellStyle name="Normal 100" xfId="11331"/>
    <cellStyle name="Normal 100 2" xfId="11545"/>
    <cellStyle name="Normal 100 3" xfId="11822"/>
    <cellStyle name="Normal 100 4" xfId="11609"/>
    <cellStyle name="Normal 100 4 2" xfId="13478"/>
    <cellStyle name="Normal 100 4 3" xfId="12996"/>
    <cellStyle name="Normal 100 4 3 2" xfId="16654"/>
    <cellStyle name="Normal 100 4 4" xfId="14860"/>
    <cellStyle name="Normal 100 4 4 2" xfId="25072"/>
    <cellStyle name="Normal 100 5" xfId="12932"/>
    <cellStyle name="Normal 100 5 2" xfId="16590"/>
    <cellStyle name="Normal 100 6" xfId="14796"/>
    <cellStyle name="Normal 100 6 2" xfId="25106"/>
    <cellStyle name="Normal 101" xfId="11334"/>
    <cellStyle name="Normal 101 2" xfId="11824"/>
    <cellStyle name="Normal 101 2 2" xfId="12664"/>
    <cellStyle name="Normal 101 2 2 2" xfId="14522"/>
    <cellStyle name="Normal 101 2 2 2 2" xfId="18114"/>
    <cellStyle name="Normal 101 2 2 2 2 2" xfId="24782"/>
    <cellStyle name="Normal 101 2 2 2 3" xfId="21450"/>
    <cellStyle name="Normal 101 2 2 3" xfId="16322"/>
    <cellStyle name="Normal 101 2 2 3 2" xfId="23117"/>
    <cellStyle name="Normal 101 2 2 4" xfId="19784"/>
    <cellStyle name="Normal 101 2 3" xfId="13688"/>
    <cellStyle name="Normal 101 2 3 2" xfId="17281"/>
    <cellStyle name="Normal 101 2 3 2 2" xfId="23949"/>
    <cellStyle name="Normal 101 2 3 3" xfId="20617"/>
    <cellStyle name="Normal 101 2 4" xfId="15489"/>
    <cellStyle name="Normal 101 2 4 2" xfId="22284"/>
    <cellStyle name="Normal 101 2 5" xfId="18951"/>
    <cellStyle name="Normal 101 3" xfId="12248"/>
    <cellStyle name="Normal 101 3 2" xfId="14106"/>
    <cellStyle name="Normal 101 3 2 2" xfId="17698"/>
    <cellStyle name="Normal 101 3 2 2 2" xfId="24366"/>
    <cellStyle name="Normal 101 3 2 3" xfId="21034"/>
    <cellStyle name="Normal 101 3 3" xfId="15906"/>
    <cellStyle name="Normal 101 3 3 2" xfId="22701"/>
    <cellStyle name="Normal 101 3 4" xfId="19368"/>
    <cellStyle name="Normal 101 4" xfId="13208"/>
    <cellStyle name="Normal 101 4 2" xfId="16865"/>
    <cellStyle name="Normal 101 4 2 2" xfId="23533"/>
    <cellStyle name="Normal 101 4 3" xfId="20201"/>
    <cellStyle name="Normal 101 5" xfId="15073"/>
    <cellStyle name="Normal 101 5 2" xfId="21868"/>
    <cellStyle name="Normal 101 6" xfId="18497"/>
    <cellStyle name="Normal 102" xfId="11332"/>
    <cellStyle name="Normal 102 2" xfId="11823"/>
    <cellStyle name="Normal 102 3" xfId="12032"/>
    <cellStyle name="Normal 102 3 2" xfId="13895"/>
    <cellStyle name="Normal 102 3 3" xfId="12997"/>
    <cellStyle name="Normal 102 3 3 2" xfId="16655"/>
    <cellStyle name="Normal 102 3 4" xfId="14861"/>
    <cellStyle name="Normal 102 3 4 2" xfId="25103"/>
    <cellStyle name="Normal 102 4" xfId="12036"/>
    <cellStyle name="Normal 103" xfId="11546"/>
    <cellStyle name="Normal 103 2" xfId="13415"/>
    <cellStyle name="Normal 103 3" xfId="12933"/>
    <cellStyle name="Normal 103 3 2" xfId="16591"/>
    <cellStyle name="Normal 103 4" xfId="14797"/>
    <cellStyle name="Normal 103 4 2" xfId="25043"/>
    <cellStyle name="Normal 104" xfId="11547"/>
    <cellStyle name="Normal 104 2" xfId="13416"/>
    <cellStyle name="Normal 104 3" xfId="12934"/>
    <cellStyle name="Normal 104 3 2" xfId="16592"/>
    <cellStyle name="Normal 104 4" xfId="14798"/>
    <cellStyle name="Normal 104 4 2" xfId="25090"/>
    <cellStyle name="Normal 105" xfId="11610"/>
    <cellStyle name="Normal 105 2" xfId="12455"/>
    <cellStyle name="Normal 105 2 2" xfId="14313"/>
    <cellStyle name="Normal 105 2 2 2" xfId="17905"/>
    <cellStyle name="Normal 105 2 2 2 2" xfId="24573"/>
    <cellStyle name="Normal 105 2 2 3" xfId="21241"/>
    <cellStyle name="Normal 105 2 3" xfId="16113"/>
    <cellStyle name="Normal 105 2 3 2" xfId="22908"/>
    <cellStyle name="Normal 105 2 4" xfId="19575"/>
    <cellStyle name="Normal 105 3" xfId="13479"/>
    <cellStyle name="Normal 105 3 2" xfId="17072"/>
    <cellStyle name="Normal 105 3 2 2" xfId="23740"/>
    <cellStyle name="Normal 105 3 3" xfId="20408"/>
    <cellStyle name="Normal 105 4" xfId="15280"/>
    <cellStyle name="Normal 105 4 2" xfId="22075"/>
    <cellStyle name="Normal 105 5" xfId="18742"/>
    <cellStyle name="Normal 106" xfId="12038"/>
    <cellStyle name="Normal 106 2" xfId="13896"/>
    <cellStyle name="Normal 106 2 2" xfId="17488"/>
    <cellStyle name="Normal 106 2 2 2" xfId="24156"/>
    <cellStyle name="Normal 106 2 3" xfId="20824"/>
    <cellStyle name="Normal 106 3" xfId="15696"/>
    <cellStyle name="Normal 106 3 2" xfId="22491"/>
    <cellStyle name="Normal 106 4" xfId="19158"/>
    <cellStyle name="Normal 107" xfId="12871"/>
    <cellStyle name="Normal 107 2" xfId="14729"/>
    <cellStyle name="Normal 107 2 2" xfId="14731"/>
    <cellStyle name="Normal 107 2 3" xfId="18321"/>
    <cellStyle name="Normal 107 2 4" xfId="14862"/>
    <cellStyle name="Normal 107 2 4 2" xfId="25040"/>
    <cellStyle name="Normal 107 2 5" xfId="25059"/>
    <cellStyle name="Normal 107 3" xfId="12998"/>
    <cellStyle name="Normal 107 3 2" xfId="19991"/>
    <cellStyle name="Normal 107 4" xfId="14730"/>
    <cellStyle name="Normal 107 5" xfId="16529"/>
    <cellStyle name="Normal 107 6" xfId="25026"/>
    <cellStyle name="Normal 108" xfId="12872"/>
    <cellStyle name="Normal 108 2" xfId="14735"/>
    <cellStyle name="Normal 108 3" xfId="16530"/>
    <cellStyle name="Normal 108 4" xfId="25027"/>
    <cellStyle name="Normal 109" xfId="14863"/>
    <cellStyle name="Normal 109 2" xfId="21658"/>
    <cellStyle name="Normal 109 3" xfId="25025"/>
    <cellStyle name="Normal 109 4" xfId="25024"/>
    <cellStyle name="Normal 11" xfId="4"/>
    <cellStyle name="Normal 11 10" xfId="63"/>
    <cellStyle name="Normal 11 10 2" xfId="28113"/>
    <cellStyle name="Normal 11 10 3" xfId="6920"/>
    <cellStyle name="Normal 11 11" xfId="10114"/>
    <cellStyle name="Normal 11 12" xfId="28093"/>
    <cellStyle name="Normal 11 13" xfId="3710"/>
    <cellStyle name="Normal 11 2" xfId="16"/>
    <cellStyle name="Normal 11 2 10" xfId="3727"/>
    <cellStyle name="Normal 11 2 2" xfId="765"/>
    <cellStyle name="Normal 11 2 2 2" xfId="26876"/>
    <cellStyle name="Normal 11 2 2 3" xfId="25380"/>
    <cellStyle name="Normal 11 2 3" xfId="1040"/>
    <cellStyle name="Normal 11 2 3 2" xfId="2112"/>
    <cellStyle name="Normal 11 2 3 2 2" xfId="8510"/>
    <cellStyle name="Normal 11 2 3 2 3" xfId="27397"/>
    <cellStyle name="Normal 11 2 3 2 4" xfId="29703"/>
    <cellStyle name="Normal 11 2 3 2 5" xfId="5312"/>
    <cellStyle name="Normal 11 2 3 3" xfId="3171"/>
    <cellStyle name="Normal 11 2 3 3 2" xfId="9569"/>
    <cellStyle name="Normal 11 2 3 3 3" xfId="27857"/>
    <cellStyle name="Normal 11 2 3 3 4" xfId="30762"/>
    <cellStyle name="Normal 11 2 3 3 5" xfId="6371"/>
    <cellStyle name="Normal 11 2 3 4" xfId="7442"/>
    <cellStyle name="Normal 11 2 3 4 2" xfId="26992"/>
    <cellStyle name="Normal 11 2 3 5" xfId="25550"/>
    <cellStyle name="Normal 11 2 3 6" xfId="28635"/>
    <cellStyle name="Normal 11 2 3 7" xfId="4244"/>
    <cellStyle name="Normal 11 2 4" xfId="1594"/>
    <cellStyle name="Normal 11 2 4 2" xfId="7992"/>
    <cellStyle name="Normal 11 2 4 2 2" xfId="27178"/>
    <cellStyle name="Normal 11 2 4 3" xfId="25816"/>
    <cellStyle name="Normal 11 2 4 4" xfId="29185"/>
    <cellStyle name="Normal 11 2 4 5" xfId="4794"/>
    <cellStyle name="Normal 11 2 5" xfId="2641"/>
    <cellStyle name="Normal 11 2 5 2" xfId="9039"/>
    <cellStyle name="Normal 11 2 5 2 2" xfId="27626"/>
    <cellStyle name="Normal 11 2 5 3" xfId="25163"/>
    <cellStyle name="Normal 11 2 5 4" xfId="30232"/>
    <cellStyle name="Normal 11 2 5 5" xfId="5841"/>
    <cellStyle name="Normal 11 2 6" xfId="3703"/>
    <cellStyle name="Normal 11 2 6 2" xfId="26726"/>
    <cellStyle name="Normal 11 2 6 3" xfId="31292"/>
    <cellStyle name="Normal 11 2 6 4" xfId="6901"/>
    <cellStyle name="Normal 11 2 7" xfId="174"/>
    <cellStyle name="Normal 11 2 7 2" xfId="28118"/>
    <cellStyle name="Normal 11 2 7 3" xfId="6925"/>
    <cellStyle name="Normal 11 2 8" xfId="10801"/>
    <cellStyle name="Normal 11 2 9" xfId="28097"/>
    <cellStyle name="Normal 11 3" xfId="178"/>
    <cellStyle name="Normal 11 3 2" xfId="1044"/>
    <cellStyle name="Normal 11 3 2 2" xfId="2116"/>
    <cellStyle name="Normal 11 3 2 2 2" xfId="8514"/>
    <cellStyle name="Normal 11 3 2 2 3" xfId="27401"/>
    <cellStyle name="Normal 11 3 2 2 4" xfId="29707"/>
    <cellStyle name="Normal 11 3 2 2 5" xfId="5316"/>
    <cellStyle name="Normal 11 3 2 3" xfId="3175"/>
    <cellStyle name="Normal 11 3 2 3 2" xfId="9573"/>
    <cellStyle name="Normal 11 3 2 3 3" xfId="27861"/>
    <cellStyle name="Normal 11 3 2 3 4" xfId="30766"/>
    <cellStyle name="Normal 11 3 2 3 5" xfId="6375"/>
    <cellStyle name="Normal 11 3 2 4" xfId="7446"/>
    <cellStyle name="Normal 11 3 2 5" xfId="26996"/>
    <cellStyle name="Normal 11 3 2 6" xfId="28639"/>
    <cellStyle name="Normal 11 3 2 7" xfId="4248"/>
    <cellStyle name="Normal 11 3 3" xfId="1598"/>
    <cellStyle name="Normal 11 3 3 2" xfId="7996"/>
    <cellStyle name="Normal 11 3 3 3" xfId="27182"/>
    <cellStyle name="Normal 11 3 3 4" xfId="29189"/>
    <cellStyle name="Normal 11 3 3 5" xfId="4798"/>
    <cellStyle name="Normal 11 3 4" xfId="2645"/>
    <cellStyle name="Normal 11 3 4 2" xfId="9043"/>
    <cellStyle name="Normal 11 3 4 3" xfId="27630"/>
    <cellStyle name="Normal 11 3 4 4" xfId="30236"/>
    <cellStyle name="Normal 11 3 4 5" xfId="5845"/>
    <cellStyle name="Normal 11 3 5" xfId="6928"/>
    <cellStyle name="Normal 11 3 5 2" xfId="26730"/>
    <cellStyle name="Normal 11 3 6" xfId="10800"/>
    <cellStyle name="Normal 11 3 7" xfId="28121"/>
    <cellStyle name="Normal 11 3 8" xfId="3730"/>
    <cellStyle name="Normal 11 4" xfId="185"/>
    <cellStyle name="Normal 11 4 2" xfId="1061"/>
    <cellStyle name="Normal 11 4 2 2" xfId="2133"/>
    <cellStyle name="Normal 11 4 2 2 2" xfId="8531"/>
    <cellStyle name="Normal 11 4 2 2 3" xfId="27406"/>
    <cellStyle name="Normal 11 4 2 2 4" xfId="29724"/>
    <cellStyle name="Normal 11 4 2 2 5" xfId="5333"/>
    <cellStyle name="Normal 11 4 2 3" xfId="3192"/>
    <cellStyle name="Normal 11 4 2 3 2" xfId="9590"/>
    <cellStyle name="Normal 11 4 2 3 3" xfId="27866"/>
    <cellStyle name="Normal 11 4 2 3 4" xfId="30783"/>
    <cellStyle name="Normal 11 4 2 3 5" xfId="6392"/>
    <cellStyle name="Normal 11 4 2 4" xfId="7463"/>
    <cellStyle name="Normal 11 4 2 4 2" xfId="27001"/>
    <cellStyle name="Normal 11 4 2 5" xfId="26311"/>
    <cellStyle name="Normal 11 4 2 6" xfId="28656"/>
    <cellStyle name="Normal 11 4 2 7" xfId="4265"/>
    <cellStyle name="Normal 11 4 3" xfId="1603"/>
    <cellStyle name="Normal 11 4 3 2" xfId="8001"/>
    <cellStyle name="Normal 11 4 3 3" xfId="27187"/>
    <cellStyle name="Normal 11 4 3 4" xfId="29194"/>
    <cellStyle name="Normal 11 4 3 5" xfId="4803"/>
    <cellStyle name="Normal 11 4 4" xfId="2662"/>
    <cellStyle name="Normal 11 4 4 2" xfId="9060"/>
    <cellStyle name="Normal 11 4 4 3" xfId="27635"/>
    <cellStyle name="Normal 11 4 4 4" xfId="30253"/>
    <cellStyle name="Normal 11 4 4 5" xfId="5862"/>
    <cellStyle name="Normal 11 4 5" xfId="6933"/>
    <cellStyle name="Normal 11 4 5 2" xfId="26734"/>
    <cellStyle name="Normal 11 4 6" xfId="25683"/>
    <cellStyle name="Normal 11 4 7" xfId="28126"/>
    <cellStyle name="Normal 11 4 8" xfId="3735"/>
    <cellStyle name="Normal 11 5" xfId="1035"/>
    <cellStyle name="Normal 11 5 2" xfId="2107"/>
    <cellStyle name="Normal 11 5 2 2" xfId="8505"/>
    <cellStyle name="Normal 11 5 2 3" xfId="27392"/>
    <cellStyle name="Normal 11 5 2 4" xfId="29698"/>
    <cellStyle name="Normal 11 5 2 5" xfId="5307"/>
    <cellStyle name="Normal 11 5 3" xfId="3166"/>
    <cellStyle name="Normal 11 5 3 2" xfId="9564"/>
    <cellStyle name="Normal 11 5 3 3" xfId="27852"/>
    <cellStyle name="Normal 11 5 3 4" xfId="30757"/>
    <cellStyle name="Normal 11 5 3 5" xfId="6366"/>
    <cellStyle name="Normal 11 5 4" xfId="7437"/>
    <cellStyle name="Normal 11 5 4 2" xfId="26987"/>
    <cellStyle name="Normal 11 5 5" xfId="25546"/>
    <cellStyle name="Normal 11 5 6" xfId="28630"/>
    <cellStyle name="Normal 11 5 7" xfId="4239"/>
    <cellStyle name="Normal 11 6" xfId="1565"/>
    <cellStyle name="Normal 11 6 2" xfId="1590"/>
    <cellStyle name="Normal 11 6 2 2" xfId="7988"/>
    <cellStyle name="Normal 11 6 2 3" xfId="27174"/>
    <cellStyle name="Normal 11 6 2 4" xfId="29181"/>
    <cellStyle name="Normal 11 6 2 5" xfId="4790"/>
    <cellStyle name="Normal 11 6 3" xfId="3696"/>
    <cellStyle name="Normal 11 6 3 2" xfId="10094"/>
    <cellStyle name="Normal 11 6 3 3" xfId="28087"/>
    <cellStyle name="Normal 11 6 3 4" xfId="31287"/>
    <cellStyle name="Normal 11 6 3 5" xfId="6896"/>
    <cellStyle name="Normal 11 6 4" xfId="7967"/>
    <cellStyle name="Normal 11 6 4 2" xfId="27163"/>
    <cellStyle name="Normal 11 6 5" xfId="25832"/>
    <cellStyle name="Normal 11 6 6" xfId="29160"/>
    <cellStyle name="Normal 11 6 7" xfId="4769"/>
    <cellStyle name="Normal 11 7" xfId="1573"/>
    <cellStyle name="Normal 11 7 2" xfId="7971"/>
    <cellStyle name="Normal 11 7 2 2" xfId="27169"/>
    <cellStyle name="Normal 11 7 3" xfId="26170"/>
    <cellStyle name="Normal 11 7 4" xfId="29164"/>
    <cellStyle name="Normal 11 7 5" xfId="4773"/>
    <cellStyle name="Normal 11 8" xfId="2637"/>
    <cellStyle name="Normal 11 8 2" xfId="9035"/>
    <cellStyle name="Normal 11 8 2 2" xfId="27622"/>
    <cellStyle name="Normal 11 8 3" xfId="10309"/>
    <cellStyle name="Normal 11 8 4" xfId="30228"/>
    <cellStyle name="Normal 11 8 5" xfId="5837"/>
    <cellStyle name="Normal 11 9" xfId="3707"/>
    <cellStyle name="Normal 11 9 2" xfId="31296"/>
    <cellStyle name="Normal 11 9 3" xfId="6905"/>
    <cellStyle name="Normal 110" xfId="14736"/>
    <cellStyle name="Normal 110 2" xfId="21657"/>
    <cellStyle name="Normal 110 3" xfId="18531"/>
    <cellStyle name="Normal 110 4" xfId="25001"/>
    <cellStyle name="Normal 111" xfId="3700"/>
    <cellStyle name="Normal 112" xfId="10097"/>
    <cellStyle name="Normal 12" xfId="766"/>
    <cellStyle name="Normal 12 10" xfId="10310"/>
    <cellStyle name="Normal 12 11" xfId="28521"/>
    <cellStyle name="Normal 12 12" xfId="4130"/>
    <cellStyle name="Normal 12 2" xfId="767"/>
    <cellStyle name="Normal 12 2 2" xfId="768"/>
    <cellStyle name="Normal 12 2 2 2" xfId="1458"/>
    <cellStyle name="Normal 12 2 2 2 2" xfId="2530"/>
    <cellStyle name="Normal 12 2 2 2 2 2" xfId="8928"/>
    <cellStyle name="Normal 12 2 2 2 2 3" xfId="27535"/>
    <cellStyle name="Normal 12 2 2 2 2 4" xfId="30121"/>
    <cellStyle name="Normal 12 2 2 2 2 5" xfId="5730"/>
    <cellStyle name="Normal 12 2 2 2 3" xfId="3589"/>
    <cellStyle name="Normal 12 2 2 2 3 2" xfId="9987"/>
    <cellStyle name="Normal 12 2 2 2 3 3" xfId="27996"/>
    <cellStyle name="Normal 12 2 2 2 3 4" xfId="31180"/>
    <cellStyle name="Normal 12 2 2 2 3 5" xfId="6789"/>
    <cellStyle name="Normal 12 2 2 2 4" xfId="7860"/>
    <cellStyle name="Normal 12 2 2 2 5" xfId="27101"/>
    <cellStyle name="Normal 12 2 2 2 6" xfId="29053"/>
    <cellStyle name="Normal 12 2 2 2 7" xfId="4662"/>
    <cellStyle name="Normal 12 2 2 3" xfId="2000"/>
    <cellStyle name="Normal 12 2 2 3 2" xfId="8398"/>
    <cellStyle name="Normal 12 2 2 3 3" xfId="27310"/>
    <cellStyle name="Normal 12 2 2 3 4" xfId="29591"/>
    <cellStyle name="Normal 12 2 2 3 5" xfId="5200"/>
    <cellStyle name="Normal 12 2 2 4" xfId="3059"/>
    <cellStyle name="Normal 12 2 2 4 2" xfId="9457"/>
    <cellStyle name="Normal 12 2 2 4 3" xfId="27762"/>
    <cellStyle name="Normal 12 2 2 4 4" xfId="30650"/>
    <cellStyle name="Normal 12 2 2 4 5" xfId="6259"/>
    <cellStyle name="Normal 12 2 2 5" xfId="7330"/>
    <cellStyle name="Normal 12 2 2 6" xfId="26878"/>
    <cellStyle name="Normal 12 2 2 7" xfId="28523"/>
    <cellStyle name="Normal 12 2 2 8" xfId="4132"/>
    <cellStyle name="Normal 12 2 3" xfId="1457"/>
    <cellStyle name="Normal 12 2 3 2" xfId="2529"/>
    <cellStyle name="Normal 12 2 3 2 2" xfId="8927"/>
    <cellStyle name="Normal 12 2 3 2 3" xfId="27534"/>
    <cellStyle name="Normal 12 2 3 2 4" xfId="30120"/>
    <cellStyle name="Normal 12 2 3 2 5" xfId="5729"/>
    <cellStyle name="Normal 12 2 3 3" xfId="3588"/>
    <cellStyle name="Normal 12 2 3 3 2" xfId="9986"/>
    <cellStyle name="Normal 12 2 3 3 3" xfId="27995"/>
    <cellStyle name="Normal 12 2 3 3 4" xfId="31179"/>
    <cellStyle name="Normal 12 2 3 3 5" xfId="6788"/>
    <cellStyle name="Normal 12 2 3 4" xfId="7859"/>
    <cellStyle name="Normal 12 2 3 5" xfId="27100"/>
    <cellStyle name="Normal 12 2 3 6" xfId="29052"/>
    <cellStyle name="Normal 12 2 3 7" xfId="4661"/>
    <cellStyle name="Normal 12 2 4" xfId="1999"/>
    <cellStyle name="Normal 12 2 4 2" xfId="8397"/>
    <cellStyle name="Normal 12 2 4 3" xfId="27309"/>
    <cellStyle name="Normal 12 2 4 4" xfId="29590"/>
    <cellStyle name="Normal 12 2 4 5" xfId="5199"/>
    <cellStyle name="Normal 12 2 5" xfId="3058"/>
    <cellStyle name="Normal 12 2 5 2" xfId="9456"/>
    <cellStyle name="Normal 12 2 5 3" xfId="27761"/>
    <cellStyle name="Normal 12 2 5 4" xfId="30649"/>
    <cellStyle name="Normal 12 2 5 5" xfId="6258"/>
    <cellStyle name="Normal 12 2 6" xfId="7329"/>
    <cellStyle name="Normal 12 2 6 2" xfId="26877"/>
    <cellStyle name="Normal 12 2 7" xfId="10799"/>
    <cellStyle name="Normal 12 2 8" xfId="28522"/>
    <cellStyle name="Normal 12 2 9" xfId="4131"/>
    <cellStyle name="Normal 12 3" xfId="769"/>
    <cellStyle name="Normal 12 3 2" xfId="1459"/>
    <cellStyle name="Normal 12 3 2 2" xfId="2531"/>
    <cellStyle name="Normal 12 3 2 2 2" xfId="8929"/>
    <cellStyle name="Normal 12 3 2 2 3" xfId="27536"/>
    <cellStyle name="Normal 12 3 2 2 4" xfId="30122"/>
    <cellStyle name="Normal 12 3 2 2 5" xfId="5731"/>
    <cellStyle name="Normal 12 3 2 3" xfId="3590"/>
    <cellStyle name="Normal 12 3 2 3 2" xfId="9988"/>
    <cellStyle name="Normal 12 3 2 3 3" xfId="27997"/>
    <cellStyle name="Normal 12 3 2 3 4" xfId="31181"/>
    <cellStyle name="Normal 12 3 2 3 5" xfId="6790"/>
    <cellStyle name="Normal 12 3 2 4" xfId="7861"/>
    <cellStyle name="Normal 12 3 2 5" xfId="26432"/>
    <cellStyle name="Normal 12 3 2 6" xfId="29054"/>
    <cellStyle name="Normal 12 3 2 7" xfId="4663"/>
    <cellStyle name="Normal 12 3 3" xfId="2001"/>
    <cellStyle name="Normal 12 3 3 2" xfId="8399"/>
    <cellStyle name="Normal 12 3 3 3" xfId="27311"/>
    <cellStyle name="Normal 12 3 3 4" xfId="29592"/>
    <cellStyle name="Normal 12 3 3 5" xfId="5201"/>
    <cellStyle name="Normal 12 3 4" xfId="3060"/>
    <cellStyle name="Normal 12 3 4 2" xfId="9458"/>
    <cellStyle name="Normal 12 3 4 3" xfId="27763"/>
    <cellStyle name="Normal 12 3 4 4" xfId="30651"/>
    <cellStyle name="Normal 12 3 4 5" xfId="6260"/>
    <cellStyle name="Normal 12 3 5" xfId="7331"/>
    <cellStyle name="Normal 12 3 6" xfId="25367"/>
    <cellStyle name="Normal 12 3 7" xfId="28524"/>
    <cellStyle name="Normal 12 3 8" xfId="4133"/>
    <cellStyle name="Normal 12 4" xfId="770"/>
    <cellStyle name="Normal 12 4 2" xfId="1460"/>
    <cellStyle name="Normal 12 4 2 2" xfId="2532"/>
    <cellStyle name="Normal 12 4 2 2 2" xfId="8930"/>
    <cellStyle name="Normal 12 4 2 2 3" xfId="27537"/>
    <cellStyle name="Normal 12 4 2 2 4" xfId="30123"/>
    <cellStyle name="Normal 12 4 2 2 5" xfId="5732"/>
    <cellStyle name="Normal 12 4 2 3" xfId="3591"/>
    <cellStyle name="Normal 12 4 2 3 2" xfId="9989"/>
    <cellStyle name="Normal 12 4 2 3 3" xfId="27998"/>
    <cellStyle name="Normal 12 4 2 3 4" xfId="31182"/>
    <cellStyle name="Normal 12 4 2 3 5" xfId="6791"/>
    <cellStyle name="Normal 12 4 2 4" xfId="7862"/>
    <cellStyle name="Normal 12 4 2 5" xfId="27102"/>
    <cellStyle name="Normal 12 4 2 6" xfId="29055"/>
    <cellStyle name="Normal 12 4 2 7" xfId="4664"/>
    <cellStyle name="Normal 12 4 3" xfId="2002"/>
    <cellStyle name="Normal 12 4 3 2" xfId="8400"/>
    <cellStyle name="Normal 12 4 3 3" xfId="27312"/>
    <cellStyle name="Normal 12 4 3 4" xfId="29593"/>
    <cellStyle name="Normal 12 4 3 5" xfId="5202"/>
    <cellStyle name="Normal 12 4 4" xfId="3061"/>
    <cellStyle name="Normal 12 4 4 2" xfId="9459"/>
    <cellStyle name="Normal 12 4 4 3" xfId="27764"/>
    <cellStyle name="Normal 12 4 4 4" xfId="30652"/>
    <cellStyle name="Normal 12 4 4 5" xfId="6261"/>
    <cellStyle name="Normal 12 4 5" xfId="7332"/>
    <cellStyle name="Normal 12 4 5 2" xfId="26879"/>
    <cellStyle name="Normal 12 4 6" xfId="25352"/>
    <cellStyle name="Normal 12 4 7" xfId="28525"/>
    <cellStyle name="Normal 12 4 8" xfId="4134"/>
    <cellStyle name="Normal 12 5" xfId="1456"/>
    <cellStyle name="Normal 12 5 2" xfId="2528"/>
    <cellStyle name="Normal 12 5 2 2" xfId="8926"/>
    <cellStyle name="Normal 12 5 2 2 2" xfId="27533"/>
    <cellStyle name="Normal 12 5 2 3" xfId="26312"/>
    <cellStyle name="Normal 12 5 2 4" xfId="30119"/>
    <cellStyle name="Normal 12 5 2 5" xfId="5728"/>
    <cellStyle name="Normal 12 5 3" xfId="3587"/>
    <cellStyle name="Normal 12 5 3 2" xfId="9985"/>
    <cellStyle name="Normal 12 5 3 3" xfId="27994"/>
    <cellStyle name="Normal 12 5 3 4" xfId="31178"/>
    <cellStyle name="Normal 12 5 3 5" xfId="6787"/>
    <cellStyle name="Normal 12 5 4" xfId="7858"/>
    <cellStyle name="Normal 12 5 4 2" xfId="27099"/>
    <cellStyle name="Normal 12 5 5" xfId="25696"/>
    <cellStyle name="Normal 12 5 6" xfId="29051"/>
    <cellStyle name="Normal 12 5 7" xfId="4660"/>
    <cellStyle name="Normal 12 6" xfId="1998"/>
    <cellStyle name="Normal 12 6 2" xfId="8396"/>
    <cellStyle name="Normal 12 6 2 2" xfId="26452"/>
    <cellStyle name="Normal 12 6 3" xfId="25315"/>
    <cellStyle name="Normal 12 6 4" xfId="29589"/>
    <cellStyle name="Normal 12 6 5" xfId="5198"/>
    <cellStyle name="Normal 12 7" xfId="3057"/>
    <cellStyle name="Normal 12 7 2" xfId="9455"/>
    <cellStyle name="Normal 12 7 2 2" xfId="26640"/>
    <cellStyle name="Normal 12 7 3" xfId="25837"/>
    <cellStyle name="Normal 12 7 4" xfId="30648"/>
    <cellStyle name="Normal 12 7 5" xfId="6257"/>
    <cellStyle name="Normal 12 8" xfId="7328"/>
    <cellStyle name="Normal 12 8 2" xfId="26171"/>
    <cellStyle name="Normal 12 9" xfId="25127"/>
    <cellStyle name="Normal 13" xfId="771"/>
    <cellStyle name="Normal 13 2" xfId="997"/>
    <cellStyle name="Normal 13 2 2" xfId="1563"/>
    <cellStyle name="Normal 13 2 2 2" xfId="2635"/>
    <cellStyle name="Normal 13 2 2 2 2" xfId="9033"/>
    <cellStyle name="Normal 13 2 2 2 3" xfId="27620"/>
    <cellStyle name="Normal 13 2 2 2 4" xfId="30226"/>
    <cellStyle name="Normal 13 2 2 2 5" xfId="5835"/>
    <cellStyle name="Normal 13 2 2 3" xfId="3694"/>
    <cellStyle name="Normal 13 2 2 3 2" xfId="10092"/>
    <cellStyle name="Normal 13 2 2 3 3" xfId="28085"/>
    <cellStyle name="Normal 13 2 2 3 4" xfId="31285"/>
    <cellStyle name="Normal 13 2 2 3 5" xfId="6894"/>
    <cellStyle name="Normal 13 2 2 4" xfId="7965"/>
    <cellStyle name="Normal 13 2 2 4 2" xfId="27161"/>
    <cellStyle name="Normal 13 2 2 5" xfId="25298"/>
    <cellStyle name="Normal 13 2 2 6" xfId="29158"/>
    <cellStyle name="Normal 13 2 2 7" xfId="4767"/>
    <cellStyle name="Normal 13 2 3" xfId="2105"/>
    <cellStyle name="Normal 13 2 3 2" xfId="8503"/>
    <cellStyle name="Normal 13 2 3 2 2" xfId="27390"/>
    <cellStyle name="Normal 13 2 3 3" xfId="25745"/>
    <cellStyle name="Normal 13 2 3 4" xfId="29696"/>
    <cellStyle name="Normal 13 2 3 5" xfId="5305"/>
    <cellStyle name="Normal 13 2 4" xfId="3164"/>
    <cellStyle name="Normal 13 2 4 2" xfId="9562"/>
    <cellStyle name="Normal 13 2 4 2 2" xfId="27850"/>
    <cellStyle name="Normal 13 2 4 3" xfId="25164"/>
    <cellStyle name="Normal 13 2 4 4" xfId="30755"/>
    <cellStyle name="Normal 13 2 4 5" xfId="6364"/>
    <cellStyle name="Normal 13 2 5" xfId="7435"/>
    <cellStyle name="Normal 13 2 5 2" xfId="26970"/>
    <cellStyle name="Normal 13 2 6" xfId="10798"/>
    <cellStyle name="Normal 13 2 7" xfId="28628"/>
    <cellStyle name="Normal 13 2 8" xfId="4237"/>
    <cellStyle name="Normal 13 3" xfId="10797"/>
    <cellStyle name="Normal 13 4" xfId="25366"/>
    <cellStyle name="Normal 13 5" xfId="25524"/>
    <cellStyle name="Normal 13 5 2" xfId="25827"/>
    <cellStyle name="Normal 13 5 3" xfId="25784"/>
    <cellStyle name="Normal 13 5 3 2" xfId="25879"/>
    <cellStyle name="Normal 13 5 3 2 2" xfId="25919"/>
    <cellStyle name="Normal 13 5 3 2 3" xfId="26026"/>
    <cellStyle name="Normal 13 5 3 2 3 2" xfId="26116"/>
    <cellStyle name="Normal 13 5 3 2 3 3" xfId="26274"/>
    <cellStyle name="Normal 13 5 3 2 3 4" xfId="26381"/>
    <cellStyle name="Normal 13 5 3 2 4" xfId="26173"/>
    <cellStyle name="Normal 13 5 3 3" xfId="25864"/>
    <cellStyle name="Normal 13 5 3 4" xfId="26011"/>
    <cellStyle name="Normal 13 5 3 4 2" xfId="26101"/>
    <cellStyle name="Normal 13 5 3 4 3" xfId="26258"/>
    <cellStyle name="Normal 13 5 3 4 4" xfId="26499"/>
    <cellStyle name="Normal 13 5 3 5" xfId="26172"/>
    <cellStyle name="Normal 13 6" xfId="25833"/>
    <cellStyle name="Normal 13 7" xfId="26039"/>
    <cellStyle name="Normal 13 7 2" xfId="26313"/>
    <cellStyle name="Normal 13 8" xfId="26009"/>
    <cellStyle name="Normal 14" xfId="772"/>
    <cellStyle name="Normal 14 2" xfId="773"/>
    <cellStyle name="Normal 14 2 2" xfId="26881"/>
    <cellStyle name="Normal 14 2 3" xfId="10549"/>
    <cellStyle name="Normal 14 3" xfId="774"/>
    <cellStyle name="Normal 14 3 2" xfId="775"/>
    <cellStyle name="Normal 14 3 2 2" xfId="26882"/>
    <cellStyle name="Normal 14 3 2 3" xfId="26638"/>
    <cellStyle name="Normal 14 3 3" xfId="1461"/>
    <cellStyle name="Normal 14 3 3 2" xfId="2533"/>
    <cellStyle name="Normal 14 3 3 2 2" xfId="8931"/>
    <cellStyle name="Normal 14 3 3 2 3" xfId="27538"/>
    <cellStyle name="Normal 14 3 3 2 4" xfId="30124"/>
    <cellStyle name="Normal 14 3 3 2 5" xfId="5733"/>
    <cellStyle name="Normal 14 3 3 3" xfId="3592"/>
    <cellStyle name="Normal 14 3 3 3 2" xfId="9990"/>
    <cellStyle name="Normal 14 3 3 3 3" xfId="27999"/>
    <cellStyle name="Normal 14 3 3 3 4" xfId="31183"/>
    <cellStyle name="Normal 14 3 3 3 5" xfId="6792"/>
    <cellStyle name="Normal 14 3 3 4" xfId="7863"/>
    <cellStyle name="Normal 14 3 3 5" xfId="27103"/>
    <cellStyle name="Normal 14 3 3 6" xfId="29056"/>
    <cellStyle name="Normal 14 3 3 7" xfId="4665"/>
    <cellStyle name="Normal 14 3 4" xfId="2003"/>
    <cellStyle name="Normal 14 3 4 2" xfId="8401"/>
    <cellStyle name="Normal 14 3 4 3" xfId="27313"/>
    <cellStyle name="Normal 14 3 4 4" xfId="29594"/>
    <cellStyle name="Normal 14 3 4 5" xfId="5203"/>
    <cellStyle name="Normal 14 3 5" xfId="3062"/>
    <cellStyle name="Normal 14 3 5 2" xfId="9460"/>
    <cellStyle name="Normal 14 3 5 3" xfId="27765"/>
    <cellStyle name="Normal 14 3 5 4" xfId="30653"/>
    <cellStyle name="Normal 14 3 5 5" xfId="6262"/>
    <cellStyle name="Normal 14 3 6" xfId="7333"/>
    <cellStyle name="Normal 14 3 7" xfId="25831"/>
    <cellStyle name="Normal 14 3 8" xfId="28526"/>
    <cellStyle name="Normal 14 3 9" xfId="4135"/>
    <cellStyle name="Normal 14 4" xfId="26053"/>
    <cellStyle name="Normal 14 4 2" xfId="26314"/>
    <cellStyle name="Normal 14 5" xfId="26000"/>
    <cellStyle name="Normal 14 6" xfId="26880"/>
    <cellStyle name="Normal 14 7" xfId="10329"/>
    <cellStyle name="Normal 15" xfId="187"/>
    <cellStyle name="Normal 15 2" xfId="1063"/>
    <cellStyle name="Normal 15 2 2" xfId="2135"/>
    <cellStyle name="Normal 15 2 2 2" xfId="8533"/>
    <cellStyle name="Normal 15 2 2 2 2" xfId="25351"/>
    <cellStyle name="Normal 15 2 2 3" xfId="27408"/>
    <cellStyle name="Normal 15 2 2 4" xfId="10796"/>
    <cellStyle name="Normal 15 2 2 5" xfId="29726"/>
    <cellStyle name="Normal 15 2 2 6" xfId="5335"/>
    <cellStyle name="Normal 15 2 3" xfId="3194"/>
    <cellStyle name="Normal 15 2 3 2" xfId="9592"/>
    <cellStyle name="Normal 15 2 3 2 2" xfId="27868"/>
    <cellStyle name="Normal 15 2 3 3" xfId="25364"/>
    <cellStyle name="Normal 15 2 3 4" xfId="30785"/>
    <cellStyle name="Normal 15 2 3 5" xfId="6394"/>
    <cellStyle name="Normal 15 2 4" xfId="7465"/>
    <cellStyle name="Normal 15 2 4 2" xfId="27003"/>
    <cellStyle name="Normal 15 2 5" xfId="10550"/>
    <cellStyle name="Normal 15 2 6" xfId="28658"/>
    <cellStyle name="Normal 15 2 7" xfId="4267"/>
    <cellStyle name="Normal 15 3" xfId="1605"/>
    <cellStyle name="Normal 15 3 2" xfId="8003"/>
    <cellStyle name="Normal 15 3 2 2" xfId="25237"/>
    <cellStyle name="Normal 15 3 3" xfId="27189"/>
    <cellStyle name="Normal 15 3 4" xfId="10795"/>
    <cellStyle name="Normal 15 3 5" xfId="29196"/>
    <cellStyle name="Normal 15 3 6" xfId="4805"/>
    <cellStyle name="Normal 15 4" xfId="2664"/>
    <cellStyle name="Normal 15 4 2" xfId="9062"/>
    <cellStyle name="Normal 15 4 2 2" xfId="27637"/>
    <cellStyle name="Normal 15 4 3" xfId="25363"/>
    <cellStyle name="Normal 15 4 4" xfId="30255"/>
    <cellStyle name="Normal 15 4 5" xfId="5864"/>
    <cellStyle name="Normal 15 5" xfId="6935"/>
    <cellStyle name="Normal 15 5 2" xfId="26315"/>
    <cellStyle name="Normal 15 5 3" xfId="26127"/>
    <cellStyle name="Normal 15 6" xfId="26736"/>
    <cellStyle name="Normal 15 7" xfId="10330"/>
    <cellStyle name="Normal 15 8" xfId="28128"/>
    <cellStyle name="Normal 15 9" xfId="3737"/>
    <cellStyle name="Normal 16" xfId="10331"/>
    <cellStyle name="Normal 16 2" xfId="10551"/>
    <cellStyle name="Normal 16 3" xfId="26234"/>
    <cellStyle name="Normal 17" xfId="10343"/>
    <cellStyle name="Normal 17 2" xfId="10558"/>
    <cellStyle name="Normal 18" xfId="10344"/>
    <cellStyle name="Normal 18 2" xfId="10559"/>
    <cellStyle name="Normal 18 2 2" xfId="10794"/>
    <cellStyle name="Normal 18 2 2 2" xfId="25354"/>
    <cellStyle name="Normal 18 2 3" xfId="25361"/>
    <cellStyle name="Normal 18 3" xfId="10793"/>
    <cellStyle name="Normal 18 3 2" xfId="25238"/>
    <cellStyle name="Normal 18 4" xfId="25359"/>
    <cellStyle name="Normal 19" xfId="10351"/>
    <cellStyle name="Normal 19 2" xfId="10566"/>
    <cellStyle name="Normal 2" xfId="5"/>
    <cellStyle name="Normal 2 10" xfId="25788"/>
    <cellStyle name="Normal 2 10 2" xfId="25849"/>
    <cellStyle name="Normal 2 10 3" xfId="25873"/>
    <cellStyle name="Normal 2 10 3 2" xfId="25930"/>
    <cellStyle name="Normal 2 10 3 3" xfId="25993"/>
    <cellStyle name="Normal 2 10 3 3 2" xfId="26037"/>
    <cellStyle name="Normal 2 10 3 4" xfId="25995"/>
    <cellStyle name="Normal 2 10 3 4 2" xfId="26094"/>
    <cellStyle name="Normal 2 10 3 4 3" xfId="26248"/>
    <cellStyle name="Normal 2 10 3 4 4" xfId="26399"/>
    <cellStyle name="Normal 2 10 4" xfId="25883"/>
    <cellStyle name="Normal 2 10 4 2" xfId="25923"/>
    <cellStyle name="Normal 2 10 4 3" xfId="26030"/>
    <cellStyle name="Normal 2 10 4 3 2" xfId="26120"/>
    <cellStyle name="Normal 2 10 4 3 3" xfId="26278"/>
    <cellStyle name="Normal 2 10 4 3 4" xfId="26398"/>
    <cellStyle name="Normal 2 10 4 4" xfId="26175"/>
    <cellStyle name="Normal 2 10 5" xfId="26015"/>
    <cellStyle name="Normal 2 10 5 2" xfId="26105"/>
    <cellStyle name="Normal 2 10 5 3" xfId="26262"/>
    <cellStyle name="Normal 2 10 5 4" xfId="26481"/>
    <cellStyle name="Normal 2 10 6" xfId="26174"/>
    <cellStyle name="Normal 2 11" xfId="25792"/>
    <cellStyle name="Normal 2 12" xfId="25977"/>
    <cellStyle name="Normal 2 13" xfId="26176"/>
    <cellStyle name="Normal 2 14" xfId="10126"/>
    <cellStyle name="Normal 2 2" xfId="17"/>
    <cellStyle name="Normal 2 2 2" xfId="405"/>
    <cellStyle name="Normal 2 2 2 2" xfId="778"/>
    <cellStyle name="Normal 2 2 2 2 10" xfId="4137"/>
    <cellStyle name="Normal 2 2 2 2 2" xfId="1463"/>
    <cellStyle name="Normal 2 2 2 2 2 2" xfId="2535"/>
    <cellStyle name="Normal 2 2 2 2 2 2 2" xfId="8933"/>
    <cellStyle name="Normal 2 2 2 2 2 2 2 2" xfId="18210"/>
    <cellStyle name="Normal 2 2 2 2 2 2 2 2 2" xfId="24878"/>
    <cellStyle name="Normal 2 2 2 2 2 2 2 3" xfId="21546"/>
    <cellStyle name="Normal 2 2 2 2 2 2 2 4" xfId="14618"/>
    <cellStyle name="Normal 2 2 2 2 2 2 3" xfId="16418"/>
    <cellStyle name="Normal 2 2 2 2 2 2 3 2" xfId="23213"/>
    <cellStyle name="Normal 2 2 2 2 2 2 4" xfId="19880"/>
    <cellStyle name="Normal 2 2 2 2 2 2 5" xfId="12760"/>
    <cellStyle name="Normal 2 2 2 2 2 2 6" xfId="30126"/>
    <cellStyle name="Normal 2 2 2 2 2 2 7" xfId="5735"/>
    <cellStyle name="Normal 2 2 2 2 2 3" xfId="3594"/>
    <cellStyle name="Normal 2 2 2 2 2 3 2" xfId="9992"/>
    <cellStyle name="Normal 2 2 2 2 2 3 2 2" xfId="24045"/>
    <cellStyle name="Normal 2 2 2 2 2 3 2 3" xfId="17377"/>
    <cellStyle name="Normal 2 2 2 2 2 3 3" xfId="20713"/>
    <cellStyle name="Normal 2 2 2 2 2 3 4" xfId="13784"/>
    <cellStyle name="Normal 2 2 2 2 2 3 5" xfId="31185"/>
    <cellStyle name="Normal 2 2 2 2 2 3 6" xfId="6794"/>
    <cellStyle name="Normal 2 2 2 2 2 4" xfId="7865"/>
    <cellStyle name="Normal 2 2 2 2 2 4 2" xfId="22380"/>
    <cellStyle name="Normal 2 2 2 2 2 4 3" xfId="15585"/>
    <cellStyle name="Normal 2 2 2 2 2 5" xfId="19047"/>
    <cellStyle name="Normal 2 2 2 2 2 6" xfId="11920"/>
    <cellStyle name="Normal 2 2 2 2 2 7" xfId="29058"/>
    <cellStyle name="Normal 2 2 2 2 2 8" xfId="4667"/>
    <cellStyle name="Normal 2 2 2 2 3" xfId="2005"/>
    <cellStyle name="Normal 2 2 2 2 3 2" xfId="8403"/>
    <cellStyle name="Normal 2 2 2 2 3 2 2" xfId="17794"/>
    <cellStyle name="Normal 2 2 2 2 3 2 2 2" xfId="24462"/>
    <cellStyle name="Normal 2 2 2 2 3 2 3" xfId="21130"/>
    <cellStyle name="Normal 2 2 2 2 3 2 4" xfId="14202"/>
    <cellStyle name="Normal 2 2 2 2 3 3" xfId="16002"/>
    <cellStyle name="Normal 2 2 2 2 3 3 2" xfId="22797"/>
    <cellStyle name="Normal 2 2 2 2 3 4" xfId="19464"/>
    <cellStyle name="Normal 2 2 2 2 3 5" xfId="12344"/>
    <cellStyle name="Normal 2 2 2 2 3 6" xfId="29596"/>
    <cellStyle name="Normal 2 2 2 2 3 7" xfId="5205"/>
    <cellStyle name="Normal 2 2 2 2 4" xfId="3064"/>
    <cellStyle name="Normal 2 2 2 2 4 2" xfId="9462"/>
    <cellStyle name="Normal 2 2 2 2 4 2 2" xfId="23629"/>
    <cellStyle name="Normal 2 2 2 2 4 2 3" xfId="16961"/>
    <cellStyle name="Normal 2 2 2 2 4 3" xfId="20297"/>
    <cellStyle name="Normal 2 2 2 2 4 4" xfId="13304"/>
    <cellStyle name="Normal 2 2 2 2 4 5" xfId="30655"/>
    <cellStyle name="Normal 2 2 2 2 4 6" xfId="6264"/>
    <cellStyle name="Normal 2 2 2 2 5" xfId="7335"/>
    <cellStyle name="Normal 2 2 2 2 5 2" xfId="21964"/>
    <cellStyle name="Normal 2 2 2 2 5 3" xfId="15169"/>
    <cellStyle name="Normal 2 2 2 2 6" xfId="18631"/>
    <cellStyle name="Normal 2 2 2 2 7" xfId="26002"/>
    <cellStyle name="Normal 2 2 2 2 8" xfId="11430"/>
    <cellStyle name="Normal 2 2 2 2 9" xfId="28528"/>
    <cellStyle name="Normal 2 2 2 3" xfId="777"/>
    <cellStyle name="Normal 2 2 2 3 2" xfId="1462"/>
    <cellStyle name="Normal 2 2 2 3 2 2" xfId="2534"/>
    <cellStyle name="Normal 2 2 2 3 2 2 2" xfId="8932"/>
    <cellStyle name="Normal 2 2 2 3 2 2 2 2" xfId="24669"/>
    <cellStyle name="Normal 2 2 2 3 2 2 2 3" xfId="18001"/>
    <cellStyle name="Normal 2 2 2 3 2 2 3" xfId="21337"/>
    <cellStyle name="Normal 2 2 2 3 2 2 4" xfId="14409"/>
    <cellStyle name="Normal 2 2 2 3 2 2 5" xfId="30125"/>
    <cellStyle name="Normal 2 2 2 3 2 2 6" xfId="5734"/>
    <cellStyle name="Normal 2 2 2 3 2 3" xfId="3593"/>
    <cellStyle name="Normal 2 2 2 3 2 3 2" xfId="9991"/>
    <cellStyle name="Normal 2 2 2 3 2 3 2 2" xfId="23004"/>
    <cellStyle name="Normal 2 2 2 3 2 3 3" xfId="16209"/>
    <cellStyle name="Normal 2 2 2 3 2 3 4" xfId="31184"/>
    <cellStyle name="Normal 2 2 2 3 2 3 5" xfId="6793"/>
    <cellStyle name="Normal 2 2 2 3 2 4" xfId="7864"/>
    <cellStyle name="Normal 2 2 2 3 2 4 2" xfId="19671"/>
    <cellStyle name="Normal 2 2 2 3 2 5" xfId="12551"/>
    <cellStyle name="Normal 2 2 2 3 2 6" xfId="29057"/>
    <cellStyle name="Normal 2 2 2 3 2 7" xfId="4666"/>
    <cellStyle name="Normal 2 2 2 3 3" xfId="2004"/>
    <cellStyle name="Normal 2 2 2 3 3 2" xfId="8402"/>
    <cellStyle name="Normal 2 2 2 3 3 2 2" xfId="23836"/>
    <cellStyle name="Normal 2 2 2 3 3 2 3" xfId="17168"/>
    <cellStyle name="Normal 2 2 2 3 3 3" xfId="20504"/>
    <cellStyle name="Normal 2 2 2 3 3 4" xfId="13575"/>
    <cellStyle name="Normal 2 2 2 3 3 5" xfId="29595"/>
    <cellStyle name="Normal 2 2 2 3 3 6" xfId="5204"/>
    <cellStyle name="Normal 2 2 2 3 4" xfId="3063"/>
    <cellStyle name="Normal 2 2 2 3 4 2" xfId="9461"/>
    <cellStyle name="Normal 2 2 2 3 4 2 2" xfId="22171"/>
    <cellStyle name="Normal 2 2 2 3 4 3" xfId="15376"/>
    <cellStyle name="Normal 2 2 2 3 4 4" xfId="30654"/>
    <cellStyle name="Normal 2 2 2 3 4 5" xfId="6263"/>
    <cellStyle name="Normal 2 2 2 3 5" xfId="7334"/>
    <cellStyle name="Normal 2 2 2 3 5 2" xfId="18838"/>
    <cellStyle name="Normal 2 2 2 3 6" xfId="11706"/>
    <cellStyle name="Normal 2 2 2 3 7" xfId="28527"/>
    <cellStyle name="Normal 2 2 2 3 8" xfId="4136"/>
    <cellStyle name="Normal 2 2 2 4" xfId="12134"/>
    <cellStyle name="Normal 2 2 2 4 2" xfId="13992"/>
    <cellStyle name="Normal 2 2 2 4 2 2" xfId="17584"/>
    <cellStyle name="Normal 2 2 2 4 2 2 2" xfId="24252"/>
    <cellStyle name="Normal 2 2 2 4 2 3" xfId="20920"/>
    <cellStyle name="Normal 2 2 2 4 3" xfId="15792"/>
    <cellStyle name="Normal 2 2 2 4 3 2" xfId="22587"/>
    <cellStyle name="Normal 2 2 2 4 4" xfId="19254"/>
    <cellStyle name="Normal 2 2 2 5" xfId="13094"/>
    <cellStyle name="Normal 2 2 2 5 2" xfId="14733"/>
    <cellStyle name="Normal 2 2 2 5 3" xfId="16751"/>
    <cellStyle name="Normal 2 2 2 5 3 2" xfId="23419"/>
    <cellStyle name="Normal 2 2 2 5 4" xfId="20087"/>
    <cellStyle name="Normal 2 2 2 6" xfId="14959"/>
    <cellStyle name="Normal 2 2 2 6 2" xfId="21754"/>
    <cellStyle name="Normal 2 2 2 7" xfId="18506"/>
    <cellStyle name="Normal 2 2 2 8" xfId="10792"/>
    <cellStyle name="Normal 2 2 3" xfId="779"/>
    <cellStyle name="Normal 2 2 3 2" xfId="26434"/>
    <cellStyle name="Normal 2 2 3 3" xfId="26883"/>
    <cellStyle name="Normal 2 2 3 4" xfId="25355"/>
    <cellStyle name="Normal 2 2 4" xfId="780"/>
    <cellStyle name="Normal 2 2 4 2" xfId="1464"/>
    <cellStyle name="Normal 2 2 4 2 2" xfId="2536"/>
    <cellStyle name="Normal 2 2 4 2 2 2" xfId="8934"/>
    <cellStyle name="Normal 2 2 4 2 2 3" xfId="27539"/>
    <cellStyle name="Normal 2 2 4 2 2 4" xfId="30127"/>
    <cellStyle name="Normal 2 2 4 2 2 5" xfId="5736"/>
    <cellStyle name="Normal 2 2 4 2 3" xfId="3595"/>
    <cellStyle name="Normal 2 2 4 2 3 2" xfId="9993"/>
    <cellStyle name="Normal 2 2 4 2 3 3" xfId="28000"/>
    <cellStyle name="Normal 2 2 4 2 3 4" xfId="31186"/>
    <cellStyle name="Normal 2 2 4 2 3 5" xfId="6795"/>
    <cellStyle name="Normal 2 2 4 2 4" xfId="7866"/>
    <cellStyle name="Normal 2 2 4 2 5" xfId="27104"/>
    <cellStyle name="Normal 2 2 4 2 6" xfId="29059"/>
    <cellStyle name="Normal 2 2 4 2 7" xfId="4668"/>
    <cellStyle name="Normal 2 2 4 3" xfId="2006"/>
    <cellStyle name="Normal 2 2 4 3 2" xfId="8404"/>
    <cellStyle name="Normal 2 2 4 3 3" xfId="27314"/>
    <cellStyle name="Normal 2 2 4 3 4" xfId="29597"/>
    <cellStyle name="Normal 2 2 4 3 5" xfId="5206"/>
    <cellStyle name="Normal 2 2 4 4" xfId="3065"/>
    <cellStyle name="Normal 2 2 4 4 2" xfId="9463"/>
    <cellStyle name="Normal 2 2 4 4 3" xfId="27766"/>
    <cellStyle name="Normal 2 2 4 4 4" xfId="30656"/>
    <cellStyle name="Normal 2 2 4 4 5" xfId="6265"/>
    <cellStyle name="Normal 2 2 4 5" xfId="7336"/>
    <cellStyle name="Normal 2 2 4 5 2" xfId="26884"/>
    <cellStyle name="Normal 2 2 4 6" xfId="25533"/>
    <cellStyle name="Normal 2 2 4 7" xfId="28529"/>
    <cellStyle name="Normal 2 2 4 8" xfId="4138"/>
    <cellStyle name="Normal 2 2 5" xfId="781"/>
    <cellStyle name="Normal 2 2 5 2" xfId="1465"/>
    <cellStyle name="Normal 2 2 5 2 2" xfId="2537"/>
    <cellStyle name="Normal 2 2 5 2 2 2" xfId="8935"/>
    <cellStyle name="Normal 2 2 5 2 2 3" xfId="27540"/>
    <cellStyle name="Normal 2 2 5 2 2 4" xfId="30128"/>
    <cellStyle name="Normal 2 2 5 2 2 5" xfId="5737"/>
    <cellStyle name="Normal 2 2 5 2 3" xfId="3596"/>
    <cellStyle name="Normal 2 2 5 2 3 2" xfId="9994"/>
    <cellStyle name="Normal 2 2 5 2 3 3" xfId="28001"/>
    <cellStyle name="Normal 2 2 5 2 3 4" xfId="31187"/>
    <cellStyle name="Normal 2 2 5 2 3 5" xfId="6796"/>
    <cellStyle name="Normal 2 2 5 2 4" xfId="7867"/>
    <cellStyle name="Normal 2 2 5 2 5" xfId="26639"/>
    <cellStyle name="Normal 2 2 5 2 6" xfId="29060"/>
    <cellStyle name="Normal 2 2 5 2 7" xfId="4669"/>
    <cellStyle name="Normal 2 2 5 3" xfId="2007"/>
    <cellStyle name="Normal 2 2 5 3 2" xfId="8405"/>
    <cellStyle name="Normal 2 2 5 3 3" xfId="27315"/>
    <cellStyle name="Normal 2 2 5 3 4" xfId="29598"/>
    <cellStyle name="Normal 2 2 5 3 5" xfId="5207"/>
    <cellStyle name="Normal 2 2 5 4" xfId="3066"/>
    <cellStyle name="Normal 2 2 5 4 2" xfId="9464"/>
    <cellStyle name="Normal 2 2 5 4 3" xfId="27767"/>
    <cellStyle name="Normal 2 2 5 4 4" xfId="30657"/>
    <cellStyle name="Normal 2 2 5 4 5" xfId="6266"/>
    <cellStyle name="Normal 2 2 5 5" xfId="7337"/>
    <cellStyle name="Normal 2 2 5 6" xfId="25836"/>
    <cellStyle name="Normal 2 2 5 7" xfId="28530"/>
    <cellStyle name="Normal 2 2 5 8" xfId="4139"/>
    <cellStyle name="Normal 2 2 6" xfId="239"/>
    <cellStyle name="Normal 2 2 6 2" xfId="1090"/>
    <cellStyle name="Normal 2 2 6 2 2" xfId="2162"/>
    <cellStyle name="Normal 2 2 6 2 2 2" xfId="8560"/>
    <cellStyle name="Normal 2 2 6 2 2 3" xfId="27430"/>
    <cellStyle name="Normal 2 2 6 2 2 4" xfId="29753"/>
    <cellStyle name="Normal 2 2 6 2 2 5" xfId="5362"/>
    <cellStyle name="Normal 2 2 6 2 3" xfId="3221"/>
    <cellStyle name="Normal 2 2 6 2 3 2" xfId="9619"/>
    <cellStyle name="Normal 2 2 6 2 3 3" xfId="27891"/>
    <cellStyle name="Normal 2 2 6 2 3 4" xfId="30812"/>
    <cellStyle name="Normal 2 2 6 2 3 5" xfId="6421"/>
    <cellStyle name="Normal 2 2 6 2 4" xfId="7492"/>
    <cellStyle name="Normal 2 2 6 2 5" xfId="27024"/>
    <cellStyle name="Normal 2 2 6 2 6" xfId="28685"/>
    <cellStyle name="Normal 2 2 6 2 7" xfId="4294"/>
    <cellStyle name="Normal 2 2 6 3" xfId="1632"/>
    <cellStyle name="Normal 2 2 6 3 2" xfId="8030"/>
    <cellStyle name="Normal 2 2 6 3 3" xfId="27211"/>
    <cellStyle name="Normal 2 2 6 3 4" xfId="29223"/>
    <cellStyle name="Normal 2 2 6 3 5" xfId="4832"/>
    <cellStyle name="Normal 2 2 6 4" xfId="2691"/>
    <cellStyle name="Normal 2 2 6 4 2" xfId="9089"/>
    <cellStyle name="Normal 2 2 6 4 3" xfId="27659"/>
    <cellStyle name="Normal 2 2 6 4 4" xfId="30282"/>
    <cellStyle name="Normal 2 2 6 4 5" xfId="5891"/>
    <cellStyle name="Normal 2 2 6 5" xfId="6962"/>
    <cellStyle name="Normal 2 2 6 6" xfId="26177"/>
    <cellStyle name="Normal 2 2 6 7" xfId="28155"/>
    <cellStyle name="Normal 2 2 6 8" xfId="3764"/>
    <cellStyle name="Normal 2 3" xfId="179"/>
    <cellStyle name="Normal 2 3 2" xfId="406"/>
    <cellStyle name="Normal 2 3 2 2" xfId="1163"/>
    <cellStyle name="Normal 2 3 2 2 2" xfId="2235"/>
    <cellStyle name="Normal 2 3 2 2 2 2" xfId="8633"/>
    <cellStyle name="Normal 2 3 2 2 2 3" xfId="27449"/>
    <cellStyle name="Normal 2 3 2 2 2 4" xfId="29826"/>
    <cellStyle name="Normal 2 3 2 2 2 5" xfId="5435"/>
    <cellStyle name="Normal 2 3 2 2 3" xfId="3294"/>
    <cellStyle name="Normal 2 3 2 2 3 2" xfId="9692"/>
    <cellStyle name="Normal 2 3 2 2 3 3" xfId="27910"/>
    <cellStyle name="Normal 2 3 2 2 3 4" xfId="30885"/>
    <cellStyle name="Normal 2 3 2 2 3 5" xfId="6494"/>
    <cellStyle name="Normal 2 3 2 2 4" xfId="7565"/>
    <cellStyle name="Normal 2 3 2 2 4 2" xfId="27039"/>
    <cellStyle name="Normal 2 3 2 2 5" xfId="25429"/>
    <cellStyle name="Normal 2 3 2 2 6" xfId="28758"/>
    <cellStyle name="Normal 2 3 2 2 7" xfId="4367"/>
    <cellStyle name="Normal 2 3 2 3" xfId="1705"/>
    <cellStyle name="Normal 2 3 2 3 2" xfId="8103"/>
    <cellStyle name="Normal 2 3 2 3 3" xfId="27228"/>
    <cellStyle name="Normal 2 3 2 3 4" xfId="29296"/>
    <cellStyle name="Normal 2 3 2 3 5" xfId="4905"/>
    <cellStyle name="Normal 2 3 2 4" xfId="2764"/>
    <cellStyle name="Normal 2 3 2 4 2" xfId="9162"/>
    <cellStyle name="Normal 2 3 2 4 3" xfId="27678"/>
    <cellStyle name="Normal 2 3 2 4 4" xfId="30355"/>
    <cellStyle name="Normal 2 3 2 4 5" xfId="5964"/>
    <cellStyle name="Normal 2 3 2 5" xfId="7035"/>
    <cellStyle name="Normal 2 3 2 5 2" xfId="26808"/>
    <cellStyle name="Normal 2 3 2 6" xfId="10791"/>
    <cellStyle name="Normal 2 3 2 7" xfId="28228"/>
    <cellStyle name="Normal 2 3 2 8" xfId="3837"/>
    <cellStyle name="Normal 2 3 3" xfId="782"/>
    <cellStyle name="Normal 2 3 3 2" xfId="26885"/>
    <cellStyle name="Normal 2 3 3 3" xfId="25294"/>
    <cellStyle name="Normal 2 3 4" xfId="998"/>
    <cellStyle name="Normal 2 3 4 2" xfId="26971"/>
    <cellStyle name="Normal 2 3 4 3" xfId="25273"/>
    <cellStyle name="Normal 2 3 5" xfId="25820"/>
    <cellStyle name="Normal 2 3 6" xfId="26178"/>
    <cellStyle name="Normal 2 3 7" xfId="10302"/>
    <cellStyle name="Normal 2 4" xfId="932"/>
    <cellStyle name="Normal 2 4 10" xfId="18440"/>
    <cellStyle name="Normal 2 4 11" xfId="26941"/>
    <cellStyle name="Normal 2 4 12" xfId="10303"/>
    <cellStyle name="Normal 2 4 2" xfId="10643"/>
    <cellStyle name="Normal 2 4 2 2" xfId="11149"/>
    <cellStyle name="Normal 2 4 2 2 2" xfId="11480"/>
    <cellStyle name="Normal 2 4 2 2 2 2" xfId="11970"/>
    <cellStyle name="Normal 2 4 2 2 2 2 2" xfId="12810"/>
    <cellStyle name="Normal 2 4 2 2 2 2 2 2" xfId="14668"/>
    <cellStyle name="Normal 2 4 2 2 2 2 2 2 2" xfId="18260"/>
    <cellStyle name="Normal 2 4 2 2 2 2 2 2 2 2" xfId="24928"/>
    <cellStyle name="Normal 2 4 2 2 2 2 2 2 3" xfId="21596"/>
    <cellStyle name="Normal 2 4 2 2 2 2 2 3" xfId="16468"/>
    <cellStyle name="Normal 2 4 2 2 2 2 2 3 2" xfId="23263"/>
    <cellStyle name="Normal 2 4 2 2 2 2 2 4" xfId="19930"/>
    <cellStyle name="Normal 2 4 2 2 2 2 3" xfId="13834"/>
    <cellStyle name="Normal 2 4 2 2 2 2 3 2" xfId="17427"/>
    <cellStyle name="Normal 2 4 2 2 2 2 3 2 2" xfId="24095"/>
    <cellStyle name="Normal 2 4 2 2 2 2 3 3" xfId="20763"/>
    <cellStyle name="Normal 2 4 2 2 2 2 4" xfId="15635"/>
    <cellStyle name="Normal 2 4 2 2 2 2 4 2" xfId="22430"/>
    <cellStyle name="Normal 2 4 2 2 2 2 5" xfId="19097"/>
    <cellStyle name="Normal 2 4 2 2 2 3" xfId="12394"/>
    <cellStyle name="Normal 2 4 2 2 2 3 2" xfId="14252"/>
    <cellStyle name="Normal 2 4 2 2 2 3 2 2" xfId="17844"/>
    <cellStyle name="Normal 2 4 2 2 2 3 2 2 2" xfId="24512"/>
    <cellStyle name="Normal 2 4 2 2 2 3 2 3" xfId="21180"/>
    <cellStyle name="Normal 2 4 2 2 2 3 3" xfId="16052"/>
    <cellStyle name="Normal 2 4 2 2 2 3 3 2" xfId="22847"/>
    <cellStyle name="Normal 2 4 2 2 2 3 4" xfId="19514"/>
    <cellStyle name="Normal 2 4 2 2 2 4" xfId="13354"/>
    <cellStyle name="Normal 2 4 2 2 2 4 2" xfId="17011"/>
    <cellStyle name="Normal 2 4 2 2 2 4 2 2" xfId="23679"/>
    <cellStyle name="Normal 2 4 2 2 2 4 3" xfId="20347"/>
    <cellStyle name="Normal 2 4 2 2 2 5" xfId="15219"/>
    <cellStyle name="Normal 2 4 2 2 2 5 2" xfId="22014"/>
    <cellStyle name="Normal 2 4 2 2 2 6" xfId="18681"/>
    <cellStyle name="Normal 2 4 2 2 3" xfId="11757"/>
    <cellStyle name="Normal 2 4 2 2 3 2" xfId="12602"/>
    <cellStyle name="Normal 2 4 2 2 3 2 2" xfId="14460"/>
    <cellStyle name="Normal 2 4 2 2 3 2 2 2" xfId="18052"/>
    <cellStyle name="Normal 2 4 2 2 3 2 2 2 2" xfId="24720"/>
    <cellStyle name="Normal 2 4 2 2 3 2 2 3" xfId="21388"/>
    <cellStyle name="Normal 2 4 2 2 3 2 3" xfId="16260"/>
    <cellStyle name="Normal 2 4 2 2 3 2 3 2" xfId="23055"/>
    <cellStyle name="Normal 2 4 2 2 3 2 4" xfId="19722"/>
    <cellStyle name="Normal 2 4 2 2 3 3" xfId="13626"/>
    <cellStyle name="Normal 2 4 2 2 3 3 2" xfId="17219"/>
    <cellStyle name="Normal 2 4 2 2 3 3 2 2" xfId="23887"/>
    <cellStyle name="Normal 2 4 2 2 3 3 3" xfId="20555"/>
    <cellStyle name="Normal 2 4 2 2 3 4" xfId="15427"/>
    <cellStyle name="Normal 2 4 2 2 3 4 2" xfId="22222"/>
    <cellStyle name="Normal 2 4 2 2 3 5" xfId="18889"/>
    <cellStyle name="Normal 2 4 2 2 4" xfId="12185"/>
    <cellStyle name="Normal 2 4 2 2 4 2" xfId="14043"/>
    <cellStyle name="Normal 2 4 2 2 4 2 2" xfId="17635"/>
    <cellStyle name="Normal 2 4 2 2 4 2 2 2" xfId="24303"/>
    <cellStyle name="Normal 2 4 2 2 4 2 3" xfId="20971"/>
    <cellStyle name="Normal 2 4 2 2 4 3" xfId="15843"/>
    <cellStyle name="Normal 2 4 2 2 4 3 2" xfId="22638"/>
    <cellStyle name="Normal 2 4 2 2 4 4" xfId="19305"/>
    <cellStyle name="Normal 2 4 2 2 5" xfId="13145"/>
    <cellStyle name="Normal 2 4 2 2 5 2" xfId="16802"/>
    <cellStyle name="Normal 2 4 2 2 5 2 2" xfId="23470"/>
    <cellStyle name="Normal 2 4 2 2 5 3" xfId="20138"/>
    <cellStyle name="Normal 2 4 2 2 6" xfId="15010"/>
    <cellStyle name="Normal 2 4 2 2 6 2" xfId="21805"/>
    <cellStyle name="Normal 2 4 2 2 7" xfId="18495"/>
    <cellStyle name="Normal 2 4 2 3" xfId="11400"/>
    <cellStyle name="Normal 2 4 2 3 2" xfId="11890"/>
    <cellStyle name="Normal 2 4 2 3 2 2" xfId="12730"/>
    <cellStyle name="Normal 2 4 2 3 2 2 2" xfId="14588"/>
    <cellStyle name="Normal 2 4 2 3 2 2 2 2" xfId="18180"/>
    <cellStyle name="Normal 2 4 2 3 2 2 2 2 2" xfId="24848"/>
    <cellStyle name="Normal 2 4 2 3 2 2 2 3" xfId="21516"/>
    <cellStyle name="Normal 2 4 2 3 2 2 3" xfId="16388"/>
    <cellStyle name="Normal 2 4 2 3 2 2 3 2" xfId="23183"/>
    <cellStyle name="Normal 2 4 2 3 2 2 4" xfId="19850"/>
    <cellStyle name="Normal 2 4 2 3 2 3" xfId="13754"/>
    <cellStyle name="Normal 2 4 2 3 2 3 2" xfId="17347"/>
    <cellStyle name="Normal 2 4 2 3 2 3 2 2" xfId="24015"/>
    <cellStyle name="Normal 2 4 2 3 2 3 3" xfId="20683"/>
    <cellStyle name="Normal 2 4 2 3 2 4" xfId="15555"/>
    <cellStyle name="Normal 2 4 2 3 2 4 2" xfId="22350"/>
    <cellStyle name="Normal 2 4 2 3 2 5" xfId="19017"/>
    <cellStyle name="Normal 2 4 2 3 3" xfId="12314"/>
    <cellStyle name="Normal 2 4 2 3 3 2" xfId="14172"/>
    <cellStyle name="Normal 2 4 2 3 3 2 2" xfId="17764"/>
    <cellStyle name="Normal 2 4 2 3 3 2 2 2" xfId="24432"/>
    <cellStyle name="Normal 2 4 2 3 3 2 3" xfId="21100"/>
    <cellStyle name="Normal 2 4 2 3 3 3" xfId="15972"/>
    <cellStyle name="Normal 2 4 2 3 3 3 2" xfId="22767"/>
    <cellStyle name="Normal 2 4 2 3 3 4" xfId="19434"/>
    <cellStyle name="Normal 2 4 2 3 4" xfId="13274"/>
    <cellStyle name="Normal 2 4 2 3 4 2" xfId="16931"/>
    <cellStyle name="Normal 2 4 2 3 4 2 2" xfId="23599"/>
    <cellStyle name="Normal 2 4 2 3 4 3" xfId="20267"/>
    <cellStyle name="Normal 2 4 2 3 5" xfId="15139"/>
    <cellStyle name="Normal 2 4 2 3 5 2" xfId="21934"/>
    <cellStyle name="Normal 2 4 2 3 6" xfId="18601"/>
    <cellStyle name="Normal 2 4 2 4" xfId="11676"/>
    <cellStyle name="Normal 2 4 2 4 2" xfId="12521"/>
    <cellStyle name="Normal 2 4 2 4 2 2" xfId="14379"/>
    <cellStyle name="Normal 2 4 2 4 2 2 2" xfId="17971"/>
    <cellStyle name="Normal 2 4 2 4 2 2 2 2" xfId="24639"/>
    <cellStyle name="Normal 2 4 2 4 2 2 3" xfId="21307"/>
    <cellStyle name="Normal 2 4 2 4 2 3" xfId="16179"/>
    <cellStyle name="Normal 2 4 2 4 2 3 2" xfId="22974"/>
    <cellStyle name="Normal 2 4 2 4 2 4" xfId="19641"/>
    <cellStyle name="Normal 2 4 2 4 3" xfId="13545"/>
    <cellStyle name="Normal 2 4 2 4 3 2" xfId="17138"/>
    <cellStyle name="Normal 2 4 2 4 3 2 2" xfId="23806"/>
    <cellStyle name="Normal 2 4 2 4 3 3" xfId="20474"/>
    <cellStyle name="Normal 2 4 2 4 4" xfId="15346"/>
    <cellStyle name="Normal 2 4 2 4 4 2" xfId="22141"/>
    <cellStyle name="Normal 2 4 2 4 5" xfId="18808"/>
    <cellStyle name="Normal 2 4 2 5" xfId="12104"/>
    <cellStyle name="Normal 2 4 2 5 2" xfId="13962"/>
    <cellStyle name="Normal 2 4 2 5 2 2" xfId="17554"/>
    <cellStyle name="Normal 2 4 2 5 2 2 2" xfId="24222"/>
    <cellStyle name="Normal 2 4 2 5 2 3" xfId="20890"/>
    <cellStyle name="Normal 2 4 2 5 3" xfId="15762"/>
    <cellStyle name="Normal 2 4 2 5 3 2" xfId="22557"/>
    <cellStyle name="Normal 2 4 2 5 4" xfId="19224"/>
    <cellStyle name="Normal 2 4 2 6" xfId="13064"/>
    <cellStyle name="Normal 2 4 2 6 2" xfId="16721"/>
    <cellStyle name="Normal 2 4 2 6 2 2" xfId="23389"/>
    <cellStyle name="Normal 2 4 2 6 3" xfId="20057"/>
    <cellStyle name="Normal 2 4 2 7" xfId="14929"/>
    <cellStyle name="Normal 2 4 2 7 2" xfId="21724"/>
    <cellStyle name="Normal 2 4 2 8" xfId="18563"/>
    <cellStyle name="Normal 2 4 3" xfId="10790"/>
    <cellStyle name="Normal 2 4 3 2" xfId="26456"/>
    <cellStyle name="Normal 2 4 3 3" xfId="25307"/>
    <cellStyle name="Normal 2 4 4" xfId="11137"/>
    <cellStyle name="Normal 2 4 4 2" xfId="11478"/>
    <cellStyle name="Normal 2 4 4 2 2" xfId="11968"/>
    <cellStyle name="Normal 2 4 4 2 2 2" xfId="12808"/>
    <cellStyle name="Normal 2 4 4 2 2 2 2" xfId="14666"/>
    <cellStyle name="Normal 2 4 4 2 2 2 2 2" xfId="18258"/>
    <cellStyle name="Normal 2 4 4 2 2 2 2 2 2" xfId="24926"/>
    <cellStyle name="Normal 2 4 4 2 2 2 2 3" xfId="21594"/>
    <cellStyle name="Normal 2 4 4 2 2 2 3" xfId="16466"/>
    <cellStyle name="Normal 2 4 4 2 2 2 3 2" xfId="23261"/>
    <cellStyle name="Normal 2 4 4 2 2 2 4" xfId="19928"/>
    <cellStyle name="Normal 2 4 4 2 2 3" xfId="13832"/>
    <cellStyle name="Normal 2 4 4 2 2 3 2" xfId="17425"/>
    <cellStyle name="Normal 2 4 4 2 2 3 2 2" xfId="24093"/>
    <cellStyle name="Normal 2 4 4 2 2 3 3" xfId="20761"/>
    <cellStyle name="Normal 2 4 4 2 2 4" xfId="15633"/>
    <cellStyle name="Normal 2 4 4 2 2 4 2" xfId="22428"/>
    <cellStyle name="Normal 2 4 4 2 2 5" xfId="19095"/>
    <cellStyle name="Normal 2 4 4 2 3" xfId="12392"/>
    <cellStyle name="Normal 2 4 4 2 3 2" xfId="14250"/>
    <cellStyle name="Normal 2 4 4 2 3 2 2" xfId="17842"/>
    <cellStyle name="Normal 2 4 4 2 3 2 2 2" xfId="24510"/>
    <cellStyle name="Normal 2 4 4 2 3 2 3" xfId="21178"/>
    <cellStyle name="Normal 2 4 4 2 3 3" xfId="16050"/>
    <cellStyle name="Normal 2 4 4 2 3 3 2" xfId="22845"/>
    <cellStyle name="Normal 2 4 4 2 3 4" xfId="19512"/>
    <cellStyle name="Normal 2 4 4 2 4" xfId="13352"/>
    <cellStyle name="Normal 2 4 4 2 4 2" xfId="17009"/>
    <cellStyle name="Normal 2 4 4 2 4 2 2" xfId="23677"/>
    <cellStyle name="Normal 2 4 4 2 4 3" xfId="20345"/>
    <cellStyle name="Normal 2 4 4 2 5" xfId="15217"/>
    <cellStyle name="Normal 2 4 4 2 5 2" xfId="22012"/>
    <cellStyle name="Normal 2 4 4 2 6" xfId="18679"/>
    <cellStyle name="Normal 2 4 4 3" xfId="11754"/>
    <cellStyle name="Normal 2 4 4 3 2" xfId="12599"/>
    <cellStyle name="Normal 2 4 4 3 2 2" xfId="14457"/>
    <cellStyle name="Normal 2 4 4 3 2 2 2" xfId="18049"/>
    <cellStyle name="Normal 2 4 4 3 2 2 2 2" xfId="24717"/>
    <cellStyle name="Normal 2 4 4 3 2 2 3" xfId="21385"/>
    <cellStyle name="Normal 2 4 4 3 2 3" xfId="16257"/>
    <cellStyle name="Normal 2 4 4 3 2 3 2" xfId="23052"/>
    <cellStyle name="Normal 2 4 4 3 2 4" xfId="19719"/>
    <cellStyle name="Normal 2 4 4 3 3" xfId="13623"/>
    <cellStyle name="Normal 2 4 4 3 3 2" xfId="17216"/>
    <cellStyle name="Normal 2 4 4 3 3 2 2" xfId="23884"/>
    <cellStyle name="Normal 2 4 4 3 3 3" xfId="20552"/>
    <cellStyle name="Normal 2 4 4 3 4" xfId="15424"/>
    <cellStyle name="Normal 2 4 4 3 4 2" xfId="22219"/>
    <cellStyle name="Normal 2 4 4 3 5" xfId="18886"/>
    <cellStyle name="Normal 2 4 4 4" xfId="12182"/>
    <cellStyle name="Normal 2 4 4 4 2" xfId="14040"/>
    <cellStyle name="Normal 2 4 4 4 2 2" xfId="17632"/>
    <cellStyle name="Normal 2 4 4 4 2 2 2" xfId="24300"/>
    <cellStyle name="Normal 2 4 4 4 2 3" xfId="20968"/>
    <cellStyle name="Normal 2 4 4 4 3" xfId="15840"/>
    <cellStyle name="Normal 2 4 4 4 3 2" xfId="22635"/>
    <cellStyle name="Normal 2 4 4 4 4" xfId="19302"/>
    <cellStyle name="Normal 2 4 4 5" xfId="13142"/>
    <cellStyle name="Normal 2 4 4 5 2" xfId="16799"/>
    <cellStyle name="Normal 2 4 4 5 2 2" xfId="23467"/>
    <cellStyle name="Normal 2 4 4 5 3" xfId="20135"/>
    <cellStyle name="Normal 2 4 4 6" xfId="15007"/>
    <cellStyle name="Normal 2 4 4 6 2" xfId="21802"/>
    <cellStyle name="Normal 2 4 4 7" xfId="18466"/>
    <cellStyle name="Normal 2 4 4 8" xfId="25566"/>
    <cellStyle name="Normal 2 4 5" xfId="11338"/>
    <cellStyle name="Normal 2 4 5 2" xfId="11828"/>
    <cellStyle name="Normal 2 4 5 2 2" xfId="12668"/>
    <cellStyle name="Normal 2 4 5 2 2 2" xfId="14526"/>
    <cellStyle name="Normal 2 4 5 2 2 2 2" xfId="18118"/>
    <cellStyle name="Normal 2 4 5 2 2 2 2 2" xfId="24786"/>
    <cellStyle name="Normal 2 4 5 2 2 2 3" xfId="21454"/>
    <cellStyle name="Normal 2 4 5 2 2 3" xfId="16326"/>
    <cellStyle name="Normal 2 4 5 2 2 3 2" xfId="23121"/>
    <cellStyle name="Normal 2 4 5 2 2 4" xfId="19788"/>
    <cellStyle name="Normal 2 4 5 2 3" xfId="13692"/>
    <cellStyle name="Normal 2 4 5 2 3 2" xfId="17285"/>
    <cellStyle name="Normal 2 4 5 2 3 2 2" xfId="23953"/>
    <cellStyle name="Normal 2 4 5 2 3 3" xfId="20621"/>
    <cellStyle name="Normal 2 4 5 2 4" xfId="15493"/>
    <cellStyle name="Normal 2 4 5 2 4 2" xfId="22288"/>
    <cellStyle name="Normal 2 4 5 2 5" xfId="18955"/>
    <cellStyle name="Normal 2 4 5 3" xfId="12252"/>
    <cellStyle name="Normal 2 4 5 3 2" xfId="14110"/>
    <cellStyle name="Normal 2 4 5 3 2 2" xfId="17702"/>
    <cellStyle name="Normal 2 4 5 3 2 2 2" xfId="24370"/>
    <cellStyle name="Normal 2 4 5 3 2 3" xfId="21038"/>
    <cellStyle name="Normal 2 4 5 3 3" xfId="15910"/>
    <cellStyle name="Normal 2 4 5 3 3 2" xfId="22705"/>
    <cellStyle name="Normal 2 4 5 3 4" xfId="19372"/>
    <cellStyle name="Normal 2 4 5 4" xfId="13212"/>
    <cellStyle name="Normal 2 4 5 4 2" xfId="16869"/>
    <cellStyle name="Normal 2 4 5 4 2 2" xfId="23537"/>
    <cellStyle name="Normal 2 4 5 4 3" xfId="20205"/>
    <cellStyle name="Normal 2 4 5 5" xfId="15077"/>
    <cellStyle name="Normal 2 4 5 5 2" xfId="21872"/>
    <cellStyle name="Normal 2 4 5 6" xfId="18482"/>
    <cellStyle name="Normal 2 4 6" xfId="11614"/>
    <cellStyle name="Normal 2 4 6 2" xfId="12459"/>
    <cellStyle name="Normal 2 4 6 2 2" xfId="14317"/>
    <cellStyle name="Normal 2 4 6 2 2 2" xfId="17909"/>
    <cellStyle name="Normal 2 4 6 2 2 2 2" xfId="24577"/>
    <cellStyle name="Normal 2 4 6 2 2 3" xfId="21245"/>
    <cellStyle name="Normal 2 4 6 2 3" xfId="16117"/>
    <cellStyle name="Normal 2 4 6 2 3 2" xfId="22912"/>
    <cellStyle name="Normal 2 4 6 2 4" xfId="19579"/>
    <cellStyle name="Normal 2 4 6 3" xfId="13483"/>
    <cellStyle name="Normal 2 4 6 3 2" xfId="17076"/>
    <cellStyle name="Normal 2 4 6 3 2 2" xfId="23744"/>
    <cellStyle name="Normal 2 4 6 3 3" xfId="20412"/>
    <cellStyle name="Normal 2 4 6 4" xfId="15284"/>
    <cellStyle name="Normal 2 4 6 4 2" xfId="22079"/>
    <cellStyle name="Normal 2 4 6 5" xfId="18746"/>
    <cellStyle name="Normal 2 4 7" xfId="12042"/>
    <cellStyle name="Normal 2 4 7 2" xfId="13900"/>
    <cellStyle name="Normal 2 4 7 2 2" xfId="17492"/>
    <cellStyle name="Normal 2 4 7 2 2 2" xfId="24160"/>
    <cellStyle name="Normal 2 4 7 2 3" xfId="20828"/>
    <cellStyle name="Normal 2 4 7 3" xfId="15700"/>
    <cellStyle name="Normal 2 4 7 3 2" xfId="22495"/>
    <cellStyle name="Normal 2 4 7 4" xfId="19162"/>
    <cellStyle name="Normal 2 4 8" xfId="13002"/>
    <cellStyle name="Normal 2 4 8 2" xfId="16659"/>
    <cellStyle name="Normal 2 4 8 2 2" xfId="23327"/>
    <cellStyle name="Normal 2 4 8 3" xfId="19995"/>
    <cellStyle name="Normal 2 4 9" xfId="14867"/>
    <cellStyle name="Normal 2 4 9 2" xfId="21662"/>
    <cellStyle name="Normal 2 5" xfId="931"/>
    <cellStyle name="Normal 2 5 2" xfId="10789"/>
    <cellStyle name="Normal 2 5 2 2" xfId="25761"/>
    <cellStyle name="Normal 2 5 2 3" xfId="25776"/>
    <cellStyle name="Normal 2 5 2 3 2" xfId="25851"/>
    <cellStyle name="Normal 2 5 2 3 2 2" xfId="25885"/>
    <cellStyle name="Normal 2 5 2 3 2 2 2" xfId="25926"/>
    <cellStyle name="Normal 2 5 2 3 2 2 3" xfId="26033"/>
    <cellStyle name="Normal 2 5 2 3 2 2 3 2" xfId="26123"/>
    <cellStyle name="Normal 2 5 2 3 2 2 3 3" xfId="26281"/>
    <cellStyle name="Normal 2 5 2 3 2 2 3 4" xfId="26507"/>
    <cellStyle name="Normal 2 5 2 3 2 2 4" xfId="26180"/>
    <cellStyle name="Normal 2 5 2 3 2 3" xfId="25869"/>
    <cellStyle name="Normal 2 5 2 3 2 4" xfId="26017"/>
    <cellStyle name="Normal 2 5 2 3 2 4 2" xfId="26107"/>
    <cellStyle name="Normal 2 5 2 3 2 4 3" xfId="26265"/>
    <cellStyle name="Normal 2 5 2 3 2 4 4" xfId="26501"/>
    <cellStyle name="Normal 2 5 2 3 2 5" xfId="26179"/>
    <cellStyle name="Normal 2 5 2 3 3" xfId="25856"/>
    <cellStyle name="Normal 2 5 3" xfId="10788"/>
    <cellStyle name="Normal 2 5 3 2" xfId="25357"/>
    <cellStyle name="Normal 2 5 4" xfId="10787"/>
    <cellStyle name="Normal 2 5 5" xfId="26940"/>
    <cellStyle name="Normal 2 5 6" xfId="10547"/>
    <cellStyle name="Normal 2 6" xfId="238"/>
    <cellStyle name="Normal 2 6 2" xfId="10619"/>
    <cellStyle name="Normal 2 6 3" xfId="10668"/>
    <cellStyle name="Normal 2 6 3 2" xfId="10691"/>
    <cellStyle name="Normal 2 6 3 3" xfId="11221"/>
    <cellStyle name="Normal 2 6 3 4" xfId="11175"/>
    <cellStyle name="Normal 2 6 3 4 2" xfId="11307"/>
    <cellStyle name="Normal 2 6 3 4 3" xfId="11587"/>
    <cellStyle name="Normal 2 6 3 4 3 2" xfId="13456"/>
    <cellStyle name="Normal 2 6 3 4 3 3" xfId="12974"/>
    <cellStyle name="Normal 2 6 3 4 3 3 2" xfId="16632"/>
    <cellStyle name="Normal 2 6 3 4 3 4" xfId="14838"/>
    <cellStyle name="Normal 2 6 3 4 3 4 2" xfId="25060"/>
    <cellStyle name="Normal 2 6 3 4 4" xfId="12910"/>
    <cellStyle name="Normal 2 6 3 4 4 2" xfId="16568"/>
    <cellStyle name="Normal 2 6 3 4 5" xfId="14774"/>
    <cellStyle name="Normal 2 6 3 4 5 2" xfId="25094"/>
    <cellStyle name="Normal 2 6 3 5" xfId="11562"/>
    <cellStyle name="Normal 2 6 3 5 2" xfId="13431"/>
    <cellStyle name="Normal 2 6 3 5 3" xfId="12949"/>
    <cellStyle name="Normal 2 6 3 5 3 2" xfId="16607"/>
    <cellStyle name="Normal 2 6 3 5 4" xfId="14813"/>
    <cellStyle name="Normal 2 6 3 5 4 2" xfId="25070"/>
    <cellStyle name="Normal 2 6 3 6" xfId="12885"/>
    <cellStyle name="Normal 2 6 3 6 2" xfId="16543"/>
    <cellStyle name="Normal 2 6 3 7" xfId="14749"/>
    <cellStyle name="Normal 2 6 3 7 2" xfId="25069"/>
    <cellStyle name="Normal 2 6 4" xfId="10786"/>
    <cellStyle name="Normal 2 7" xfId="10785"/>
    <cellStyle name="Normal 2 7 2" xfId="25264"/>
    <cellStyle name="Normal 2 8" xfId="25525"/>
    <cellStyle name="Normal 2 9" xfId="25600"/>
    <cellStyle name="Normal 2 9 2" xfId="26316"/>
    <cellStyle name="Normal 2_אגירה שאובה" xfId="933"/>
    <cellStyle name="Normal 20" xfId="10352"/>
    <cellStyle name="Normal 20 2" xfId="10567"/>
    <cellStyle name="Normal 20 2 2" xfId="25360"/>
    <cellStyle name="Normal 20 2 3" xfId="25455"/>
    <cellStyle name="Normal 20 2 4" xfId="25738"/>
    <cellStyle name="Normal 20 2 5" xfId="25172"/>
    <cellStyle name="Normal 20 3" xfId="25239"/>
    <cellStyle name="Normal 20 4" xfId="25347"/>
    <cellStyle name="Normal 20 5" xfId="25764"/>
    <cellStyle name="Normal 20 6" xfId="25159"/>
    <cellStyle name="Normal 21" xfId="10353"/>
    <cellStyle name="Normal 21 2" xfId="10568"/>
    <cellStyle name="Normal 21 2 2" xfId="10784"/>
    <cellStyle name="Normal 21 2 2 2" xfId="25290"/>
    <cellStyle name="Normal 21 2 3" xfId="25316"/>
    <cellStyle name="Normal 21 3" xfId="10783"/>
    <cellStyle name="Normal 21 3 2" xfId="25284"/>
    <cellStyle name="Normal 21 4" xfId="25587"/>
    <cellStyle name="Normal 22" xfId="10354"/>
    <cellStyle name="Normal 22 2" xfId="10569"/>
    <cellStyle name="Normal 23" xfId="10355"/>
    <cellStyle name="Normal 23 2" xfId="10570"/>
    <cellStyle name="Normal 24" xfId="10356"/>
    <cellStyle name="Normal 24 2" xfId="10571"/>
    <cellStyle name="Normal 25" xfId="10357"/>
    <cellStyle name="Normal 25 2" xfId="10572"/>
    <cellStyle name="Normal 25 2 2" xfId="25362"/>
    <cellStyle name="Normal 25 2 3" xfId="25346"/>
    <cellStyle name="Normal 25 2 4" xfId="25173"/>
    <cellStyle name="Normal 25 3" xfId="10782"/>
    <cellStyle name="Normal 25 3 2" xfId="11429"/>
    <cellStyle name="Normal 25 3 2 2" xfId="11919"/>
    <cellStyle name="Normal 25 3 2 2 2" xfId="12759"/>
    <cellStyle name="Normal 25 3 2 2 2 2" xfId="14617"/>
    <cellStyle name="Normal 25 3 2 2 2 2 2" xfId="18209"/>
    <cellStyle name="Normal 25 3 2 2 2 2 2 2" xfId="24877"/>
    <cellStyle name="Normal 25 3 2 2 2 2 3" xfId="21545"/>
    <cellStyle name="Normal 25 3 2 2 2 3" xfId="16417"/>
    <cellStyle name="Normal 25 3 2 2 2 3 2" xfId="23212"/>
    <cellStyle name="Normal 25 3 2 2 2 4" xfId="19879"/>
    <cellStyle name="Normal 25 3 2 2 3" xfId="13783"/>
    <cellStyle name="Normal 25 3 2 2 3 2" xfId="17376"/>
    <cellStyle name="Normal 25 3 2 2 3 2 2" xfId="24044"/>
    <cellStyle name="Normal 25 3 2 2 3 3" xfId="20712"/>
    <cellStyle name="Normal 25 3 2 2 4" xfId="15584"/>
    <cellStyle name="Normal 25 3 2 2 4 2" xfId="22379"/>
    <cellStyle name="Normal 25 3 2 2 5" xfId="19046"/>
    <cellStyle name="Normal 25 3 2 3" xfId="12343"/>
    <cellStyle name="Normal 25 3 2 3 2" xfId="14201"/>
    <cellStyle name="Normal 25 3 2 3 2 2" xfId="17793"/>
    <cellStyle name="Normal 25 3 2 3 2 2 2" xfId="24461"/>
    <cellStyle name="Normal 25 3 2 3 2 3" xfId="21129"/>
    <cellStyle name="Normal 25 3 2 3 3" xfId="16001"/>
    <cellStyle name="Normal 25 3 2 3 3 2" xfId="22796"/>
    <cellStyle name="Normal 25 3 2 3 4" xfId="19463"/>
    <cellStyle name="Normal 25 3 2 4" xfId="13303"/>
    <cellStyle name="Normal 25 3 2 4 2" xfId="16960"/>
    <cellStyle name="Normal 25 3 2 4 2 2" xfId="23628"/>
    <cellStyle name="Normal 25 3 2 4 3" xfId="20296"/>
    <cellStyle name="Normal 25 3 2 5" xfId="15168"/>
    <cellStyle name="Normal 25 3 2 5 2" xfId="21963"/>
    <cellStyle name="Normal 25 3 2 6" xfId="18630"/>
    <cellStyle name="Normal 25 3 3" xfId="11705"/>
    <cellStyle name="Normal 25 3 3 2" xfId="12550"/>
    <cellStyle name="Normal 25 3 3 2 2" xfId="14408"/>
    <cellStyle name="Normal 25 3 3 2 2 2" xfId="18000"/>
    <cellStyle name="Normal 25 3 3 2 2 2 2" xfId="24668"/>
    <cellStyle name="Normal 25 3 3 2 2 3" xfId="21336"/>
    <cellStyle name="Normal 25 3 3 2 3" xfId="16208"/>
    <cellStyle name="Normal 25 3 3 2 3 2" xfId="23003"/>
    <cellStyle name="Normal 25 3 3 2 4" xfId="19670"/>
    <cellStyle name="Normal 25 3 3 3" xfId="13574"/>
    <cellStyle name="Normal 25 3 3 3 2" xfId="17167"/>
    <cellStyle name="Normal 25 3 3 3 2 2" xfId="23835"/>
    <cellStyle name="Normal 25 3 3 3 3" xfId="20503"/>
    <cellStyle name="Normal 25 3 3 4" xfId="15375"/>
    <cellStyle name="Normal 25 3 3 4 2" xfId="22170"/>
    <cellStyle name="Normal 25 3 3 5" xfId="18837"/>
    <cellStyle name="Normal 25 3 4" xfId="12133"/>
    <cellStyle name="Normal 25 3 4 2" xfId="13991"/>
    <cellStyle name="Normal 25 3 4 2 2" xfId="17583"/>
    <cellStyle name="Normal 25 3 4 2 2 2" xfId="24251"/>
    <cellStyle name="Normal 25 3 4 2 3" xfId="20919"/>
    <cellStyle name="Normal 25 3 4 3" xfId="15791"/>
    <cellStyle name="Normal 25 3 4 3 2" xfId="22586"/>
    <cellStyle name="Normal 25 3 4 4" xfId="19253"/>
    <cellStyle name="Normal 25 3 5" xfId="13093"/>
    <cellStyle name="Normal 25 3 5 2" xfId="16750"/>
    <cellStyle name="Normal 25 3 5 2 2" xfId="23418"/>
    <cellStyle name="Normal 25 3 5 3" xfId="20086"/>
    <cellStyle name="Normal 25 3 6" xfId="14958"/>
    <cellStyle name="Normal 25 3 6 2" xfId="21753"/>
    <cellStyle name="Normal 25 3 7" xfId="18416"/>
    <cellStyle name="Normal 25 3 8" xfId="25240"/>
    <cellStyle name="Normal 25 4" xfId="25345"/>
    <cellStyle name="Normal 25 5" xfId="25574"/>
    <cellStyle name="Normal 25 6" xfId="25541"/>
    <cellStyle name="Normal 25 6 2" xfId="26420"/>
    <cellStyle name="Normal 25 7" xfId="25160"/>
    <cellStyle name="Normal 26" xfId="10358"/>
    <cellStyle name="Normal 26 2" xfId="10573"/>
    <cellStyle name="Normal 27" xfId="10365"/>
    <cellStyle name="Normal 27 2" xfId="10580"/>
    <cellStyle name="Normal 27 2 2" xfId="10781"/>
    <cellStyle name="Normal 27 2 2 2" xfId="25744"/>
    <cellStyle name="Normal 27 2 3" xfId="25571"/>
    <cellStyle name="Normal 27 3" xfId="10780"/>
    <cellStyle name="Normal 27 3 2" xfId="25589"/>
    <cellStyle name="Normal 27 4" xfId="25586"/>
    <cellStyle name="Normal 28" xfId="10366"/>
    <cellStyle name="Normal 28 2" xfId="10480"/>
    <cellStyle name="Normal 28 2 10" xfId="18535"/>
    <cellStyle name="Normal 28 2 11" xfId="25174"/>
    <cellStyle name="Normal 28 2 2" xfId="10670"/>
    <cellStyle name="Normal 28 2 2 2" xfId="11110"/>
    <cellStyle name="Normal 28 2 2 2 2" xfId="11455"/>
    <cellStyle name="Normal 28 2 2 2 2 2" xfId="11945"/>
    <cellStyle name="Normal 28 2 2 2 2 2 2" xfId="12785"/>
    <cellStyle name="Normal 28 2 2 2 2 2 2 2" xfId="14643"/>
    <cellStyle name="Normal 28 2 2 2 2 2 2 2 2" xfId="18235"/>
    <cellStyle name="Normal 28 2 2 2 2 2 2 2 2 2" xfId="24903"/>
    <cellStyle name="Normal 28 2 2 2 2 2 2 2 3" xfId="21571"/>
    <cellStyle name="Normal 28 2 2 2 2 2 2 3" xfId="16443"/>
    <cellStyle name="Normal 28 2 2 2 2 2 2 3 2" xfId="23238"/>
    <cellStyle name="Normal 28 2 2 2 2 2 2 4" xfId="19905"/>
    <cellStyle name="Normal 28 2 2 2 2 2 3" xfId="13809"/>
    <cellStyle name="Normal 28 2 2 2 2 2 3 2" xfId="17402"/>
    <cellStyle name="Normal 28 2 2 2 2 2 3 2 2" xfId="24070"/>
    <cellStyle name="Normal 28 2 2 2 2 2 3 3" xfId="20738"/>
    <cellStyle name="Normal 28 2 2 2 2 2 4" xfId="15610"/>
    <cellStyle name="Normal 28 2 2 2 2 2 4 2" xfId="22405"/>
    <cellStyle name="Normal 28 2 2 2 2 2 5" xfId="19072"/>
    <cellStyle name="Normal 28 2 2 2 2 3" xfId="12369"/>
    <cellStyle name="Normal 28 2 2 2 2 3 2" xfId="14227"/>
    <cellStyle name="Normal 28 2 2 2 2 3 2 2" xfId="17819"/>
    <cellStyle name="Normal 28 2 2 2 2 3 2 2 2" xfId="24487"/>
    <cellStyle name="Normal 28 2 2 2 2 3 2 3" xfId="21155"/>
    <cellStyle name="Normal 28 2 2 2 2 3 3" xfId="16027"/>
    <cellStyle name="Normal 28 2 2 2 2 3 3 2" xfId="22822"/>
    <cellStyle name="Normal 28 2 2 2 2 3 4" xfId="19489"/>
    <cellStyle name="Normal 28 2 2 2 2 4" xfId="13329"/>
    <cellStyle name="Normal 28 2 2 2 2 4 2" xfId="16986"/>
    <cellStyle name="Normal 28 2 2 2 2 4 2 2" xfId="23654"/>
    <cellStyle name="Normal 28 2 2 2 2 4 3" xfId="20322"/>
    <cellStyle name="Normal 28 2 2 2 2 5" xfId="15194"/>
    <cellStyle name="Normal 28 2 2 2 2 5 2" xfId="21989"/>
    <cellStyle name="Normal 28 2 2 2 2 6" xfId="18656"/>
    <cellStyle name="Normal 28 2 2 2 3" xfId="11731"/>
    <cellStyle name="Normal 28 2 2 2 3 2" xfId="12576"/>
    <cellStyle name="Normal 28 2 2 2 3 2 2" xfId="14434"/>
    <cellStyle name="Normal 28 2 2 2 3 2 2 2" xfId="18026"/>
    <cellStyle name="Normal 28 2 2 2 3 2 2 2 2" xfId="24694"/>
    <cellStyle name="Normal 28 2 2 2 3 2 2 3" xfId="21362"/>
    <cellStyle name="Normal 28 2 2 2 3 2 3" xfId="16234"/>
    <cellStyle name="Normal 28 2 2 2 3 2 3 2" xfId="23029"/>
    <cellStyle name="Normal 28 2 2 2 3 2 4" xfId="19696"/>
    <cellStyle name="Normal 28 2 2 2 3 3" xfId="13600"/>
    <cellStyle name="Normal 28 2 2 2 3 3 2" xfId="17193"/>
    <cellStyle name="Normal 28 2 2 2 3 3 2 2" xfId="23861"/>
    <cellStyle name="Normal 28 2 2 2 3 3 3" xfId="20529"/>
    <cellStyle name="Normal 28 2 2 2 3 4" xfId="15401"/>
    <cellStyle name="Normal 28 2 2 2 3 4 2" xfId="22196"/>
    <cellStyle name="Normal 28 2 2 2 3 5" xfId="18863"/>
    <cellStyle name="Normal 28 2 2 2 4" xfId="12159"/>
    <cellStyle name="Normal 28 2 2 2 4 2" xfId="14017"/>
    <cellStyle name="Normal 28 2 2 2 4 2 2" xfId="17609"/>
    <cellStyle name="Normal 28 2 2 2 4 2 2 2" xfId="24277"/>
    <cellStyle name="Normal 28 2 2 2 4 2 3" xfId="20945"/>
    <cellStyle name="Normal 28 2 2 2 4 3" xfId="15817"/>
    <cellStyle name="Normal 28 2 2 2 4 3 2" xfId="22612"/>
    <cellStyle name="Normal 28 2 2 2 4 4" xfId="19279"/>
    <cellStyle name="Normal 28 2 2 2 5" xfId="13119"/>
    <cellStyle name="Normal 28 2 2 2 5 2" xfId="16776"/>
    <cellStyle name="Normal 28 2 2 2 5 2 2" xfId="23444"/>
    <cellStyle name="Normal 28 2 2 2 5 3" xfId="20112"/>
    <cellStyle name="Normal 28 2 2 2 6" xfId="14984"/>
    <cellStyle name="Normal 28 2 2 2 6 2" xfId="21779"/>
    <cellStyle name="Normal 28 2 2 2 7" xfId="18538"/>
    <cellStyle name="Normal 28 2 2 3" xfId="11418"/>
    <cellStyle name="Normal 28 2 2 3 2" xfId="11908"/>
    <cellStyle name="Normal 28 2 2 3 2 2" xfId="12748"/>
    <cellStyle name="Normal 28 2 2 3 2 2 2" xfId="14606"/>
    <cellStyle name="Normal 28 2 2 3 2 2 2 2" xfId="18198"/>
    <cellStyle name="Normal 28 2 2 3 2 2 2 2 2" xfId="24866"/>
    <cellStyle name="Normal 28 2 2 3 2 2 2 3" xfId="21534"/>
    <cellStyle name="Normal 28 2 2 3 2 2 3" xfId="16406"/>
    <cellStyle name="Normal 28 2 2 3 2 2 3 2" xfId="23201"/>
    <cellStyle name="Normal 28 2 2 3 2 2 4" xfId="19868"/>
    <cellStyle name="Normal 28 2 2 3 2 3" xfId="13772"/>
    <cellStyle name="Normal 28 2 2 3 2 3 2" xfId="17365"/>
    <cellStyle name="Normal 28 2 2 3 2 3 2 2" xfId="24033"/>
    <cellStyle name="Normal 28 2 2 3 2 3 3" xfId="20701"/>
    <cellStyle name="Normal 28 2 2 3 2 4" xfId="15573"/>
    <cellStyle name="Normal 28 2 2 3 2 4 2" xfId="22368"/>
    <cellStyle name="Normal 28 2 2 3 2 5" xfId="19035"/>
    <cellStyle name="Normal 28 2 2 3 3" xfId="12332"/>
    <cellStyle name="Normal 28 2 2 3 3 2" xfId="14190"/>
    <cellStyle name="Normal 28 2 2 3 3 2 2" xfId="17782"/>
    <cellStyle name="Normal 28 2 2 3 3 2 2 2" xfId="24450"/>
    <cellStyle name="Normal 28 2 2 3 3 2 3" xfId="21118"/>
    <cellStyle name="Normal 28 2 2 3 3 3" xfId="15990"/>
    <cellStyle name="Normal 28 2 2 3 3 3 2" xfId="22785"/>
    <cellStyle name="Normal 28 2 2 3 3 4" xfId="19452"/>
    <cellStyle name="Normal 28 2 2 3 4" xfId="13292"/>
    <cellStyle name="Normal 28 2 2 3 4 2" xfId="16949"/>
    <cellStyle name="Normal 28 2 2 3 4 2 2" xfId="23617"/>
    <cellStyle name="Normal 28 2 2 3 4 3" xfId="20285"/>
    <cellStyle name="Normal 28 2 2 3 5" xfId="15157"/>
    <cellStyle name="Normal 28 2 2 3 5 2" xfId="21952"/>
    <cellStyle name="Normal 28 2 2 3 6" xfId="18619"/>
    <cellStyle name="Normal 28 2 2 4" xfId="11694"/>
    <cellStyle name="Normal 28 2 2 4 2" xfId="12539"/>
    <cellStyle name="Normal 28 2 2 4 2 2" xfId="14397"/>
    <cellStyle name="Normal 28 2 2 4 2 2 2" xfId="17989"/>
    <cellStyle name="Normal 28 2 2 4 2 2 2 2" xfId="24657"/>
    <cellStyle name="Normal 28 2 2 4 2 2 3" xfId="21325"/>
    <cellStyle name="Normal 28 2 2 4 2 3" xfId="16197"/>
    <cellStyle name="Normal 28 2 2 4 2 3 2" xfId="22992"/>
    <cellStyle name="Normal 28 2 2 4 2 4" xfId="19659"/>
    <cellStyle name="Normal 28 2 2 4 3" xfId="13563"/>
    <cellStyle name="Normal 28 2 2 4 3 2" xfId="17156"/>
    <cellStyle name="Normal 28 2 2 4 3 2 2" xfId="23824"/>
    <cellStyle name="Normal 28 2 2 4 3 3" xfId="20492"/>
    <cellStyle name="Normal 28 2 2 4 4" xfId="15364"/>
    <cellStyle name="Normal 28 2 2 4 4 2" xfId="22159"/>
    <cellStyle name="Normal 28 2 2 4 5" xfId="18826"/>
    <cellStyle name="Normal 28 2 2 5" xfId="12122"/>
    <cellStyle name="Normal 28 2 2 5 2" xfId="13980"/>
    <cellStyle name="Normal 28 2 2 5 2 2" xfId="17572"/>
    <cellStyle name="Normal 28 2 2 5 2 2 2" xfId="24240"/>
    <cellStyle name="Normal 28 2 2 5 2 3" xfId="20908"/>
    <cellStyle name="Normal 28 2 2 5 3" xfId="15780"/>
    <cellStyle name="Normal 28 2 2 5 3 2" xfId="22575"/>
    <cellStyle name="Normal 28 2 2 5 4" xfId="19242"/>
    <cellStyle name="Normal 28 2 2 6" xfId="13082"/>
    <cellStyle name="Normal 28 2 2 6 2" xfId="16739"/>
    <cellStyle name="Normal 28 2 2 6 2 2" xfId="23407"/>
    <cellStyle name="Normal 28 2 2 6 3" xfId="20075"/>
    <cellStyle name="Normal 28 2 2 7" xfId="14947"/>
    <cellStyle name="Normal 28 2 2 7 2" xfId="21742"/>
    <cellStyle name="Normal 28 2 2 8" xfId="18377"/>
    <cellStyle name="Normal 28 2 3" xfId="10779"/>
    <cellStyle name="Normal 28 2 3 2" xfId="26409"/>
    <cellStyle name="Normal 28 2 3 3" xfId="25365"/>
    <cellStyle name="Normal 28 2 4" xfId="11203"/>
    <cellStyle name="Normal 28 2 4 2" xfId="11518"/>
    <cellStyle name="Normal 28 2 4 2 2" xfId="12008"/>
    <cellStyle name="Normal 28 2 4 2 2 2" xfId="12848"/>
    <cellStyle name="Normal 28 2 4 2 2 2 2" xfId="14706"/>
    <cellStyle name="Normal 28 2 4 2 2 2 2 2" xfId="18298"/>
    <cellStyle name="Normal 28 2 4 2 2 2 2 2 2" xfId="24966"/>
    <cellStyle name="Normal 28 2 4 2 2 2 2 3" xfId="21634"/>
    <cellStyle name="Normal 28 2 4 2 2 2 3" xfId="16506"/>
    <cellStyle name="Normal 28 2 4 2 2 2 3 2" xfId="23301"/>
    <cellStyle name="Normal 28 2 4 2 2 2 4" xfId="19968"/>
    <cellStyle name="Normal 28 2 4 2 2 3" xfId="13872"/>
    <cellStyle name="Normal 28 2 4 2 2 3 2" xfId="17465"/>
    <cellStyle name="Normal 28 2 4 2 2 3 2 2" xfId="24133"/>
    <cellStyle name="Normal 28 2 4 2 2 3 3" xfId="20801"/>
    <cellStyle name="Normal 28 2 4 2 2 4" xfId="15673"/>
    <cellStyle name="Normal 28 2 4 2 2 4 2" xfId="22468"/>
    <cellStyle name="Normal 28 2 4 2 2 5" xfId="19135"/>
    <cellStyle name="Normal 28 2 4 2 3" xfId="12432"/>
    <cellStyle name="Normal 28 2 4 2 3 2" xfId="14290"/>
    <cellStyle name="Normal 28 2 4 2 3 2 2" xfId="17882"/>
    <cellStyle name="Normal 28 2 4 2 3 2 2 2" xfId="24550"/>
    <cellStyle name="Normal 28 2 4 2 3 2 3" xfId="21218"/>
    <cellStyle name="Normal 28 2 4 2 3 3" xfId="16090"/>
    <cellStyle name="Normal 28 2 4 2 3 3 2" xfId="22885"/>
    <cellStyle name="Normal 28 2 4 2 3 4" xfId="19552"/>
    <cellStyle name="Normal 28 2 4 2 4" xfId="13392"/>
    <cellStyle name="Normal 28 2 4 2 4 2" xfId="17049"/>
    <cellStyle name="Normal 28 2 4 2 4 2 2" xfId="23717"/>
    <cellStyle name="Normal 28 2 4 2 4 3" xfId="20385"/>
    <cellStyle name="Normal 28 2 4 2 5" xfId="15257"/>
    <cellStyle name="Normal 28 2 4 2 5 2" xfId="22052"/>
    <cellStyle name="Normal 28 2 4 2 6" xfId="18719"/>
    <cellStyle name="Normal 28 2 4 3" xfId="11795"/>
    <cellStyle name="Normal 28 2 4 3 2" xfId="12640"/>
    <cellStyle name="Normal 28 2 4 3 2 2" xfId="14498"/>
    <cellStyle name="Normal 28 2 4 3 2 2 2" xfId="18090"/>
    <cellStyle name="Normal 28 2 4 3 2 2 2 2" xfId="24758"/>
    <cellStyle name="Normal 28 2 4 3 2 2 3" xfId="21426"/>
    <cellStyle name="Normal 28 2 4 3 2 3" xfId="16298"/>
    <cellStyle name="Normal 28 2 4 3 2 3 2" xfId="23093"/>
    <cellStyle name="Normal 28 2 4 3 2 4" xfId="19760"/>
    <cellStyle name="Normal 28 2 4 3 3" xfId="13664"/>
    <cellStyle name="Normal 28 2 4 3 3 2" xfId="17257"/>
    <cellStyle name="Normal 28 2 4 3 3 2 2" xfId="23925"/>
    <cellStyle name="Normal 28 2 4 3 3 3" xfId="20593"/>
    <cellStyle name="Normal 28 2 4 3 4" xfId="15465"/>
    <cellStyle name="Normal 28 2 4 3 4 2" xfId="22260"/>
    <cellStyle name="Normal 28 2 4 3 5" xfId="18927"/>
    <cellStyle name="Normal 28 2 4 4" xfId="12223"/>
    <cellStyle name="Normal 28 2 4 4 2" xfId="14081"/>
    <cellStyle name="Normal 28 2 4 4 2 2" xfId="17673"/>
    <cellStyle name="Normal 28 2 4 4 2 2 2" xfId="24341"/>
    <cellStyle name="Normal 28 2 4 4 2 3" xfId="21009"/>
    <cellStyle name="Normal 28 2 4 4 3" xfId="15881"/>
    <cellStyle name="Normal 28 2 4 4 3 2" xfId="22676"/>
    <cellStyle name="Normal 28 2 4 4 4" xfId="19343"/>
    <cellStyle name="Normal 28 2 4 5" xfId="13183"/>
    <cellStyle name="Normal 28 2 4 5 2" xfId="16840"/>
    <cellStyle name="Normal 28 2 4 5 2 2" xfId="23508"/>
    <cellStyle name="Normal 28 2 4 5 3" xfId="20176"/>
    <cellStyle name="Normal 28 2 4 6" xfId="15048"/>
    <cellStyle name="Normal 28 2 4 6 2" xfId="21843"/>
    <cellStyle name="Normal 28 2 4 7" xfId="18418"/>
    <cellStyle name="Normal 28 2 4 8" xfId="25467"/>
    <cellStyle name="Normal 28 2 5" xfId="11365"/>
    <cellStyle name="Normal 28 2 5 2" xfId="11855"/>
    <cellStyle name="Normal 28 2 5 2 2" xfId="12695"/>
    <cellStyle name="Normal 28 2 5 2 2 2" xfId="14553"/>
    <cellStyle name="Normal 28 2 5 2 2 2 2" xfId="18145"/>
    <cellStyle name="Normal 28 2 5 2 2 2 2 2" xfId="24813"/>
    <cellStyle name="Normal 28 2 5 2 2 2 3" xfId="21481"/>
    <cellStyle name="Normal 28 2 5 2 2 3" xfId="16353"/>
    <cellStyle name="Normal 28 2 5 2 2 3 2" xfId="23148"/>
    <cellStyle name="Normal 28 2 5 2 2 4" xfId="19815"/>
    <cellStyle name="Normal 28 2 5 2 3" xfId="13719"/>
    <cellStyle name="Normal 28 2 5 2 3 2" xfId="17312"/>
    <cellStyle name="Normal 28 2 5 2 3 2 2" xfId="23980"/>
    <cellStyle name="Normal 28 2 5 2 3 3" xfId="20648"/>
    <cellStyle name="Normal 28 2 5 2 4" xfId="15520"/>
    <cellStyle name="Normal 28 2 5 2 4 2" xfId="22315"/>
    <cellStyle name="Normal 28 2 5 2 5" xfId="18982"/>
    <cellStyle name="Normal 28 2 5 3" xfId="12279"/>
    <cellStyle name="Normal 28 2 5 3 2" xfId="14137"/>
    <cellStyle name="Normal 28 2 5 3 2 2" xfId="17729"/>
    <cellStyle name="Normal 28 2 5 3 2 2 2" xfId="24397"/>
    <cellStyle name="Normal 28 2 5 3 2 3" xfId="21065"/>
    <cellStyle name="Normal 28 2 5 3 3" xfId="15937"/>
    <cellStyle name="Normal 28 2 5 3 3 2" xfId="22732"/>
    <cellStyle name="Normal 28 2 5 3 4" xfId="19399"/>
    <cellStyle name="Normal 28 2 5 4" xfId="13239"/>
    <cellStyle name="Normal 28 2 5 4 2" xfId="16896"/>
    <cellStyle name="Normal 28 2 5 4 2 2" xfId="23564"/>
    <cellStyle name="Normal 28 2 5 4 3" xfId="20232"/>
    <cellStyle name="Normal 28 2 5 5" xfId="15104"/>
    <cellStyle name="Normal 28 2 5 5 2" xfId="21899"/>
    <cellStyle name="Normal 28 2 5 6" xfId="18331"/>
    <cellStyle name="Normal 28 2 5 7" xfId="25542"/>
    <cellStyle name="Normal 28 2 6" xfId="11641"/>
    <cellStyle name="Normal 28 2 6 2" xfId="12486"/>
    <cellStyle name="Normal 28 2 6 2 2" xfId="14344"/>
    <cellStyle name="Normal 28 2 6 2 2 2" xfId="17936"/>
    <cellStyle name="Normal 28 2 6 2 2 2 2" xfId="24604"/>
    <cellStyle name="Normal 28 2 6 2 2 3" xfId="21272"/>
    <cellStyle name="Normal 28 2 6 2 3" xfId="16144"/>
    <cellStyle name="Normal 28 2 6 2 3 2" xfId="22939"/>
    <cellStyle name="Normal 28 2 6 2 4" xfId="19606"/>
    <cellStyle name="Normal 28 2 6 3" xfId="13510"/>
    <cellStyle name="Normal 28 2 6 3 2" xfId="17103"/>
    <cellStyle name="Normal 28 2 6 3 2 2" xfId="23771"/>
    <cellStyle name="Normal 28 2 6 3 3" xfId="20439"/>
    <cellStyle name="Normal 28 2 6 4" xfId="15311"/>
    <cellStyle name="Normal 28 2 6 4 2" xfId="22106"/>
    <cellStyle name="Normal 28 2 6 5" xfId="18773"/>
    <cellStyle name="Normal 28 2 6 6" xfId="25270"/>
    <cellStyle name="Normal 28 2 7" xfId="12069"/>
    <cellStyle name="Normal 28 2 7 2" xfId="13927"/>
    <cellStyle name="Normal 28 2 7 2 2" xfId="17519"/>
    <cellStyle name="Normal 28 2 7 2 2 2" xfId="24187"/>
    <cellStyle name="Normal 28 2 7 2 3" xfId="20855"/>
    <cellStyle name="Normal 28 2 7 3" xfId="15727"/>
    <cellStyle name="Normal 28 2 7 3 2" xfId="22522"/>
    <cellStyle name="Normal 28 2 7 4" xfId="19189"/>
    <cellStyle name="Normal 28 2 8" xfId="13029"/>
    <cellStyle name="Normal 28 2 8 2" xfId="16686"/>
    <cellStyle name="Normal 28 2 8 2 2" xfId="23354"/>
    <cellStyle name="Normal 28 2 8 3" xfId="20022"/>
    <cellStyle name="Normal 28 2 9" xfId="14894"/>
    <cellStyle name="Normal 28 2 9 2" xfId="21689"/>
    <cellStyle name="Normal 28 3" xfId="10581"/>
    <cellStyle name="Normal 28 4" xfId="10883"/>
    <cellStyle name="Normal 28 4 2" xfId="25436"/>
    <cellStyle name="Normal 28 5" xfId="18323"/>
    <cellStyle name="Normal 28 5 2" xfId="25304"/>
    <cellStyle name="Normal 28 6" xfId="25161"/>
    <cellStyle name="Normal 28 6 2" xfId="26722"/>
    <cellStyle name="Normal 29" xfId="10367"/>
    <cellStyle name="Normal 29 2" xfId="10481"/>
    <cellStyle name="Normal 29 2 10" xfId="25175"/>
    <cellStyle name="Normal 29 2 2" xfId="10671"/>
    <cellStyle name="Normal 29 2 2 2" xfId="11223"/>
    <cellStyle name="Normal 29 2 2 2 2" xfId="11535"/>
    <cellStyle name="Normal 29 2 2 2 2 2" xfId="12025"/>
    <cellStyle name="Normal 29 2 2 2 2 2 2" xfId="12865"/>
    <cellStyle name="Normal 29 2 2 2 2 2 2 2" xfId="14723"/>
    <cellStyle name="Normal 29 2 2 2 2 2 2 2 2" xfId="18315"/>
    <cellStyle name="Normal 29 2 2 2 2 2 2 2 2 2" xfId="24983"/>
    <cellStyle name="Normal 29 2 2 2 2 2 2 2 3" xfId="21651"/>
    <cellStyle name="Normal 29 2 2 2 2 2 2 3" xfId="16523"/>
    <cellStyle name="Normal 29 2 2 2 2 2 2 3 2" xfId="23318"/>
    <cellStyle name="Normal 29 2 2 2 2 2 2 4" xfId="19985"/>
    <cellStyle name="Normal 29 2 2 2 2 2 3" xfId="13889"/>
    <cellStyle name="Normal 29 2 2 2 2 2 3 2" xfId="17482"/>
    <cellStyle name="Normal 29 2 2 2 2 2 3 2 2" xfId="24150"/>
    <cellStyle name="Normal 29 2 2 2 2 2 3 3" xfId="20818"/>
    <cellStyle name="Normal 29 2 2 2 2 2 4" xfId="15690"/>
    <cellStyle name="Normal 29 2 2 2 2 2 4 2" xfId="22485"/>
    <cellStyle name="Normal 29 2 2 2 2 2 5" xfId="19152"/>
    <cellStyle name="Normal 29 2 2 2 2 3" xfId="12449"/>
    <cellStyle name="Normal 29 2 2 2 2 3 2" xfId="14307"/>
    <cellStyle name="Normal 29 2 2 2 2 3 2 2" xfId="17899"/>
    <cellStyle name="Normal 29 2 2 2 2 3 2 2 2" xfId="24567"/>
    <cellStyle name="Normal 29 2 2 2 2 3 2 3" xfId="21235"/>
    <cellStyle name="Normal 29 2 2 2 2 3 3" xfId="16107"/>
    <cellStyle name="Normal 29 2 2 2 2 3 3 2" xfId="22902"/>
    <cellStyle name="Normal 29 2 2 2 2 3 4" xfId="19569"/>
    <cellStyle name="Normal 29 2 2 2 2 4" xfId="13409"/>
    <cellStyle name="Normal 29 2 2 2 2 4 2" xfId="17066"/>
    <cellStyle name="Normal 29 2 2 2 2 4 2 2" xfId="23734"/>
    <cellStyle name="Normal 29 2 2 2 2 4 3" xfId="20402"/>
    <cellStyle name="Normal 29 2 2 2 2 5" xfId="15274"/>
    <cellStyle name="Normal 29 2 2 2 2 5 2" xfId="22069"/>
    <cellStyle name="Normal 29 2 2 2 2 6" xfId="18736"/>
    <cellStyle name="Normal 29 2 2 2 3" xfId="11812"/>
    <cellStyle name="Normal 29 2 2 2 3 2" xfId="12657"/>
    <cellStyle name="Normal 29 2 2 2 3 2 2" xfId="14515"/>
    <cellStyle name="Normal 29 2 2 2 3 2 2 2" xfId="18107"/>
    <cellStyle name="Normal 29 2 2 2 3 2 2 2 2" xfId="24775"/>
    <cellStyle name="Normal 29 2 2 2 3 2 2 3" xfId="21443"/>
    <cellStyle name="Normal 29 2 2 2 3 2 3" xfId="16315"/>
    <cellStyle name="Normal 29 2 2 2 3 2 3 2" xfId="23110"/>
    <cellStyle name="Normal 29 2 2 2 3 2 4" xfId="19777"/>
    <cellStyle name="Normal 29 2 2 2 3 3" xfId="13681"/>
    <cellStyle name="Normal 29 2 2 2 3 3 2" xfId="17274"/>
    <cellStyle name="Normal 29 2 2 2 3 3 2 2" xfId="23942"/>
    <cellStyle name="Normal 29 2 2 2 3 3 3" xfId="20610"/>
    <cellStyle name="Normal 29 2 2 2 3 4" xfId="15482"/>
    <cellStyle name="Normal 29 2 2 2 3 4 2" xfId="22277"/>
    <cellStyle name="Normal 29 2 2 2 3 5" xfId="18944"/>
    <cellStyle name="Normal 29 2 2 2 4" xfId="12240"/>
    <cellStyle name="Normal 29 2 2 2 4 2" xfId="14098"/>
    <cellStyle name="Normal 29 2 2 2 4 2 2" xfId="17690"/>
    <cellStyle name="Normal 29 2 2 2 4 2 2 2" xfId="24358"/>
    <cellStyle name="Normal 29 2 2 2 4 2 3" xfId="21026"/>
    <cellStyle name="Normal 29 2 2 2 4 3" xfId="15898"/>
    <cellStyle name="Normal 29 2 2 2 4 3 2" xfId="22693"/>
    <cellStyle name="Normal 29 2 2 2 4 4" xfId="19360"/>
    <cellStyle name="Normal 29 2 2 2 5" xfId="13200"/>
    <cellStyle name="Normal 29 2 2 2 5 2" xfId="16857"/>
    <cellStyle name="Normal 29 2 2 2 5 2 2" xfId="23525"/>
    <cellStyle name="Normal 29 2 2 2 5 3" xfId="20193"/>
    <cellStyle name="Normal 29 2 2 2 6" xfId="15065"/>
    <cellStyle name="Normal 29 2 2 2 6 2" xfId="21860"/>
    <cellStyle name="Normal 29 2 2 2 7" xfId="18577"/>
    <cellStyle name="Normal 29 2 2 3" xfId="11419"/>
    <cellStyle name="Normal 29 2 2 3 2" xfId="11909"/>
    <cellStyle name="Normal 29 2 2 3 2 2" xfId="12749"/>
    <cellStyle name="Normal 29 2 2 3 2 2 2" xfId="14607"/>
    <cellStyle name="Normal 29 2 2 3 2 2 2 2" xfId="18199"/>
    <cellStyle name="Normal 29 2 2 3 2 2 2 2 2" xfId="24867"/>
    <cellStyle name="Normal 29 2 2 3 2 2 2 3" xfId="21535"/>
    <cellStyle name="Normal 29 2 2 3 2 2 3" xfId="16407"/>
    <cellStyle name="Normal 29 2 2 3 2 2 3 2" xfId="23202"/>
    <cellStyle name="Normal 29 2 2 3 2 2 4" xfId="19869"/>
    <cellStyle name="Normal 29 2 2 3 2 3" xfId="13773"/>
    <cellStyle name="Normal 29 2 2 3 2 3 2" xfId="17366"/>
    <cellStyle name="Normal 29 2 2 3 2 3 2 2" xfId="24034"/>
    <cellStyle name="Normal 29 2 2 3 2 3 3" xfId="20702"/>
    <cellStyle name="Normal 29 2 2 3 2 4" xfId="15574"/>
    <cellStyle name="Normal 29 2 2 3 2 4 2" xfId="22369"/>
    <cellStyle name="Normal 29 2 2 3 2 5" xfId="19036"/>
    <cellStyle name="Normal 29 2 2 3 3" xfId="12333"/>
    <cellStyle name="Normal 29 2 2 3 3 2" xfId="14191"/>
    <cellStyle name="Normal 29 2 2 3 3 2 2" xfId="17783"/>
    <cellStyle name="Normal 29 2 2 3 3 2 2 2" xfId="24451"/>
    <cellStyle name="Normal 29 2 2 3 3 2 3" xfId="21119"/>
    <cellStyle name="Normal 29 2 2 3 3 3" xfId="15991"/>
    <cellStyle name="Normal 29 2 2 3 3 3 2" xfId="22786"/>
    <cellStyle name="Normal 29 2 2 3 3 4" xfId="19453"/>
    <cellStyle name="Normal 29 2 2 3 4" xfId="13293"/>
    <cellStyle name="Normal 29 2 2 3 4 2" xfId="16950"/>
    <cellStyle name="Normal 29 2 2 3 4 2 2" xfId="23618"/>
    <cellStyle name="Normal 29 2 2 3 4 3" xfId="20286"/>
    <cellStyle name="Normal 29 2 2 3 5" xfId="15158"/>
    <cellStyle name="Normal 29 2 2 3 5 2" xfId="21953"/>
    <cellStyle name="Normal 29 2 2 3 6" xfId="18620"/>
    <cellStyle name="Normal 29 2 2 4" xfId="11695"/>
    <cellStyle name="Normal 29 2 2 4 2" xfId="12540"/>
    <cellStyle name="Normal 29 2 2 4 2 2" xfId="14398"/>
    <cellStyle name="Normal 29 2 2 4 2 2 2" xfId="17990"/>
    <cellStyle name="Normal 29 2 2 4 2 2 2 2" xfId="24658"/>
    <cellStyle name="Normal 29 2 2 4 2 2 3" xfId="21326"/>
    <cellStyle name="Normal 29 2 2 4 2 3" xfId="16198"/>
    <cellStyle name="Normal 29 2 2 4 2 3 2" xfId="22993"/>
    <cellStyle name="Normal 29 2 2 4 2 4" xfId="19660"/>
    <cellStyle name="Normal 29 2 2 4 3" xfId="13564"/>
    <cellStyle name="Normal 29 2 2 4 3 2" xfId="17157"/>
    <cellStyle name="Normal 29 2 2 4 3 2 2" xfId="23825"/>
    <cellStyle name="Normal 29 2 2 4 3 3" xfId="20493"/>
    <cellStyle name="Normal 29 2 2 4 4" xfId="15365"/>
    <cellStyle name="Normal 29 2 2 4 4 2" xfId="22160"/>
    <cellStyle name="Normal 29 2 2 4 5" xfId="18827"/>
    <cellStyle name="Normal 29 2 2 5" xfId="12123"/>
    <cellStyle name="Normal 29 2 2 5 2" xfId="13981"/>
    <cellStyle name="Normal 29 2 2 5 2 2" xfId="17573"/>
    <cellStyle name="Normal 29 2 2 5 2 2 2" xfId="24241"/>
    <cellStyle name="Normal 29 2 2 5 2 3" xfId="20909"/>
    <cellStyle name="Normal 29 2 2 5 3" xfId="15781"/>
    <cellStyle name="Normal 29 2 2 5 3 2" xfId="22576"/>
    <cellStyle name="Normal 29 2 2 5 4" xfId="19243"/>
    <cellStyle name="Normal 29 2 2 6" xfId="13083"/>
    <cellStyle name="Normal 29 2 2 6 2" xfId="16740"/>
    <cellStyle name="Normal 29 2 2 6 2 2" xfId="23408"/>
    <cellStyle name="Normal 29 2 2 6 3" xfId="20076"/>
    <cellStyle name="Normal 29 2 2 7" xfId="14948"/>
    <cellStyle name="Normal 29 2 2 7 2" xfId="21743"/>
    <cellStyle name="Normal 29 2 2 8" xfId="18483"/>
    <cellStyle name="Normal 29 2 3" xfId="11164"/>
    <cellStyle name="Normal 29 2 3 2" xfId="11493"/>
    <cellStyle name="Normal 29 2 3 2 2" xfId="11983"/>
    <cellStyle name="Normal 29 2 3 2 2 2" xfId="12823"/>
    <cellStyle name="Normal 29 2 3 2 2 2 2" xfId="14681"/>
    <cellStyle name="Normal 29 2 3 2 2 2 2 2" xfId="18273"/>
    <cellStyle name="Normal 29 2 3 2 2 2 2 2 2" xfId="24941"/>
    <cellStyle name="Normal 29 2 3 2 2 2 2 3" xfId="21609"/>
    <cellStyle name="Normal 29 2 3 2 2 2 3" xfId="16481"/>
    <cellStyle name="Normal 29 2 3 2 2 2 3 2" xfId="23276"/>
    <cellStyle name="Normal 29 2 3 2 2 2 4" xfId="19943"/>
    <cellStyle name="Normal 29 2 3 2 2 3" xfId="13847"/>
    <cellStyle name="Normal 29 2 3 2 2 3 2" xfId="17440"/>
    <cellStyle name="Normal 29 2 3 2 2 3 2 2" xfId="24108"/>
    <cellStyle name="Normal 29 2 3 2 2 3 3" xfId="20776"/>
    <cellStyle name="Normal 29 2 3 2 2 4" xfId="15648"/>
    <cellStyle name="Normal 29 2 3 2 2 4 2" xfId="22443"/>
    <cellStyle name="Normal 29 2 3 2 2 5" xfId="19110"/>
    <cellStyle name="Normal 29 2 3 2 3" xfId="12407"/>
    <cellStyle name="Normal 29 2 3 2 3 2" xfId="14265"/>
    <cellStyle name="Normal 29 2 3 2 3 2 2" xfId="17857"/>
    <cellStyle name="Normal 29 2 3 2 3 2 2 2" xfId="24525"/>
    <cellStyle name="Normal 29 2 3 2 3 2 3" xfId="21193"/>
    <cellStyle name="Normal 29 2 3 2 3 3" xfId="16065"/>
    <cellStyle name="Normal 29 2 3 2 3 3 2" xfId="22860"/>
    <cellStyle name="Normal 29 2 3 2 3 4" xfId="19527"/>
    <cellStyle name="Normal 29 2 3 2 4" xfId="13367"/>
    <cellStyle name="Normal 29 2 3 2 4 2" xfId="17024"/>
    <cellStyle name="Normal 29 2 3 2 4 2 2" xfId="23692"/>
    <cellStyle name="Normal 29 2 3 2 4 3" xfId="20360"/>
    <cellStyle name="Normal 29 2 3 2 5" xfId="15232"/>
    <cellStyle name="Normal 29 2 3 2 5 2" xfId="22027"/>
    <cellStyle name="Normal 29 2 3 2 6" xfId="18694"/>
    <cellStyle name="Normal 29 2 3 3" xfId="11770"/>
    <cellStyle name="Normal 29 2 3 3 2" xfId="12615"/>
    <cellStyle name="Normal 29 2 3 3 2 2" xfId="14473"/>
    <cellStyle name="Normal 29 2 3 3 2 2 2" xfId="18065"/>
    <cellStyle name="Normal 29 2 3 3 2 2 2 2" xfId="24733"/>
    <cellStyle name="Normal 29 2 3 3 2 2 3" xfId="21401"/>
    <cellStyle name="Normal 29 2 3 3 2 3" xfId="16273"/>
    <cellStyle name="Normal 29 2 3 3 2 3 2" xfId="23068"/>
    <cellStyle name="Normal 29 2 3 3 2 4" xfId="19735"/>
    <cellStyle name="Normal 29 2 3 3 3" xfId="13639"/>
    <cellStyle name="Normal 29 2 3 3 3 2" xfId="17232"/>
    <cellStyle name="Normal 29 2 3 3 3 2 2" xfId="23900"/>
    <cellStyle name="Normal 29 2 3 3 3 3" xfId="20568"/>
    <cellStyle name="Normal 29 2 3 3 4" xfId="15440"/>
    <cellStyle name="Normal 29 2 3 3 4 2" xfId="22235"/>
    <cellStyle name="Normal 29 2 3 3 5" xfId="18902"/>
    <cellStyle name="Normal 29 2 3 4" xfId="12198"/>
    <cellStyle name="Normal 29 2 3 4 2" xfId="14056"/>
    <cellStyle name="Normal 29 2 3 4 2 2" xfId="17648"/>
    <cellStyle name="Normal 29 2 3 4 2 2 2" xfId="24316"/>
    <cellStyle name="Normal 29 2 3 4 2 3" xfId="20984"/>
    <cellStyle name="Normal 29 2 3 4 3" xfId="15856"/>
    <cellStyle name="Normal 29 2 3 4 3 2" xfId="22651"/>
    <cellStyle name="Normal 29 2 3 4 4" xfId="19318"/>
    <cellStyle name="Normal 29 2 3 5" xfId="13158"/>
    <cellStyle name="Normal 29 2 3 5 2" xfId="16815"/>
    <cellStyle name="Normal 29 2 3 5 2 2" xfId="23483"/>
    <cellStyle name="Normal 29 2 3 5 3" xfId="20151"/>
    <cellStyle name="Normal 29 2 3 6" xfId="15023"/>
    <cellStyle name="Normal 29 2 3 6 2" xfId="21818"/>
    <cellStyle name="Normal 29 2 3 7" xfId="18534"/>
    <cellStyle name="Normal 29 2 4" xfId="11366"/>
    <cellStyle name="Normal 29 2 4 2" xfId="11856"/>
    <cellStyle name="Normal 29 2 4 2 2" xfId="12696"/>
    <cellStyle name="Normal 29 2 4 2 2 2" xfId="14554"/>
    <cellStyle name="Normal 29 2 4 2 2 2 2" xfId="18146"/>
    <cellStyle name="Normal 29 2 4 2 2 2 2 2" xfId="24814"/>
    <cellStyle name="Normal 29 2 4 2 2 2 3" xfId="21482"/>
    <cellStyle name="Normal 29 2 4 2 2 3" xfId="16354"/>
    <cellStyle name="Normal 29 2 4 2 2 3 2" xfId="23149"/>
    <cellStyle name="Normal 29 2 4 2 2 4" xfId="19816"/>
    <cellStyle name="Normal 29 2 4 2 3" xfId="13720"/>
    <cellStyle name="Normal 29 2 4 2 3 2" xfId="17313"/>
    <cellStyle name="Normal 29 2 4 2 3 2 2" xfId="23981"/>
    <cellStyle name="Normal 29 2 4 2 3 3" xfId="20649"/>
    <cellStyle name="Normal 29 2 4 2 4" xfId="15521"/>
    <cellStyle name="Normal 29 2 4 2 4 2" xfId="22316"/>
    <cellStyle name="Normal 29 2 4 2 5" xfId="18983"/>
    <cellStyle name="Normal 29 2 4 3" xfId="12280"/>
    <cellStyle name="Normal 29 2 4 3 2" xfId="14138"/>
    <cellStyle name="Normal 29 2 4 3 2 2" xfId="17730"/>
    <cellStyle name="Normal 29 2 4 3 2 2 2" xfId="24398"/>
    <cellStyle name="Normal 29 2 4 3 2 3" xfId="21066"/>
    <cellStyle name="Normal 29 2 4 3 3" xfId="15938"/>
    <cellStyle name="Normal 29 2 4 3 3 2" xfId="22733"/>
    <cellStyle name="Normal 29 2 4 3 4" xfId="19400"/>
    <cellStyle name="Normal 29 2 4 4" xfId="13240"/>
    <cellStyle name="Normal 29 2 4 4 2" xfId="16897"/>
    <cellStyle name="Normal 29 2 4 4 2 2" xfId="23565"/>
    <cellStyle name="Normal 29 2 4 4 3" xfId="20233"/>
    <cellStyle name="Normal 29 2 4 5" xfId="15105"/>
    <cellStyle name="Normal 29 2 4 5 2" xfId="21900"/>
    <cellStyle name="Normal 29 2 4 6" xfId="18463"/>
    <cellStyle name="Normal 29 2 4 7" xfId="25460"/>
    <cellStyle name="Normal 29 2 5" xfId="11642"/>
    <cellStyle name="Normal 29 2 5 2" xfId="12487"/>
    <cellStyle name="Normal 29 2 5 2 2" xfId="14345"/>
    <cellStyle name="Normal 29 2 5 2 2 2" xfId="17937"/>
    <cellStyle name="Normal 29 2 5 2 2 2 2" xfId="24605"/>
    <cellStyle name="Normal 29 2 5 2 2 3" xfId="21273"/>
    <cellStyle name="Normal 29 2 5 2 3" xfId="16145"/>
    <cellStyle name="Normal 29 2 5 2 3 2" xfId="22940"/>
    <cellStyle name="Normal 29 2 5 2 4" xfId="19607"/>
    <cellStyle name="Normal 29 2 5 3" xfId="13511"/>
    <cellStyle name="Normal 29 2 5 3 2" xfId="17104"/>
    <cellStyle name="Normal 29 2 5 3 2 2" xfId="23772"/>
    <cellStyle name="Normal 29 2 5 3 3" xfId="20440"/>
    <cellStyle name="Normal 29 2 5 4" xfId="15312"/>
    <cellStyle name="Normal 29 2 5 4 2" xfId="22107"/>
    <cellStyle name="Normal 29 2 5 5" xfId="18774"/>
    <cellStyle name="Normal 29 2 6" xfId="12070"/>
    <cellStyle name="Normal 29 2 6 2" xfId="13928"/>
    <cellStyle name="Normal 29 2 6 2 2" xfId="17520"/>
    <cellStyle name="Normal 29 2 6 2 2 2" xfId="24188"/>
    <cellStyle name="Normal 29 2 6 2 3" xfId="20856"/>
    <cellStyle name="Normal 29 2 6 3" xfId="15728"/>
    <cellStyle name="Normal 29 2 6 3 2" xfId="22523"/>
    <cellStyle name="Normal 29 2 6 4" xfId="19190"/>
    <cellStyle name="Normal 29 2 7" xfId="13030"/>
    <cellStyle name="Normal 29 2 7 2" xfId="16687"/>
    <cellStyle name="Normal 29 2 7 2 2" xfId="23355"/>
    <cellStyle name="Normal 29 2 7 3" xfId="20023"/>
    <cellStyle name="Normal 29 2 8" xfId="14895"/>
    <cellStyle name="Normal 29 2 8 2" xfId="21690"/>
    <cellStyle name="Normal 29 2 9" xfId="18414"/>
    <cellStyle name="Normal 29 3" xfId="10582"/>
    <cellStyle name="Normal 29 4" xfId="10778"/>
    <cellStyle name="Normal 29 5" xfId="18322"/>
    <cellStyle name="Normal 29 6" xfId="26723"/>
    <cellStyle name="Normal 3" xfId="6"/>
    <cellStyle name="Normal 3 10" xfId="1574"/>
    <cellStyle name="Normal 3 10 2" xfId="7972"/>
    <cellStyle name="Normal 3 10 3" xfId="27170"/>
    <cellStyle name="Normal 3 10 4" xfId="29165"/>
    <cellStyle name="Normal 3 10 5" xfId="4774"/>
    <cellStyle name="Normal 3 11" xfId="2638"/>
    <cellStyle name="Normal 3 11 2" xfId="9036"/>
    <cellStyle name="Normal 3 11 3" xfId="27623"/>
    <cellStyle name="Normal 3 11 4" xfId="30229"/>
    <cellStyle name="Normal 3 11 5" xfId="5838"/>
    <cellStyle name="Normal 3 12" xfId="3706"/>
    <cellStyle name="Normal 3 12 2" xfId="31295"/>
    <cellStyle name="Normal 3 12 3" xfId="6904"/>
    <cellStyle name="Normal 3 13" xfId="64"/>
    <cellStyle name="Normal 3 13 2" xfId="28114"/>
    <cellStyle name="Normal 3 13 3" xfId="6921"/>
    <cellStyle name="Normal 3 14" xfId="10115"/>
    <cellStyle name="Normal 3 15" xfId="28094"/>
    <cellStyle name="Normal 3 16" xfId="3711"/>
    <cellStyle name="Normal 3 2" xfId="18"/>
    <cellStyle name="Normal 3 2 2" xfId="784"/>
    <cellStyle name="Normal 3 2 2 2" xfId="785"/>
    <cellStyle name="Normal 3 2 2 2 2" xfId="1468"/>
    <cellStyle name="Normal 3 2 2 2 2 2" xfId="2540"/>
    <cellStyle name="Normal 3 2 2 2 2 2 2" xfId="8938"/>
    <cellStyle name="Normal 3 2 2 2 2 2 3" xfId="27543"/>
    <cellStyle name="Normal 3 2 2 2 2 2 4" xfId="30131"/>
    <cellStyle name="Normal 3 2 2 2 2 2 5" xfId="5740"/>
    <cellStyle name="Normal 3 2 2 2 2 3" xfId="3599"/>
    <cellStyle name="Normal 3 2 2 2 2 3 2" xfId="9997"/>
    <cellStyle name="Normal 3 2 2 2 2 3 3" xfId="28004"/>
    <cellStyle name="Normal 3 2 2 2 2 3 4" xfId="31190"/>
    <cellStyle name="Normal 3 2 2 2 2 3 5" xfId="6799"/>
    <cellStyle name="Normal 3 2 2 2 2 4" xfId="7870"/>
    <cellStyle name="Normal 3 2 2 2 2 5" xfId="27107"/>
    <cellStyle name="Normal 3 2 2 2 2 6" xfId="29063"/>
    <cellStyle name="Normal 3 2 2 2 2 7" xfId="4672"/>
    <cellStyle name="Normal 3 2 2 2 3" xfId="2010"/>
    <cellStyle name="Normal 3 2 2 2 3 2" xfId="8408"/>
    <cellStyle name="Normal 3 2 2 2 3 3" xfId="27318"/>
    <cellStyle name="Normal 3 2 2 2 3 4" xfId="29601"/>
    <cellStyle name="Normal 3 2 2 2 3 5" xfId="5210"/>
    <cellStyle name="Normal 3 2 2 2 4" xfId="3069"/>
    <cellStyle name="Normal 3 2 2 2 4 2" xfId="9467"/>
    <cellStyle name="Normal 3 2 2 2 4 3" xfId="27770"/>
    <cellStyle name="Normal 3 2 2 2 4 4" xfId="30660"/>
    <cellStyle name="Normal 3 2 2 2 4 5" xfId="6269"/>
    <cellStyle name="Normal 3 2 2 2 5" xfId="7340"/>
    <cellStyle name="Normal 3 2 2 2 6" xfId="26887"/>
    <cellStyle name="Normal 3 2 2 2 7" xfId="28533"/>
    <cellStyle name="Normal 3 2 2 2 8" xfId="4142"/>
    <cellStyle name="Normal 3 2 2 3" xfId="1467"/>
    <cellStyle name="Normal 3 2 2 3 2" xfId="2539"/>
    <cellStyle name="Normal 3 2 2 3 2 2" xfId="8937"/>
    <cellStyle name="Normal 3 2 2 3 2 3" xfId="27542"/>
    <cellStyle name="Normal 3 2 2 3 2 4" xfId="30130"/>
    <cellStyle name="Normal 3 2 2 3 2 5" xfId="5739"/>
    <cellStyle name="Normal 3 2 2 3 3" xfId="3598"/>
    <cellStyle name="Normal 3 2 2 3 3 2" xfId="9996"/>
    <cellStyle name="Normal 3 2 2 3 3 3" xfId="28003"/>
    <cellStyle name="Normal 3 2 2 3 3 4" xfId="31189"/>
    <cellStyle name="Normal 3 2 2 3 3 5" xfId="6798"/>
    <cellStyle name="Normal 3 2 2 3 4" xfId="7869"/>
    <cellStyle name="Normal 3 2 2 3 5" xfId="27106"/>
    <cellStyle name="Normal 3 2 2 3 6" xfId="29062"/>
    <cellStyle name="Normal 3 2 2 3 7" xfId="4671"/>
    <cellStyle name="Normal 3 2 2 4" xfId="2009"/>
    <cellStyle name="Normal 3 2 2 4 2" xfId="8407"/>
    <cellStyle name="Normal 3 2 2 4 3" xfId="27317"/>
    <cellStyle name="Normal 3 2 2 4 4" xfId="29600"/>
    <cellStyle name="Normal 3 2 2 4 5" xfId="5209"/>
    <cellStyle name="Normal 3 2 2 5" xfId="3068"/>
    <cellStyle name="Normal 3 2 2 5 2" xfId="9466"/>
    <cellStyle name="Normal 3 2 2 5 3" xfId="27769"/>
    <cellStyle name="Normal 3 2 2 5 4" xfId="30659"/>
    <cellStyle name="Normal 3 2 2 5 5" xfId="6268"/>
    <cellStyle name="Normal 3 2 2 6" xfId="7339"/>
    <cellStyle name="Normal 3 2 2 6 2" xfId="26886"/>
    <cellStyle name="Normal 3 2 2 7" xfId="25442"/>
    <cellStyle name="Normal 3 2 2 8" xfId="28532"/>
    <cellStyle name="Normal 3 2 2 9" xfId="4141"/>
    <cellStyle name="Normal 3 2 3" xfId="786"/>
    <cellStyle name="Normal 3 2 3 2" xfId="1469"/>
    <cellStyle name="Normal 3 2 3 2 2" xfId="2541"/>
    <cellStyle name="Normal 3 2 3 2 2 2" xfId="8939"/>
    <cellStyle name="Normal 3 2 3 2 2 3" xfId="27544"/>
    <cellStyle name="Normal 3 2 3 2 2 4" xfId="30132"/>
    <cellStyle name="Normal 3 2 3 2 2 5" xfId="5741"/>
    <cellStyle name="Normal 3 2 3 2 3" xfId="3600"/>
    <cellStyle name="Normal 3 2 3 2 3 2" xfId="9998"/>
    <cellStyle name="Normal 3 2 3 2 3 3" xfId="28005"/>
    <cellStyle name="Normal 3 2 3 2 3 4" xfId="31191"/>
    <cellStyle name="Normal 3 2 3 2 3 5" xfId="6800"/>
    <cellStyle name="Normal 3 2 3 2 4" xfId="7871"/>
    <cellStyle name="Normal 3 2 3 2 5" xfId="26437"/>
    <cellStyle name="Normal 3 2 3 2 6" xfId="29064"/>
    <cellStyle name="Normal 3 2 3 2 7" xfId="4673"/>
    <cellStyle name="Normal 3 2 3 3" xfId="2011"/>
    <cellStyle name="Normal 3 2 3 3 2" xfId="8409"/>
    <cellStyle name="Normal 3 2 3 3 3" xfId="27319"/>
    <cellStyle name="Normal 3 2 3 3 4" xfId="29602"/>
    <cellStyle name="Normal 3 2 3 3 5" xfId="5211"/>
    <cellStyle name="Normal 3 2 3 4" xfId="3070"/>
    <cellStyle name="Normal 3 2 3 4 2" xfId="9468"/>
    <cellStyle name="Normal 3 2 3 4 3" xfId="27771"/>
    <cellStyle name="Normal 3 2 3 4 4" xfId="30661"/>
    <cellStyle name="Normal 3 2 3 4 5" xfId="6270"/>
    <cellStyle name="Normal 3 2 3 5" xfId="7341"/>
    <cellStyle name="Normal 3 2 3 6" xfId="25344"/>
    <cellStyle name="Normal 3 2 3 7" xfId="28534"/>
    <cellStyle name="Normal 3 2 3 8" xfId="4143"/>
    <cellStyle name="Normal 3 2 4" xfId="787"/>
    <cellStyle name="Normal 3 2 4 2" xfId="1470"/>
    <cellStyle name="Normal 3 2 4 2 2" xfId="2542"/>
    <cellStyle name="Normal 3 2 4 2 2 2" xfId="8940"/>
    <cellStyle name="Normal 3 2 4 2 2 3" xfId="27545"/>
    <cellStyle name="Normal 3 2 4 2 2 4" xfId="30133"/>
    <cellStyle name="Normal 3 2 4 2 2 5" xfId="5742"/>
    <cellStyle name="Normal 3 2 4 2 3" xfId="3601"/>
    <cellStyle name="Normal 3 2 4 2 3 2" xfId="9999"/>
    <cellStyle name="Normal 3 2 4 2 3 3" xfId="28006"/>
    <cellStyle name="Normal 3 2 4 2 3 4" xfId="31192"/>
    <cellStyle name="Normal 3 2 4 2 3 5" xfId="6801"/>
    <cellStyle name="Normal 3 2 4 2 4" xfId="7872"/>
    <cellStyle name="Normal 3 2 4 2 5" xfId="27108"/>
    <cellStyle name="Normal 3 2 4 2 6" xfId="29065"/>
    <cellStyle name="Normal 3 2 4 2 7" xfId="4674"/>
    <cellStyle name="Normal 3 2 4 3" xfId="2012"/>
    <cellStyle name="Normal 3 2 4 3 2" xfId="8410"/>
    <cellStyle name="Normal 3 2 4 3 3" xfId="27320"/>
    <cellStyle name="Normal 3 2 4 3 4" xfId="29603"/>
    <cellStyle name="Normal 3 2 4 3 5" xfId="5212"/>
    <cellStyle name="Normal 3 2 4 4" xfId="3071"/>
    <cellStyle name="Normal 3 2 4 4 2" xfId="9469"/>
    <cellStyle name="Normal 3 2 4 4 3" xfId="27772"/>
    <cellStyle name="Normal 3 2 4 4 4" xfId="30662"/>
    <cellStyle name="Normal 3 2 4 4 5" xfId="6271"/>
    <cellStyle name="Normal 3 2 4 5" xfId="7342"/>
    <cellStyle name="Normal 3 2 4 6" xfId="26476"/>
    <cellStyle name="Normal 3 2 4 7" xfId="28535"/>
    <cellStyle name="Normal 3 2 4 8" xfId="4144"/>
    <cellStyle name="Normal 3 2 5" xfId="783"/>
    <cellStyle name="Normal 3 2 5 2" xfId="1466"/>
    <cellStyle name="Normal 3 2 5 2 2" xfId="2538"/>
    <cellStyle name="Normal 3 2 5 2 2 2" xfId="8936"/>
    <cellStyle name="Normal 3 2 5 2 2 3" xfId="27541"/>
    <cellStyle name="Normal 3 2 5 2 2 4" xfId="30129"/>
    <cellStyle name="Normal 3 2 5 2 2 5" xfId="5738"/>
    <cellStyle name="Normal 3 2 5 2 3" xfId="3597"/>
    <cellStyle name="Normal 3 2 5 2 3 2" xfId="9995"/>
    <cellStyle name="Normal 3 2 5 2 3 3" xfId="28002"/>
    <cellStyle name="Normal 3 2 5 2 3 4" xfId="31188"/>
    <cellStyle name="Normal 3 2 5 2 3 5" xfId="6797"/>
    <cellStyle name="Normal 3 2 5 2 4" xfId="7868"/>
    <cellStyle name="Normal 3 2 5 2 5" xfId="27105"/>
    <cellStyle name="Normal 3 2 5 2 6" xfId="29061"/>
    <cellStyle name="Normal 3 2 5 2 7" xfId="4670"/>
    <cellStyle name="Normal 3 2 5 3" xfId="2008"/>
    <cellStyle name="Normal 3 2 5 3 2" xfId="8406"/>
    <cellStyle name="Normal 3 2 5 3 3" xfId="27316"/>
    <cellStyle name="Normal 3 2 5 3 4" xfId="29599"/>
    <cellStyle name="Normal 3 2 5 3 5" xfId="5208"/>
    <cellStyle name="Normal 3 2 5 4" xfId="3067"/>
    <cellStyle name="Normal 3 2 5 4 2" xfId="9465"/>
    <cellStyle name="Normal 3 2 5 4 3" xfId="27768"/>
    <cellStyle name="Normal 3 2 5 4 4" xfId="30658"/>
    <cellStyle name="Normal 3 2 5 4 5" xfId="6267"/>
    <cellStyle name="Normal 3 2 5 5" xfId="7338"/>
    <cellStyle name="Normal 3 2 5 6" xfId="25128"/>
    <cellStyle name="Normal 3 2 5 7" xfId="28531"/>
    <cellStyle name="Normal 3 2 5 8" xfId="4140"/>
    <cellStyle name="Normal 3 2 6" xfId="3702"/>
    <cellStyle name="Normal 3 2 6 2" xfId="10647"/>
    <cellStyle name="Normal 3 2 6 3" xfId="31291"/>
    <cellStyle name="Normal 3 2 6 4" xfId="6900"/>
    <cellStyle name="Normal 3 2 7" xfId="170"/>
    <cellStyle name="Normal 3 2 8" xfId="28098"/>
    <cellStyle name="Normal 3 3" xfId="173"/>
    <cellStyle name="Normal 3 3 10" xfId="10697"/>
    <cellStyle name="Normal 3 3 11" xfId="28117"/>
    <cellStyle name="Normal 3 3 12" xfId="3726"/>
    <cellStyle name="Normal 3 3 2" xfId="788"/>
    <cellStyle name="Normal 3 3 2 2" xfId="1471"/>
    <cellStyle name="Normal 3 3 2 2 2" xfId="2543"/>
    <cellStyle name="Normal 3 3 2 2 2 2" xfId="8941"/>
    <cellStyle name="Normal 3 3 2 2 2 3" xfId="27546"/>
    <cellStyle name="Normal 3 3 2 2 2 4" xfId="30134"/>
    <cellStyle name="Normal 3 3 2 2 2 5" xfId="5743"/>
    <cellStyle name="Normal 3 3 2 2 3" xfId="3602"/>
    <cellStyle name="Normal 3 3 2 2 3 2" xfId="10000"/>
    <cellStyle name="Normal 3 3 2 2 3 3" xfId="28007"/>
    <cellStyle name="Normal 3 3 2 2 3 4" xfId="31193"/>
    <cellStyle name="Normal 3 3 2 2 3 5" xfId="6802"/>
    <cellStyle name="Normal 3 3 2 2 4" xfId="7873"/>
    <cellStyle name="Normal 3 3 2 2 5" xfId="27109"/>
    <cellStyle name="Normal 3 3 2 2 6" xfId="29066"/>
    <cellStyle name="Normal 3 3 2 2 7" xfId="4675"/>
    <cellStyle name="Normal 3 3 2 3" xfId="2013"/>
    <cellStyle name="Normal 3 3 2 3 2" xfId="8411"/>
    <cellStyle name="Normal 3 3 2 3 3" xfId="27321"/>
    <cellStyle name="Normal 3 3 2 3 4" xfId="29604"/>
    <cellStyle name="Normal 3 3 2 3 5" xfId="5213"/>
    <cellStyle name="Normal 3 3 2 4" xfId="3072"/>
    <cellStyle name="Normal 3 3 2 4 2" xfId="9470"/>
    <cellStyle name="Normal 3 3 2 4 3" xfId="27773"/>
    <cellStyle name="Normal 3 3 2 4 4" xfId="30663"/>
    <cellStyle name="Normal 3 3 2 4 5" xfId="6272"/>
    <cellStyle name="Normal 3 3 2 5" xfId="7343"/>
    <cellStyle name="Normal 3 3 2 6" xfId="26888"/>
    <cellStyle name="Normal 3 3 2 7" xfId="28536"/>
    <cellStyle name="Normal 3 3 2 8" xfId="4145"/>
    <cellStyle name="Normal 3 3 3" xfId="789"/>
    <cellStyle name="Normal 3 3 3 2" xfId="1472"/>
    <cellStyle name="Normal 3 3 3 2 2" xfId="2544"/>
    <cellStyle name="Normal 3 3 3 2 2 2" xfId="8942"/>
    <cellStyle name="Normal 3 3 3 2 2 3" xfId="27547"/>
    <cellStyle name="Normal 3 3 3 2 2 4" xfId="30135"/>
    <cellStyle name="Normal 3 3 3 2 2 5" xfId="5744"/>
    <cellStyle name="Normal 3 3 3 2 3" xfId="3603"/>
    <cellStyle name="Normal 3 3 3 2 3 2" xfId="10001"/>
    <cellStyle name="Normal 3 3 3 2 3 3" xfId="28008"/>
    <cellStyle name="Normal 3 3 3 2 3 4" xfId="31194"/>
    <cellStyle name="Normal 3 3 3 2 3 5" xfId="6803"/>
    <cellStyle name="Normal 3 3 3 2 4" xfId="7874"/>
    <cellStyle name="Normal 3 3 3 2 5" xfId="27110"/>
    <cellStyle name="Normal 3 3 3 2 6" xfId="29067"/>
    <cellStyle name="Normal 3 3 3 2 7" xfId="4676"/>
    <cellStyle name="Normal 3 3 3 3" xfId="2014"/>
    <cellStyle name="Normal 3 3 3 3 2" xfId="8412"/>
    <cellStyle name="Normal 3 3 3 3 3" xfId="27322"/>
    <cellStyle name="Normal 3 3 3 3 4" xfId="29605"/>
    <cellStyle name="Normal 3 3 3 3 5" xfId="5214"/>
    <cellStyle name="Normal 3 3 3 4" xfId="3073"/>
    <cellStyle name="Normal 3 3 3 4 2" xfId="9471"/>
    <cellStyle name="Normal 3 3 3 4 3" xfId="27774"/>
    <cellStyle name="Normal 3 3 3 4 4" xfId="30664"/>
    <cellStyle name="Normal 3 3 3 4 5" xfId="6273"/>
    <cellStyle name="Normal 3 3 3 5" xfId="7344"/>
    <cellStyle name="Normal 3 3 3 6" xfId="26889"/>
    <cellStyle name="Normal 3 3 3 7" xfId="28537"/>
    <cellStyle name="Normal 3 3 3 8" xfId="4146"/>
    <cellStyle name="Normal 3 3 4" xfId="999"/>
    <cellStyle name="Normal 3 3 5" xfId="241"/>
    <cellStyle name="Normal 3 3 5 2" xfId="1091"/>
    <cellStyle name="Normal 3 3 5 2 2" xfId="2163"/>
    <cellStyle name="Normal 3 3 5 2 2 2" xfId="8561"/>
    <cellStyle name="Normal 3 3 5 2 2 3" xfId="27431"/>
    <cellStyle name="Normal 3 3 5 2 2 4" xfId="29754"/>
    <cellStyle name="Normal 3 3 5 2 2 5" xfId="5363"/>
    <cellStyle name="Normal 3 3 5 2 3" xfId="3222"/>
    <cellStyle name="Normal 3 3 5 2 3 2" xfId="9620"/>
    <cellStyle name="Normal 3 3 5 2 3 3" xfId="27892"/>
    <cellStyle name="Normal 3 3 5 2 3 4" xfId="30813"/>
    <cellStyle name="Normal 3 3 5 2 3 5" xfId="6422"/>
    <cellStyle name="Normal 3 3 5 2 4" xfId="7493"/>
    <cellStyle name="Normal 3 3 5 2 5" xfId="27025"/>
    <cellStyle name="Normal 3 3 5 2 6" xfId="28686"/>
    <cellStyle name="Normal 3 3 5 2 7" xfId="4295"/>
    <cellStyle name="Normal 3 3 5 3" xfId="1633"/>
    <cellStyle name="Normal 3 3 5 3 2" xfId="8031"/>
    <cellStyle name="Normal 3 3 5 3 3" xfId="27212"/>
    <cellStyle name="Normal 3 3 5 3 4" xfId="29224"/>
    <cellStyle name="Normal 3 3 5 3 5" xfId="4833"/>
    <cellStyle name="Normal 3 3 5 4" xfId="2692"/>
    <cellStyle name="Normal 3 3 5 4 2" xfId="9090"/>
    <cellStyle name="Normal 3 3 5 4 3" xfId="27660"/>
    <cellStyle name="Normal 3 3 5 4 4" xfId="30283"/>
    <cellStyle name="Normal 3 3 5 4 5" xfId="5892"/>
    <cellStyle name="Normal 3 3 5 5" xfId="6963"/>
    <cellStyle name="Normal 3 3 5 6" xfId="26763"/>
    <cellStyle name="Normal 3 3 5 7" xfId="28156"/>
    <cellStyle name="Normal 3 3 5 8" xfId="3765"/>
    <cellStyle name="Normal 3 3 6" xfId="1041"/>
    <cellStyle name="Normal 3 3 6 2" xfId="2113"/>
    <cellStyle name="Normal 3 3 6 2 2" xfId="8511"/>
    <cellStyle name="Normal 3 3 6 2 3" xfId="27398"/>
    <cellStyle name="Normal 3 3 6 2 4" xfId="29704"/>
    <cellStyle name="Normal 3 3 6 2 5" xfId="5313"/>
    <cellStyle name="Normal 3 3 6 3" xfId="3172"/>
    <cellStyle name="Normal 3 3 6 3 2" xfId="9570"/>
    <cellStyle name="Normal 3 3 6 3 3" xfId="27858"/>
    <cellStyle name="Normal 3 3 6 3 4" xfId="30763"/>
    <cellStyle name="Normal 3 3 6 3 5" xfId="6372"/>
    <cellStyle name="Normal 3 3 6 4" xfId="7443"/>
    <cellStyle name="Normal 3 3 6 5" xfId="26993"/>
    <cellStyle name="Normal 3 3 6 6" xfId="28636"/>
    <cellStyle name="Normal 3 3 6 7" xfId="4245"/>
    <cellStyle name="Normal 3 3 7" xfId="1595"/>
    <cellStyle name="Normal 3 3 7 2" xfId="7993"/>
    <cellStyle name="Normal 3 3 7 3" xfId="27179"/>
    <cellStyle name="Normal 3 3 7 4" xfId="29186"/>
    <cellStyle name="Normal 3 3 7 5" xfId="4795"/>
    <cellStyle name="Normal 3 3 8" xfId="2642"/>
    <cellStyle name="Normal 3 3 8 2" xfId="9040"/>
    <cellStyle name="Normal 3 3 8 3" xfId="27627"/>
    <cellStyle name="Normal 3 3 8 4" xfId="30233"/>
    <cellStyle name="Normal 3 3 8 5" xfId="5842"/>
    <cellStyle name="Normal 3 3 9" xfId="6924"/>
    <cellStyle name="Normal 3 3 9 2" xfId="26727"/>
    <cellStyle name="Normal 3 4" xfId="180"/>
    <cellStyle name="Normal 3 4 10" xfId="3731"/>
    <cellStyle name="Normal 3 4 2" xfId="791"/>
    <cellStyle name="Normal 3 4 2 2" xfId="1474"/>
    <cellStyle name="Normal 3 4 2 2 2" xfId="2546"/>
    <cellStyle name="Normal 3 4 2 2 2 2" xfId="8944"/>
    <cellStyle name="Normal 3 4 2 2 2 3" xfId="27549"/>
    <cellStyle name="Normal 3 4 2 2 2 4" xfId="30137"/>
    <cellStyle name="Normal 3 4 2 2 2 5" xfId="5746"/>
    <cellStyle name="Normal 3 4 2 2 3" xfId="3605"/>
    <cellStyle name="Normal 3 4 2 2 3 2" xfId="10003"/>
    <cellStyle name="Normal 3 4 2 2 3 3" xfId="28010"/>
    <cellStyle name="Normal 3 4 2 2 3 4" xfId="31196"/>
    <cellStyle name="Normal 3 4 2 2 3 5" xfId="6805"/>
    <cellStyle name="Normal 3 4 2 2 4" xfId="7876"/>
    <cellStyle name="Normal 3 4 2 2 5" xfId="27112"/>
    <cellStyle name="Normal 3 4 2 2 6" xfId="29069"/>
    <cellStyle name="Normal 3 4 2 2 7" xfId="4678"/>
    <cellStyle name="Normal 3 4 2 3" xfId="2016"/>
    <cellStyle name="Normal 3 4 2 3 2" xfId="8414"/>
    <cellStyle name="Normal 3 4 2 3 3" xfId="27324"/>
    <cellStyle name="Normal 3 4 2 3 4" xfId="29607"/>
    <cellStyle name="Normal 3 4 2 3 5" xfId="5216"/>
    <cellStyle name="Normal 3 4 2 4" xfId="3075"/>
    <cellStyle name="Normal 3 4 2 4 2" xfId="9473"/>
    <cellStyle name="Normal 3 4 2 4 3" xfId="27776"/>
    <cellStyle name="Normal 3 4 2 4 4" xfId="30666"/>
    <cellStyle name="Normal 3 4 2 4 5" xfId="6275"/>
    <cellStyle name="Normal 3 4 2 5" xfId="7346"/>
    <cellStyle name="Normal 3 4 2 6" xfId="26444"/>
    <cellStyle name="Normal 3 4 2 7" xfId="28539"/>
    <cellStyle name="Normal 3 4 2 8" xfId="4148"/>
    <cellStyle name="Normal 3 4 3" xfId="790"/>
    <cellStyle name="Normal 3 4 3 2" xfId="1473"/>
    <cellStyle name="Normal 3 4 3 2 2" xfId="2545"/>
    <cellStyle name="Normal 3 4 3 2 2 2" xfId="8943"/>
    <cellStyle name="Normal 3 4 3 2 2 3" xfId="27548"/>
    <cellStyle name="Normal 3 4 3 2 2 4" xfId="30136"/>
    <cellStyle name="Normal 3 4 3 2 2 5" xfId="5745"/>
    <cellStyle name="Normal 3 4 3 2 3" xfId="3604"/>
    <cellStyle name="Normal 3 4 3 2 3 2" xfId="10002"/>
    <cellStyle name="Normal 3 4 3 2 3 3" xfId="28009"/>
    <cellStyle name="Normal 3 4 3 2 3 4" xfId="31195"/>
    <cellStyle name="Normal 3 4 3 2 3 5" xfId="6804"/>
    <cellStyle name="Normal 3 4 3 2 4" xfId="7875"/>
    <cellStyle name="Normal 3 4 3 2 5" xfId="27111"/>
    <cellStyle name="Normal 3 4 3 2 6" xfId="29068"/>
    <cellStyle name="Normal 3 4 3 2 7" xfId="4677"/>
    <cellStyle name="Normal 3 4 3 3" xfId="2015"/>
    <cellStyle name="Normal 3 4 3 3 2" xfId="8413"/>
    <cellStyle name="Normal 3 4 3 3 3" xfId="27323"/>
    <cellStyle name="Normal 3 4 3 3 4" xfId="29606"/>
    <cellStyle name="Normal 3 4 3 3 5" xfId="5215"/>
    <cellStyle name="Normal 3 4 3 4" xfId="3074"/>
    <cellStyle name="Normal 3 4 3 4 2" xfId="9472"/>
    <cellStyle name="Normal 3 4 3 4 3" xfId="27775"/>
    <cellStyle name="Normal 3 4 3 4 4" xfId="30665"/>
    <cellStyle name="Normal 3 4 3 4 5" xfId="6274"/>
    <cellStyle name="Normal 3 4 3 5" xfId="7345"/>
    <cellStyle name="Normal 3 4 3 6" xfId="26890"/>
    <cellStyle name="Normal 3 4 3 7" xfId="28538"/>
    <cellStyle name="Normal 3 4 3 8" xfId="4147"/>
    <cellStyle name="Normal 3 4 4" xfId="1045"/>
    <cellStyle name="Normal 3 4 4 2" xfId="2117"/>
    <cellStyle name="Normal 3 4 4 2 2" xfId="8515"/>
    <cellStyle name="Normal 3 4 4 2 3" xfId="27402"/>
    <cellStyle name="Normal 3 4 4 2 4" xfId="29708"/>
    <cellStyle name="Normal 3 4 4 2 5" xfId="5317"/>
    <cellStyle name="Normal 3 4 4 3" xfId="3176"/>
    <cellStyle name="Normal 3 4 4 3 2" xfId="9574"/>
    <cellStyle name="Normal 3 4 4 3 3" xfId="27862"/>
    <cellStyle name="Normal 3 4 4 3 4" xfId="30767"/>
    <cellStyle name="Normal 3 4 4 3 5" xfId="6376"/>
    <cellStyle name="Normal 3 4 4 4" xfId="7447"/>
    <cellStyle name="Normal 3 4 4 5" xfId="26997"/>
    <cellStyle name="Normal 3 4 4 6" xfId="28640"/>
    <cellStyle name="Normal 3 4 4 7" xfId="4249"/>
    <cellStyle name="Normal 3 4 5" xfId="1599"/>
    <cellStyle name="Normal 3 4 5 2" xfId="7997"/>
    <cellStyle name="Normal 3 4 5 3" xfId="27183"/>
    <cellStyle name="Normal 3 4 5 4" xfId="29190"/>
    <cellStyle name="Normal 3 4 5 5" xfId="4799"/>
    <cellStyle name="Normal 3 4 6" xfId="2646"/>
    <cellStyle name="Normal 3 4 6 2" xfId="9044"/>
    <cellStyle name="Normal 3 4 6 3" xfId="27631"/>
    <cellStyle name="Normal 3 4 6 4" xfId="30237"/>
    <cellStyle name="Normal 3 4 6 5" xfId="5846"/>
    <cellStyle name="Normal 3 4 7" xfId="6929"/>
    <cellStyle name="Normal 3 4 8" xfId="24989"/>
    <cellStyle name="Normal 3 4 9" xfId="28122"/>
    <cellStyle name="Normal 3 5" xfId="184"/>
    <cellStyle name="Normal 3 5 2" xfId="792"/>
    <cellStyle name="Normal 3 5 2 2" xfId="26891"/>
    <cellStyle name="Normal 3 5 2 3" xfId="26317"/>
    <cellStyle name="Normal 3 5 3" xfId="1060"/>
    <cellStyle name="Normal 3 5 3 2" xfId="2132"/>
    <cellStyle name="Normal 3 5 3 2 2" xfId="8530"/>
    <cellStyle name="Normal 3 5 3 2 3" xfId="27405"/>
    <cellStyle name="Normal 3 5 3 2 4" xfId="29723"/>
    <cellStyle name="Normal 3 5 3 2 5" xfId="5332"/>
    <cellStyle name="Normal 3 5 3 3" xfId="3191"/>
    <cellStyle name="Normal 3 5 3 3 2" xfId="9589"/>
    <cellStyle name="Normal 3 5 3 3 3" xfId="27865"/>
    <cellStyle name="Normal 3 5 3 3 4" xfId="30782"/>
    <cellStyle name="Normal 3 5 3 3 5" xfId="6391"/>
    <cellStyle name="Normal 3 5 3 4" xfId="7462"/>
    <cellStyle name="Normal 3 5 3 5" xfId="27000"/>
    <cellStyle name="Normal 3 5 3 6" xfId="28655"/>
    <cellStyle name="Normal 3 5 3 7" xfId="4264"/>
    <cellStyle name="Normal 3 5 4" xfId="1602"/>
    <cellStyle name="Normal 3 5 4 2" xfId="8000"/>
    <cellStyle name="Normal 3 5 4 3" xfId="27186"/>
    <cellStyle name="Normal 3 5 4 4" xfId="29193"/>
    <cellStyle name="Normal 3 5 4 5" xfId="4802"/>
    <cellStyle name="Normal 3 5 5" xfId="2661"/>
    <cellStyle name="Normal 3 5 5 2" xfId="9059"/>
    <cellStyle name="Normal 3 5 5 3" xfId="27634"/>
    <cellStyle name="Normal 3 5 5 4" xfId="30252"/>
    <cellStyle name="Normal 3 5 5 5" xfId="5861"/>
    <cellStyle name="Normal 3 5 6" xfId="6932"/>
    <cellStyle name="Normal 3 5 6 2" xfId="26733"/>
    <cellStyle name="Normal 3 5 7" xfId="28125"/>
    <cellStyle name="Normal 3 5 8" xfId="3734"/>
    <cellStyle name="Normal 3 6" xfId="793"/>
    <cellStyle name="Normal 3 6 2" xfId="1475"/>
    <cellStyle name="Normal 3 6 2 2" xfId="2547"/>
    <cellStyle name="Normal 3 6 2 2 2" xfId="8945"/>
    <cellStyle name="Normal 3 6 2 2 3" xfId="27550"/>
    <cellStyle name="Normal 3 6 2 2 4" xfId="30138"/>
    <cellStyle name="Normal 3 6 2 2 5" xfId="5747"/>
    <cellStyle name="Normal 3 6 2 3" xfId="3606"/>
    <cellStyle name="Normal 3 6 2 3 2" xfId="10004"/>
    <cellStyle name="Normal 3 6 2 3 3" xfId="28011"/>
    <cellStyle name="Normal 3 6 2 3 4" xfId="31197"/>
    <cellStyle name="Normal 3 6 2 3 5" xfId="6806"/>
    <cellStyle name="Normal 3 6 2 4" xfId="7877"/>
    <cellStyle name="Normal 3 6 2 5" xfId="26497"/>
    <cellStyle name="Normal 3 6 2 6" xfId="29070"/>
    <cellStyle name="Normal 3 6 2 7" xfId="4679"/>
    <cellStyle name="Normal 3 6 3" xfId="2017"/>
    <cellStyle name="Normal 3 6 3 2" xfId="8415"/>
    <cellStyle name="Normal 3 6 3 3" xfId="27325"/>
    <cellStyle name="Normal 3 6 3 4" xfId="29608"/>
    <cellStyle name="Normal 3 6 3 5" xfId="5217"/>
    <cellStyle name="Normal 3 6 4" xfId="3076"/>
    <cellStyle name="Normal 3 6 4 2" xfId="9474"/>
    <cellStyle name="Normal 3 6 4 3" xfId="27777"/>
    <cellStyle name="Normal 3 6 4 4" xfId="30667"/>
    <cellStyle name="Normal 3 6 4 5" xfId="6276"/>
    <cellStyle name="Normal 3 6 5" xfId="7347"/>
    <cellStyle name="Normal 3 6 6" xfId="25540"/>
    <cellStyle name="Normal 3 6 7" xfId="28540"/>
    <cellStyle name="Normal 3 6 8" xfId="4149"/>
    <cellStyle name="Normal 3 7" xfId="240"/>
    <cellStyle name="Normal 3 7 2" xfId="26762"/>
    <cellStyle name="Normal 3 7 3" xfId="26387"/>
    <cellStyle name="Normal 3 8" xfId="1036"/>
    <cellStyle name="Normal 3 8 2" xfId="2108"/>
    <cellStyle name="Normal 3 8 2 2" xfId="8506"/>
    <cellStyle name="Normal 3 8 2 3" xfId="27393"/>
    <cellStyle name="Normal 3 8 2 4" xfId="29699"/>
    <cellStyle name="Normal 3 8 2 5" xfId="5308"/>
    <cellStyle name="Normal 3 8 3" xfId="3167"/>
    <cellStyle name="Normal 3 8 3 2" xfId="9565"/>
    <cellStyle name="Normal 3 8 3 3" xfId="27853"/>
    <cellStyle name="Normal 3 8 3 4" xfId="30758"/>
    <cellStyle name="Normal 3 8 3 5" xfId="6367"/>
    <cellStyle name="Normal 3 8 4" xfId="7438"/>
    <cellStyle name="Normal 3 8 5" xfId="26988"/>
    <cellStyle name="Normal 3 8 6" xfId="28631"/>
    <cellStyle name="Normal 3 8 7" xfId="4240"/>
    <cellStyle name="Normal 3 9" xfId="1566"/>
    <cellStyle name="Normal 3 9 2" xfId="1591"/>
    <cellStyle name="Normal 3 9 2 2" xfId="7989"/>
    <cellStyle name="Normal 3 9 2 3" xfId="27175"/>
    <cellStyle name="Normal 3 9 2 4" xfId="29182"/>
    <cellStyle name="Normal 3 9 2 5" xfId="4791"/>
    <cellStyle name="Normal 3 9 3" xfId="3697"/>
    <cellStyle name="Normal 3 9 3 2" xfId="10095"/>
    <cellStyle name="Normal 3 9 3 3" xfId="28088"/>
    <cellStyle name="Normal 3 9 3 4" xfId="31288"/>
    <cellStyle name="Normal 3 9 3 5" xfId="6897"/>
    <cellStyle name="Normal 3 9 4" xfId="7968"/>
    <cellStyle name="Normal 3 9 5" xfId="27164"/>
    <cellStyle name="Normal 3 9 6" xfId="29161"/>
    <cellStyle name="Normal 3 9 7" xfId="4770"/>
    <cellStyle name="Normal 30" xfId="10374"/>
    <cellStyle name="Normal 30 2" xfId="10589"/>
    <cellStyle name="Normal 30 3" xfId="10882"/>
    <cellStyle name="Normal 30 3 2" xfId="25778"/>
    <cellStyle name="Normal 30 3 2 2" xfId="25853"/>
    <cellStyle name="Normal 30 3 2 2 2" xfId="25887"/>
    <cellStyle name="Normal 30 3 2 2 2 2" xfId="25928"/>
    <cellStyle name="Normal 30 3 2 2 2 3" xfId="26035"/>
    <cellStyle name="Normal 30 3 2 2 2 3 2" xfId="26125"/>
    <cellStyle name="Normal 30 3 2 2 2 3 3" xfId="26283"/>
    <cellStyle name="Normal 30 3 2 2 2 3 4" xfId="26417"/>
    <cellStyle name="Normal 30 3 2 2 2 4" xfId="26182"/>
    <cellStyle name="Normal 30 3 2 2 3" xfId="25871"/>
    <cellStyle name="Normal 30 3 2 2 4" xfId="26019"/>
    <cellStyle name="Normal 30 3 2 2 4 2" xfId="26109"/>
    <cellStyle name="Normal 30 3 2 2 4 3" xfId="26267"/>
    <cellStyle name="Normal 30 3 2 2 4 4" xfId="26465"/>
    <cellStyle name="Normal 30 3 2 2 5" xfId="26181"/>
    <cellStyle name="Normal 30 3 2 3" xfId="25858"/>
    <cellStyle name="Normal 30 3 3" xfId="26008"/>
    <cellStyle name="Normal 30 4" xfId="25777"/>
    <cellStyle name="Normal 30 4 2" xfId="25852"/>
    <cellStyle name="Normal 30 4 2 2" xfId="25886"/>
    <cellStyle name="Normal 30 4 2 2 2" xfId="25927"/>
    <cellStyle name="Normal 30 4 2 2 3" xfId="26034"/>
    <cellStyle name="Normal 30 4 2 2 3 2" xfId="26124"/>
    <cellStyle name="Normal 30 4 2 2 3 3" xfId="26282"/>
    <cellStyle name="Normal 30 4 2 2 3 4" xfId="26401"/>
    <cellStyle name="Normal 30 4 2 2 4" xfId="26184"/>
    <cellStyle name="Normal 30 4 2 3" xfId="25870"/>
    <cellStyle name="Normal 30 4 2 4" xfId="26018"/>
    <cellStyle name="Normal 30 4 2 4 2" xfId="26108"/>
    <cellStyle name="Normal 30 4 2 4 3" xfId="26266"/>
    <cellStyle name="Normal 30 4 2 4 4" xfId="26469"/>
    <cellStyle name="Normal 30 4 2 5" xfId="26183"/>
    <cellStyle name="Normal 30 4 3" xfId="25857"/>
    <cellStyle name="Normal 31" xfId="10375"/>
    <cellStyle name="Normal 31 2" xfId="10590"/>
    <cellStyle name="Normal 31 2 2" xfId="10777"/>
    <cellStyle name="Normal 31 2 2 2" xfId="25536"/>
    <cellStyle name="Normal 31 2 3" xfId="25317"/>
    <cellStyle name="Normal 31 2 4" xfId="25779"/>
    <cellStyle name="Normal 31 2 4 2" xfId="25854"/>
    <cellStyle name="Normal 31 2 4 2 2" xfId="25888"/>
    <cellStyle name="Normal 31 2 4 2 2 2" xfId="25929"/>
    <cellStyle name="Normal 31 2 4 2 2 3" xfId="26036"/>
    <cellStyle name="Normal 31 2 4 2 2 3 2" xfId="26126"/>
    <cellStyle name="Normal 31 2 4 2 2 3 3" xfId="26284"/>
    <cellStyle name="Normal 31 2 4 2 2 3 4" xfId="26382"/>
    <cellStyle name="Normal 31 2 4 2 2 4" xfId="26186"/>
    <cellStyle name="Normal 31 2 4 2 3" xfId="25872"/>
    <cellStyle name="Normal 31 2 4 2 4" xfId="26020"/>
    <cellStyle name="Normal 31 2 4 2 4 2" xfId="26110"/>
    <cellStyle name="Normal 31 2 4 2 4 3" xfId="26268"/>
    <cellStyle name="Normal 31 2 4 2 4 4" xfId="26503"/>
    <cellStyle name="Normal 31 2 4 2 5" xfId="26185"/>
    <cellStyle name="Normal 31 2 4 3" xfId="25859"/>
    <cellStyle name="Normal 31 3" xfId="10776"/>
    <cellStyle name="Normal 31 3 2" xfId="25309"/>
    <cellStyle name="Normal 31 4" xfId="10775"/>
    <cellStyle name="Normal 32" xfId="10376"/>
    <cellStyle name="Normal 32 2" xfId="10591"/>
    <cellStyle name="Normal 33" xfId="10378"/>
    <cellStyle name="Normal 33 2" xfId="10592"/>
    <cellStyle name="Normal 33 3" xfId="10774"/>
    <cellStyle name="Normal 34" xfId="10423"/>
    <cellStyle name="Normal 34 2" xfId="10599"/>
    <cellStyle name="Normal 35" xfId="10424"/>
    <cellStyle name="Normal 35 2" xfId="10600"/>
    <cellStyle name="Normal 36" xfId="10425"/>
    <cellStyle name="Normal 36 2" xfId="10601"/>
    <cellStyle name="Normal 36 2 2" xfId="25370"/>
    <cellStyle name="Normal 36 2 3" xfId="25324"/>
    <cellStyle name="Normal 36 2 4" xfId="25176"/>
    <cellStyle name="Normal 36 3" xfId="25241"/>
    <cellStyle name="Normal 36 4" xfId="25341"/>
    <cellStyle name="Normal 36 5" xfId="25162"/>
    <cellStyle name="Normal 37" xfId="10426"/>
    <cellStyle name="Normal 37 2" xfId="10602"/>
    <cellStyle name="Normal 38" xfId="10427"/>
    <cellStyle name="Normal 38 2" xfId="10603"/>
    <cellStyle name="Normal 39" xfId="10428"/>
    <cellStyle name="Normal 39 2" xfId="10604"/>
    <cellStyle name="Normal 4" xfId="14"/>
    <cellStyle name="Normal 4 10" xfId="25129"/>
    <cellStyle name="Normal 4 11" xfId="10112"/>
    <cellStyle name="Normal 4 2" xfId="243"/>
    <cellStyle name="Normal 4 2 2" xfId="795"/>
    <cellStyle name="Normal 4 2 2 2" xfId="796"/>
    <cellStyle name="Normal 4 2 2 2 2" xfId="1478"/>
    <cellStyle name="Normal 4 2 2 2 2 2" xfId="2550"/>
    <cellStyle name="Normal 4 2 2 2 2 2 2" xfId="8948"/>
    <cellStyle name="Normal 4 2 2 2 2 2 3" xfId="27553"/>
    <cellStyle name="Normal 4 2 2 2 2 2 4" xfId="30141"/>
    <cellStyle name="Normal 4 2 2 2 2 2 5" xfId="5750"/>
    <cellStyle name="Normal 4 2 2 2 2 3" xfId="3609"/>
    <cellStyle name="Normal 4 2 2 2 2 3 2" xfId="10007"/>
    <cellStyle name="Normal 4 2 2 2 2 3 3" xfId="28014"/>
    <cellStyle name="Normal 4 2 2 2 2 3 4" xfId="31200"/>
    <cellStyle name="Normal 4 2 2 2 2 3 5" xfId="6809"/>
    <cellStyle name="Normal 4 2 2 2 2 4" xfId="7880"/>
    <cellStyle name="Normal 4 2 2 2 2 5" xfId="27115"/>
    <cellStyle name="Normal 4 2 2 2 2 6" xfId="29073"/>
    <cellStyle name="Normal 4 2 2 2 2 7" xfId="4682"/>
    <cellStyle name="Normal 4 2 2 2 3" xfId="2020"/>
    <cellStyle name="Normal 4 2 2 2 3 2" xfId="8418"/>
    <cellStyle name="Normal 4 2 2 2 3 3" xfId="27328"/>
    <cellStyle name="Normal 4 2 2 2 3 4" xfId="29611"/>
    <cellStyle name="Normal 4 2 2 2 3 5" xfId="5220"/>
    <cellStyle name="Normal 4 2 2 2 4" xfId="3079"/>
    <cellStyle name="Normal 4 2 2 2 4 2" xfId="9477"/>
    <cellStyle name="Normal 4 2 2 2 4 3" xfId="27780"/>
    <cellStyle name="Normal 4 2 2 2 4 4" xfId="30670"/>
    <cellStyle name="Normal 4 2 2 2 4 5" xfId="6279"/>
    <cellStyle name="Normal 4 2 2 2 5" xfId="7350"/>
    <cellStyle name="Normal 4 2 2 2 5 2" xfId="26894"/>
    <cellStyle name="Normal 4 2 2 2 6" xfId="25443"/>
    <cellStyle name="Normal 4 2 2 2 7" xfId="28543"/>
    <cellStyle name="Normal 4 2 2 2 8" xfId="4152"/>
    <cellStyle name="Normal 4 2 2 3" xfId="935"/>
    <cellStyle name="Normal 4 2 2 4" xfId="1477"/>
    <cellStyle name="Normal 4 2 2 4 2" xfId="2549"/>
    <cellStyle name="Normal 4 2 2 4 2 2" xfId="8947"/>
    <cellStyle name="Normal 4 2 2 4 2 3" xfId="27552"/>
    <cellStyle name="Normal 4 2 2 4 2 4" xfId="30140"/>
    <cellStyle name="Normal 4 2 2 4 2 5" xfId="5749"/>
    <cellStyle name="Normal 4 2 2 4 3" xfId="3608"/>
    <cellStyle name="Normal 4 2 2 4 3 2" xfId="10006"/>
    <cellStyle name="Normal 4 2 2 4 3 3" xfId="28013"/>
    <cellStyle name="Normal 4 2 2 4 3 4" xfId="31199"/>
    <cellStyle name="Normal 4 2 2 4 3 5" xfId="6808"/>
    <cellStyle name="Normal 4 2 2 4 4" xfId="7879"/>
    <cellStyle name="Normal 4 2 2 4 5" xfId="27114"/>
    <cellStyle name="Normal 4 2 2 4 6" xfId="29072"/>
    <cellStyle name="Normal 4 2 2 4 7" xfId="4681"/>
    <cellStyle name="Normal 4 2 2 5" xfId="2019"/>
    <cellStyle name="Normal 4 2 2 5 2" xfId="8417"/>
    <cellStyle name="Normal 4 2 2 5 3" xfId="27327"/>
    <cellStyle name="Normal 4 2 2 5 4" xfId="29610"/>
    <cellStyle name="Normal 4 2 2 5 5" xfId="5219"/>
    <cellStyle name="Normal 4 2 2 6" xfId="3078"/>
    <cellStyle name="Normal 4 2 2 6 2" xfId="9476"/>
    <cellStyle name="Normal 4 2 2 6 3" xfId="27779"/>
    <cellStyle name="Normal 4 2 2 6 4" xfId="30669"/>
    <cellStyle name="Normal 4 2 2 6 5" xfId="6278"/>
    <cellStyle name="Normal 4 2 2 7" xfId="7349"/>
    <cellStyle name="Normal 4 2 2 7 2" xfId="26893"/>
    <cellStyle name="Normal 4 2 2 8" xfId="28542"/>
    <cellStyle name="Normal 4 2 2 9" xfId="4151"/>
    <cellStyle name="Normal 4 2 3" xfId="797"/>
    <cellStyle name="Normal 4 2 3 2" xfId="1479"/>
    <cellStyle name="Normal 4 2 3 2 2" xfId="2551"/>
    <cellStyle name="Normal 4 2 3 2 2 2" xfId="8949"/>
    <cellStyle name="Normal 4 2 3 2 2 3" xfId="27554"/>
    <cellStyle name="Normal 4 2 3 2 2 4" xfId="30142"/>
    <cellStyle name="Normal 4 2 3 2 2 5" xfId="5751"/>
    <cellStyle name="Normal 4 2 3 2 3" xfId="3610"/>
    <cellStyle name="Normal 4 2 3 2 3 2" xfId="10008"/>
    <cellStyle name="Normal 4 2 3 2 3 3" xfId="28015"/>
    <cellStyle name="Normal 4 2 3 2 3 4" xfId="31201"/>
    <cellStyle name="Normal 4 2 3 2 3 5" xfId="6810"/>
    <cellStyle name="Normal 4 2 3 2 4" xfId="7881"/>
    <cellStyle name="Normal 4 2 3 2 5" xfId="26442"/>
    <cellStyle name="Normal 4 2 3 2 6" xfId="29074"/>
    <cellStyle name="Normal 4 2 3 2 7" xfId="4683"/>
    <cellStyle name="Normal 4 2 3 3" xfId="2021"/>
    <cellStyle name="Normal 4 2 3 3 2" xfId="8419"/>
    <cellStyle name="Normal 4 2 3 3 3" xfId="27329"/>
    <cellStyle name="Normal 4 2 3 3 4" xfId="29612"/>
    <cellStyle name="Normal 4 2 3 3 5" xfId="5221"/>
    <cellStyle name="Normal 4 2 3 4" xfId="3080"/>
    <cellStyle name="Normal 4 2 3 4 2" xfId="9478"/>
    <cellStyle name="Normal 4 2 3 4 3" xfId="27781"/>
    <cellStyle name="Normal 4 2 3 4 4" xfId="30671"/>
    <cellStyle name="Normal 4 2 3 4 5" xfId="6280"/>
    <cellStyle name="Normal 4 2 3 5" xfId="7351"/>
    <cellStyle name="Normal 4 2 3 6" xfId="25340"/>
    <cellStyle name="Normal 4 2 3 7" xfId="28544"/>
    <cellStyle name="Normal 4 2 3 8" xfId="4153"/>
    <cellStyle name="Normal 4 2 4" xfId="798"/>
    <cellStyle name="Normal 4 2 4 2" xfId="1480"/>
    <cellStyle name="Normal 4 2 4 2 2" xfId="2552"/>
    <cellStyle name="Normal 4 2 4 2 2 2" xfId="8950"/>
    <cellStyle name="Normal 4 2 4 2 2 3" xfId="27555"/>
    <cellStyle name="Normal 4 2 4 2 2 4" xfId="30143"/>
    <cellStyle name="Normal 4 2 4 2 2 5" xfId="5752"/>
    <cellStyle name="Normal 4 2 4 2 3" xfId="3611"/>
    <cellStyle name="Normal 4 2 4 2 3 2" xfId="10009"/>
    <cellStyle name="Normal 4 2 4 2 3 3" xfId="28016"/>
    <cellStyle name="Normal 4 2 4 2 3 4" xfId="31202"/>
    <cellStyle name="Normal 4 2 4 2 3 5" xfId="6811"/>
    <cellStyle name="Normal 4 2 4 2 4" xfId="7882"/>
    <cellStyle name="Normal 4 2 4 2 5" xfId="26492"/>
    <cellStyle name="Normal 4 2 4 2 6" xfId="29075"/>
    <cellStyle name="Normal 4 2 4 2 7" xfId="4684"/>
    <cellStyle name="Normal 4 2 4 3" xfId="2022"/>
    <cellStyle name="Normal 4 2 4 3 2" xfId="8420"/>
    <cellStyle name="Normal 4 2 4 3 3" xfId="27330"/>
    <cellStyle name="Normal 4 2 4 3 4" xfId="29613"/>
    <cellStyle name="Normal 4 2 4 3 5" xfId="5222"/>
    <cellStyle name="Normal 4 2 4 4" xfId="3081"/>
    <cellStyle name="Normal 4 2 4 4 2" xfId="9479"/>
    <cellStyle name="Normal 4 2 4 4 3" xfId="27782"/>
    <cellStyle name="Normal 4 2 4 4 4" xfId="30672"/>
    <cellStyle name="Normal 4 2 4 4 5" xfId="6281"/>
    <cellStyle name="Normal 4 2 4 5" xfId="7352"/>
    <cellStyle name="Normal 4 2 4 6" xfId="25588"/>
    <cellStyle name="Normal 4 2 4 7" xfId="28545"/>
    <cellStyle name="Normal 4 2 4 8" xfId="4154"/>
    <cellStyle name="Normal 4 2 5" xfId="794"/>
    <cellStyle name="Normal 4 2 5 2" xfId="1476"/>
    <cellStyle name="Normal 4 2 5 2 2" xfId="2548"/>
    <cellStyle name="Normal 4 2 5 2 2 2" xfId="8946"/>
    <cellStyle name="Normal 4 2 5 2 2 3" xfId="27551"/>
    <cellStyle name="Normal 4 2 5 2 2 4" xfId="30139"/>
    <cellStyle name="Normal 4 2 5 2 2 5" xfId="5748"/>
    <cellStyle name="Normal 4 2 5 2 3" xfId="3607"/>
    <cellStyle name="Normal 4 2 5 2 3 2" xfId="10005"/>
    <cellStyle name="Normal 4 2 5 2 3 3" xfId="28012"/>
    <cellStyle name="Normal 4 2 5 2 3 4" xfId="31198"/>
    <cellStyle name="Normal 4 2 5 2 3 5" xfId="6807"/>
    <cellStyle name="Normal 4 2 5 2 4" xfId="7878"/>
    <cellStyle name="Normal 4 2 5 2 5" xfId="27113"/>
    <cellStyle name="Normal 4 2 5 2 6" xfId="29071"/>
    <cellStyle name="Normal 4 2 5 2 7" xfId="4680"/>
    <cellStyle name="Normal 4 2 5 3" xfId="2018"/>
    <cellStyle name="Normal 4 2 5 3 2" xfId="8416"/>
    <cellStyle name="Normal 4 2 5 3 3" xfId="27326"/>
    <cellStyle name="Normal 4 2 5 3 4" xfId="29609"/>
    <cellStyle name="Normal 4 2 5 3 5" xfId="5218"/>
    <cellStyle name="Normal 4 2 5 4" xfId="3077"/>
    <cellStyle name="Normal 4 2 5 4 2" xfId="9475"/>
    <cellStyle name="Normal 4 2 5 4 3" xfId="27778"/>
    <cellStyle name="Normal 4 2 5 4 4" xfId="30668"/>
    <cellStyle name="Normal 4 2 5 4 5" xfId="6277"/>
    <cellStyle name="Normal 4 2 5 5" xfId="7348"/>
    <cellStyle name="Normal 4 2 5 5 2" xfId="26892"/>
    <cellStyle name="Normal 4 2 5 6" xfId="25557"/>
    <cellStyle name="Normal 4 2 5 7" xfId="28541"/>
    <cellStyle name="Normal 4 2 5 8" xfId="4150"/>
    <cellStyle name="Normal 4 2 6" xfId="26463"/>
    <cellStyle name="Normal 4 2 7" xfId="25130"/>
    <cellStyle name="Normal 4 2 8" xfId="10650"/>
    <cellStyle name="Normal 4 3" xfId="799"/>
    <cellStyle name="Normal 4 3 10" xfId="4155"/>
    <cellStyle name="Normal 4 3 2" xfId="800"/>
    <cellStyle name="Normal 4 3 2 2" xfId="1482"/>
    <cellStyle name="Normal 4 3 2 2 2" xfId="2554"/>
    <cellStyle name="Normal 4 3 2 2 2 2" xfId="8952"/>
    <cellStyle name="Normal 4 3 2 2 2 3" xfId="27557"/>
    <cellStyle name="Normal 4 3 2 2 2 4" xfId="30145"/>
    <cellStyle name="Normal 4 3 2 2 2 5" xfId="5754"/>
    <cellStyle name="Normal 4 3 2 2 3" xfId="3613"/>
    <cellStyle name="Normal 4 3 2 2 3 2" xfId="10011"/>
    <cellStyle name="Normal 4 3 2 2 3 3" xfId="28018"/>
    <cellStyle name="Normal 4 3 2 2 3 4" xfId="31204"/>
    <cellStyle name="Normal 4 3 2 2 3 5" xfId="6813"/>
    <cellStyle name="Normal 4 3 2 2 4" xfId="7884"/>
    <cellStyle name="Normal 4 3 2 2 5" xfId="27117"/>
    <cellStyle name="Normal 4 3 2 2 6" xfId="29077"/>
    <cellStyle name="Normal 4 3 2 2 7" xfId="4686"/>
    <cellStyle name="Normal 4 3 2 3" xfId="2024"/>
    <cellStyle name="Normal 4 3 2 3 2" xfId="8422"/>
    <cellStyle name="Normal 4 3 2 3 3" xfId="27332"/>
    <cellStyle name="Normal 4 3 2 3 4" xfId="29615"/>
    <cellStyle name="Normal 4 3 2 3 5" xfId="5224"/>
    <cellStyle name="Normal 4 3 2 4" xfId="3083"/>
    <cellStyle name="Normal 4 3 2 4 2" xfId="9481"/>
    <cellStyle name="Normal 4 3 2 4 3" xfId="27784"/>
    <cellStyle name="Normal 4 3 2 4 4" xfId="30674"/>
    <cellStyle name="Normal 4 3 2 4 5" xfId="6283"/>
    <cellStyle name="Normal 4 3 2 5" xfId="7354"/>
    <cellStyle name="Normal 4 3 2 6" xfId="26896"/>
    <cellStyle name="Normal 4 3 2 7" xfId="28547"/>
    <cellStyle name="Normal 4 3 2 8" xfId="4156"/>
    <cellStyle name="Normal 4 3 3" xfId="801"/>
    <cellStyle name="Normal 4 3 3 2" xfId="1483"/>
    <cellStyle name="Normal 4 3 3 2 2" xfId="2555"/>
    <cellStyle name="Normal 4 3 3 2 2 2" xfId="8953"/>
    <cellStyle name="Normal 4 3 3 2 2 3" xfId="27558"/>
    <cellStyle name="Normal 4 3 3 2 2 4" xfId="30146"/>
    <cellStyle name="Normal 4 3 3 2 2 5" xfId="5755"/>
    <cellStyle name="Normal 4 3 3 2 3" xfId="3614"/>
    <cellStyle name="Normal 4 3 3 2 3 2" xfId="10012"/>
    <cellStyle name="Normal 4 3 3 2 3 3" xfId="28019"/>
    <cellStyle name="Normal 4 3 3 2 3 4" xfId="31205"/>
    <cellStyle name="Normal 4 3 3 2 3 5" xfId="6814"/>
    <cellStyle name="Normal 4 3 3 2 4" xfId="7885"/>
    <cellStyle name="Normal 4 3 3 2 5" xfId="27118"/>
    <cellStyle name="Normal 4 3 3 2 6" xfId="29078"/>
    <cellStyle name="Normal 4 3 3 2 7" xfId="4687"/>
    <cellStyle name="Normal 4 3 3 3" xfId="2025"/>
    <cellStyle name="Normal 4 3 3 3 2" xfId="8423"/>
    <cellStyle name="Normal 4 3 3 3 3" xfId="27333"/>
    <cellStyle name="Normal 4 3 3 3 4" xfId="29616"/>
    <cellStyle name="Normal 4 3 3 3 5" xfId="5225"/>
    <cellStyle name="Normal 4 3 3 4" xfId="3084"/>
    <cellStyle name="Normal 4 3 3 4 2" xfId="9482"/>
    <cellStyle name="Normal 4 3 3 4 3" xfId="27785"/>
    <cellStyle name="Normal 4 3 3 4 4" xfId="30675"/>
    <cellStyle name="Normal 4 3 3 4 5" xfId="6284"/>
    <cellStyle name="Normal 4 3 3 5" xfId="7355"/>
    <cellStyle name="Normal 4 3 3 6" xfId="26897"/>
    <cellStyle name="Normal 4 3 3 7" xfId="28548"/>
    <cellStyle name="Normal 4 3 3 8" xfId="4157"/>
    <cellStyle name="Normal 4 3 4" xfId="1000"/>
    <cellStyle name="Normal 4 3 5" xfId="1481"/>
    <cellStyle name="Normal 4 3 5 2" xfId="2553"/>
    <cellStyle name="Normal 4 3 5 2 2" xfId="8951"/>
    <cellStyle name="Normal 4 3 5 2 3" xfId="27556"/>
    <cellStyle name="Normal 4 3 5 2 4" xfId="30144"/>
    <cellStyle name="Normal 4 3 5 2 5" xfId="5753"/>
    <cellStyle name="Normal 4 3 5 3" xfId="3612"/>
    <cellStyle name="Normal 4 3 5 3 2" xfId="10010"/>
    <cellStyle name="Normal 4 3 5 3 3" xfId="28017"/>
    <cellStyle name="Normal 4 3 5 3 4" xfId="31203"/>
    <cellStyle name="Normal 4 3 5 3 5" xfId="6812"/>
    <cellStyle name="Normal 4 3 5 4" xfId="7883"/>
    <cellStyle name="Normal 4 3 5 5" xfId="27116"/>
    <cellStyle name="Normal 4 3 5 6" xfId="29076"/>
    <cellStyle name="Normal 4 3 5 7" xfId="4685"/>
    <cellStyle name="Normal 4 3 6" xfId="2023"/>
    <cellStyle name="Normal 4 3 6 2" xfId="8421"/>
    <cellStyle name="Normal 4 3 6 3" xfId="27331"/>
    <cellStyle name="Normal 4 3 6 4" xfId="29614"/>
    <cellStyle name="Normal 4 3 6 5" xfId="5223"/>
    <cellStyle name="Normal 4 3 7" xfId="3082"/>
    <cellStyle name="Normal 4 3 7 2" xfId="9480"/>
    <cellStyle name="Normal 4 3 7 3" xfId="27783"/>
    <cellStyle name="Normal 4 3 7 4" xfId="30673"/>
    <cellStyle name="Normal 4 3 7 5" xfId="6282"/>
    <cellStyle name="Normal 4 3 8" xfId="7353"/>
    <cellStyle name="Normal 4 3 8 2" xfId="26895"/>
    <cellStyle name="Normal 4 3 9" xfId="28546"/>
    <cellStyle name="Normal 4 4" xfId="802"/>
    <cellStyle name="Normal 4 4 2" xfId="803"/>
    <cellStyle name="Normal 4 4 2 2" xfId="1485"/>
    <cellStyle name="Normal 4 4 2 2 2" xfId="2557"/>
    <cellStyle name="Normal 4 4 2 2 2 2" xfId="8955"/>
    <cellStyle name="Normal 4 4 2 2 2 3" xfId="27560"/>
    <cellStyle name="Normal 4 4 2 2 2 4" xfId="30148"/>
    <cellStyle name="Normal 4 4 2 2 2 5" xfId="5757"/>
    <cellStyle name="Normal 4 4 2 2 3" xfId="3616"/>
    <cellStyle name="Normal 4 4 2 2 3 2" xfId="10014"/>
    <cellStyle name="Normal 4 4 2 2 3 3" xfId="28021"/>
    <cellStyle name="Normal 4 4 2 2 3 4" xfId="31207"/>
    <cellStyle name="Normal 4 4 2 2 3 5" xfId="6816"/>
    <cellStyle name="Normal 4 4 2 2 4" xfId="7887"/>
    <cellStyle name="Normal 4 4 2 2 5" xfId="27120"/>
    <cellStyle name="Normal 4 4 2 2 6" xfId="29080"/>
    <cellStyle name="Normal 4 4 2 2 7" xfId="4689"/>
    <cellStyle name="Normal 4 4 2 3" xfId="2027"/>
    <cellStyle name="Normal 4 4 2 3 2" xfId="8425"/>
    <cellStyle name="Normal 4 4 2 3 3" xfId="27335"/>
    <cellStyle name="Normal 4 4 2 3 4" xfId="29618"/>
    <cellStyle name="Normal 4 4 2 3 5" xfId="5227"/>
    <cellStyle name="Normal 4 4 2 4" xfId="3086"/>
    <cellStyle name="Normal 4 4 2 4 2" xfId="9484"/>
    <cellStyle name="Normal 4 4 2 4 3" xfId="27787"/>
    <cellStyle name="Normal 4 4 2 4 4" xfId="30677"/>
    <cellStyle name="Normal 4 4 2 4 5" xfId="6286"/>
    <cellStyle name="Normal 4 4 2 5" xfId="7357"/>
    <cellStyle name="Normal 4 4 2 6" xfId="26445"/>
    <cellStyle name="Normal 4 4 2 7" xfId="28550"/>
    <cellStyle name="Normal 4 4 2 8" xfId="4159"/>
    <cellStyle name="Normal 4 4 3" xfId="1484"/>
    <cellStyle name="Normal 4 4 3 2" xfId="2556"/>
    <cellStyle name="Normal 4 4 3 2 2" xfId="8954"/>
    <cellStyle name="Normal 4 4 3 2 3" xfId="27559"/>
    <cellStyle name="Normal 4 4 3 2 4" xfId="30147"/>
    <cellStyle name="Normal 4 4 3 2 5" xfId="5756"/>
    <cellStyle name="Normal 4 4 3 3" xfId="3615"/>
    <cellStyle name="Normal 4 4 3 3 2" xfId="10013"/>
    <cellStyle name="Normal 4 4 3 3 3" xfId="28020"/>
    <cellStyle name="Normal 4 4 3 3 4" xfId="31206"/>
    <cellStyle name="Normal 4 4 3 3 5" xfId="6815"/>
    <cellStyle name="Normal 4 4 3 4" xfId="7886"/>
    <cellStyle name="Normal 4 4 3 5" xfId="27119"/>
    <cellStyle name="Normal 4 4 3 6" xfId="29079"/>
    <cellStyle name="Normal 4 4 3 7" xfId="4688"/>
    <cellStyle name="Normal 4 4 4" xfId="2026"/>
    <cellStyle name="Normal 4 4 4 2" xfId="8424"/>
    <cellStyle name="Normal 4 4 4 3" xfId="27334"/>
    <cellStyle name="Normal 4 4 4 4" xfId="29617"/>
    <cellStyle name="Normal 4 4 4 5" xfId="5226"/>
    <cellStyle name="Normal 4 4 5" xfId="3085"/>
    <cellStyle name="Normal 4 4 5 2" xfId="9483"/>
    <cellStyle name="Normal 4 4 5 3" xfId="27786"/>
    <cellStyle name="Normal 4 4 5 4" xfId="30676"/>
    <cellStyle name="Normal 4 4 5 5" xfId="6285"/>
    <cellStyle name="Normal 4 4 6" xfId="7356"/>
    <cellStyle name="Normal 4 4 7" xfId="25339"/>
    <cellStyle name="Normal 4 4 8" xfId="28549"/>
    <cellStyle name="Normal 4 4 9" xfId="4158"/>
    <cellStyle name="Normal 4 5" xfId="804"/>
    <cellStyle name="Normal 4 5 2" xfId="1486"/>
    <cellStyle name="Normal 4 5 2 2" xfId="2558"/>
    <cellStyle name="Normal 4 5 2 2 2" xfId="8956"/>
    <cellStyle name="Normal 4 5 2 2 3" xfId="27561"/>
    <cellStyle name="Normal 4 5 2 2 4" xfId="30149"/>
    <cellStyle name="Normal 4 5 2 2 5" xfId="5758"/>
    <cellStyle name="Normal 4 5 2 3" xfId="3617"/>
    <cellStyle name="Normal 4 5 2 3 2" xfId="10015"/>
    <cellStyle name="Normal 4 5 2 3 3" xfId="28022"/>
    <cellStyle name="Normal 4 5 2 3 4" xfId="31208"/>
    <cellStyle name="Normal 4 5 2 3 5" xfId="6817"/>
    <cellStyle name="Normal 4 5 2 4" xfId="7888"/>
    <cellStyle name="Normal 4 5 2 5" xfId="27121"/>
    <cellStyle name="Normal 4 5 2 6" xfId="29081"/>
    <cellStyle name="Normal 4 5 2 7" xfId="4690"/>
    <cellStyle name="Normal 4 5 3" xfId="2028"/>
    <cellStyle name="Normal 4 5 3 2" xfId="8426"/>
    <cellStyle name="Normal 4 5 3 3" xfId="27336"/>
    <cellStyle name="Normal 4 5 3 4" xfId="29619"/>
    <cellStyle name="Normal 4 5 3 5" xfId="5228"/>
    <cellStyle name="Normal 4 5 4" xfId="3087"/>
    <cellStyle name="Normal 4 5 4 2" xfId="9485"/>
    <cellStyle name="Normal 4 5 4 3" xfId="27788"/>
    <cellStyle name="Normal 4 5 4 4" xfId="30678"/>
    <cellStyle name="Normal 4 5 4 5" xfId="6287"/>
    <cellStyle name="Normal 4 5 5" xfId="7358"/>
    <cellStyle name="Normal 4 5 5 2" xfId="26898"/>
    <cellStyle name="Normal 4 5 6" xfId="25532"/>
    <cellStyle name="Normal 4 5 7" xfId="28551"/>
    <cellStyle name="Normal 4 5 8" xfId="4160"/>
    <cellStyle name="Normal 4 6" xfId="242"/>
    <cellStyle name="Normal 4 6 2" xfId="26318"/>
    <cellStyle name="Normal 4 6 3" xfId="26764"/>
    <cellStyle name="Normal 4 6 4" xfId="25614"/>
    <cellStyle name="Normal 4 7" xfId="25554"/>
    <cellStyle name="Normal 4 7 2" xfId="26392"/>
    <cellStyle name="Normal 4 8" xfId="25810"/>
    <cellStyle name="Normal 4 8 2" xfId="26634"/>
    <cellStyle name="Normal 4 9" xfId="26187"/>
    <cellStyle name="Normal 40" xfId="10429"/>
    <cellStyle name="Normal 40 2" xfId="10605"/>
    <cellStyle name="Normal 41" xfId="10430"/>
    <cellStyle name="Normal 41 2" xfId="10606"/>
    <cellStyle name="Normal 42" xfId="10431"/>
    <cellStyle name="Normal 42 2" xfId="10607"/>
    <cellStyle name="Normal 42 3" xfId="25243"/>
    <cellStyle name="Normal 42 4" xfId="25338"/>
    <cellStyle name="Normal 42 5" xfId="25177"/>
    <cellStyle name="Normal 43" xfId="10432"/>
    <cellStyle name="Normal 43 2" xfId="10608"/>
    <cellStyle name="Normal 44" xfId="10433"/>
    <cellStyle name="Normal 44 2" xfId="10609"/>
    <cellStyle name="Normal 45" xfId="10434"/>
    <cellStyle name="Normal 45 2" xfId="10610"/>
    <cellStyle name="Normal 46" xfId="10435"/>
    <cellStyle name="Normal 46 2" xfId="10611"/>
    <cellStyle name="Normal 47" xfId="10436"/>
    <cellStyle name="Normal 47 2" xfId="10612"/>
    <cellStyle name="Normal 48" xfId="10437"/>
    <cellStyle name="Normal 48 2" xfId="10616"/>
    <cellStyle name="Normal 48 3" xfId="10651"/>
    <cellStyle name="Normal 48 3 2" xfId="10688"/>
    <cellStyle name="Normal 48 3 3" xfId="11095"/>
    <cellStyle name="Normal 48 3 4" xfId="11139"/>
    <cellStyle name="Normal 48 3 4 2" xfId="11299"/>
    <cellStyle name="Normal 48 3 4 3" xfId="11579"/>
    <cellStyle name="Normal 48 3 4 3 2" xfId="13448"/>
    <cellStyle name="Normal 48 3 4 3 3" xfId="12966"/>
    <cellStyle name="Normal 48 3 4 3 3 2" xfId="16624"/>
    <cellStyle name="Normal 48 3 4 3 4" xfId="14830"/>
    <cellStyle name="Normal 48 3 4 3 4 2" xfId="25042"/>
    <cellStyle name="Normal 48 3 4 4" xfId="12902"/>
    <cellStyle name="Normal 48 3 4 4 2" xfId="16560"/>
    <cellStyle name="Normal 48 3 4 5" xfId="14766"/>
    <cellStyle name="Normal 48 3 4 5 2" xfId="25041"/>
    <cellStyle name="Normal 48 3 5" xfId="11559"/>
    <cellStyle name="Normal 48 3 5 2" xfId="13428"/>
    <cellStyle name="Normal 48 3 5 3" xfId="12946"/>
    <cellStyle name="Normal 48 3 5 3 2" xfId="16604"/>
    <cellStyle name="Normal 48 3 5 4" xfId="14810"/>
    <cellStyle name="Normal 48 3 5 4 2" xfId="25109"/>
    <cellStyle name="Normal 48 3 6" xfId="12882"/>
    <cellStyle name="Normal 48 3 6 2" xfId="16540"/>
    <cellStyle name="Normal 48 3 7" xfId="14746"/>
    <cellStyle name="Normal 48 3 7 2" xfId="25108"/>
    <cellStyle name="Normal 48 4" xfId="10641"/>
    <cellStyle name="Normal 48 5" xfId="11192"/>
    <cellStyle name="Normal 48 5 2" xfId="11314"/>
    <cellStyle name="Normal 48 5 3" xfId="11593"/>
    <cellStyle name="Normal 48 5 3 2" xfId="13462"/>
    <cellStyle name="Normal 48 5 3 3" xfId="12980"/>
    <cellStyle name="Normal 48 5 3 3 2" xfId="16638"/>
    <cellStyle name="Normal 48 5 3 4" xfId="14844"/>
    <cellStyle name="Normal 48 5 3 4 2" xfId="25009"/>
    <cellStyle name="Normal 48 5 4" xfId="12916"/>
    <cellStyle name="Normal 48 5 4 2" xfId="16574"/>
    <cellStyle name="Normal 48 5 5" xfId="14780"/>
    <cellStyle name="Normal 48 5 5 2" xfId="25071"/>
    <cellStyle name="Normal 48 6" xfId="11550"/>
    <cellStyle name="Normal 48 6 2" xfId="13419"/>
    <cellStyle name="Normal 48 6 3" xfId="12937"/>
    <cellStyle name="Normal 48 6 3 2" xfId="16595"/>
    <cellStyle name="Normal 48 6 4" xfId="14801"/>
    <cellStyle name="Normal 48 6 4 2" xfId="25023"/>
    <cellStyle name="Normal 48 7" xfId="12873"/>
    <cellStyle name="Normal 48 7 2" xfId="16531"/>
    <cellStyle name="Normal 48 8" xfId="14737"/>
    <cellStyle name="Normal 48 8 2" xfId="24997"/>
    <cellStyle name="Normal 49" xfId="10544"/>
    <cellStyle name="Normal 49 2" xfId="10676"/>
    <cellStyle name="Normal 49 2 2" xfId="11108"/>
    <cellStyle name="Normal 49 2 2 2" xfId="11453"/>
    <cellStyle name="Normal 49 2 2 2 2" xfId="11943"/>
    <cellStyle name="Normal 49 2 2 2 2 2" xfId="12783"/>
    <cellStyle name="Normal 49 2 2 2 2 2 2" xfId="14641"/>
    <cellStyle name="Normal 49 2 2 2 2 2 2 2" xfId="18233"/>
    <cellStyle name="Normal 49 2 2 2 2 2 2 2 2" xfId="24901"/>
    <cellStyle name="Normal 49 2 2 2 2 2 2 3" xfId="21569"/>
    <cellStyle name="Normal 49 2 2 2 2 2 3" xfId="16441"/>
    <cellStyle name="Normal 49 2 2 2 2 2 3 2" xfId="23236"/>
    <cellStyle name="Normal 49 2 2 2 2 2 4" xfId="19903"/>
    <cellStyle name="Normal 49 2 2 2 2 3" xfId="13807"/>
    <cellStyle name="Normal 49 2 2 2 2 3 2" xfId="17400"/>
    <cellStyle name="Normal 49 2 2 2 2 3 2 2" xfId="24068"/>
    <cellStyle name="Normal 49 2 2 2 2 3 3" xfId="20736"/>
    <cellStyle name="Normal 49 2 2 2 2 4" xfId="15608"/>
    <cellStyle name="Normal 49 2 2 2 2 4 2" xfId="22403"/>
    <cellStyle name="Normal 49 2 2 2 2 5" xfId="19070"/>
    <cellStyle name="Normal 49 2 2 2 3" xfId="12367"/>
    <cellStyle name="Normal 49 2 2 2 3 2" xfId="14225"/>
    <cellStyle name="Normal 49 2 2 2 3 2 2" xfId="17817"/>
    <cellStyle name="Normal 49 2 2 2 3 2 2 2" xfId="24485"/>
    <cellStyle name="Normal 49 2 2 2 3 2 3" xfId="21153"/>
    <cellStyle name="Normal 49 2 2 2 3 3" xfId="16025"/>
    <cellStyle name="Normal 49 2 2 2 3 3 2" xfId="22820"/>
    <cellStyle name="Normal 49 2 2 2 3 4" xfId="19487"/>
    <cellStyle name="Normal 49 2 2 2 4" xfId="13327"/>
    <cellStyle name="Normal 49 2 2 2 4 2" xfId="16984"/>
    <cellStyle name="Normal 49 2 2 2 4 2 2" xfId="23652"/>
    <cellStyle name="Normal 49 2 2 2 4 3" xfId="20320"/>
    <cellStyle name="Normal 49 2 2 2 5" xfId="15192"/>
    <cellStyle name="Normal 49 2 2 2 5 2" xfId="21987"/>
    <cellStyle name="Normal 49 2 2 2 6" xfId="18654"/>
    <cellStyle name="Normal 49 2 2 3" xfId="11729"/>
    <cellStyle name="Normal 49 2 2 3 2" xfId="12574"/>
    <cellStyle name="Normal 49 2 2 3 2 2" xfId="14432"/>
    <cellStyle name="Normal 49 2 2 3 2 2 2" xfId="18024"/>
    <cellStyle name="Normal 49 2 2 3 2 2 2 2" xfId="24692"/>
    <cellStyle name="Normal 49 2 2 3 2 2 3" xfId="21360"/>
    <cellStyle name="Normal 49 2 2 3 2 3" xfId="16232"/>
    <cellStyle name="Normal 49 2 2 3 2 3 2" xfId="23027"/>
    <cellStyle name="Normal 49 2 2 3 2 4" xfId="19694"/>
    <cellStyle name="Normal 49 2 2 3 3" xfId="13598"/>
    <cellStyle name="Normal 49 2 2 3 3 2" xfId="17191"/>
    <cellStyle name="Normal 49 2 2 3 3 2 2" xfId="23859"/>
    <cellStyle name="Normal 49 2 2 3 3 3" xfId="20527"/>
    <cellStyle name="Normal 49 2 2 3 4" xfId="15399"/>
    <cellStyle name="Normal 49 2 2 3 4 2" xfId="22194"/>
    <cellStyle name="Normal 49 2 2 3 5" xfId="18861"/>
    <cellStyle name="Normal 49 2 2 4" xfId="12157"/>
    <cellStyle name="Normal 49 2 2 4 2" xfId="14015"/>
    <cellStyle name="Normal 49 2 2 4 2 2" xfId="17607"/>
    <cellStyle name="Normal 49 2 2 4 2 2 2" xfId="24275"/>
    <cellStyle name="Normal 49 2 2 4 2 3" xfId="20943"/>
    <cellStyle name="Normal 49 2 2 4 3" xfId="15815"/>
    <cellStyle name="Normal 49 2 2 4 3 2" xfId="22610"/>
    <cellStyle name="Normal 49 2 2 4 4" xfId="19277"/>
    <cellStyle name="Normal 49 2 2 5" xfId="13117"/>
    <cellStyle name="Normal 49 2 2 5 2" xfId="16774"/>
    <cellStyle name="Normal 49 2 2 5 2 2" xfId="23442"/>
    <cellStyle name="Normal 49 2 2 5 3" xfId="20110"/>
    <cellStyle name="Normal 49 2 2 6" xfId="14982"/>
    <cellStyle name="Normal 49 2 2 6 2" xfId="21777"/>
    <cellStyle name="Normal 49 2 2 7" xfId="18371"/>
    <cellStyle name="Normal 49 2 3" xfId="11423"/>
    <cellStyle name="Normal 49 2 3 2" xfId="11913"/>
    <cellStyle name="Normal 49 2 3 2 2" xfId="12753"/>
    <cellStyle name="Normal 49 2 3 2 2 2" xfId="14611"/>
    <cellStyle name="Normal 49 2 3 2 2 2 2" xfId="18203"/>
    <cellStyle name="Normal 49 2 3 2 2 2 2 2" xfId="24871"/>
    <cellStyle name="Normal 49 2 3 2 2 2 3" xfId="21539"/>
    <cellStyle name="Normal 49 2 3 2 2 3" xfId="16411"/>
    <cellStyle name="Normal 49 2 3 2 2 3 2" xfId="23206"/>
    <cellStyle name="Normal 49 2 3 2 2 4" xfId="19873"/>
    <cellStyle name="Normal 49 2 3 2 3" xfId="13777"/>
    <cellStyle name="Normal 49 2 3 2 3 2" xfId="17370"/>
    <cellStyle name="Normal 49 2 3 2 3 2 2" xfId="24038"/>
    <cellStyle name="Normal 49 2 3 2 3 3" xfId="20706"/>
    <cellStyle name="Normal 49 2 3 2 4" xfId="15578"/>
    <cellStyle name="Normal 49 2 3 2 4 2" xfId="22373"/>
    <cellStyle name="Normal 49 2 3 2 5" xfId="19040"/>
    <cellStyle name="Normal 49 2 3 3" xfId="12337"/>
    <cellStyle name="Normal 49 2 3 3 2" xfId="14195"/>
    <cellStyle name="Normal 49 2 3 3 2 2" xfId="17787"/>
    <cellStyle name="Normal 49 2 3 3 2 2 2" xfId="24455"/>
    <cellStyle name="Normal 49 2 3 3 2 3" xfId="21123"/>
    <cellStyle name="Normal 49 2 3 3 3" xfId="15995"/>
    <cellStyle name="Normal 49 2 3 3 3 2" xfId="22790"/>
    <cellStyle name="Normal 49 2 3 3 4" xfId="19457"/>
    <cellStyle name="Normal 49 2 3 4" xfId="13297"/>
    <cellStyle name="Normal 49 2 3 4 2" xfId="16954"/>
    <cellStyle name="Normal 49 2 3 4 2 2" xfId="23622"/>
    <cellStyle name="Normal 49 2 3 4 3" xfId="20290"/>
    <cellStyle name="Normal 49 2 3 5" xfId="15162"/>
    <cellStyle name="Normal 49 2 3 5 2" xfId="21957"/>
    <cellStyle name="Normal 49 2 3 6" xfId="18624"/>
    <cellStyle name="Normal 49 2 4" xfId="11699"/>
    <cellStyle name="Normal 49 2 4 2" xfId="12544"/>
    <cellStyle name="Normal 49 2 4 2 2" xfId="14402"/>
    <cellStyle name="Normal 49 2 4 2 2 2" xfId="17994"/>
    <cellStyle name="Normal 49 2 4 2 2 2 2" xfId="24662"/>
    <cellStyle name="Normal 49 2 4 2 2 3" xfId="21330"/>
    <cellStyle name="Normal 49 2 4 2 3" xfId="16202"/>
    <cellStyle name="Normal 49 2 4 2 3 2" xfId="22997"/>
    <cellStyle name="Normal 49 2 4 2 4" xfId="19664"/>
    <cellStyle name="Normal 49 2 4 3" xfId="13568"/>
    <cellStyle name="Normal 49 2 4 3 2" xfId="17161"/>
    <cellStyle name="Normal 49 2 4 3 2 2" xfId="23829"/>
    <cellStyle name="Normal 49 2 4 3 3" xfId="20497"/>
    <cellStyle name="Normal 49 2 4 4" xfId="15369"/>
    <cellStyle name="Normal 49 2 4 4 2" xfId="22164"/>
    <cellStyle name="Normal 49 2 4 5" xfId="18831"/>
    <cellStyle name="Normal 49 2 5" xfId="12127"/>
    <cellStyle name="Normal 49 2 5 2" xfId="13985"/>
    <cellStyle name="Normal 49 2 5 2 2" xfId="17577"/>
    <cellStyle name="Normal 49 2 5 2 2 2" xfId="24245"/>
    <cellStyle name="Normal 49 2 5 2 3" xfId="20913"/>
    <cellStyle name="Normal 49 2 5 3" xfId="15785"/>
    <cellStyle name="Normal 49 2 5 3 2" xfId="22580"/>
    <cellStyle name="Normal 49 2 5 4" xfId="19247"/>
    <cellStyle name="Normal 49 2 6" xfId="13087"/>
    <cellStyle name="Normal 49 2 6 2" xfId="16744"/>
    <cellStyle name="Normal 49 2 6 2 2" xfId="23412"/>
    <cellStyle name="Normal 49 2 6 3" xfId="20080"/>
    <cellStyle name="Normal 49 2 7" xfId="14952"/>
    <cellStyle name="Normal 49 2 7 2" xfId="21747"/>
    <cellStyle name="Normal 49 2 8" xfId="18574"/>
    <cellStyle name="Normal 49 3" xfId="11232"/>
    <cellStyle name="Normal 49 3 2" xfId="11540"/>
    <cellStyle name="Normal 49 3 2 2" xfId="12030"/>
    <cellStyle name="Normal 49 3 2 2 2" xfId="12870"/>
    <cellStyle name="Normal 49 3 2 2 2 2" xfId="14728"/>
    <cellStyle name="Normal 49 3 2 2 2 2 2" xfId="18320"/>
    <cellStyle name="Normal 49 3 2 2 2 2 2 2" xfId="24988"/>
    <cellStyle name="Normal 49 3 2 2 2 2 3" xfId="21656"/>
    <cellStyle name="Normal 49 3 2 2 2 3" xfId="16528"/>
    <cellStyle name="Normal 49 3 2 2 2 3 2" xfId="23323"/>
    <cellStyle name="Normal 49 3 2 2 2 4" xfId="19990"/>
    <cellStyle name="Normal 49 3 2 2 3" xfId="13894"/>
    <cellStyle name="Normal 49 3 2 2 3 2" xfId="17487"/>
    <cellStyle name="Normal 49 3 2 2 3 2 2" xfId="24155"/>
    <cellStyle name="Normal 49 3 2 2 3 3" xfId="20823"/>
    <cellStyle name="Normal 49 3 2 2 4" xfId="15695"/>
    <cellStyle name="Normal 49 3 2 2 4 2" xfId="22490"/>
    <cellStyle name="Normal 49 3 2 2 5" xfId="19157"/>
    <cellStyle name="Normal 49 3 2 3" xfId="12454"/>
    <cellStyle name="Normal 49 3 2 3 2" xfId="14312"/>
    <cellStyle name="Normal 49 3 2 3 2 2" xfId="17904"/>
    <cellStyle name="Normal 49 3 2 3 2 2 2" xfId="24572"/>
    <cellStyle name="Normal 49 3 2 3 2 3" xfId="21240"/>
    <cellStyle name="Normal 49 3 2 3 3" xfId="16112"/>
    <cellStyle name="Normal 49 3 2 3 3 2" xfId="22907"/>
    <cellStyle name="Normal 49 3 2 3 4" xfId="19574"/>
    <cellStyle name="Normal 49 3 2 4" xfId="13414"/>
    <cellStyle name="Normal 49 3 2 4 2" xfId="17071"/>
    <cellStyle name="Normal 49 3 2 4 2 2" xfId="23739"/>
    <cellStyle name="Normal 49 3 2 4 3" xfId="20407"/>
    <cellStyle name="Normal 49 3 2 5" xfId="15279"/>
    <cellStyle name="Normal 49 3 2 5 2" xfId="22074"/>
    <cellStyle name="Normal 49 3 2 6" xfId="18741"/>
    <cellStyle name="Normal 49 3 3" xfId="11817"/>
    <cellStyle name="Normal 49 3 3 2" xfId="12662"/>
    <cellStyle name="Normal 49 3 3 2 2" xfId="14520"/>
    <cellStyle name="Normal 49 3 3 2 2 2" xfId="18112"/>
    <cellStyle name="Normal 49 3 3 2 2 2 2" xfId="24780"/>
    <cellStyle name="Normal 49 3 3 2 2 3" xfId="21448"/>
    <cellStyle name="Normal 49 3 3 2 3" xfId="16320"/>
    <cellStyle name="Normal 49 3 3 2 3 2" xfId="23115"/>
    <cellStyle name="Normal 49 3 3 2 4" xfId="19782"/>
    <cellStyle name="Normal 49 3 3 3" xfId="13686"/>
    <cellStyle name="Normal 49 3 3 3 2" xfId="17279"/>
    <cellStyle name="Normal 49 3 3 3 2 2" xfId="23947"/>
    <cellStyle name="Normal 49 3 3 3 3" xfId="20615"/>
    <cellStyle name="Normal 49 3 3 4" xfId="15487"/>
    <cellStyle name="Normal 49 3 3 4 2" xfId="22282"/>
    <cellStyle name="Normal 49 3 3 5" xfId="18949"/>
    <cellStyle name="Normal 49 3 4" xfId="12245"/>
    <cellStyle name="Normal 49 3 4 2" xfId="14103"/>
    <cellStyle name="Normal 49 3 4 2 2" xfId="17695"/>
    <cellStyle name="Normal 49 3 4 2 2 2" xfId="24363"/>
    <cellStyle name="Normal 49 3 4 2 3" xfId="21031"/>
    <cellStyle name="Normal 49 3 4 3" xfId="15903"/>
    <cellStyle name="Normal 49 3 4 3 2" xfId="22698"/>
    <cellStyle name="Normal 49 3 4 4" xfId="19365"/>
    <cellStyle name="Normal 49 3 5" xfId="13205"/>
    <cellStyle name="Normal 49 3 5 2" xfId="16862"/>
    <cellStyle name="Normal 49 3 5 2 2" xfId="23530"/>
    <cellStyle name="Normal 49 3 5 3" xfId="20198"/>
    <cellStyle name="Normal 49 3 6" xfId="15070"/>
    <cellStyle name="Normal 49 3 6 2" xfId="21865"/>
    <cellStyle name="Normal 49 3 7" xfId="18468"/>
    <cellStyle name="Normal 49 4" xfId="11370"/>
    <cellStyle name="Normal 49 4 2" xfId="11860"/>
    <cellStyle name="Normal 49 4 2 2" xfId="12700"/>
    <cellStyle name="Normal 49 4 2 2 2" xfId="14558"/>
    <cellStyle name="Normal 49 4 2 2 2 2" xfId="18150"/>
    <cellStyle name="Normal 49 4 2 2 2 2 2" xfId="24818"/>
    <cellStyle name="Normal 49 4 2 2 2 3" xfId="21486"/>
    <cellStyle name="Normal 49 4 2 2 3" xfId="16358"/>
    <cellStyle name="Normal 49 4 2 2 3 2" xfId="23153"/>
    <cellStyle name="Normal 49 4 2 2 4" xfId="19820"/>
    <cellStyle name="Normal 49 4 2 3" xfId="13724"/>
    <cellStyle name="Normal 49 4 2 3 2" xfId="17317"/>
    <cellStyle name="Normal 49 4 2 3 2 2" xfId="23985"/>
    <cellStyle name="Normal 49 4 2 3 3" xfId="20653"/>
    <cellStyle name="Normal 49 4 2 4" xfId="15525"/>
    <cellStyle name="Normal 49 4 2 4 2" xfId="22320"/>
    <cellStyle name="Normal 49 4 2 5" xfId="18987"/>
    <cellStyle name="Normal 49 4 3" xfId="12284"/>
    <cellStyle name="Normal 49 4 3 2" xfId="14142"/>
    <cellStyle name="Normal 49 4 3 2 2" xfId="17734"/>
    <cellStyle name="Normal 49 4 3 2 2 2" xfId="24402"/>
    <cellStyle name="Normal 49 4 3 2 3" xfId="21070"/>
    <cellStyle name="Normal 49 4 3 3" xfId="15942"/>
    <cellStyle name="Normal 49 4 3 3 2" xfId="22737"/>
    <cellStyle name="Normal 49 4 3 4" xfId="19404"/>
    <cellStyle name="Normal 49 4 4" xfId="13244"/>
    <cellStyle name="Normal 49 4 4 2" xfId="16901"/>
    <cellStyle name="Normal 49 4 4 2 2" xfId="23569"/>
    <cellStyle name="Normal 49 4 4 3" xfId="20237"/>
    <cellStyle name="Normal 49 4 5" xfId="15109"/>
    <cellStyle name="Normal 49 4 5 2" xfId="21904"/>
    <cellStyle name="Normal 49 4 6" xfId="18343"/>
    <cellStyle name="Normal 49 5" xfId="11646"/>
    <cellStyle name="Normal 49 5 2" xfId="12491"/>
    <cellStyle name="Normal 49 5 2 2" xfId="14349"/>
    <cellStyle name="Normal 49 5 2 2 2" xfId="17941"/>
    <cellStyle name="Normal 49 5 2 2 2 2" xfId="24609"/>
    <cellStyle name="Normal 49 5 2 2 3" xfId="21277"/>
    <cellStyle name="Normal 49 5 2 3" xfId="16149"/>
    <cellStyle name="Normal 49 5 2 3 2" xfId="22944"/>
    <cellStyle name="Normal 49 5 2 4" xfId="19611"/>
    <cellStyle name="Normal 49 5 3" xfId="13515"/>
    <cellStyle name="Normal 49 5 3 2" xfId="17108"/>
    <cellStyle name="Normal 49 5 3 2 2" xfId="23776"/>
    <cellStyle name="Normal 49 5 3 3" xfId="20444"/>
    <cellStyle name="Normal 49 5 4" xfId="15316"/>
    <cellStyle name="Normal 49 5 4 2" xfId="22111"/>
    <cellStyle name="Normal 49 5 5" xfId="18778"/>
    <cellStyle name="Normal 49 6" xfId="12074"/>
    <cellStyle name="Normal 49 6 2" xfId="13932"/>
    <cellStyle name="Normal 49 6 2 2" xfId="17524"/>
    <cellStyle name="Normal 49 6 2 2 2" xfId="24192"/>
    <cellStyle name="Normal 49 6 2 3" xfId="20860"/>
    <cellStyle name="Normal 49 6 3" xfId="15732"/>
    <cellStyle name="Normal 49 6 3 2" xfId="22527"/>
    <cellStyle name="Normal 49 6 4" xfId="19194"/>
    <cellStyle name="Normal 49 7" xfId="13034"/>
    <cellStyle name="Normal 49 7 2" xfId="16691"/>
    <cellStyle name="Normal 49 7 2 2" xfId="23359"/>
    <cellStyle name="Normal 49 7 3" xfId="20027"/>
    <cellStyle name="Normal 49 8" xfId="14899"/>
    <cellStyle name="Normal 49 8 2" xfId="21694"/>
    <cellStyle name="Normal 49 9" xfId="18383"/>
    <cellStyle name="Normal 5" xfId="66"/>
    <cellStyle name="Normal 5 10" xfId="244"/>
    <cellStyle name="Normal 5 11" xfId="10276"/>
    <cellStyle name="Normal 5 2" xfId="245"/>
    <cellStyle name="Normal 5 2 2" xfId="412"/>
    <cellStyle name="Normal 5 2 2 2" xfId="808"/>
    <cellStyle name="Normal 5 2 2 2 2" xfId="1490"/>
    <cellStyle name="Normal 5 2 2 2 2 2" xfId="2562"/>
    <cellStyle name="Normal 5 2 2 2 2 2 2" xfId="8960"/>
    <cellStyle name="Normal 5 2 2 2 2 2 3" xfId="27565"/>
    <cellStyle name="Normal 5 2 2 2 2 2 4" xfId="30153"/>
    <cellStyle name="Normal 5 2 2 2 2 2 5" xfId="5762"/>
    <cellStyle name="Normal 5 2 2 2 2 3" xfId="3621"/>
    <cellStyle name="Normal 5 2 2 2 2 3 2" xfId="10019"/>
    <cellStyle name="Normal 5 2 2 2 2 3 3" xfId="28026"/>
    <cellStyle name="Normal 5 2 2 2 2 3 4" xfId="31212"/>
    <cellStyle name="Normal 5 2 2 2 2 3 5" xfId="6821"/>
    <cellStyle name="Normal 5 2 2 2 2 4" xfId="7892"/>
    <cellStyle name="Normal 5 2 2 2 2 5" xfId="27124"/>
    <cellStyle name="Normal 5 2 2 2 2 6" xfId="29085"/>
    <cellStyle name="Normal 5 2 2 2 2 7" xfId="4694"/>
    <cellStyle name="Normal 5 2 2 2 3" xfId="2032"/>
    <cellStyle name="Normal 5 2 2 2 3 2" xfId="8430"/>
    <cellStyle name="Normal 5 2 2 2 3 3" xfId="27340"/>
    <cellStyle name="Normal 5 2 2 2 3 4" xfId="29623"/>
    <cellStyle name="Normal 5 2 2 2 3 5" xfId="5232"/>
    <cellStyle name="Normal 5 2 2 2 4" xfId="3091"/>
    <cellStyle name="Normal 5 2 2 2 4 2" xfId="9489"/>
    <cellStyle name="Normal 5 2 2 2 4 3" xfId="27792"/>
    <cellStyle name="Normal 5 2 2 2 4 4" xfId="30682"/>
    <cellStyle name="Normal 5 2 2 2 4 5" xfId="6291"/>
    <cellStyle name="Normal 5 2 2 2 5" xfId="7362"/>
    <cellStyle name="Normal 5 2 2 2 6" xfId="26900"/>
    <cellStyle name="Normal 5 2 2 2 7" xfId="28555"/>
    <cellStyle name="Normal 5 2 2 2 8" xfId="4164"/>
    <cellStyle name="Normal 5 2 2 3" xfId="807"/>
    <cellStyle name="Normal 5 2 2 3 2" xfId="1489"/>
    <cellStyle name="Normal 5 2 2 3 2 2" xfId="2561"/>
    <cellStyle name="Normal 5 2 2 3 2 2 2" xfId="8959"/>
    <cellStyle name="Normal 5 2 2 3 2 2 3" xfId="27564"/>
    <cellStyle name="Normal 5 2 2 3 2 2 4" xfId="30152"/>
    <cellStyle name="Normal 5 2 2 3 2 2 5" xfId="5761"/>
    <cellStyle name="Normal 5 2 2 3 2 3" xfId="3620"/>
    <cellStyle name="Normal 5 2 2 3 2 3 2" xfId="10018"/>
    <cellStyle name="Normal 5 2 2 3 2 3 3" xfId="28025"/>
    <cellStyle name="Normal 5 2 2 3 2 3 4" xfId="31211"/>
    <cellStyle name="Normal 5 2 2 3 2 3 5" xfId="6820"/>
    <cellStyle name="Normal 5 2 2 3 2 4" xfId="7891"/>
    <cellStyle name="Normal 5 2 2 3 2 5" xfId="27123"/>
    <cellStyle name="Normal 5 2 2 3 2 6" xfId="29084"/>
    <cellStyle name="Normal 5 2 2 3 2 7" xfId="4693"/>
    <cellStyle name="Normal 5 2 2 3 3" xfId="2031"/>
    <cellStyle name="Normal 5 2 2 3 3 2" xfId="8429"/>
    <cellStyle name="Normal 5 2 2 3 3 3" xfId="27339"/>
    <cellStyle name="Normal 5 2 2 3 3 4" xfId="29622"/>
    <cellStyle name="Normal 5 2 2 3 3 5" xfId="5231"/>
    <cellStyle name="Normal 5 2 2 3 4" xfId="3090"/>
    <cellStyle name="Normal 5 2 2 3 4 2" xfId="9488"/>
    <cellStyle name="Normal 5 2 2 3 4 3" xfId="27791"/>
    <cellStyle name="Normal 5 2 2 3 4 4" xfId="30681"/>
    <cellStyle name="Normal 5 2 2 3 4 5" xfId="6290"/>
    <cellStyle name="Normal 5 2 2 3 5" xfId="7361"/>
    <cellStyle name="Normal 5 2 2 3 6" xfId="26899"/>
    <cellStyle name="Normal 5 2 2 3 7" xfId="28554"/>
    <cellStyle name="Normal 5 2 2 3 8" xfId="4163"/>
    <cellStyle name="Normal 5 2 2 4" xfId="26809"/>
    <cellStyle name="Normal 5 2 2 5" xfId="25229"/>
    <cellStyle name="Normal 5 2 3" xfId="809"/>
    <cellStyle name="Normal 5 2 3 2" xfId="1491"/>
    <cellStyle name="Normal 5 2 3 2 2" xfId="2563"/>
    <cellStyle name="Normal 5 2 3 2 2 2" xfId="8961"/>
    <cellStyle name="Normal 5 2 3 2 2 3" xfId="27566"/>
    <cellStyle name="Normal 5 2 3 2 2 4" xfId="30154"/>
    <cellStyle name="Normal 5 2 3 2 2 5" xfId="5763"/>
    <cellStyle name="Normal 5 2 3 2 3" xfId="3622"/>
    <cellStyle name="Normal 5 2 3 2 3 2" xfId="10020"/>
    <cellStyle name="Normal 5 2 3 2 3 3" xfId="28027"/>
    <cellStyle name="Normal 5 2 3 2 3 4" xfId="31213"/>
    <cellStyle name="Normal 5 2 3 2 3 5" xfId="6822"/>
    <cellStyle name="Normal 5 2 3 2 4" xfId="7893"/>
    <cellStyle name="Normal 5 2 3 2 5" xfId="26466"/>
    <cellStyle name="Normal 5 2 3 2 6" xfId="29086"/>
    <cellStyle name="Normal 5 2 3 2 7" xfId="4695"/>
    <cellStyle name="Normal 5 2 3 3" xfId="2033"/>
    <cellStyle name="Normal 5 2 3 3 2" xfId="8431"/>
    <cellStyle name="Normal 5 2 3 3 3" xfId="27341"/>
    <cellStyle name="Normal 5 2 3 3 4" xfId="29624"/>
    <cellStyle name="Normal 5 2 3 3 5" xfId="5233"/>
    <cellStyle name="Normal 5 2 3 4" xfId="3092"/>
    <cellStyle name="Normal 5 2 3 4 2" xfId="9490"/>
    <cellStyle name="Normal 5 2 3 4 3" xfId="27793"/>
    <cellStyle name="Normal 5 2 3 4 4" xfId="30683"/>
    <cellStyle name="Normal 5 2 3 4 5" xfId="6292"/>
    <cellStyle name="Normal 5 2 3 5" xfId="7363"/>
    <cellStyle name="Normal 5 2 3 6" xfId="25437"/>
    <cellStyle name="Normal 5 2 3 7" xfId="28556"/>
    <cellStyle name="Normal 5 2 3 8" xfId="4165"/>
    <cellStyle name="Normal 5 2 4" xfId="810"/>
    <cellStyle name="Normal 5 2 4 2" xfId="1492"/>
    <cellStyle name="Normal 5 2 4 2 2" xfId="2564"/>
    <cellStyle name="Normal 5 2 4 2 2 2" xfId="8962"/>
    <cellStyle name="Normal 5 2 4 2 2 3" xfId="27567"/>
    <cellStyle name="Normal 5 2 4 2 2 4" xfId="30155"/>
    <cellStyle name="Normal 5 2 4 2 2 5" xfId="5764"/>
    <cellStyle name="Normal 5 2 4 2 3" xfId="3623"/>
    <cellStyle name="Normal 5 2 4 2 3 2" xfId="10021"/>
    <cellStyle name="Normal 5 2 4 2 3 3" xfId="28028"/>
    <cellStyle name="Normal 5 2 4 2 3 4" xfId="31214"/>
    <cellStyle name="Normal 5 2 4 2 3 5" xfId="6823"/>
    <cellStyle name="Normal 5 2 4 2 4" xfId="7894"/>
    <cellStyle name="Normal 5 2 4 2 5" xfId="26622"/>
    <cellStyle name="Normal 5 2 4 2 6" xfId="29087"/>
    <cellStyle name="Normal 5 2 4 2 7" xfId="4696"/>
    <cellStyle name="Normal 5 2 4 3" xfId="2034"/>
    <cellStyle name="Normal 5 2 4 3 2" xfId="8432"/>
    <cellStyle name="Normal 5 2 4 3 3" xfId="27342"/>
    <cellStyle name="Normal 5 2 4 3 4" xfId="29625"/>
    <cellStyle name="Normal 5 2 4 3 5" xfId="5234"/>
    <cellStyle name="Normal 5 2 4 4" xfId="3093"/>
    <cellStyle name="Normal 5 2 4 4 2" xfId="9491"/>
    <cellStyle name="Normal 5 2 4 4 3" xfId="27794"/>
    <cellStyle name="Normal 5 2 4 4 4" xfId="30684"/>
    <cellStyle name="Normal 5 2 4 4 5" xfId="6293"/>
    <cellStyle name="Normal 5 2 4 5" xfId="7364"/>
    <cellStyle name="Normal 5 2 4 6" xfId="25751"/>
    <cellStyle name="Normal 5 2 4 7" xfId="28557"/>
    <cellStyle name="Normal 5 2 4 8" xfId="4166"/>
    <cellStyle name="Normal 5 2 5" xfId="806"/>
    <cellStyle name="Normal 5 2 5 2" xfId="1488"/>
    <cellStyle name="Normal 5 2 5 2 2" xfId="2560"/>
    <cellStyle name="Normal 5 2 5 2 2 2" xfId="8958"/>
    <cellStyle name="Normal 5 2 5 2 2 3" xfId="27563"/>
    <cellStyle name="Normal 5 2 5 2 2 4" xfId="30151"/>
    <cellStyle name="Normal 5 2 5 2 2 5" xfId="5760"/>
    <cellStyle name="Normal 5 2 5 2 3" xfId="3619"/>
    <cellStyle name="Normal 5 2 5 2 3 2" xfId="10017"/>
    <cellStyle name="Normal 5 2 5 2 3 3" xfId="28024"/>
    <cellStyle name="Normal 5 2 5 2 3 4" xfId="31210"/>
    <cellStyle name="Normal 5 2 5 2 3 5" xfId="6819"/>
    <cellStyle name="Normal 5 2 5 2 4" xfId="7890"/>
    <cellStyle name="Normal 5 2 5 2 5" xfId="27122"/>
    <cellStyle name="Normal 5 2 5 2 6" xfId="29083"/>
    <cellStyle name="Normal 5 2 5 2 7" xfId="4692"/>
    <cellStyle name="Normal 5 2 5 3" xfId="2030"/>
    <cellStyle name="Normal 5 2 5 3 2" xfId="8428"/>
    <cellStyle name="Normal 5 2 5 3 3" xfId="27338"/>
    <cellStyle name="Normal 5 2 5 3 4" xfId="29621"/>
    <cellStyle name="Normal 5 2 5 3 5" xfId="5230"/>
    <cellStyle name="Normal 5 2 5 4" xfId="3089"/>
    <cellStyle name="Normal 5 2 5 4 2" xfId="9487"/>
    <cellStyle name="Normal 5 2 5 4 3" xfId="27790"/>
    <cellStyle name="Normal 5 2 5 4 4" xfId="30680"/>
    <cellStyle name="Normal 5 2 5 4 5" xfId="6289"/>
    <cellStyle name="Normal 5 2 5 5" xfId="7360"/>
    <cellStyle name="Normal 5 2 5 6" xfId="26453"/>
    <cellStyle name="Normal 5 2 5 7" xfId="28553"/>
    <cellStyle name="Normal 5 2 5 8" xfId="4162"/>
    <cellStyle name="Normal 5 2 6" xfId="25131"/>
    <cellStyle name="Normal 5 2 7" xfId="26765"/>
    <cellStyle name="Normal 5 2 8" xfId="10304"/>
    <cellStyle name="Normal 5 3" xfId="246"/>
    <cellStyle name="Normal 5 3 10" xfId="25224"/>
    <cellStyle name="Normal 5 3 11" xfId="26766"/>
    <cellStyle name="Normal 5 3 12" xfId="10482"/>
    <cellStyle name="Normal 5 3 2" xfId="812"/>
    <cellStyle name="Normal 5 3 2 10" xfId="28559"/>
    <cellStyle name="Normal 5 3 2 11" xfId="4168"/>
    <cellStyle name="Normal 5 3 2 2" xfId="1494"/>
    <cellStyle name="Normal 5 3 2 2 10" xfId="4698"/>
    <cellStyle name="Normal 5 3 2 2 2" xfId="2566"/>
    <cellStyle name="Normal 5 3 2 2 2 2" xfId="8964"/>
    <cellStyle name="Normal 5 3 2 2 2 2 2" xfId="12784"/>
    <cellStyle name="Normal 5 3 2 2 2 2 2 2" xfId="14642"/>
    <cellStyle name="Normal 5 3 2 2 2 2 2 2 2" xfId="18234"/>
    <cellStyle name="Normal 5 3 2 2 2 2 2 2 2 2" xfId="24902"/>
    <cellStyle name="Normal 5 3 2 2 2 2 2 2 3" xfId="21570"/>
    <cellStyle name="Normal 5 3 2 2 2 2 2 3" xfId="16442"/>
    <cellStyle name="Normal 5 3 2 2 2 2 2 3 2" xfId="23237"/>
    <cellStyle name="Normal 5 3 2 2 2 2 2 4" xfId="19904"/>
    <cellStyle name="Normal 5 3 2 2 2 2 3" xfId="13808"/>
    <cellStyle name="Normal 5 3 2 2 2 2 3 2" xfId="17401"/>
    <cellStyle name="Normal 5 3 2 2 2 2 3 2 2" xfId="24069"/>
    <cellStyle name="Normal 5 3 2 2 2 2 3 3" xfId="20737"/>
    <cellStyle name="Normal 5 3 2 2 2 2 4" xfId="15609"/>
    <cellStyle name="Normal 5 3 2 2 2 2 4 2" xfId="22404"/>
    <cellStyle name="Normal 5 3 2 2 2 2 5" xfId="19071"/>
    <cellStyle name="Normal 5 3 2 2 2 2 6" xfId="11944"/>
    <cellStyle name="Normal 5 3 2 2 2 3" xfId="12368"/>
    <cellStyle name="Normal 5 3 2 2 2 3 2" xfId="14226"/>
    <cellStyle name="Normal 5 3 2 2 2 3 2 2" xfId="17818"/>
    <cellStyle name="Normal 5 3 2 2 2 3 2 2 2" xfId="24486"/>
    <cellStyle name="Normal 5 3 2 2 2 3 2 3" xfId="21154"/>
    <cellStyle name="Normal 5 3 2 2 2 3 3" xfId="16026"/>
    <cellStyle name="Normal 5 3 2 2 2 3 3 2" xfId="22821"/>
    <cellStyle name="Normal 5 3 2 2 2 3 4" xfId="19488"/>
    <cellStyle name="Normal 5 3 2 2 2 4" xfId="13328"/>
    <cellStyle name="Normal 5 3 2 2 2 4 2" xfId="16985"/>
    <cellStyle name="Normal 5 3 2 2 2 4 2 2" xfId="23653"/>
    <cellStyle name="Normal 5 3 2 2 2 4 3" xfId="20321"/>
    <cellStyle name="Normal 5 3 2 2 2 5" xfId="15193"/>
    <cellStyle name="Normal 5 3 2 2 2 5 2" xfId="21988"/>
    <cellStyle name="Normal 5 3 2 2 2 6" xfId="18655"/>
    <cellStyle name="Normal 5 3 2 2 2 7" xfId="11454"/>
    <cellStyle name="Normal 5 3 2 2 2 8" xfId="30157"/>
    <cellStyle name="Normal 5 3 2 2 2 9" xfId="5766"/>
    <cellStyle name="Normal 5 3 2 2 3" xfId="3625"/>
    <cellStyle name="Normal 5 3 2 2 3 2" xfId="10023"/>
    <cellStyle name="Normal 5 3 2 2 3 2 2" xfId="14433"/>
    <cellStyle name="Normal 5 3 2 2 3 2 2 2" xfId="18025"/>
    <cellStyle name="Normal 5 3 2 2 3 2 2 2 2" xfId="24693"/>
    <cellStyle name="Normal 5 3 2 2 3 2 2 3" xfId="21361"/>
    <cellStyle name="Normal 5 3 2 2 3 2 3" xfId="16233"/>
    <cellStyle name="Normal 5 3 2 2 3 2 3 2" xfId="23028"/>
    <cellStyle name="Normal 5 3 2 2 3 2 4" xfId="19695"/>
    <cellStyle name="Normal 5 3 2 2 3 2 5" xfId="12575"/>
    <cellStyle name="Normal 5 3 2 2 3 3" xfId="13599"/>
    <cellStyle name="Normal 5 3 2 2 3 3 2" xfId="17192"/>
    <cellStyle name="Normal 5 3 2 2 3 3 2 2" xfId="23860"/>
    <cellStyle name="Normal 5 3 2 2 3 3 3" xfId="20528"/>
    <cellStyle name="Normal 5 3 2 2 3 4" xfId="15400"/>
    <cellStyle name="Normal 5 3 2 2 3 4 2" xfId="22195"/>
    <cellStyle name="Normal 5 3 2 2 3 5" xfId="18862"/>
    <cellStyle name="Normal 5 3 2 2 3 6" xfId="11730"/>
    <cellStyle name="Normal 5 3 2 2 3 7" xfId="31216"/>
    <cellStyle name="Normal 5 3 2 2 3 8" xfId="6825"/>
    <cellStyle name="Normal 5 3 2 2 4" xfId="7896"/>
    <cellStyle name="Normal 5 3 2 2 4 2" xfId="14016"/>
    <cellStyle name="Normal 5 3 2 2 4 2 2" xfId="17608"/>
    <cellStyle name="Normal 5 3 2 2 4 2 2 2" xfId="24276"/>
    <cellStyle name="Normal 5 3 2 2 4 2 3" xfId="20944"/>
    <cellStyle name="Normal 5 3 2 2 4 3" xfId="15816"/>
    <cellStyle name="Normal 5 3 2 2 4 3 2" xfId="22611"/>
    <cellStyle name="Normal 5 3 2 2 4 4" xfId="19278"/>
    <cellStyle name="Normal 5 3 2 2 4 5" xfId="12158"/>
    <cellStyle name="Normal 5 3 2 2 5" xfId="13118"/>
    <cellStyle name="Normal 5 3 2 2 5 2" xfId="16775"/>
    <cellStyle name="Normal 5 3 2 2 5 2 2" xfId="23443"/>
    <cellStyle name="Normal 5 3 2 2 5 3" xfId="20111"/>
    <cellStyle name="Normal 5 3 2 2 6" xfId="14983"/>
    <cellStyle name="Normal 5 3 2 2 6 2" xfId="21778"/>
    <cellStyle name="Normal 5 3 2 2 7" xfId="18477"/>
    <cellStyle name="Normal 5 3 2 2 8" xfId="11109"/>
    <cellStyle name="Normal 5 3 2 2 9" xfId="29089"/>
    <cellStyle name="Normal 5 3 2 3" xfId="2036"/>
    <cellStyle name="Normal 5 3 2 3 2" xfId="8434"/>
    <cellStyle name="Normal 5 3 2 3 2 2" xfId="12750"/>
    <cellStyle name="Normal 5 3 2 3 2 2 2" xfId="14608"/>
    <cellStyle name="Normal 5 3 2 3 2 2 2 2" xfId="18200"/>
    <cellStyle name="Normal 5 3 2 3 2 2 2 2 2" xfId="24868"/>
    <cellStyle name="Normal 5 3 2 3 2 2 2 3" xfId="21536"/>
    <cellStyle name="Normal 5 3 2 3 2 2 3" xfId="16408"/>
    <cellStyle name="Normal 5 3 2 3 2 2 3 2" xfId="23203"/>
    <cellStyle name="Normal 5 3 2 3 2 2 4" xfId="19870"/>
    <cellStyle name="Normal 5 3 2 3 2 3" xfId="13774"/>
    <cellStyle name="Normal 5 3 2 3 2 3 2" xfId="17367"/>
    <cellStyle name="Normal 5 3 2 3 2 3 2 2" xfId="24035"/>
    <cellStyle name="Normal 5 3 2 3 2 3 3" xfId="20703"/>
    <cellStyle name="Normal 5 3 2 3 2 4" xfId="15575"/>
    <cellStyle name="Normal 5 3 2 3 2 4 2" xfId="22370"/>
    <cellStyle name="Normal 5 3 2 3 2 5" xfId="19037"/>
    <cellStyle name="Normal 5 3 2 3 2 6" xfId="11910"/>
    <cellStyle name="Normal 5 3 2 3 3" xfId="12334"/>
    <cellStyle name="Normal 5 3 2 3 3 2" xfId="14192"/>
    <cellStyle name="Normal 5 3 2 3 3 2 2" xfId="17784"/>
    <cellStyle name="Normal 5 3 2 3 3 2 2 2" xfId="24452"/>
    <cellStyle name="Normal 5 3 2 3 3 2 3" xfId="21120"/>
    <cellStyle name="Normal 5 3 2 3 3 3" xfId="15992"/>
    <cellStyle name="Normal 5 3 2 3 3 3 2" xfId="22787"/>
    <cellStyle name="Normal 5 3 2 3 3 4" xfId="19454"/>
    <cellStyle name="Normal 5 3 2 3 4" xfId="13294"/>
    <cellStyle name="Normal 5 3 2 3 4 2" xfId="16951"/>
    <cellStyle name="Normal 5 3 2 3 4 2 2" xfId="23619"/>
    <cellStyle name="Normal 5 3 2 3 4 3" xfId="20287"/>
    <cellStyle name="Normal 5 3 2 3 5" xfId="15159"/>
    <cellStyle name="Normal 5 3 2 3 5 2" xfId="21954"/>
    <cellStyle name="Normal 5 3 2 3 6" xfId="18621"/>
    <cellStyle name="Normal 5 3 2 3 7" xfId="11420"/>
    <cellStyle name="Normal 5 3 2 3 8" xfId="29627"/>
    <cellStyle name="Normal 5 3 2 3 9" xfId="5236"/>
    <cellStyle name="Normal 5 3 2 4" xfId="3095"/>
    <cellStyle name="Normal 5 3 2 4 2" xfId="9493"/>
    <cellStyle name="Normal 5 3 2 4 2 2" xfId="14399"/>
    <cellStyle name="Normal 5 3 2 4 2 2 2" xfId="17991"/>
    <cellStyle name="Normal 5 3 2 4 2 2 2 2" xfId="24659"/>
    <cellStyle name="Normal 5 3 2 4 2 2 3" xfId="21327"/>
    <cellStyle name="Normal 5 3 2 4 2 3" xfId="16199"/>
    <cellStyle name="Normal 5 3 2 4 2 3 2" xfId="22994"/>
    <cellStyle name="Normal 5 3 2 4 2 4" xfId="19661"/>
    <cellStyle name="Normal 5 3 2 4 2 5" xfId="12541"/>
    <cellStyle name="Normal 5 3 2 4 3" xfId="13565"/>
    <cellStyle name="Normal 5 3 2 4 3 2" xfId="17158"/>
    <cellStyle name="Normal 5 3 2 4 3 2 2" xfId="23826"/>
    <cellStyle name="Normal 5 3 2 4 3 3" xfId="20494"/>
    <cellStyle name="Normal 5 3 2 4 4" xfId="15366"/>
    <cellStyle name="Normal 5 3 2 4 4 2" xfId="22161"/>
    <cellStyle name="Normal 5 3 2 4 5" xfId="18828"/>
    <cellStyle name="Normal 5 3 2 4 6" xfId="11696"/>
    <cellStyle name="Normal 5 3 2 4 7" xfId="30686"/>
    <cellStyle name="Normal 5 3 2 4 8" xfId="6295"/>
    <cellStyle name="Normal 5 3 2 5" xfId="7366"/>
    <cellStyle name="Normal 5 3 2 5 2" xfId="13982"/>
    <cellStyle name="Normal 5 3 2 5 2 2" xfId="17574"/>
    <cellStyle name="Normal 5 3 2 5 2 2 2" xfId="24242"/>
    <cellStyle name="Normal 5 3 2 5 2 3" xfId="20910"/>
    <cellStyle name="Normal 5 3 2 5 3" xfId="15782"/>
    <cellStyle name="Normal 5 3 2 5 3 2" xfId="22577"/>
    <cellStyle name="Normal 5 3 2 5 4" xfId="19244"/>
    <cellStyle name="Normal 5 3 2 5 5" xfId="12124"/>
    <cellStyle name="Normal 5 3 2 6" xfId="13084"/>
    <cellStyle name="Normal 5 3 2 6 2" xfId="16741"/>
    <cellStyle name="Normal 5 3 2 6 2 2" xfId="23409"/>
    <cellStyle name="Normal 5 3 2 6 3" xfId="20077"/>
    <cellStyle name="Normal 5 3 2 7" xfId="14949"/>
    <cellStyle name="Normal 5 3 2 7 2" xfId="21744"/>
    <cellStyle name="Normal 5 3 2 8" xfId="18544"/>
    <cellStyle name="Normal 5 3 2 9" xfId="10672"/>
    <cellStyle name="Normal 5 3 3" xfId="811"/>
    <cellStyle name="Normal 5 3 3 10" xfId="4167"/>
    <cellStyle name="Normal 5 3 3 2" xfId="1493"/>
    <cellStyle name="Normal 5 3 3 2 2" xfId="2565"/>
    <cellStyle name="Normal 5 3 3 2 2 2" xfId="8963"/>
    <cellStyle name="Normal 5 3 3 2 2 2 2" xfId="14699"/>
    <cellStyle name="Normal 5 3 3 2 2 2 2 2" xfId="18291"/>
    <cellStyle name="Normal 5 3 3 2 2 2 2 2 2" xfId="24959"/>
    <cellStyle name="Normal 5 3 3 2 2 2 2 3" xfId="21627"/>
    <cellStyle name="Normal 5 3 3 2 2 2 3" xfId="16499"/>
    <cellStyle name="Normal 5 3 3 2 2 2 3 2" xfId="23294"/>
    <cellStyle name="Normal 5 3 3 2 2 2 4" xfId="19961"/>
    <cellStyle name="Normal 5 3 3 2 2 2 5" xfId="12841"/>
    <cellStyle name="Normal 5 3 3 2 2 3" xfId="13865"/>
    <cellStyle name="Normal 5 3 3 2 2 3 2" xfId="17458"/>
    <cellStyle name="Normal 5 3 3 2 2 3 2 2" xfId="24126"/>
    <cellStyle name="Normal 5 3 3 2 2 3 3" xfId="20794"/>
    <cellStyle name="Normal 5 3 3 2 2 4" xfId="15666"/>
    <cellStyle name="Normal 5 3 3 2 2 4 2" xfId="22461"/>
    <cellStyle name="Normal 5 3 3 2 2 5" xfId="19128"/>
    <cellStyle name="Normal 5 3 3 2 2 6" xfId="12001"/>
    <cellStyle name="Normal 5 3 3 2 2 7" xfId="30156"/>
    <cellStyle name="Normal 5 3 3 2 2 8" xfId="5765"/>
    <cellStyle name="Normal 5 3 3 2 3" xfId="3624"/>
    <cellStyle name="Normal 5 3 3 2 3 2" xfId="10022"/>
    <cellStyle name="Normal 5 3 3 2 3 2 2" xfId="17875"/>
    <cellStyle name="Normal 5 3 3 2 3 2 2 2" xfId="24543"/>
    <cellStyle name="Normal 5 3 3 2 3 2 3" xfId="21211"/>
    <cellStyle name="Normal 5 3 3 2 3 2 4" xfId="14283"/>
    <cellStyle name="Normal 5 3 3 2 3 3" xfId="16083"/>
    <cellStyle name="Normal 5 3 3 2 3 3 2" xfId="22878"/>
    <cellStyle name="Normal 5 3 3 2 3 4" xfId="19545"/>
    <cellStyle name="Normal 5 3 3 2 3 5" xfId="12425"/>
    <cellStyle name="Normal 5 3 3 2 3 6" xfId="31215"/>
    <cellStyle name="Normal 5 3 3 2 3 7" xfId="6824"/>
    <cellStyle name="Normal 5 3 3 2 4" xfId="7895"/>
    <cellStyle name="Normal 5 3 3 2 4 2" xfId="17042"/>
    <cellStyle name="Normal 5 3 3 2 4 2 2" xfId="23710"/>
    <cellStyle name="Normal 5 3 3 2 4 3" xfId="20378"/>
    <cellStyle name="Normal 5 3 3 2 4 4" xfId="13385"/>
    <cellStyle name="Normal 5 3 3 2 5" xfId="15250"/>
    <cellStyle name="Normal 5 3 3 2 5 2" xfId="22045"/>
    <cellStyle name="Normal 5 3 3 2 6" xfId="18712"/>
    <cellStyle name="Normal 5 3 3 2 7" xfId="11511"/>
    <cellStyle name="Normal 5 3 3 2 8" xfId="29088"/>
    <cellStyle name="Normal 5 3 3 2 9" xfId="4697"/>
    <cellStyle name="Normal 5 3 3 3" xfId="2035"/>
    <cellStyle name="Normal 5 3 3 3 2" xfId="8433"/>
    <cellStyle name="Normal 5 3 3 3 2 2" xfId="14491"/>
    <cellStyle name="Normal 5 3 3 3 2 2 2" xfId="18083"/>
    <cellStyle name="Normal 5 3 3 3 2 2 2 2" xfId="24751"/>
    <cellStyle name="Normal 5 3 3 3 2 2 3" xfId="21419"/>
    <cellStyle name="Normal 5 3 3 3 2 3" xfId="16291"/>
    <cellStyle name="Normal 5 3 3 3 2 3 2" xfId="23086"/>
    <cellStyle name="Normal 5 3 3 3 2 4" xfId="19753"/>
    <cellStyle name="Normal 5 3 3 3 2 5" xfId="12633"/>
    <cellStyle name="Normal 5 3 3 3 3" xfId="13657"/>
    <cellStyle name="Normal 5 3 3 3 3 2" xfId="17250"/>
    <cellStyle name="Normal 5 3 3 3 3 2 2" xfId="23918"/>
    <cellStyle name="Normal 5 3 3 3 3 3" xfId="20586"/>
    <cellStyle name="Normal 5 3 3 3 4" xfId="15458"/>
    <cellStyle name="Normal 5 3 3 3 4 2" xfId="22253"/>
    <cellStyle name="Normal 5 3 3 3 5" xfId="18920"/>
    <cellStyle name="Normal 5 3 3 3 6" xfId="11788"/>
    <cellStyle name="Normal 5 3 3 3 7" xfId="29626"/>
    <cellStyle name="Normal 5 3 3 3 8" xfId="5235"/>
    <cellStyle name="Normal 5 3 3 4" xfId="3094"/>
    <cellStyle name="Normal 5 3 3 4 2" xfId="9492"/>
    <cellStyle name="Normal 5 3 3 4 2 2" xfId="17666"/>
    <cellStyle name="Normal 5 3 3 4 2 2 2" xfId="24334"/>
    <cellStyle name="Normal 5 3 3 4 2 3" xfId="21002"/>
    <cellStyle name="Normal 5 3 3 4 2 4" xfId="14074"/>
    <cellStyle name="Normal 5 3 3 4 3" xfId="15874"/>
    <cellStyle name="Normal 5 3 3 4 3 2" xfId="22669"/>
    <cellStyle name="Normal 5 3 3 4 4" xfId="19336"/>
    <cellStyle name="Normal 5 3 3 4 5" xfId="12216"/>
    <cellStyle name="Normal 5 3 3 4 6" xfId="30685"/>
    <cellStyle name="Normal 5 3 3 4 7" xfId="6294"/>
    <cellStyle name="Normal 5 3 3 5" xfId="7365"/>
    <cellStyle name="Normal 5 3 3 5 2" xfId="16833"/>
    <cellStyle name="Normal 5 3 3 5 2 2" xfId="23501"/>
    <cellStyle name="Normal 5 3 3 5 3" xfId="20169"/>
    <cellStyle name="Normal 5 3 3 5 4" xfId="13176"/>
    <cellStyle name="Normal 5 3 3 6" xfId="15041"/>
    <cellStyle name="Normal 5 3 3 6 2" xfId="21836"/>
    <cellStyle name="Normal 5 3 3 7" xfId="18403"/>
    <cellStyle name="Normal 5 3 3 8" xfId="11188"/>
    <cellStyle name="Normal 5 3 3 9" xfId="28558"/>
    <cellStyle name="Normal 5 3 4" xfId="936"/>
    <cellStyle name="Normal 5 3 4 2" xfId="11857"/>
    <cellStyle name="Normal 5 3 4 2 2" xfId="12697"/>
    <cellStyle name="Normal 5 3 4 2 2 2" xfId="14555"/>
    <cellStyle name="Normal 5 3 4 2 2 2 2" xfId="18147"/>
    <cellStyle name="Normal 5 3 4 2 2 2 2 2" xfId="24815"/>
    <cellStyle name="Normal 5 3 4 2 2 2 3" xfId="21483"/>
    <cellStyle name="Normal 5 3 4 2 2 3" xfId="16355"/>
    <cellStyle name="Normal 5 3 4 2 2 3 2" xfId="23150"/>
    <cellStyle name="Normal 5 3 4 2 2 4" xfId="19817"/>
    <cellStyle name="Normal 5 3 4 2 3" xfId="13721"/>
    <cellStyle name="Normal 5 3 4 2 3 2" xfId="17314"/>
    <cellStyle name="Normal 5 3 4 2 3 2 2" xfId="23982"/>
    <cellStyle name="Normal 5 3 4 2 3 3" xfId="20650"/>
    <cellStyle name="Normal 5 3 4 2 4" xfId="15522"/>
    <cellStyle name="Normal 5 3 4 2 4 2" xfId="22317"/>
    <cellStyle name="Normal 5 3 4 2 5" xfId="18984"/>
    <cellStyle name="Normal 5 3 4 3" xfId="12281"/>
    <cellStyle name="Normal 5 3 4 3 2" xfId="14139"/>
    <cellStyle name="Normal 5 3 4 3 2 2" xfId="17731"/>
    <cellStyle name="Normal 5 3 4 3 2 2 2" xfId="24399"/>
    <cellStyle name="Normal 5 3 4 3 2 3" xfId="21067"/>
    <cellStyle name="Normal 5 3 4 3 3" xfId="15939"/>
    <cellStyle name="Normal 5 3 4 3 3 2" xfId="22734"/>
    <cellStyle name="Normal 5 3 4 3 4" xfId="19401"/>
    <cellStyle name="Normal 5 3 4 4" xfId="13241"/>
    <cellStyle name="Normal 5 3 4 4 2" xfId="16898"/>
    <cellStyle name="Normal 5 3 4 4 2 2" xfId="23566"/>
    <cellStyle name="Normal 5 3 4 4 3" xfId="20234"/>
    <cellStyle name="Normal 5 3 4 5" xfId="15106"/>
    <cellStyle name="Normal 5 3 4 5 2" xfId="21901"/>
    <cellStyle name="Normal 5 3 4 6" xfId="18523"/>
    <cellStyle name="Normal 5 3 4 7" xfId="25331"/>
    <cellStyle name="Normal 5 3 4 8" xfId="26943"/>
    <cellStyle name="Normal 5 3 4 9" xfId="11367"/>
    <cellStyle name="Normal 5 3 5" xfId="11643"/>
    <cellStyle name="Normal 5 3 5 2" xfId="12488"/>
    <cellStyle name="Normal 5 3 5 2 2" xfId="14346"/>
    <cellStyle name="Normal 5 3 5 2 2 2" xfId="17938"/>
    <cellStyle name="Normal 5 3 5 2 2 2 2" xfId="24606"/>
    <cellStyle name="Normal 5 3 5 2 2 3" xfId="21274"/>
    <cellStyle name="Normal 5 3 5 2 3" xfId="16146"/>
    <cellStyle name="Normal 5 3 5 2 3 2" xfId="22941"/>
    <cellStyle name="Normal 5 3 5 2 4" xfId="19608"/>
    <cellStyle name="Normal 5 3 5 3" xfId="13512"/>
    <cellStyle name="Normal 5 3 5 3 2" xfId="17105"/>
    <cellStyle name="Normal 5 3 5 3 2 2" xfId="23773"/>
    <cellStyle name="Normal 5 3 5 3 3" xfId="20441"/>
    <cellStyle name="Normal 5 3 5 4" xfId="15313"/>
    <cellStyle name="Normal 5 3 5 4 2" xfId="22108"/>
    <cellStyle name="Normal 5 3 5 5" xfId="18775"/>
    <cellStyle name="Normal 5 3 6" xfId="12071"/>
    <cellStyle name="Normal 5 3 6 2" xfId="13929"/>
    <cellStyle name="Normal 5 3 6 2 2" xfId="17521"/>
    <cellStyle name="Normal 5 3 6 2 2 2" xfId="24189"/>
    <cellStyle name="Normal 5 3 6 2 3" xfId="20857"/>
    <cellStyle name="Normal 5 3 6 3" xfId="15729"/>
    <cellStyle name="Normal 5 3 6 3 2" xfId="22524"/>
    <cellStyle name="Normal 5 3 6 4" xfId="19191"/>
    <cellStyle name="Normal 5 3 7" xfId="13031"/>
    <cellStyle name="Normal 5 3 7 2" xfId="16688"/>
    <cellStyle name="Normal 5 3 7 2 2" xfId="23356"/>
    <cellStyle name="Normal 5 3 7 3" xfId="20024"/>
    <cellStyle name="Normal 5 3 8" xfId="14896"/>
    <cellStyle name="Normal 5 3 8 2" xfId="21691"/>
    <cellStyle name="Normal 5 3 9" xfId="18504"/>
    <cellStyle name="Normal 5 4" xfId="813"/>
    <cellStyle name="Normal 5 4 2" xfId="1495"/>
    <cellStyle name="Normal 5 4 2 2" xfId="2567"/>
    <cellStyle name="Normal 5 4 2 2 2" xfId="8965"/>
    <cellStyle name="Normal 5 4 2 2 3" xfId="27568"/>
    <cellStyle name="Normal 5 4 2 2 4" xfId="30158"/>
    <cellStyle name="Normal 5 4 2 2 5" xfId="5767"/>
    <cellStyle name="Normal 5 4 2 3" xfId="3626"/>
    <cellStyle name="Normal 5 4 2 3 2" xfId="10024"/>
    <cellStyle name="Normal 5 4 2 3 3" xfId="28029"/>
    <cellStyle name="Normal 5 4 2 3 4" xfId="31217"/>
    <cellStyle name="Normal 5 4 2 3 5" xfId="6826"/>
    <cellStyle name="Normal 5 4 2 4" xfId="7897"/>
    <cellStyle name="Normal 5 4 2 4 2" xfId="27125"/>
    <cellStyle name="Normal 5 4 2 5" xfId="25350"/>
    <cellStyle name="Normal 5 4 2 6" xfId="29090"/>
    <cellStyle name="Normal 5 4 2 7" xfId="4699"/>
    <cellStyle name="Normal 5 4 3" xfId="2037"/>
    <cellStyle name="Normal 5 4 3 2" xfId="8435"/>
    <cellStyle name="Normal 5 4 3 3" xfId="27343"/>
    <cellStyle name="Normal 5 4 3 4" xfId="29628"/>
    <cellStyle name="Normal 5 4 3 5" xfId="5237"/>
    <cellStyle name="Normal 5 4 4" xfId="3096"/>
    <cellStyle name="Normal 5 4 4 2" xfId="9494"/>
    <cellStyle name="Normal 5 4 4 3" xfId="27795"/>
    <cellStyle name="Normal 5 4 4 4" xfId="30687"/>
    <cellStyle name="Normal 5 4 4 5" xfId="6296"/>
    <cellStyle name="Normal 5 4 5" xfId="7367"/>
    <cellStyle name="Normal 5 4 5 2" xfId="26901"/>
    <cellStyle name="Normal 5 4 6" xfId="10773"/>
    <cellStyle name="Normal 5 4 7" xfId="28560"/>
    <cellStyle name="Normal 5 4 8" xfId="4169"/>
    <cellStyle name="Normal 5 5" xfId="814"/>
    <cellStyle name="Normal 5 5 2" xfId="1496"/>
    <cellStyle name="Normal 5 5 2 2" xfId="2568"/>
    <cellStyle name="Normal 5 5 2 2 2" xfId="8966"/>
    <cellStyle name="Normal 5 5 2 2 3" xfId="27569"/>
    <cellStyle name="Normal 5 5 2 2 4" xfId="30159"/>
    <cellStyle name="Normal 5 5 2 2 5" xfId="5768"/>
    <cellStyle name="Normal 5 5 2 3" xfId="3627"/>
    <cellStyle name="Normal 5 5 2 3 2" xfId="10025"/>
    <cellStyle name="Normal 5 5 2 3 3" xfId="28030"/>
    <cellStyle name="Normal 5 5 2 3 4" xfId="31218"/>
    <cellStyle name="Normal 5 5 2 3 5" xfId="6827"/>
    <cellStyle name="Normal 5 5 2 4" xfId="7898"/>
    <cellStyle name="Normal 5 5 2 5" xfId="26482"/>
    <cellStyle name="Normal 5 5 2 6" xfId="29091"/>
    <cellStyle name="Normal 5 5 2 7" xfId="4700"/>
    <cellStyle name="Normal 5 5 3" xfId="2038"/>
    <cellStyle name="Normal 5 5 3 2" xfId="8436"/>
    <cellStyle name="Normal 5 5 3 3" xfId="25285"/>
    <cellStyle name="Normal 5 5 3 4" xfId="29629"/>
    <cellStyle name="Normal 5 5 3 5" xfId="5238"/>
    <cellStyle name="Normal 5 5 4" xfId="3097"/>
    <cellStyle name="Normal 5 5 4 2" xfId="9495"/>
    <cellStyle name="Normal 5 5 4 3" xfId="27796"/>
    <cellStyle name="Normal 5 5 4 4" xfId="30688"/>
    <cellStyle name="Normal 5 5 4 5" xfId="6297"/>
    <cellStyle name="Normal 5 5 5" xfId="7368"/>
    <cellStyle name="Normal 5 5 6" xfId="11268"/>
    <cellStyle name="Normal 5 5 7" xfId="28561"/>
    <cellStyle name="Normal 5 5 8" xfId="4170"/>
    <cellStyle name="Normal 5 6" xfId="805"/>
    <cellStyle name="Normal 5 6 2" xfId="1487"/>
    <cellStyle name="Normal 5 6 2 2" xfId="2559"/>
    <cellStyle name="Normal 5 6 2 2 2" xfId="8957"/>
    <cellStyle name="Normal 5 6 2 2 3" xfId="27562"/>
    <cellStyle name="Normal 5 6 2 2 4" xfId="30150"/>
    <cellStyle name="Normal 5 6 2 2 5" xfId="5759"/>
    <cellStyle name="Normal 5 6 2 3" xfId="3618"/>
    <cellStyle name="Normal 5 6 2 3 2" xfId="10016"/>
    <cellStyle name="Normal 5 6 2 3 3" xfId="28023"/>
    <cellStyle name="Normal 5 6 2 3 4" xfId="31209"/>
    <cellStyle name="Normal 5 6 2 3 5" xfId="6818"/>
    <cellStyle name="Normal 5 6 2 4" xfId="7889"/>
    <cellStyle name="Normal 5 6 2 5" xfId="26627"/>
    <cellStyle name="Normal 5 6 2 6" xfId="29082"/>
    <cellStyle name="Normal 5 6 2 7" xfId="4691"/>
    <cellStyle name="Normal 5 6 3" xfId="2029"/>
    <cellStyle name="Normal 5 6 3 2" xfId="8427"/>
    <cellStyle name="Normal 5 6 3 3" xfId="27337"/>
    <cellStyle name="Normal 5 6 3 4" xfId="29620"/>
    <cellStyle name="Normal 5 6 3 5" xfId="5229"/>
    <cellStyle name="Normal 5 6 4" xfId="3088"/>
    <cellStyle name="Normal 5 6 4 2" xfId="9486"/>
    <cellStyle name="Normal 5 6 4 3" xfId="27789"/>
    <cellStyle name="Normal 5 6 4 4" xfId="30679"/>
    <cellStyle name="Normal 5 6 4 5" xfId="6288"/>
    <cellStyle name="Normal 5 6 5" xfId="7359"/>
    <cellStyle name="Normal 5 6 6" xfId="25789"/>
    <cellStyle name="Normal 5 6 7" xfId="28552"/>
    <cellStyle name="Normal 5 6 8" xfId="4161"/>
    <cellStyle name="Normal 5 7" xfId="1038"/>
    <cellStyle name="Normal 5 7 2" xfId="2110"/>
    <cellStyle name="Normal 5 7 2 2" xfId="8508"/>
    <cellStyle name="Normal 5 7 2 3" xfId="27395"/>
    <cellStyle name="Normal 5 7 2 4" xfId="29701"/>
    <cellStyle name="Normal 5 7 2 5" xfId="5310"/>
    <cellStyle name="Normal 5 7 3" xfId="3169"/>
    <cellStyle name="Normal 5 7 3 2" xfId="9567"/>
    <cellStyle name="Normal 5 7 3 3" xfId="27855"/>
    <cellStyle name="Normal 5 7 3 4" xfId="30760"/>
    <cellStyle name="Normal 5 7 3 5" xfId="6369"/>
    <cellStyle name="Normal 5 7 4" xfId="7440"/>
    <cellStyle name="Normal 5 7 4 2" xfId="26990"/>
    <cellStyle name="Normal 5 7 5" xfId="25984"/>
    <cellStyle name="Normal 5 7 6" xfId="28633"/>
    <cellStyle name="Normal 5 7 7" xfId="4242"/>
    <cellStyle name="Normal 5 8" xfId="1570"/>
    <cellStyle name="Normal 5 8 2" xfId="27167"/>
    <cellStyle name="Normal 5 8 3" xfId="26188"/>
    <cellStyle name="Normal 5 9" xfId="1576"/>
    <cellStyle name="Normal 5 9 2" xfId="7974"/>
    <cellStyle name="Normal 5 9 3" xfId="27172"/>
    <cellStyle name="Normal 5 9 4" xfId="29167"/>
    <cellStyle name="Normal 5 9 5" xfId="4776"/>
    <cellStyle name="Normal 50" xfId="10613"/>
    <cellStyle name="Normal 50 2" xfId="10618"/>
    <cellStyle name="Normal 50 3" xfId="10667"/>
    <cellStyle name="Normal 50 3 2" xfId="10690"/>
    <cellStyle name="Normal 50 3 3" xfId="11112"/>
    <cellStyle name="Normal 50 3 4" xfId="11138"/>
    <cellStyle name="Normal 50 3 4 2" xfId="11298"/>
    <cellStyle name="Normal 50 3 4 3" xfId="11578"/>
    <cellStyle name="Normal 50 3 4 3 2" xfId="13447"/>
    <cellStyle name="Normal 50 3 4 3 3" xfId="12965"/>
    <cellStyle name="Normal 50 3 4 3 3 2" xfId="16623"/>
    <cellStyle name="Normal 50 3 4 3 4" xfId="14829"/>
    <cellStyle name="Normal 50 3 4 3 4 2" xfId="25105"/>
    <cellStyle name="Normal 50 3 4 4" xfId="12901"/>
    <cellStyle name="Normal 50 3 4 4 2" xfId="16559"/>
    <cellStyle name="Normal 50 3 4 5" xfId="14765"/>
    <cellStyle name="Normal 50 3 4 5 2" xfId="25104"/>
    <cellStyle name="Normal 50 3 5" xfId="11561"/>
    <cellStyle name="Normal 50 3 5 2" xfId="13430"/>
    <cellStyle name="Normal 50 3 5 3" xfId="12948"/>
    <cellStyle name="Normal 50 3 5 3 2" xfId="16606"/>
    <cellStyle name="Normal 50 3 5 4" xfId="14812"/>
    <cellStyle name="Normal 50 3 5 4 2" xfId="25011"/>
    <cellStyle name="Normal 50 3 6" xfId="12884"/>
    <cellStyle name="Normal 50 3 6 2" xfId="16542"/>
    <cellStyle name="Normal 50 3 7" xfId="14748"/>
    <cellStyle name="Normal 50 3 7 2" xfId="25010"/>
    <cellStyle name="Normal 50 4" xfId="10679"/>
    <cellStyle name="Normal 50 5" xfId="10664"/>
    <cellStyle name="Normal 50 5 2" xfId="11416"/>
    <cellStyle name="Normal 50 5 2 2" xfId="11906"/>
    <cellStyle name="Normal 50 5 2 2 2" xfId="12746"/>
    <cellStyle name="Normal 50 5 2 2 2 2" xfId="14604"/>
    <cellStyle name="Normal 50 5 2 2 2 2 2" xfId="18196"/>
    <cellStyle name="Normal 50 5 2 2 2 2 2 2" xfId="24864"/>
    <cellStyle name="Normal 50 5 2 2 2 2 3" xfId="21532"/>
    <cellStyle name="Normal 50 5 2 2 2 3" xfId="16404"/>
    <cellStyle name="Normal 50 5 2 2 2 3 2" xfId="23199"/>
    <cellStyle name="Normal 50 5 2 2 2 4" xfId="19866"/>
    <cellStyle name="Normal 50 5 2 2 3" xfId="13770"/>
    <cellStyle name="Normal 50 5 2 2 3 2" xfId="17363"/>
    <cellStyle name="Normal 50 5 2 2 3 2 2" xfId="24031"/>
    <cellStyle name="Normal 50 5 2 2 3 3" xfId="20699"/>
    <cellStyle name="Normal 50 5 2 2 4" xfId="15571"/>
    <cellStyle name="Normal 50 5 2 2 4 2" xfId="22366"/>
    <cellStyle name="Normal 50 5 2 2 5" xfId="19033"/>
    <cellStyle name="Normal 50 5 2 3" xfId="12330"/>
    <cellStyle name="Normal 50 5 2 3 2" xfId="14188"/>
    <cellStyle name="Normal 50 5 2 3 2 2" xfId="17780"/>
    <cellStyle name="Normal 50 5 2 3 2 2 2" xfId="24448"/>
    <cellStyle name="Normal 50 5 2 3 2 3" xfId="21116"/>
    <cellStyle name="Normal 50 5 2 3 3" xfId="15988"/>
    <cellStyle name="Normal 50 5 2 3 3 2" xfId="22783"/>
    <cellStyle name="Normal 50 5 2 3 4" xfId="19450"/>
    <cellStyle name="Normal 50 5 2 4" xfId="13290"/>
    <cellStyle name="Normal 50 5 2 4 2" xfId="16947"/>
    <cellStyle name="Normal 50 5 2 4 2 2" xfId="23615"/>
    <cellStyle name="Normal 50 5 2 4 3" xfId="20283"/>
    <cellStyle name="Normal 50 5 2 5" xfId="15155"/>
    <cellStyle name="Normal 50 5 2 5 2" xfId="21950"/>
    <cellStyle name="Normal 50 5 2 6" xfId="18617"/>
    <cellStyle name="Normal 50 5 3" xfId="11692"/>
    <cellStyle name="Normal 50 5 3 2" xfId="12537"/>
    <cellStyle name="Normal 50 5 3 2 2" xfId="14395"/>
    <cellStyle name="Normal 50 5 3 2 2 2" xfId="17987"/>
    <cellStyle name="Normal 50 5 3 2 2 2 2" xfId="24655"/>
    <cellStyle name="Normal 50 5 3 2 2 3" xfId="21323"/>
    <cellStyle name="Normal 50 5 3 2 3" xfId="16195"/>
    <cellStyle name="Normal 50 5 3 2 3 2" xfId="22990"/>
    <cellStyle name="Normal 50 5 3 2 4" xfId="19657"/>
    <cellStyle name="Normal 50 5 3 3" xfId="13561"/>
    <cellStyle name="Normal 50 5 3 3 2" xfId="17154"/>
    <cellStyle name="Normal 50 5 3 3 2 2" xfId="23822"/>
    <cellStyle name="Normal 50 5 3 3 3" xfId="20490"/>
    <cellStyle name="Normal 50 5 3 4" xfId="15362"/>
    <cellStyle name="Normal 50 5 3 4 2" xfId="22157"/>
    <cellStyle name="Normal 50 5 3 5" xfId="18824"/>
    <cellStyle name="Normal 50 5 4" xfId="12120"/>
    <cellStyle name="Normal 50 5 4 2" xfId="13978"/>
    <cellStyle name="Normal 50 5 4 2 2" xfId="17570"/>
    <cellStyle name="Normal 50 5 4 2 2 2" xfId="24238"/>
    <cellStyle name="Normal 50 5 4 2 3" xfId="20906"/>
    <cellStyle name="Normal 50 5 4 3" xfId="15778"/>
    <cellStyle name="Normal 50 5 4 3 2" xfId="22573"/>
    <cellStyle name="Normal 50 5 4 4" xfId="19240"/>
    <cellStyle name="Normal 50 5 5" xfId="13080"/>
    <cellStyle name="Normal 50 5 5 2" xfId="16737"/>
    <cellStyle name="Normal 50 5 5 2 2" xfId="23405"/>
    <cellStyle name="Normal 50 5 5 3" xfId="20073"/>
    <cellStyle name="Normal 50 5 6" xfId="14945"/>
    <cellStyle name="Normal 50 5 6 2" xfId="21740"/>
    <cellStyle name="Normal 50 5 7" xfId="18559"/>
    <cellStyle name="Normal 51" xfId="10620"/>
    <cellStyle name="Normal 51 2" xfId="10682"/>
    <cellStyle name="Normal 51 3" xfId="11144"/>
    <cellStyle name="Normal 51 4" xfId="11180"/>
    <cellStyle name="Normal 51 4 2" xfId="11312"/>
    <cellStyle name="Normal 51 4 3" xfId="11592"/>
    <cellStyle name="Normal 51 4 3 2" xfId="13461"/>
    <cellStyle name="Normal 51 4 3 3" xfId="12979"/>
    <cellStyle name="Normal 51 4 3 3 2" xfId="16637"/>
    <cellStyle name="Normal 51 4 3 4" xfId="14843"/>
    <cellStyle name="Normal 51 4 3 4 2" xfId="25044"/>
    <cellStyle name="Normal 51 4 4" xfId="12915"/>
    <cellStyle name="Normal 51 4 4 2" xfId="16573"/>
    <cellStyle name="Normal 51 4 5" xfId="14779"/>
    <cellStyle name="Normal 51 4 5 2" xfId="25012"/>
    <cellStyle name="Normal 51 5" xfId="11553"/>
    <cellStyle name="Normal 51 5 2" xfId="13422"/>
    <cellStyle name="Normal 51 5 3" xfId="12940"/>
    <cellStyle name="Normal 51 5 3 2" xfId="16598"/>
    <cellStyle name="Normal 51 5 4" xfId="14804"/>
    <cellStyle name="Normal 51 5 4 2" xfId="24996"/>
    <cellStyle name="Normal 51 6" xfId="12876"/>
    <cellStyle name="Normal 51 6 2" xfId="16534"/>
    <cellStyle name="Normal 51 7" xfId="14740"/>
    <cellStyle name="Normal 51 7 2" xfId="24990"/>
    <cellStyle name="Normal 52" xfId="10621"/>
    <cellStyle name="Normal 52 2" xfId="10683"/>
    <cellStyle name="Normal 52 3" xfId="11121"/>
    <cellStyle name="Normal 52 4" xfId="11179"/>
    <cellStyle name="Normal 52 4 2" xfId="11311"/>
    <cellStyle name="Normal 52 4 3" xfId="11591"/>
    <cellStyle name="Normal 52 4 3 2" xfId="13460"/>
    <cellStyle name="Normal 52 4 3 3" xfId="12978"/>
    <cellStyle name="Normal 52 4 3 3 2" xfId="16636"/>
    <cellStyle name="Normal 52 4 3 4" xfId="14842"/>
    <cellStyle name="Normal 52 4 3 4 2" xfId="25107"/>
    <cellStyle name="Normal 52 4 4" xfId="12914"/>
    <cellStyle name="Normal 52 4 4 2" xfId="16572"/>
    <cellStyle name="Normal 52 4 5" xfId="14778"/>
    <cellStyle name="Normal 52 4 5 2" xfId="25047"/>
    <cellStyle name="Normal 52 5" xfId="11554"/>
    <cellStyle name="Normal 52 5 2" xfId="13423"/>
    <cellStyle name="Normal 52 5 3" xfId="12941"/>
    <cellStyle name="Normal 52 5 3 2" xfId="16599"/>
    <cellStyle name="Normal 52 5 4" xfId="14805"/>
    <cellStyle name="Normal 52 5 4 2" xfId="24994"/>
    <cellStyle name="Normal 52 6" xfId="12877"/>
    <cellStyle name="Normal 52 6 2" xfId="16535"/>
    <cellStyle name="Normal 52 7" xfId="14741"/>
    <cellStyle name="Normal 52 7 2" xfId="25061"/>
    <cellStyle name="Normal 53" xfId="10681"/>
    <cellStyle name="Normal 53 2" xfId="10692"/>
    <cellStyle name="Normal 53 2 2" xfId="10885"/>
    <cellStyle name="Normal 53 2 3" xfId="11146"/>
    <cellStyle name="Normal 53 2 3 2" xfId="11756"/>
    <cellStyle name="Normal 53 2 3 2 2" xfId="12601"/>
    <cellStyle name="Normal 53 2 3 2 2 2" xfId="14459"/>
    <cellStyle name="Normal 53 2 3 2 2 2 2" xfId="18051"/>
    <cellStyle name="Normal 53 2 3 2 2 2 2 2" xfId="24719"/>
    <cellStyle name="Normal 53 2 3 2 2 2 3" xfId="21387"/>
    <cellStyle name="Normal 53 2 3 2 2 3" xfId="16259"/>
    <cellStyle name="Normal 53 2 3 2 2 3 2" xfId="23054"/>
    <cellStyle name="Normal 53 2 3 2 2 4" xfId="19721"/>
    <cellStyle name="Normal 53 2 3 2 3" xfId="13625"/>
    <cellStyle name="Normal 53 2 3 2 3 2" xfId="17218"/>
    <cellStyle name="Normal 53 2 3 2 3 2 2" xfId="23886"/>
    <cellStyle name="Normal 53 2 3 2 3 3" xfId="20554"/>
    <cellStyle name="Normal 53 2 3 2 4" xfId="15426"/>
    <cellStyle name="Normal 53 2 3 2 4 2" xfId="22221"/>
    <cellStyle name="Normal 53 2 3 2 5" xfId="18888"/>
    <cellStyle name="Normal 53 2 3 3" xfId="12184"/>
    <cellStyle name="Normal 53 2 3 3 2" xfId="14042"/>
    <cellStyle name="Normal 53 2 3 3 2 2" xfId="17634"/>
    <cellStyle name="Normal 53 2 3 3 2 2 2" xfId="24302"/>
    <cellStyle name="Normal 53 2 3 3 2 3" xfId="20970"/>
    <cellStyle name="Normal 53 2 3 3 3" xfId="15842"/>
    <cellStyle name="Normal 53 2 3 3 3 2" xfId="22637"/>
    <cellStyle name="Normal 53 2 3 3 4" xfId="19304"/>
    <cellStyle name="Normal 53 2 3 4" xfId="13144"/>
    <cellStyle name="Normal 53 2 3 4 2" xfId="16801"/>
    <cellStyle name="Normal 53 2 3 4 2 2" xfId="23469"/>
    <cellStyle name="Normal 53 2 3 4 3" xfId="20137"/>
    <cellStyle name="Normal 53 2 3 5" xfId="15009"/>
    <cellStyle name="Normal 53 2 3 5 2" xfId="21804"/>
    <cellStyle name="Normal 53 2 3 6" xfId="18405"/>
    <cellStyle name="Normal 53 2 3 7" xfId="25446"/>
    <cellStyle name="Normal 53 2 4" xfId="11427"/>
    <cellStyle name="Normal 53 2 4 2" xfId="11917"/>
    <cellStyle name="Normal 53 2 4 2 2" xfId="12757"/>
    <cellStyle name="Normal 53 2 4 2 2 2" xfId="14615"/>
    <cellStyle name="Normal 53 2 4 2 2 2 2" xfId="18207"/>
    <cellStyle name="Normal 53 2 4 2 2 2 2 2" xfId="24875"/>
    <cellStyle name="Normal 53 2 4 2 2 2 3" xfId="21543"/>
    <cellStyle name="Normal 53 2 4 2 2 3" xfId="16415"/>
    <cellStyle name="Normal 53 2 4 2 2 3 2" xfId="23210"/>
    <cellStyle name="Normal 53 2 4 2 2 4" xfId="19877"/>
    <cellStyle name="Normal 53 2 4 2 3" xfId="13781"/>
    <cellStyle name="Normal 53 2 4 2 3 2" xfId="17374"/>
    <cellStyle name="Normal 53 2 4 2 3 2 2" xfId="24042"/>
    <cellStyle name="Normal 53 2 4 2 3 3" xfId="20710"/>
    <cellStyle name="Normal 53 2 4 2 4" xfId="15582"/>
    <cellStyle name="Normal 53 2 4 2 4 2" xfId="22377"/>
    <cellStyle name="Normal 53 2 4 2 5" xfId="19044"/>
    <cellStyle name="Normal 53 2 4 2 6" xfId="25826"/>
    <cellStyle name="Normal 53 2 4 3" xfId="12341"/>
    <cellStyle name="Normal 53 2 4 3 2" xfId="14199"/>
    <cellStyle name="Normal 53 2 4 3 2 2" xfId="17791"/>
    <cellStyle name="Normal 53 2 4 3 2 2 2" xfId="24459"/>
    <cellStyle name="Normal 53 2 4 3 2 2 3" xfId="25918"/>
    <cellStyle name="Normal 53 2 4 3 2 3" xfId="21127"/>
    <cellStyle name="Normal 53 2 4 3 2 3 2" xfId="26115"/>
    <cellStyle name="Normal 53 2 4 3 2 3 3" xfId="26273"/>
    <cellStyle name="Normal 53 2 4 3 2 3 4" xfId="26505"/>
    <cellStyle name="Normal 53 2 4 3 2 3 5" xfId="26025"/>
    <cellStyle name="Normal 53 2 4 3 2 4" xfId="26190"/>
    <cellStyle name="Normal 53 2 4 3 2 5" xfId="25878"/>
    <cellStyle name="Normal 53 2 4 3 3" xfId="15999"/>
    <cellStyle name="Normal 53 2 4 3 3 2" xfId="22794"/>
    <cellStyle name="Normal 53 2 4 3 3 3" xfId="25863"/>
    <cellStyle name="Normal 53 2 4 3 4" xfId="19461"/>
    <cellStyle name="Normal 53 2 4 3 4 2" xfId="26100"/>
    <cellStyle name="Normal 53 2 4 3 4 3" xfId="26257"/>
    <cellStyle name="Normal 53 2 4 3 4 4" xfId="26484"/>
    <cellStyle name="Normal 53 2 4 3 4 5" xfId="26010"/>
    <cellStyle name="Normal 53 2 4 3 5" xfId="26189"/>
    <cellStyle name="Normal 53 2 4 3 6" xfId="25783"/>
    <cellStyle name="Normal 53 2 4 4" xfId="13301"/>
    <cellStyle name="Normal 53 2 4 4 2" xfId="16958"/>
    <cellStyle name="Normal 53 2 4 4 2 2" xfId="23626"/>
    <cellStyle name="Normal 53 2 4 4 3" xfId="20294"/>
    <cellStyle name="Normal 53 2 4 5" xfId="15166"/>
    <cellStyle name="Normal 53 2 4 5 2" xfId="21961"/>
    <cellStyle name="Normal 53 2 4 6" xfId="18628"/>
    <cellStyle name="Normal 53 2 4 7" xfId="25458"/>
    <cellStyle name="Normal 53 2 5" xfId="11703"/>
    <cellStyle name="Normal 53 2 5 2" xfId="12548"/>
    <cellStyle name="Normal 53 2 5 2 2" xfId="14406"/>
    <cellStyle name="Normal 53 2 5 2 2 2" xfId="17998"/>
    <cellStyle name="Normal 53 2 5 2 2 2 2" xfId="24666"/>
    <cellStyle name="Normal 53 2 5 2 2 3" xfId="21334"/>
    <cellStyle name="Normal 53 2 5 2 2 4" xfId="25915"/>
    <cellStyle name="Normal 53 2 5 2 3" xfId="16206"/>
    <cellStyle name="Normal 53 2 5 2 3 2" xfId="23001"/>
    <cellStyle name="Normal 53 2 5 2 3 2 2" xfId="26112"/>
    <cellStyle name="Normal 53 2 5 2 3 3" xfId="26270"/>
    <cellStyle name="Normal 53 2 5 2 3 4" xfId="26504"/>
    <cellStyle name="Normal 53 2 5 2 3 5" xfId="26022"/>
    <cellStyle name="Normal 53 2 5 2 4" xfId="19668"/>
    <cellStyle name="Normal 53 2 5 2 4 2" xfId="26192"/>
    <cellStyle name="Normal 53 2 5 2 5" xfId="25875"/>
    <cellStyle name="Normal 53 2 5 3" xfId="13572"/>
    <cellStyle name="Normal 53 2 5 3 2" xfId="17165"/>
    <cellStyle name="Normal 53 2 5 3 2 2" xfId="23833"/>
    <cellStyle name="Normal 53 2 5 3 3" xfId="20501"/>
    <cellStyle name="Normal 53 2 5 3 4" xfId="25860"/>
    <cellStyle name="Normal 53 2 5 4" xfId="15373"/>
    <cellStyle name="Normal 53 2 5 4 2" xfId="22168"/>
    <cellStyle name="Normal 53 2 5 4 2 2" xfId="26097"/>
    <cellStyle name="Normal 53 2 5 4 3" xfId="26249"/>
    <cellStyle name="Normal 53 2 5 4 4" xfId="26422"/>
    <cellStyle name="Normal 53 2 5 4 5" xfId="25996"/>
    <cellStyle name="Normal 53 2 5 5" xfId="18835"/>
    <cellStyle name="Normal 53 2 5 5 2" xfId="26191"/>
    <cellStyle name="Normal 53 2 5 6" xfId="25780"/>
    <cellStyle name="Normal 53 2 6" xfId="12131"/>
    <cellStyle name="Normal 53 2 6 2" xfId="13989"/>
    <cellStyle name="Normal 53 2 6 2 2" xfId="17581"/>
    <cellStyle name="Normal 53 2 6 2 2 2" xfId="24249"/>
    <cellStyle name="Normal 53 2 6 2 3" xfId="20917"/>
    <cellStyle name="Normal 53 2 6 3" xfId="15789"/>
    <cellStyle name="Normal 53 2 6 3 2" xfId="22584"/>
    <cellStyle name="Normal 53 2 6 4" xfId="19251"/>
    <cellStyle name="Normal 53 2 7" xfId="13091"/>
    <cellStyle name="Normal 53 2 7 2" xfId="16748"/>
    <cellStyle name="Normal 53 2 7 2 2" xfId="23416"/>
    <cellStyle name="Normal 53 2 7 3" xfId="20084"/>
    <cellStyle name="Normal 53 2 8" xfId="14956"/>
    <cellStyle name="Normal 53 2 8 2" xfId="21751"/>
    <cellStyle name="Normal 53 2 9" xfId="18476"/>
    <cellStyle name="Normal 53 3" xfId="10884"/>
    <cellStyle name="Normal 53 4" xfId="11238"/>
    <cellStyle name="Normal 54" xfId="10693"/>
    <cellStyle name="Normal 54 2" xfId="10887"/>
    <cellStyle name="Normal 54 2 2" xfId="11233"/>
    <cellStyle name="Normal 54 2 3" xfId="11143"/>
    <cellStyle name="Normal 54 2 3 2" xfId="11303"/>
    <cellStyle name="Normal 54 2 3 3" xfId="11583"/>
    <cellStyle name="Normal 54 2 3 3 2" xfId="13452"/>
    <cellStyle name="Normal 54 2 3 3 3" xfId="12970"/>
    <cellStyle name="Normal 54 2 3 3 3 2" xfId="16628"/>
    <cellStyle name="Normal 54 2 3 3 4" xfId="14834"/>
    <cellStyle name="Normal 54 2 3 3 4 2" xfId="25022"/>
    <cellStyle name="Normal 54 2 3 4" xfId="12906"/>
    <cellStyle name="Normal 54 2 3 4 2" xfId="16564"/>
    <cellStyle name="Normal 54 2 3 5" xfId="14770"/>
    <cellStyle name="Normal 54 2 3 5 2" xfId="25021"/>
    <cellStyle name="Normal 54 2 4" xfId="11274"/>
    <cellStyle name="Normal 54 3" xfId="10772"/>
    <cellStyle name="Normal 54 4" xfId="11239"/>
    <cellStyle name="Normal 54 5" xfId="11103"/>
    <cellStyle name="Normal 54 5 2" xfId="11296"/>
    <cellStyle name="Normal 54 5 3" xfId="11576"/>
    <cellStyle name="Normal 54 5 3 2" xfId="13445"/>
    <cellStyle name="Normal 54 5 3 3" xfId="12963"/>
    <cellStyle name="Normal 54 5 3 3 2" xfId="16621"/>
    <cellStyle name="Normal 54 5 3 4" xfId="14827"/>
    <cellStyle name="Normal 54 5 3 4 2" xfId="25015"/>
    <cellStyle name="Normal 54 5 4" xfId="12899"/>
    <cellStyle name="Normal 54 5 4 2" xfId="16557"/>
    <cellStyle name="Normal 54 5 5" xfId="14763"/>
    <cellStyle name="Normal 54 5 5 2" xfId="25014"/>
    <cellStyle name="Normal 55" xfId="10694"/>
    <cellStyle name="Normal 55 2" xfId="10771"/>
    <cellStyle name="Normal 55 2 2" xfId="25821"/>
    <cellStyle name="Normal 55 3" xfId="11198"/>
    <cellStyle name="Normal 55 3 2" xfId="11318"/>
    <cellStyle name="Normal 55 3 2 2" xfId="25917"/>
    <cellStyle name="Normal 55 3 2 3" xfId="26024"/>
    <cellStyle name="Normal 55 3 2 3 2" xfId="26114"/>
    <cellStyle name="Normal 55 3 2 3 3" xfId="26272"/>
    <cellStyle name="Normal 55 3 2 3 4" xfId="26490"/>
    <cellStyle name="Normal 55 3 2 4" xfId="26194"/>
    <cellStyle name="Normal 55 3 2 5" xfId="25877"/>
    <cellStyle name="Normal 55 3 3" xfId="11597"/>
    <cellStyle name="Normal 55 3 3 2" xfId="13466"/>
    <cellStyle name="Normal 55 3 3 3" xfId="12984"/>
    <cellStyle name="Normal 55 3 3 3 2" xfId="16642"/>
    <cellStyle name="Normal 55 3 3 4" xfId="14848"/>
    <cellStyle name="Normal 55 3 3 4 2" xfId="25084"/>
    <cellStyle name="Normal 55 3 3 5" xfId="25862"/>
    <cellStyle name="Normal 55 3 4" xfId="12920"/>
    <cellStyle name="Normal 55 3 4 2" xfId="16578"/>
    <cellStyle name="Normal 55 3 4 2 2" xfId="26099"/>
    <cellStyle name="Normal 55 3 4 3" xfId="26256"/>
    <cellStyle name="Normal 55 3 4 4" xfId="26498"/>
    <cellStyle name="Normal 55 3 4 5" xfId="26007"/>
    <cellStyle name="Normal 55 3 5" xfId="14784"/>
    <cellStyle name="Normal 55 3 5 2" xfId="25118"/>
    <cellStyle name="Normal 55 3 5 3" xfId="26193"/>
    <cellStyle name="Normal 55 3 6" xfId="25782"/>
    <cellStyle name="Normal 55 4" xfId="25439"/>
    <cellStyle name="Normal 56" xfId="11056"/>
    <cellStyle name="Normal 56 2" xfId="11243"/>
    <cellStyle name="Normal 56 3" xfId="11235"/>
    <cellStyle name="Normal 56 3 2" xfId="11322"/>
    <cellStyle name="Normal 56 3 2 2" xfId="25924"/>
    <cellStyle name="Normal 56 3 2 3" xfId="26031"/>
    <cellStyle name="Normal 56 3 2 3 2" xfId="26121"/>
    <cellStyle name="Normal 56 3 2 3 3" xfId="26279"/>
    <cellStyle name="Normal 56 3 2 3 4" xfId="26410"/>
    <cellStyle name="Normal 56 3 2 4" xfId="26195"/>
    <cellStyle name="Normal 56 3 3" xfId="11601"/>
    <cellStyle name="Normal 56 3 3 2" xfId="13470"/>
    <cellStyle name="Normal 56 3 3 3" xfId="12988"/>
    <cellStyle name="Normal 56 3 3 3 2" xfId="16646"/>
    <cellStyle name="Normal 56 3 3 4" xfId="14852"/>
    <cellStyle name="Normal 56 3 3 4 2" xfId="25002"/>
    <cellStyle name="Normal 56 3 4" xfId="12924"/>
    <cellStyle name="Normal 56 3 4 2" xfId="16582"/>
    <cellStyle name="Normal 56 3 4 3" xfId="26263"/>
    <cellStyle name="Normal 56 3 4 4" xfId="26479"/>
    <cellStyle name="Normal 56 3 5" xfId="14788"/>
    <cellStyle name="Normal 56 3 5 2" xfId="25067"/>
    <cellStyle name="Normal 56 4" xfId="11277"/>
    <cellStyle name="Normal 56 5" xfId="26721"/>
    <cellStyle name="Normal 57" xfId="10993"/>
    <cellStyle name="Normal 57 2" xfId="11240"/>
    <cellStyle name="Normal 57 2 2" xfId="25884"/>
    <cellStyle name="Normal 57 2 2 2" xfId="25925"/>
    <cellStyle name="Normal 57 2 2 3" xfId="26032"/>
    <cellStyle name="Normal 57 2 2 3 2" xfId="26122"/>
    <cellStyle name="Normal 57 2 2 3 3" xfId="26280"/>
    <cellStyle name="Normal 57 2 2 3 4" xfId="26383"/>
    <cellStyle name="Normal 57 2 2 4" xfId="26197"/>
    <cellStyle name="Normal 57 2 3" xfId="25868"/>
    <cellStyle name="Normal 57 2 4" xfId="26016"/>
    <cellStyle name="Normal 57 2 4 2" xfId="26106"/>
    <cellStyle name="Normal 57 2 4 3" xfId="26264"/>
    <cellStyle name="Normal 57 2 4 4" xfId="26502"/>
    <cellStyle name="Normal 57 2 5" xfId="26196"/>
    <cellStyle name="Normal 57 2 6" xfId="25850"/>
    <cellStyle name="Normal 57 3" xfId="11142"/>
    <cellStyle name="Normal 57 3 2" xfId="11302"/>
    <cellStyle name="Normal 57 3 3" xfId="11582"/>
    <cellStyle name="Normal 57 3 3 2" xfId="13451"/>
    <cellStyle name="Normal 57 3 3 3" xfId="12969"/>
    <cellStyle name="Normal 57 3 3 3 2" xfId="16627"/>
    <cellStyle name="Normal 57 3 3 4" xfId="14833"/>
    <cellStyle name="Normal 57 3 3 4 2" xfId="25057"/>
    <cellStyle name="Normal 57 3 4" xfId="12905"/>
    <cellStyle name="Normal 57 3 4 2" xfId="16563"/>
    <cellStyle name="Normal 57 3 5" xfId="14769"/>
    <cellStyle name="Normal 57 3 5 2" xfId="25056"/>
    <cellStyle name="Normal 57 3 6" xfId="25855"/>
    <cellStyle name="Normal 57 4" xfId="11275"/>
    <cellStyle name="Normal 57 5" xfId="25775"/>
    <cellStyle name="Normal 58" xfId="10700"/>
    <cellStyle name="Normal 58 2" xfId="11191"/>
    <cellStyle name="Normal 58 2 2" xfId="25914"/>
    <cellStyle name="Normal 58 2 3" xfId="26021"/>
    <cellStyle name="Normal 58 2 3 2" xfId="26111"/>
    <cellStyle name="Normal 58 2 3 3" xfId="26269"/>
    <cellStyle name="Normal 58 2 3 4" xfId="26458"/>
    <cellStyle name="Normal 58 2 4" xfId="26199"/>
    <cellStyle name="Normal 58 3" xfId="11097"/>
    <cellStyle name="Normal 58 3 2" xfId="11294"/>
    <cellStyle name="Normal 58 3 3" xfId="11574"/>
    <cellStyle name="Normal 58 3 3 2" xfId="13443"/>
    <cellStyle name="Normal 58 3 3 3" xfId="12961"/>
    <cellStyle name="Normal 58 3 3 3 2" xfId="16619"/>
    <cellStyle name="Normal 58 3 3 4" xfId="14825"/>
    <cellStyle name="Normal 58 3 3 4 2" xfId="25113"/>
    <cellStyle name="Normal 58 3 4" xfId="12897"/>
    <cellStyle name="Normal 58 3 4 2" xfId="16555"/>
    <cellStyle name="Normal 58 3 5" xfId="14761"/>
    <cellStyle name="Normal 58 3 5 2" xfId="25112"/>
    <cellStyle name="Normal 58 4" xfId="11269"/>
    <cellStyle name="Normal 58 4 2" xfId="26096"/>
    <cellStyle name="Normal 58 4 3" xfId="26254"/>
    <cellStyle name="Normal 58 4 4" xfId="26393"/>
    <cellStyle name="Normal 58 5" xfId="26198"/>
    <cellStyle name="Normal 59" xfId="10762"/>
    <cellStyle name="Normal 59 2" xfId="11196"/>
    <cellStyle name="Normal 59 3" xfId="11227"/>
    <cellStyle name="Normal 59 3 2" xfId="11319"/>
    <cellStyle name="Normal 59 3 3" xfId="11598"/>
    <cellStyle name="Normal 59 3 3 2" xfId="13467"/>
    <cellStyle name="Normal 59 3 3 3" xfId="12985"/>
    <cellStyle name="Normal 59 3 3 3 2" xfId="16643"/>
    <cellStyle name="Normal 59 3 3 4" xfId="14849"/>
    <cellStyle name="Normal 59 3 3 4 2" xfId="25115"/>
    <cellStyle name="Normal 59 3 4" xfId="12921"/>
    <cellStyle name="Normal 59 3 4 2" xfId="16579"/>
    <cellStyle name="Normal 59 3 5" xfId="14785"/>
    <cellStyle name="Normal 59 3 5 2" xfId="25055"/>
    <cellStyle name="Normal 59 4" xfId="11270"/>
    <cellStyle name="Normal 6" xfId="247"/>
    <cellStyle name="Normal 6 10" xfId="6964"/>
    <cellStyle name="Normal 6 10 2" xfId="26628"/>
    <cellStyle name="Normal 6 10 3" xfId="25796"/>
    <cellStyle name="Normal 6 11" xfId="26200"/>
    <cellStyle name="Normal 6 12" xfId="25132"/>
    <cellStyle name="Normal 6 13" xfId="28157"/>
    <cellStyle name="Normal 6 14" xfId="3766"/>
    <cellStyle name="Normal 6 2" xfId="248"/>
    <cellStyle name="Normal 6 2 10" xfId="10305"/>
    <cellStyle name="Normal 6 2 2" xfId="817"/>
    <cellStyle name="Normal 6 2 2 2" xfId="818"/>
    <cellStyle name="Normal 6 2 2 2 2" xfId="1499"/>
    <cellStyle name="Normal 6 2 2 2 2 2" xfId="2571"/>
    <cellStyle name="Normal 6 2 2 2 2 2 2" xfId="8969"/>
    <cellStyle name="Normal 6 2 2 2 2 2 3" xfId="27572"/>
    <cellStyle name="Normal 6 2 2 2 2 2 4" xfId="30162"/>
    <cellStyle name="Normal 6 2 2 2 2 2 5" xfId="5771"/>
    <cellStyle name="Normal 6 2 2 2 2 3" xfId="3630"/>
    <cellStyle name="Normal 6 2 2 2 2 3 2" xfId="10028"/>
    <cellStyle name="Normal 6 2 2 2 2 3 3" xfId="28033"/>
    <cellStyle name="Normal 6 2 2 2 2 3 4" xfId="31221"/>
    <cellStyle name="Normal 6 2 2 2 2 3 5" xfId="6830"/>
    <cellStyle name="Normal 6 2 2 2 2 4" xfId="7901"/>
    <cellStyle name="Normal 6 2 2 2 2 5" xfId="27128"/>
    <cellStyle name="Normal 6 2 2 2 2 6" xfId="29094"/>
    <cellStyle name="Normal 6 2 2 2 2 7" xfId="4703"/>
    <cellStyle name="Normal 6 2 2 2 3" xfId="2041"/>
    <cellStyle name="Normal 6 2 2 2 3 2" xfId="8439"/>
    <cellStyle name="Normal 6 2 2 2 3 3" xfId="27346"/>
    <cellStyle name="Normal 6 2 2 2 3 4" xfId="29632"/>
    <cellStyle name="Normal 6 2 2 2 3 5" xfId="5241"/>
    <cellStyle name="Normal 6 2 2 2 4" xfId="3100"/>
    <cellStyle name="Normal 6 2 2 2 4 2" xfId="9498"/>
    <cellStyle name="Normal 6 2 2 2 4 3" xfId="27799"/>
    <cellStyle name="Normal 6 2 2 2 4 4" xfId="30691"/>
    <cellStyle name="Normal 6 2 2 2 4 5" xfId="6300"/>
    <cellStyle name="Normal 6 2 2 2 5" xfId="7371"/>
    <cellStyle name="Normal 6 2 2 2 5 2" xfId="26904"/>
    <cellStyle name="Normal 6 2 2 2 6" xfId="25230"/>
    <cellStyle name="Normal 6 2 2 2 7" xfId="28564"/>
    <cellStyle name="Normal 6 2 2 2 8" xfId="4173"/>
    <cellStyle name="Normal 6 2 2 3" xfId="1498"/>
    <cellStyle name="Normal 6 2 2 3 2" xfId="2570"/>
    <cellStyle name="Normal 6 2 2 3 2 2" xfId="8968"/>
    <cellStyle name="Normal 6 2 2 3 2 3" xfId="27571"/>
    <cellStyle name="Normal 6 2 2 3 2 4" xfId="30161"/>
    <cellStyle name="Normal 6 2 2 3 2 5" xfId="5770"/>
    <cellStyle name="Normal 6 2 2 3 3" xfId="3629"/>
    <cellStyle name="Normal 6 2 2 3 3 2" xfId="10027"/>
    <cellStyle name="Normal 6 2 2 3 3 3" xfId="28032"/>
    <cellStyle name="Normal 6 2 2 3 3 4" xfId="31220"/>
    <cellStyle name="Normal 6 2 2 3 3 5" xfId="6829"/>
    <cellStyle name="Normal 6 2 2 3 4" xfId="7900"/>
    <cellStyle name="Normal 6 2 2 3 5" xfId="27127"/>
    <cellStyle name="Normal 6 2 2 3 6" xfId="29093"/>
    <cellStyle name="Normal 6 2 2 3 7" xfId="4702"/>
    <cellStyle name="Normal 6 2 2 4" xfId="2040"/>
    <cellStyle name="Normal 6 2 2 4 2" xfId="8438"/>
    <cellStyle name="Normal 6 2 2 4 3" xfId="27345"/>
    <cellStyle name="Normal 6 2 2 4 4" xfId="29631"/>
    <cellStyle name="Normal 6 2 2 4 5" xfId="5240"/>
    <cellStyle name="Normal 6 2 2 5" xfId="3099"/>
    <cellStyle name="Normal 6 2 2 5 2" xfId="9497"/>
    <cellStyle name="Normal 6 2 2 5 3" xfId="27798"/>
    <cellStyle name="Normal 6 2 2 5 4" xfId="30690"/>
    <cellStyle name="Normal 6 2 2 5 5" xfId="6299"/>
    <cellStyle name="Normal 6 2 2 6" xfId="7370"/>
    <cellStyle name="Normal 6 2 2 6 2" xfId="26903"/>
    <cellStyle name="Normal 6 2 2 7" xfId="10770"/>
    <cellStyle name="Normal 6 2 2 8" xfId="28563"/>
    <cellStyle name="Normal 6 2 2 9" xfId="4172"/>
    <cellStyle name="Normal 6 2 3" xfId="819"/>
    <cellStyle name="Normal 6 2 3 2" xfId="1500"/>
    <cellStyle name="Normal 6 2 3 2 2" xfId="2572"/>
    <cellStyle name="Normal 6 2 3 2 2 2" xfId="8970"/>
    <cellStyle name="Normal 6 2 3 2 2 3" xfId="27573"/>
    <cellStyle name="Normal 6 2 3 2 2 4" xfId="30163"/>
    <cellStyle name="Normal 6 2 3 2 2 5" xfId="5772"/>
    <cellStyle name="Normal 6 2 3 2 3" xfId="3631"/>
    <cellStyle name="Normal 6 2 3 2 3 2" xfId="10029"/>
    <cellStyle name="Normal 6 2 3 2 3 3" xfId="28034"/>
    <cellStyle name="Normal 6 2 3 2 3 4" xfId="31222"/>
    <cellStyle name="Normal 6 2 3 2 3 5" xfId="6831"/>
    <cellStyle name="Normal 6 2 3 2 4" xfId="7902"/>
    <cellStyle name="Normal 6 2 3 2 5" xfId="26449"/>
    <cellStyle name="Normal 6 2 3 2 6" xfId="29095"/>
    <cellStyle name="Normal 6 2 3 2 7" xfId="4704"/>
    <cellStyle name="Normal 6 2 3 3" xfId="2042"/>
    <cellStyle name="Normal 6 2 3 3 2" xfId="8440"/>
    <cellStyle name="Normal 6 2 3 3 3" xfId="27347"/>
    <cellStyle name="Normal 6 2 3 3 4" xfId="29633"/>
    <cellStyle name="Normal 6 2 3 3 5" xfId="5242"/>
    <cellStyle name="Normal 6 2 3 4" xfId="3101"/>
    <cellStyle name="Normal 6 2 3 4 2" xfId="9499"/>
    <cellStyle name="Normal 6 2 3 4 3" xfId="27800"/>
    <cellStyle name="Normal 6 2 3 4 4" xfId="30692"/>
    <cellStyle name="Normal 6 2 3 4 5" xfId="6301"/>
    <cellStyle name="Normal 6 2 3 5" xfId="7372"/>
    <cellStyle name="Normal 6 2 3 6" xfId="25330"/>
    <cellStyle name="Normal 6 2 3 7" xfId="28565"/>
    <cellStyle name="Normal 6 2 3 8" xfId="4174"/>
    <cellStyle name="Normal 6 2 4" xfId="820"/>
    <cellStyle name="Normal 6 2 4 2" xfId="1501"/>
    <cellStyle name="Normal 6 2 4 2 2" xfId="2573"/>
    <cellStyle name="Normal 6 2 4 2 2 2" xfId="8971"/>
    <cellStyle name="Normal 6 2 4 2 2 3" xfId="27574"/>
    <cellStyle name="Normal 6 2 4 2 2 4" xfId="30164"/>
    <cellStyle name="Normal 6 2 4 2 2 5" xfId="5773"/>
    <cellStyle name="Normal 6 2 4 2 3" xfId="3632"/>
    <cellStyle name="Normal 6 2 4 2 3 2" xfId="10030"/>
    <cellStyle name="Normal 6 2 4 2 3 3" xfId="28035"/>
    <cellStyle name="Normal 6 2 4 2 3 4" xfId="31223"/>
    <cellStyle name="Normal 6 2 4 2 3 5" xfId="6832"/>
    <cellStyle name="Normal 6 2 4 2 4" xfId="7903"/>
    <cellStyle name="Normal 6 2 4 2 5" xfId="26462"/>
    <cellStyle name="Normal 6 2 4 2 6" xfId="29096"/>
    <cellStyle name="Normal 6 2 4 2 7" xfId="4705"/>
    <cellStyle name="Normal 6 2 4 3" xfId="2043"/>
    <cellStyle name="Normal 6 2 4 3 2" xfId="8441"/>
    <cellStyle name="Normal 6 2 4 3 3" xfId="27348"/>
    <cellStyle name="Normal 6 2 4 3 4" xfId="29634"/>
    <cellStyle name="Normal 6 2 4 3 5" xfId="5243"/>
    <cellStyle name="Normal 6 2 4 4" xfId="3102"/>
    <cellStyle name="Normal 6 2 4 4 2" xfId="9500"/>
    <cellStyle name="Normal 6 2 4 4 3" xfId="27801"/>
    <cellStyle name="Normal 6 2 4 4 4" xfId="30693"/>
    <cellStyle name="Normal 6 2 4 4 5" xfId="6302"/>
    <cellStyle name="Normal 6 2 4 5" xfId="7373"/>
    <cellStyle name="Normal 6 2 4 6" xfId="25297"/>
    <cellStyle name="Normal 6 2 4 7" xfId="28566"/>
    <cellStyle name="Normal 6 2 4 8" xfId="4175"/>
    <cellStyle name="Normal 6 2 5" xfId="816"/>
    <cellStyle name="Normal 6 2 5 2" xfId="1497"/>
    <cellStyle name="Normal 6 2 5 2 2" xfId="2569"/>
    <cellStyle name="Normal 6 2 5 2 2 2" xfId="8967"/>
    <cellStyle name="Normal 6 2 5 2 2 3" xfId="27570"/>
    <cellStyle name="Normal 6 2 5 2 2 4" xfId="30160"/>
    <cellStyle name="Normal 6 2 5 2 2 5" xfId="5769"/>
    <cellStyle name="Normal 6 2 5 2 3" xfId="3628"/>
    <cellStyle name="Normal 6 2 5 2 3 2" xfId="10026"/>
    <cellStyle name="Normal 6 2 5 2 3 3" xfId="28031"/>
    <cellStyle name="Normal 6 2 5 2 3 4" xfId="31219"/>
    <cellStyle name="Normal 6 2 5 2 3 5" xfId="6828"/>
    <cellStyle name="Normal 6 2 5 2 4" xfId="7899"/>
    <cellStyle name="Normal 6 2 5 2 5" xfId="27126"/>
    <cellStyle name="Normal 6 2 5 2 6" xfId="29092"/>
    <cellStyle name="Normal 6 2 5 2 7" xfId="4701"/>
    <cellStyle name="Normal 6 2 5 3" xfId="2039"/>
    <cellStyle name="Normal 6 2 5 3 2" xfId="8437"/>
    <cellStyle name="Normal 6 2 5 3 3" xfId="27344"/>
    <cellStyle name="Normal 6 2 5 3 4" xfId="29630"/>
    <cellStyle name="Normal 6 2 5 3 5" xfId="5239"/>
    <cellStyle name="Normal 6 2 5 4" xfId="3098"/>
    <cellStyle name="Normal 6 2 5 4 2" xfId="9496"/>
    <cellStyle name="Normal 6 2 5 4 3" xfId="27797"/>
    <cellStyle name="Normal 6 2 5 4 4" xfId="30689"/>
    <cellStyle name="Normal 6 2 5 4 5" xfId="6298"/>
    <cellStyle name="Normal 6 2 5 5" xfId="7369"/>
    <cellStyle name="Normal 6 2 5 5 2" xfId="26902"/>
    <cellStyle name="Normal 6 2 5 6" xfId="25582"/>
    <cellStyle name="Normal 6 2 5 7" xfId="28562"/>
    <cellStyle name="Normal 6 2 5 8" xfId="4171"/>
    <cellStyle name="Normal 6 2 6" xfId="25803"/>
    <cellStyle name="Normal 6 2 6 2" xfId="26632"/>
    <cellStyle name="Normal 6 2 7" xfId="26397"/>
    <cellStyle name="Normal 6 2 8" xfId="25133"/>
    <cellStyle name="Normal 6 2 9" xfId="26767"/>
    <cellStyle name="Normal 6 3" xfId="249"/>
    <cellStyle name="Normal 6 3 2" xfId="822"/>
    <cellStyle name="Normal 6 3 2 2" xfId="1502"/>
    <cellStyle name="Normal 6 3 2 2 2" xfId="2574"/>
    <cellStyle name="Normal 6 3 2 2 2 2" xfId="8972"/>
    <cellStyle name="Normal 6 3 2 2 2 3" xfId="27575"/>
    <cellStyle name="Normal 6 3 2 2 2 4" xfId="30165"/>
    <cellStyle name="Normal 6 3 2 2 2 5" xfId="5774"/>
    <cellStyle name="Normal 6 3 2 2 3" xfId="3633"/>
    <cellStyle name="Normal 6 3 2 2 3 2" xfId="10031"/>
    <cellStyle name="Normal 6 3 2 2 3 3" xfId="28036"/>
    <cellStyle name="Normal 6 3 2 2 3 4" xfId="31224"/>
    <cellStyle name="Normal 6 3 2 2 3 5" xfId="6833"/>
    <cellStyle name="Normal 6 3 2 2 4" xfId="7904"/>
    <cellStyle name="Normal 6 3 2 2 5" xfId="27129"/>
    <cellStyle name="Normal 6 3 2 2 6" xfId="29097"/>
    <cellStyle name="Normal 6 3 2 2 7" xfId="4706"/>
    <cellStyle name="Normal 6 3 2 3" xfId="2044"/>
    <cellStyle name="Normal 6 3 2 3 2" xfId="8442"/>
    <cellStyle name="Normal 6 3 2 3 3" xfId="27349"/>
    <cellStyle name="Normal 6 3 2 3 4" xfId="29635"/>
    <cellStyle name="Normal 6 3 2 3 5" xfId="5244"/>
    <cellStyle name="Normal 6 3 2 4" xfId="3103"/>
    <cellStyle name="Normal 6 3 2 4 2" xfId="9501"/>
    <cellStyle name="Normal 6 3 2 4 3" xfId="27802"/>
    <cellStyle name="Normal 6 3 2 4 4" xfId="30694"/>
    <cellStyle name="Normal 6 3 2 4 5" xfId="6303"/>
    <cellStyle name="Normal 6 3 2 5" xfId="7374"/>
    <cellStyle name="Normal 6 3 2 5 2" xfId="26905"/>
    <cellStyle name="Normal 6 3 2 6" xfId="25379"/>
    <cellStyle name="Normal 6 3 2 7" xfId="28567"/>
    <cellStyle name="Normal 6 3 2 8" xfId="4176"/>
    <cellStyle name="Normal 6 3 3" xfId="1093"/>
    <cellStyle name="Normal 6 3 3 2" xfId="2165"/>
    <cellStyle name="Normal 6 3 3 2 2" xfId="8563"/>
    <cellStyle name="Normal 6 3 3 2 3" xfId="27433"/>
    <cellStyle name="Normal 6 3 3 2 4" xfId="29756"/>
    <cellStyle name="Normal 6 3 3 2 5" xfId="5365"/>
    <cellStyle name="Normal 6 3 3 3" xfId="3224"/>
    <cellStyle name="Normal 6 3 3 3 2" xfId="9622"/>
    <cellStyle name="Normal 6 3 3 3 3" xfId="27894"/>
    <cellStyle name="Normal 6 3 3 3 4" xfId="30815"/>
    <cellStyle name="Normal 6 3 3 3 5" xfId="6424"/>
    <cellStyle name="Normal 6 3 3 4" xfId="7495"/>
    <cellStyle name="Normal 6 3 3 4 2" xfId="27027"/>
    <cellStyle name="Normal 6 3 3 5" xfId="25438"/>
    <cellStyle name="Normal 6 3 3 6" xfId="28688"/>
    <cellStyle name="Normal 6 3 3 7" xfId="4297"/>
    <cellStyle name="Normal 6 3 4" xfId="1635"/>
    <cellStyle name="Normal 6 3 4 2" xfId="8033"/>
    <cellStyle name="Normal 6 3 4 2 2" xfId="27213"/>
    <cellStyle name="Normal 6 3 4 3" xfId="25225"/>
    <cellStyle name="Normal 6 3 4 4" xfId="29226"/>
    <cellStyle name="Normal 6 3 4 5" xfId="4835"/>
    <cellStyle name="Normal 6 3 5" xfId="2694"/>
    <cellStyle name="Normal 6 3 5 2" xfId="9092"/>
    <cellStyle name="Normal 6 3 5 3" xfId="27662"/>
    <cellStyle name="Normal 6 3 5 4" xfId="30285"/>
    <cellStyle name="Normal 6 3 5 5" xfId="5894"/>
    <cellStyle name="Normal 6 3 6" xfId="6965"/>
    <cellStyle name="Normal 6 3 6 2" xfId="26768"/>
    <cellStyle name="Normal 6 3 7" xfId="10483"/>
    <cellStyle name="Normal 6 3 8" xfId="28158"/>
    <cellStyle name="Normal 6 3 9" xfId="3767"/>
    <cellStyle name="Normal 6 4" xfId="823"/>
    <cellStyle name="Normal 6 4 2" xfId="1503"/>
    <cellStyle name="Normal 6 4 2 2" xfId="2575"/>
    <cellStyle name="Normal 6 4 2 2 2" xfId="8973"/>
    <cellStyle name="Normal 6 4 2 2 3" xfId="27576"/>
    <cellStyle name="Normal 6 4 2 2 4" xfId="30166"/>
    <cellStyle name="Normal 6 4 2 2 5" xfId="5775"/>
    <cellStyle name="Normal 6 4 2 3" xfId="3634"/>
    <cellStyle name="Normal 6 4 2 3 2" xfId="10032"/>
    <cellStyle name="Normal 6 4 2 3 3" xfId="28037"/>
    <cellStyle name="Normal 6 4 2 3 4" xfId="31225"/>
    <cellStyle name="Normal 6 4 2 3 5" xfId="6834"/>
    <cellStyle name="Normal 6 4 2 4" xfId="7905"/>
    <cellStyle name="Normal 6 4 2 5" xfId="27130"/>
    <cellStyle name="Normal 6 4 2 6" xfId="29098"/>
    <cellStyle name="Normal 6 4 2 7" xfId="4707"/>
    <cellStyle name="Normal 6 4 3" xfId="2045"/>
    <cellStyle name="Normal 6 4 3 2" xfId="8443"/>
    <cellStyle name="Normal 6 4 3 3" xfId="27350"/>
    <cellStyle name="Normal 6 4 3 4" xfId="29636"/>
    <cellStyle name="Normal 6 4 3 5" xfId="5245"/>
    <cellStyle name="Normal 6 4 4" xfId="3104"/>
    <cellStyle name="Normal 6 4 4 2" xfId="9502"/>
    <cellStyle name="Normal 6 4 4 3" xfId="27803"/>
    <cellStyle name="Normal 6 4 4 4" xfId="30695"/>
    <cellStyle name="Normal 6 4 4 5" xfId="6304"/>
    <cellStyle name="Normal 6 4 5" xfId="7375"/>
    <cellStyle name="Normal 6 4 5 2" xfId="26906"/>
    <cellStyle name="Normal 6 4 6" xfId="10648"/>
    <cellStyle name="Normal 6 4 7" xfId="28568"/>
    <cellStyle name="Normal 6 4 8" xfId="4177"/>
    <cellStyle name="Normal 6 5" xfId="824"/>
    <cellStyle name="Normal 6 5 2" xfId="1504"/>
    <cellStyle name="Normal 6 5 2 2" xfId="2576"/>
    <cellStyle name="Normal 6 5 2 2 2" xfId="8974"/>
    <cellStyle name="Normal 6 5 2 2 3" xfId="27577"/>
    <cellStyle name="Normal 6 5 2 2 4" xfId="30167"/>
    <cellStyle name="Normal 6 5 2 2 5" xfId="5776"/>
    <cellStyle name="Normal 6 5 2 3" xfId="3635"/>
    <cellStyle name="Normal 6 5 2 3 2" xfId="10033"/>
    <cellStyle name="Normal 6 5 2 3 3" xfId="28038"/>
    <cellStyle name="Normal 6 5 2 3 4" xfId="31226"/>
    <cellStyle name="Normal 6 5 2 3 5" xfId="6835"/>
    <cellStyle name="Normal 6 5 2 4" xfId="7906"/>
    <cellStyle name="Normal 6 5 2 5" xfId="26369"/>
    <cellStyle name="Normal 6 5 2 6" xfId="29099"/>
    <cellStyle name="Normal 6 5 2 7" xfId="4708"/>
    <cellStyle name="Normal 6 5 3" xfId="2046"/>
    <cellStyle name="Normal 6 5 3 2" xfId="8444"/>
    <cellStyle name="Normal 6 5 3 3" xfId="25329"/>
    <cellStyle name="Normal 6 5 3 4" xfId="29637"/>
    <cellStyle name="Normal 6 5 3 5" xfId="5246"/>
    <cellStyle name="Normal 6 5 4" xfId="3105"/>
    <cellStyle name="Normal 6 5 4 2" xfId="9503"/>
    <cellStyle name="Normal 6 5 4 3" xfId="27804"/>
    <cellStyle name="Normal 6 5 4 4" xfId="30696"/>
    <cellStyle name="Normal 6 5 4 5" xfId="6305"/>
    <cellStyle name="Normal 6 5 5" xfId="7376"/>
    <cellStyle name="Normal 6 5 6" xfId="10879"/>
    <cellStyle name="Normal 6 5 7" xfId="28569"/>
    <cellStyle name="Normal 6 5 8" xfId="4178"/>
    <cellStyle name="Normal 6 6" xfId="937"/>
    <cellStyle name="Normal 6 6 2" xfId="25405"/>
    <cellStyle name="Normal 6 6 3" xfId="26944"/>
    <cellStyle name="Normal 6 6 4" xfId="10769"/>
    <cellStyle name="Normal 6 7" xfId="1092"/>
    <cellStyle name="Normal 6 7 2" xfId="2164"/>
    <cellStyle name="Normal 6 7 2 2" xfId="8562"/>
    <cellStyle name="Normal 6 7 2 2 2" xfId="27432"/>
    <cellStyle name="Normal 6 7 2 3" xfId="26319"/>
    <cellStyle name="Normal 6 7 2 4" xfId="29755"/>
    <cellStyle name="Normal 6 7 2 5" xfId="5364"/>
    <cellStyle name="Normal 6 7 3" xfId="3223"/>
    <cellStyle name="Normal 6 7 3 2" xfId="9621"/>
    <cellStyle name="Normal 6 7 3 3" xfId="27893"/>
    <cellStyle name="Normal 6 7 3 4" xfId="30814"/>
    <cellStyle name="Normal 6 7 3 5" xfId="6423"/>
    <cellStyle name="Normal 6 7 4" xfId="7494"/>
    <cellStyle name="Normal 6 7 4 2" xfId="27026"/>
    <cellStyle name="Normal 6 7 5" xfId="25616"/>
    <cellStyle name="Normal 6 7 6" xfId="28687"/>
    <cellStyle name="Normal 6 7 7" xfId="4296"/>
    <cellStyle name="Normal 6 8" xfId="1634"/>
    <cellStyle name="Normal 6 8 2" xfId="8032"/>
    <cellStyle name="Normal 6 8 2 2" xfId="26421"/>
    <cellStyle name="Normal 6 8 3" xfId="25318"/>
    <cellStyle name="Normal 6 8 4" xfId="29225"/>
    <cellStyle name="Normal 6 8 5" xfId="4834"/>
    <cellStyle name="Normal 6 9" xfId="2693"/>
    <cellStyle name="Normal 6 9 2" xfId="9091"/>
    <cellStyle name="Normal 6 9 2 2" xfId="27661"/>
    <cellStyle name="Normal 6 9 3" xfId="25283"/>
    <cellStyle name="Normal 6 9 4" xfId="30284"/>
    <cellStyle name="Normal 6 9 5" xfId="5893"/>
    <cellStyle name="Normal 60" xfId="11055"/>
    <cellStyle name="Normal 60 2" xfId="11242"/>
    <cellStyle name="Normal 60 2 2" xfId="26460"/>
    <cellStyle name="Normal 60 3" xfId="11237"/>
    <cellStyle name="Normal 60 3 2" xfId="11323"/>
    <cellStyle name="Normal 60 3 3" xfId="11602"/>
    <cellStyle name="Normal 60 3 3 2" xfId="13471"/>
    <cellStyle name="Normal 60 3 3 3" xfId="12989"/>
    <cellStyle name="Normal 60 3 3 3 2" xfId="16647"/>
    <cellStyle name="Normal 60 3 3 4" xfId="14853"/>
    <cellStyle name="Normal 60 3 3 4 2" xfId="25064"/>
    <cellStyle name="Normal 60 3 4" xfId="12925"/>
    <cellStyle name="Normal 60 3 4 2" xfId="16583"/>
    <cellStyle name="Normal 60 3 5" xfId="14789"/>
    <cellStyle name="Normal 60 3 5 2" xfId="25098"/>
    <cellStyle name="Normal 60 4" xfId="11276"/>
    <cellStyle name="Normal 60 5" xfId="26154"/>
    <cellStyle name="Normal 61" xfId="10861"/>
    <cellStyle name="Normal 61 2" xfId="11228"/>
    <cellStyle name="Normal 61 3" xfId="11241"/>
    <cellStyle name="Normal 61 3 2" xfId="11324"/>
    <cellStyle name="Normal 61 3 3" xfId="11603"/>
    <cellStyle name="Normal 61 3 3 2" xfId="13472"/>
    <cellStyle name="Normal 61 3 3 3" xfId="12990"/>
    <cellStyle name="Normal 61 3 3 3 2" xfId="16648"/>
    <cellStyle name="Normal 61 3 3 4" xfId="14854"/>
    <cellStyle name="Normal 61 3 3 4 2" xfId="25095"/>
    <cellStyle name="Normal 61 3 4" xfId="12926"/>
    <cellStyle name="Normal 61 3 4 2" xfId="16584"/>
    <cellStyle name="Normal 61 3 5" xfId="14790"/>
    <cellStyle name="Normal 61 3 5 2" xfId="25035"/>
    <cellStyle name="Normal 61 4" xfId="11273"/>
    <cellStyle name="Normal 62" xfId="11063"/>
    <cellStyle name="Normal 62 2" xfId="11245"/>
    <cellStyle name="Normal 62 2 2" xfId="11101"/>
    <cellStyle name="Normal 62 2 2 2" xfId="11295"/>
    <cellStyle name="Normal 62 2 2 3" xfId="11575"/>
    <cellStyle name="Normal 62 2 2 3 2" xfId="13444"/>
    <cellStyle name="Normal 62 2 2 3 3" xfId="12962"/>
    <cellStyle name="Normal 62 2 2 3 3 2" xfId="16620"/>
    <cellStyle name="Normal 62 2 2 3 4" xfId="14826"/>
    <cellStyle name="Normal 62 2 2 3 4 2" xfId="25050"/>
    <cellStyle name="Normal 62 2 2 4" xfId="12898"/>
    <cellStyle name="Normal 62 2 2 4 2" xfId="16556"/>
    <cellStyle name="Normal 62 2 2 5" xfId="14762"/>
    <cellStyle name="Normal 62 2 2 5 2" xfId="25049"/>
    <cellStyle name="Normal 62 2 3" xfId="11326"/>
    <cellStyle name="Normal 62 3" xfId="11102"/>
    <cellStyle name="Normal 62 4" xfId="11278"/>
    <cellStyle name="Normal 63" xfId="11064"/>
    <cellStyle name="Normal 63 2" xfId="11246"/>
    <cellStyle name="Normal 63 3" xfId="11195"/>
    <cellStyle name="Normal 63 3 2" xfId="11317"/>
    <cellStyle name="Normal 63 3 3" xfId="11596"/>
    <cellStyle name="Normal 63 3 3 2" xfId="13465"/>
    <cellStyle name="Normal 63 3 3 3" xfId="12983"/>
    <cellStyle name="Normal 63 3 3 3 2" xfId="16641"/>
    <cellStyle name="Normal 63 3 3 4" xfId="14847"/>
    <cellStyle name="Normal 63 3 3 4 2" xfId="25036"/>
    <cellStyle name="Normal 63 3 4" xfId="12919"/>
    <cellStyle name="Normal 63 3 4 2" xfId="16577"/>
    <cellStyle name="Normal 63 3 5" xfId="14783"/>
    <cellStyle name="Normal 63 3 5 2" xfId="25087"/>
    <cellStyle name="Normal 63 4" xfId="11279"/>
    <cellStyle name="Normal 64" xfId="11065"/>
    <cellStyle name="Normal 64 2" xfId="11247"/>
    <cellStyle name="Normal 64 3" xfId="11193"/>
    <cellStyle name="Normal 64 3 2" xfId="11315"/>
    <cellStyle name="Normal 64 3 3" xfId="11594"/>
    <cellStyle name="Normal 64 3 3 2" xfId="13463"/>
    <cellStyle name="Normal 64 3 3 3" xfId="12981"/>
    <cellStyle name="Normal 64 3 3 3 2" xfId="16639"/>
    <cellStyle name="Normal 64 3 3 4" xfId="14845"/>
    <cellStyle name="Normal 64 3 3 4 2" xfId="25068"/>
    <cellStyle name="Normal 64 3 4" xfId="12917"/>
    <cellStyle name="Normal 64 3 4 2" xfId="16575"/>
    <cellStyle name="Normal 64 3 5" xfId="14781"/>
    <cellStyle name="Normal 64 3 5 2" xfId="25102"/>
    <cellStyle name="Normal 64 4" xfId="11280"/>
    <cellStyle name="Normal 65" xfId="11066"/>
    <cellStyle name="Normal 65 2" xfId="11248"/>
    <cellStyle name="Normal 65 3" xfId="11234"/>
    <cellStyle name="Normal 65 3 2" xfId="11321"/>
    <cellStyle name="Normal 65 3 3" xfId="11600"/>
    <cellStyle name="Normal 65 3 3 2" xfId="13469"/>
    <cellStyle name="Normal 65 3 3 3" xfId="12987"/>
    <cellStyle name="Normal 65 3 3 3 2" xfId="16645"/>
    <cellStyle name="Normal 65 3 3 4" xfId="14851"/>
    <cellStyle name="Normal 65 3 3 4 2" xfId="25017"/>
    <cellStyle name="Normal 65 3 4" xfId="12923"/>
    <cellStyle name="Normal 65 3 4 2" xfId="16581"/>
    <cellStyle name="Normal 65 3 5" xfId="14787"/>
    <cellStyle name="Normal 65 3 5 2" xfId="25005"/>
    <cellStyle name="Normal 65 4" xfId="11281"/>
    <cellStyle name="Normal 66" xfId="11067"/>
    <cellStyle name="Normal 66 2" xfId="11249"/>
    <cellStyle name="Normal 66 3" xfId="11194"/>
    <cellStyle name="Normal 66 3 2" xfId="11316"/>
    <cellStyle name="Normal 66 3 3" xfId="11595"/>
    <cellStyle name="Normal 66 3 3 2" xfId="13464"/>
    <cellStyle name="Normal 66 3 3 3" xfId="12982"/>
    <cellStyle name="Normal 66 3 3 3 2" xfId="16640"/>
    <cellStyle name="Normal 66 3 3 4" xfId="14846"/>
    <cellStyle name="Normal 66 3 3 4 2" xfId="25099"/>
    <cellStyle name="Normal 66 3 4" xfId="12918"/>
    <cellStyle name="Normal 66 3 4 2" xfId="16576"/>
    <cellStyle name="Normal 66 3 5" xfId="14782"/>
    <cellStyle name="Normal 66 3 5 2" xfId="25039"/>
    <cellStyle name="Normal 66 4" xfId="11282"/>
    <cellStyle name="Normal 67" xfId="11068"/>
    <cellStyle name="Normal 67 2" xfId="11250"/>
    <cellStyle name="Normal 67 3" xfId="11229"/>
    <cellStyle name="Normal 67 3 2" xfId="11320"/>
    <cellStyle name="Normal 67 3 3" xfId="11599"/>
    <cellStyle name="Normal 67 3 3 2" xfId="13468"/>
    <cellStyle name="Normal 67 3 3 3" xfId="12986"/>
    <cellStyle name="Normal 67 3 3 3 2" xfId="16644"/>
    <cellStyle name="Normal 67 3 3 4" xfId="14850"/>
    <cellStyle name="Normal 67 3 3 4 2" xfId="25052"/>
    <cellStyle name="Normal 67 3 4" xfId="12922"/>
    <cellStyle name="Normal 67 3 4 2" xfId="16580"/>
    <cellStyle name="Normal 67 3 5" xfId="14786"/>
    <cellStyle name="Normal 67 3 5 2" xfId="25020"/>
    <cellStyle name="Normal 67 4" xfId="11283"/>
    <cellStyle name="Normal 68" xfId="11069"/>
    <cellStyle name="Normal 68 2" xfId="11251"/>
    <cellStyle name="Normal 69" xfId="11070"/>
    <cellStyle name="Normal 69 2" xfId="11252"/>
    <cellStyle name="Normal 7" xfId="250"/>
    <cellStyle name="Normal 7 10" xfId="25134"/>
    <cellStyle name="Normal 7 11" xfId="10298"/>
    <cellStyle name="Normal 7 2" xfId="826"/>
    <cellStyle name="Normal 7 2 10" xfId="10306"/>
    <cellStyle name="Normal 7 2 11" xfId="28571"/>
    <cellStyle name="Normal 7 2 12" xfId="4180"/>
    <cellStyle name="Normal 7 2 2" xfId="827"/>
    <cellStyle name="Normal 7 2 2 2" xfId="828"/>
    <cellStyle name="Normal 7 2 2 2 2" xfId="1508"/>
    <cellStyle name="Normal 7 2 2 2 2 2" xfId="2580"/>
    <cellStyle name="Normal 7 2 2 2 2 2 2" xfId="8978"/>
    <cellStyle name="Normal 7 2 2 2 2 2 3" xfId="27581"/>
    <cellStyle name="Normal 7 2 2 2 2 2 4" xfId="30171"/>
    <cellStyle name="Normal 7 2 2 2 2 2 5" xfId="5780"/>
    <cellStyle name="Normal 7 2 2 2 2 3" xfId="3639"/>
    <cellStyle name="Normal 7 2 2 2 2 3 2" xfId="10037"/>
    <cellStyle name="Normal 7 2 2 2 2 3 3" xfId="28042"/>
    <cellStyle name="Normal 7 2 2 2 2 3 4" xfId="31230"/>
    <cellStyle name="Normal 7 2 2 2 2 3 5" xfId="6839"/>
    <cellStyle name="Normal 7 2 2 2 2 4" xfId="7910"/>
    <cellStyle name="Normal 7 2 2 2 2 5" xfId="27133"/>
    <cellStyle name="Normal 7 2 2 2 2 6" xfId="29103"/>
    <cellStyle name="Normal 7 2 2 2 2 7" xfId="4712"/>
    <cellStyle name="Normal 7 2 2 2 3" xfId="2050"/>
    <cellStyle name="Normal 7 2 2 2 3 2" xfId="8448"/>
    <cellStyle name="Normal 7 2 2 2 3 3" xfId="27354"/>
    <cellStyle name="Normal 7 2 2 2 3 4" xfId="29641"/>
    <cellStyle name="Normal 7 2 2 2 3 5" xfId="5250"/>
    <cellStyle name="Normal 7 2 2 2 4" xfId="3109"/>
    <cellStyle name="Normal 7 2 2 2 4 2" xfId="9507"/>
    <cellStyle name="Normal 7 2 2 2 4 3" xfId="27808"/>
    <cellStyle name="Normal 7 2 2 2 4 4" xfId="30700"/>
    <cellStyle name="Normal 7 2 2 2 4 5" xfId="6309"/>
    <cellStyle name="Normal 7 2 2 2 5" xfId="7380"/>
    <cellStyle name="Normal 7 2 2 2 5 2" xfId="26909"/>
    <cellStyle name="Normal 7 2 2 2 6" xfId="25440"/>
    <cellStyle name="Normal 7 2 2 2 7" xfId="28573"/>
    <cellStyle name="Normal 7 2 2 2 8" xfId="4182"/>
    <cellStyle name="Normal 7 2 2 3" xfId="1507"/>
    <cellStyle name="Normal 7 2 2 3 2" xfId="2579"/>
    <cellStyle name="Normal 7 2 2 3 2 2" xfId="8977"/>
    <cellStyle name="Normal 7 2 2 3 2 3" xfId="27580"/>
    <cellStyle name="Normal 7 2 2 3 2 4" xfId="30170"/>
    <cellStyle name="Normal 7 2 2 3 2 5" xfId="5779"/>
    <cellStyle name="Normal 7 2 2 3 3" xfId="3638"/>
    <cellStyle name="Normal 7 2 2 3 3 2" xfId="10036"/>
    <cellStyle name="Normal 7 2 2 3 3 3" xfId="28041"/>
    <cellStyle name="Normal 7 2 2 3 3 4" xfId="31229"/>
    <cellStyle name="Normal 7 2 2 3 3 5" xfId="6838"/>
    <cellStyle name="Normal 7 2 2 3 4" xfId="7909"/>
    <cellStyle name="Normal 7 2 2 3 4 2" xfId="27132"/>
    <cellStyle name="Normal 7 2 2 3 5" xfId="25469"/>
    <cellStyle name="Normal 7 2 2 3 6" xfId="29102"/>
    <cellStyle name="Normal 7 2 2 3 7" xfId="4711"/>
    <cellStyle name="Normal 7 2 2 4" xfId="2049"/>
    <cellStyle name="Normal 7 2 2 4 2" xfId="8447"/>
    <cellStyle name="Normal 7 2 2 4 2 2" xfId="27353"/>
    <cellStyle name="Normal 7 2 2 4 3" xfId="25231"/>
    <cellStyle name="Normal 7 2 2 4 4" xfId="29640"/>
    <cellStyle name="Normal 7 2 2 4 5" xfId="5249"/>
    <cellStyle name="Normal 7 2 2 5" xfId="3108"/>
    <cellStyle name="Normal 7 2 2 5 2" xfId="9506"/>
    <cellStyle name="Normal 7 2 2 5 3" xfId="27807"/>
    <cellStyle name="Normal 7 2 2 5 4" xfId="30699"/>
    <cellStyle name="Normal 7 2 2 5 5" xfId="6308"/>
    <cellStyle name="Normal 7 2 2 6" xfId="7379"/>
    <cellStyle name="Normal 7 2 2 6 2" xfId="26908"/>
    <cellStyle name="Normal 7 2 2 7" xfId="10625"/>
    <cellStyle name="Normal 7 2 2 8" xfId="28572"/>
    <cellStyle name="Normal 7 2 2 9" xfId="4181"/>
    <cellStyle name="Normal 7 2 3" xfId="829"/>
    <cellStyle name="Normal 7 2 3 2" xfId="1509"/>
    <cellStyle name="Normal 7 2 3 2 2" xfId="2581"/>
    <cellStyle name="Normal 7 2 3 2 2 2" xfId="8979"/>
    <cellStyle name="Normal 7 2 3 2 2 3" xfId="27582"/>
    <cellStyle name="Normal 7 2 3 2 2 4" xfId="30172"/>
    <cellStyle name="Normal 7 2 3 2 2 5" xfId="5781"/>
    <cellStyle name="Normal 7 2 3 2 3" xfId="3640"/>
    <cellStyle name="Normal 7 2 3 2 3 2" xfId="10038"/>
    <cellStyle name="Normal 7 2 3 2 3 3" xfId="28043"/>
    <cellStyle name="Normal 7 2 3 2 3 4" xfId="31231"/>
    <cellStyle name="Normal 7 2 3 2 3 5" xfId="6840"/>
    <cellStyle name="Normal 7 2 3 2 4" xfId="7911"/>
    <cellStyle name="Normal 7 2 3 2 5" xfId="26376"/>
    <cellStyle name="Normal 7 2 3 2 6" xfId="29104"/>
    <cellStyle name="Normal 7 2 3 2 7" xfId="4713"/>
    <cellStyle name="Normal 7 2 3 3" xfId="2051"/>
    <cellStyle name="Normal 7 2 3 3 2" xfId="8449"/>
    <cellStyle name="Normal 7 2 3 3 3" xfId="25457"/>
    <cellStyle name="Normal 7 2 3 3 4" xfId="29642"/>
    <cellStyle name="Normal 7 2 3 3 5" xfId="5251"/>
    <cellStyle name="Normal 7 2 3 4" xfId="3110"/>
    <cellStyle name="Normal 7 2 3 4 2" xfId="9508"/>
    <cellStyle name="Normal 7 2 3 4 3" xfId="27809"/>
    <cellStyle name="Normal 7 2 3 4 4" xfId="30701"/>
    <cellStyle name="Normal 7 2 3 4 5" xfId="6310"/>
    <cellStyle name="Normal 7 2 3 5" xfId="7381"/>
    <cellStyle name="Normal 7 2 3 6" xfId="10768"/>
    <cellStyle name="Normal 7 2 3 7" xfId="28574"/>
    <cellStyle name="Normal 7 2 3 8" xfId="4183"/>
    <cellStyle name="Normal 7 2 4" xfId="830"/>
    <cellStyle name="Normal 7 2 4 2" xfId="1510"/>
    <cellStyle name="Normal 7 2 4 2 2" xfId="2582"/>
    <cellStyle name="Normal 7 2 4 2 2 2" xfId="8980"/>
    <cellStyle name="Normal 7 2 4 2 2 3" xfId="27583"/>
    <cellStyle name="Normal 7 2 4 2 2 4" xfId="30173"/>
    <cellStyle name="Normal 7 2 4 2 2 5" xfId="5782"/>
    <cellStyle name="Normal 7 2 4 2 3" xfId="3641"/>
    <cellStyle name="Normal 7 2 4 2 3 2" xfId="10039"/>
    <cellStyle name="Normal 7 2 4 2 3 3" xfId="28044"/>
    <cellStyle name="Normal 7 2 4 2 3 4" xfId="31232"/>
    <cellStyle name="Normal 7 2 4 2 3 5" xfId="6841"/>
    <cellStyle name="Normal 7 2 4 2 4" xfId="7912"/>
    <cellStyle name="Normal 7 2 4 2 5" xfId="26623"/>
    <cellStyle name="Normal 7 2 4 2 6" xfId="29105"/>
    <cellStyle name="Normal 7 2 4 2 7" xfId="4714"/>
    <cellStyle name="Normal 7 2 4 3" xfId="2052"/>
    <cellStyle name="Normal 7 2 4 3 2" xfId="8450"/>
    <cellStyle name="Normal 7 2 4 3 3" xfId="27355"/>
    <cellStyle name="Normal 7 2 4 3 4" xfId="29643"/>
    <cellStyle name="Normal 7 2 4 3 5" xfId="5252"/>
    <cellStyle name="Normal 7 2 4 4" xfId="3111"/>
    <cellStyle name="Normal 7 2 4 4 2" xfId="9509"/>
    <cellStyle name="Normal 7 2 4 4 3" xfId="27810"/>
    <cellStyle name="Normal 7 2 4 4 4" xfId="30702"/>
    <cellStyle name="Normal 7 2 4 4 5" xfId="6311"/>
    <cellStyle name="Normal 7 2 4 5" xfId="7382"/>
    <cellStyle name="Normal 7 2 4 6" xfId="25757"/>
    <cellStyle name="Normal 7 2 4 7" xfId="28575"/>
    <cellStyle name="Normal 7 2 4 8" xfId="4184"/>
    <cellStyle name="Normal 7 2 5" xfId="938"/>
    <cellStyle name="Normal 7 2 5 2" xfId="26945"/>
    <cellStyle name="Normal 7 2 5 3" xfId="26411"/>
    <cellStyle name="Normal 7 2 6" xfId="1506"/>
    <cellStyle name="Normal 7 2 6 2" xfId="2578"/>
    <cellStyle name="Normal 7 2 6 2 2" xfId="8976"/>
    <cellStyle name="Normal 7 2 6 2 3" xfId="27579"/>
    <cellStyle name="Normal 7 2 6 2 4" xfId="30169"/>
    <cellStyle name="Normal 7 2 6 2 5" xfId="5778"/>
    <cellStyle name="Normal 7 2 6 3" xfId="3637"/>
    <cellStyle name="Normal 7 2 6 3 2" xfId="10035"/>
    <cellStyle name="Normal 7 2 6 3 3" xfId="28040"/>
    <cellStyle name="Normal 7 2 6 3 4" xfId="31228"/>
    <cellStyle name="Normal 7 2 6 3 5" xfId="6837"/>
    <cellStyle name="Normal 7 2 6 4" xfId="7908"/>
    <cellStyle name="Normal 7 2 6 5" xfId="25135"/>
    <cellStyle name="Normal 7 2 6 6" xfId="29101"/>
    <cellStyle name="Normal 7 2 6 7" xfId="4710"/>
    <cellStyle name="Normal 7 2 7" xfId="2048"/>
    <cellStyle name="Normal 7 2 7 2" xfId="8446"/>
    <cellStyle name="Normal 7 2 7 3" xfId="27352"/>
    <cellStyle name="Normal 7 2 7 4" xfId="29639"/>
    <cellStyle name="Normal 7 2 7 5" xfId="5248"/>
    <cellStyle name="Normal 7 2 8" xfId="3107"/>
    <cellStyle name="Normal 7 2 8 2" xfId="9505"/>
    <cellStyle name="Normal 7 2 8 3" xfId="27806"/>
    <cellStyle name="Normal 7 2 8 4" xfId="30698"/>
    <cellStyle name="Normal 7 2 8 5" xfId="6307"/>
    <cellStyle name="Normal 7 2 9" xfId="7378"/>
    <cellStyle name="Normal 7 3" xfId="831"/>
    <cellStyle name="Normal 7 3 2" xfId="832"/>
    <cellStyle name="Normal 7 3 2 2" xfId="1512"/>
    <cellStyle name="Normal 7 3 2 2 2" xfId="2584"/>
    <cellStyle name="Normal 7 3 2 2 2 2" xfId="8982"/>
    <cellStyle name="Normal 7 3 2 2 2 3" xfId="27585"/>
    <cellStyle name="Normal 7 3 2 2 2 4" xfId="30175"/>
    <cellStyle name="Normal 7 3 2 2 2 5" xfId="5784"/>
    <cellStyle name="Normal 7 3 2 2 3" xfId="3643"/>
    <cellStyle name="Normal 7 3 2 2 3 2" xfId="10041"/>
    <cellStyle name="Normal 7 3 2 2 3 3" xfId="28046"/>
    <cellStyle name="Normal 7 3 2 2 3 4" xfId="31234"/>
    <cellStyle name="Normal 7 3 2 2 3 5" xfId="6843"/>
    <cellStyle name="Normal 7 3 2 2 4" xfId="7914"/>
    <cellStyle name="Normal 7 3 2 2 5" xfId="27135"/>
    <cellStyle name="Normal 7 3 2 2 6" xfId="29107"/>
    <cellStyle name="Normal 7 3 2 2 7" xfId="4716"/>
    <cellStyle name="Normal 7 3 2 3" xfId="2054"/>
    <cellStyle name="Normal 7 3 2 3 2" xfId="8452"/>
    <cellStyle name="Normal 7 3 2 3 3" xfId="27357"/>
    <cellStyle name="Normal 7 3 2 3 4" xfId="29645"/>
    <cellStyle name="Normal 7 3 2 3 5" xfId="5254"/>
    <cellStyle name="Normal 7 3 2 4" xfId="3113"/>
    <cellStyle name="Normal 7 3 2 4 2" xfId="9511"/>
    <cellStyle name="Normal 7 3 2 4 3" xfId="27812"/>
    <cellStyle name="Normal 7 3 2 4 4" xfId="30704"/>
    <cellStyle name="Normal 7 3 2 4 5" xfId="6313"/>
    <cellStyle name="Normal 7 3 2 5" xfId="7384"/>
    <cellStyle name="Normal 7 3 2 5 2" xfId="26911"/>
    <cellStyle name="Normal 7 3 2 6" xfId="25381"/>
    <cellStyle name="Normal 7 3 2 7" xfId="28577"/>
    <cellStyle name="Normal 7 3 2 8" xfId="4186"/>
    <cellStyle name="Normal 7 3 3" xfId="1511"/>
    <cellStyle name="Normal 7 3 3 2" xfId="2583"/>
    <cellStyle name="Normal 7 3 3 2 2" xfId="8981"/>
    <cellStyle name="Normal 7 3 3 2 3" xfId="27584"/>
    <cellStyle name="Normal 7 3 3 2 4" xfId="30174"/>
    <cellStyle name="Normal 7 3 3 2 5" xfId="5783"/>
    <cellStyle name="Normal 7 3 3 3" xfId="3642"/>
    <cellStyle name="Normal 7 3 3 3 2" xfId="10040"/>
    <cellStyle name="Normal 7 3 3 3 3" xfId="28045"/>
    <cellStyle name="Normal 7 3 3 3 4" xfId="31233"/>
    <cellStyle name="Normal 7 3 3 3 5" xfId="6842"/>
    <cellStyle name="Normal 7 3 3 4" xfId="7913"/>
    <cellStyle name="Normal 7 3 3 4 2" xfId="27134"/>
    <cellStyle name="Normal 7 3 3 5" xfId="25441"/>
    <cellStyle name="Normal 7 3 3 6" xfId="29106"/>
    <cellStyle name="Normal 7 3 3 7" xfId="4715"/>
    <cellStyle name="Normal 7 3 4" xfId="2053"/>
    <cellStyle name="Normal 7 3 4 2" xfId="8451"/>
    <cellStyle name="Normal 7 3 4 2 2" xfId="27356"/>
    <cellStyle name="Normal 7 3 4 3" xfId="25228"/>
    <cellStyle name="Normal 7 3 4 4" xfId="29644"/>
    <cellStyle name="Normal 7 3 4 5" xfId="5253"/>
    <cellStyle name="Normal 7 3 5" xfId="3112"/>
    <cellStyle name="Normal 7 3 5 2" xfId="9510"/>
    <cellStyle name="Normal 7 3 5 3" xfId="27811"/>
    <cellStyle name="Normal 7 3 5 4" xfId="30703"/>
    <cellStyle name="Normal 7 3 5 5" xfId="6312"/>
    <cellStyle name="Normal 7 3 6" xfId="7383"/>
    <cellStyle name="Normal 7 3 6 2" xfId="26910"/>
    <cellStyle name="Normal 7 3 7" xfId="10484"/>
    <cellStyle name="Normal 7 3 8" xfId="28576"/>
    <cellStyle name="Normal 7 3 9" xfId="4185"/>
    <cellStyle name="Normal 7 4" xfId="833"/>
    <cellStyle name="Normal 7 4 2" xfId="1513"/>
    <cellStyle name="Normal 7 4 2 2" xfId="2585"/>
    <cellStyle name="Normal 7 4 2 2 2" xfId="8983"/>
    <cellStyle name="Normal 7 4 2 2 3" xfId="27586"/>
    <cellStyle name="Normal 7 4 2 2 4" xfId="30176"/>
    <cellStyle name="Normal 7 4 2 2 5" xfId="5785"/>
    <cellStyle name="Normal 7 4 2 3" xfId="3644"/>
    <cellStyle name="Normal 7 4 2 3 2" xfId="10042"/>
    <cellStyle name="Normal 7 4 2 3 3" xfId="28047"/>
    <cellStyle name="Normal 7 4 2 3 4" xfId="31235"/>
    <cellStyle name="Normal 7 4 2 3 5" xfId="6844"/>
    <cellStyle name="Normal 7 4 2 4" xfId="7915"/>
    <cellStyle name="Normal 7 4 2 5" xfId="26402"/>
    <cellStyle name="Normal 7 4 2 6" xfId="29108"/>
    <cellStyle name="Normal 7 4 2 7" xfId="4717"/>
    <cellStyle name="Normal 7 4 3" xfId="2055"/>
    <cellStyle name="Normal 7 4 3 2" xfId="8453"/>
    <cellStyle name="Normal 7 4 3 3" xfId="25456"/>
    <cellStyle name="Normal 7 4 3 4" xfId="29646"/>
    <cellStyle name="Normal 7 4 3 5" xfId="5255"/>
    <cellStyle name="Normal 7 4 4" xfId="3114"/>
    <cellStyle name="Normal 7 4 4 2" xfId="9512"/>
    <cellStyle name="Normal 7 4 4 3" xfId="27813"/>
    <cellStyle name="Normal 7 4 4 4" xfId="30705"/>
    <cellStyle name="Normal 7 4 4 5" xfId="6314"/>
    <cellStyle name="Normal 7 4 5" xfId="7385"/>
    <cellStyle name="Normal 7 4 6" xfId="10881"/>
    <cellStyle name="Normal 7 4 7" xfId="28578"/>
    <cellStyle name="Normal 7 4 8" xfId="4187"/>
    <cellStyle name="Normal 7 5" xfId="834"/>
    <cellStyle name="Normal 7 5 2" xfId="1514"/>
    <cellStyle name="Normal 7 5 2 2" xfId="2586"/>
    <cellStyle name="Normal 7 5 2 2 2" xfId="8984"/>
    <cellStyle name="Normal 7 5 2 2 3" xfId="27587"/>
    <cellStyle name="Normal 7 5 2 2 4" xfId="30177"/>
    <cellStyle name="Normal 7 5 2 2 5" xfId="5786"/>
    <cellStyle name="Normal 7 5 2 3" xfId="3645"/>
    <cellStyle name="Normal 7 5 2 3 2" xfId="10043"/>
    <cellStyle name="Normal 7 5 2 3 3" xfId="28048"/>
    <cellStyle name="Normal 7 5 2 3 4" xfId="31236"/>
    <cellStyle name="Normal 7 5 2 3 5" xfId="6845"/>
    <cellStyle name="Normal 7 5 2 4" xfId="7916"/>
    <cellStyle name="Normal 7 5 2 5" xfId="27136"/>
    <cellStyle name="Normal 7 5 2 6" xfId="29109"/>
    <cellStyle name="Normal 7 5 2 7" xfId="4718"/>
    <cellStyle name="Normal 7 5 3" xfId="2056"/>
    <cellStyle name="Normal 7 5 3 2" xfId="8454"/>
    <cellStyle name="Normal 7 5 3 3" xfId="27358"/>
    <cellStyle name="Normal 7 5 3 4" xfId="29647"/>
    <cellStyle name="Normal 7 5 3 5" xfId="5256"/>
    <cellStyle name="Normal 7 5 4" xfId="3115"/>
    <cellStyle name="Normal 7 5 4 2" xfId="9513"/>
    <cellStyle name="Normal 7 5 4 3" xfId="27814"/>
    <cellStyle name="Normal 7 5 4 4" xfId="30706"/>
    <cellStyle name="Normal 7 5 4 5" xfId="6315"/>
    <cellStyle name="Normal 7 5 5" xfId="7386"/>
    <cellStyle name="Normal 7 5 5 2" xfId="26912"/>
    <cellStyle name="Normal 7 5 6" xfId="25378"/>
    <cellStyle name="Normal 7 5 7" xfId="28579"/>
    <cellStyle name="Normal 7 5 8" xfId="4188"/>
    <cellStyle name="Normal 7 6" xfId="825"/>
    <cellStyle name="Normal 7 6 2" xfId="1505"/>
    <cellStyle name="Normal 7 6 2 2" xfId="2577"/>
    <cellStyle name="Normal 7 6 2 2 2" xfId="8975"/>
    <cellStyle name="Normal 7 6 2 2 3" xfId="27578"/>
    <cellStyle name="Normal 7 6 2 2 4" xfId="30168"/>
    <cellStyle name="Normal 7 6 2 2 5" xfId="5777"/>
    <cellStyle name="Normal 7 6 2 3" xfId="3636"/>
    <cellStyle name="Normal 7 6 2 3 2" xfId="10034"/>
    <cellStyle name="Normal 7 6 2 3 3" xfId="28039"/>
    <cellStyle name="Normal 7 6 2 3 4" xfId="31227"/>
    <cellStyle name="Normal 7 6 2 3 5" xfId="6836"/>
    <cellStyle name="Normal 7 6 2 4" xfId="7907"/>
    <cellStyle name="Normal 7 6 2 4 2" xfId="27131"/>
    <cellStyle name="Normal 7 6 2 5" xfId="26320"/>
    <cellStyle name="Normal 7 6 2 6" xfId="29100"/>
    <cellStyle name="Normal 7 6 2 7" xfId="4709"/>
    <cellStyle name="Normal 7 6 3" xfId="2047"/>
    <cellStyle name="Normal 7 6 3 2" xfId="8445"/>
    <cellStyle name="Normal 7 6 3 3" xfId="27351"/>
    <cellStyle name="Normal 7 6 3 4" xfId="29638"/>
    <cellStyle name="Normal 7 6 3 5" xfId="5247"/>
    <cellStyle name="Normal 7 6 4" xfId="3106"/>
    <cellStyle name="Normal 7 6 4 2" xfId="9504"/>
    <cellStyle name="Normal 7 6 4 3" xfId="27805"/>
    <cellStyle name="Normal 7 6 4 4" xfId="30697"/>
    <cellStyle name="Normal 7 6 4 5" xfId="6306"/>
    <cellStyle name="Normal 7 6 5" xfId="7377"/>
    <cellStyle name="Normal 7 6 5 2" xfId="26907"/>
    <cellStyle name="Normal 7 6 6" xfId="25618"/>
    <cellStyle name="Normal 7 6 7" xfId="28570"/>
    <cellStyle name="Normal 7 6 8" xfId="4179"/>
    <cellStyle name="Normal 7 7" xfId="25278"/>
    <cellStyle name="Normal 7 7 2" xfId="26487"/>
    <cellStyle name="Normal 7 8" xfId="25825"/>
    <cellStyle name="Normal 7 8 2" xfId="26637"/>
    <cellStyle name="Normal 7 9" xfId="26201"/>
    <cellStyle name="Normal 7_מזדמנים 373" xfId="10767"/>
    <cellStyle name="Normal 70" xfId="11071"/>
    <cellStyle name="Normal 70 2" xfId="11253"/>
    <cellStyle name="Normal 71" xfId="11072"/>
    <cellStyle name="Normal 71 2" xfId="11254"/>
    <cellStyle name="Normal 72" xfId="11073"/>
    <cellStyle name="Normal 72 2" xfId="11255"/>
    <cellStyle name="Normal 73" xfId="11074"/>
    <cellStyle name="Normal 73 2" xfId="11256"/>
    <cellStyle name="Normal 74" xfId="11075"/>
    <cellStyle name="Normal 74 2" xfId="11257"/>
    <cellStyle name="Normal 75" xfId="11076"/>
    <cellStyle name="Normal 75 2" xfId="11258"/>
    <cellStyle name="Normal 76" xfId="11077"/>
    <cellStyle name="Normal 76 2" xfId="11259"/>
    <cellStyle name="Normal 77" xfId="11078"/>
    <cellStyle name="Normal 77 2" xfId="11260"/>
    <cellStyle name="Normal 78" xfId="11079"/>
    <cellStyle name="Normal 78 2" xfId="11261"/>
    <cellStyle name="Normal 79" xfId="11080"/>
    <cellStyle name="Normal 79 2" xfId="11262"/>
    <cellStyle name="Normal 8" xfId="176"/>
    <cellStyle name="Normal 8 10" xfId="25136"/>
    <cellStyle name="Normal 8 11" xfId="26724"/>
    <cellStyle name="Normal 8 12" xfId="10311"/>
    <cellStyle name="Normal 8 2" xfId="836"/>
    <cellStyle name="Normal 8 2 10" xfId="28581"/>
    <cellStyle name="Normal 8 2 11" xfId="4190"/>
    <cellStyle name="Normal 8 2 2" xfId="837"/>
    <cellStyle name="Normal 8 2 2 2" xfId="838"/>
    <cellStyle name="Normal 8 2 2 2 2" xfId="1518"/>
    <cellStyle name="Normal 8 2 2 2 2 2" xfId="2590"/>
    <cellStyle name="Normal 8 2 2 2 2 2 2" xfId="8988"/>
    <cellStyle name="Normal 8 2 2 2 2 2 3" xfId="27591"/>
    <cellStyle name="Normal 8 2 2 2 2 2 4" xfId="30181"/>
    <cellStyle name="Normal 8 2 2 2 2 2 5" xfId="5790"/>
    <cellStyle name="Normal 8 2 2 2 2 3" xfId="3649"/>
    <cellStyle name="Normal 8 2 2 2 2 3 2" xfId="10047"/>
    <cellStyle name="Normal 8 2 2 2 2 3 3" xfId="28052"/>
    <cellStyle name="Normal 8 2 2 2 2 3 4" xfId="31240"/>
    <cellStyle name="Normal 8 2 2 2 2 3 5" xfId="6849"/>
    <cellStyle name="Normal 8 2 2 2 2 4" xfId="7920"/>
    <cellStyle name="Normal 8 2 2 2 2 5" xfId="27139"/>
    <cellStyle name="Normal 8 2 2 2 2 6" xfId="29113"/>
    <cellStyle name="Normal 8 2 2 2 2 7" xfId="4722"/>
    <cellStyle name="Normal 8 2 2 2 3" xfId="2060"/>
    <cellStyle name="Normal 8 2 2 2 3 2" xfId="8458"/>
    <cellStyle name="Normal 8 2 2 2 3 3" xfId="27361"/>
    <cellStyle name="Normal 8 2 2 2 3 4" xfId="29651"/>
    <cellStyle name="Normal 8 2 2 2 3 5" xfId="5260"/>
    <cellStyle name="Normal 8 2 2 2 4" xfId="3119"/>
    <cellStyle name="Normal 8 2 2 2 4 2" xfId="9517"/>
    <cellStyle name="Normal 8 2 2 2 4 3" xfId="27817"/>
    <cellStyle name="Normal 8 2 2 2 4 4" xfId="30710"/>
    <cellStyle name="Normal 8 2 2 2 4 5" xfId="6319"/>
    <cellStyle name="Normal 8 2 2 2 5" xfId="7390"/>
    <cellStyle name="Normal 8 2 2 2 5 2" xfId="26914"/>
    <cellStyle name="Normal 8 2 2 2 6" xfId="25234"/>
    <cellStyle name="Normal 8 2 2 2 7" xfId="28583"/>
    <cellStyle name="Normal 8 2 2 2 8" xfId="4192"/>
    <cellStyle name="Normal 8 2 2 3" xfId="1517"/>
    <cellStyle name="Normal 8 2 2 3 2" xfId="2589"/>
    <cellStyle name="Normal 8 2 2 3 2 2" xfId="8987"/>
    <cellStyle name="Normal 8 2 2 3 2 3" xfId="27590"/>
    <cellStyle name="Normal 8 2 2 3 2 4" xfId="30180"/>
    <cellStyle name="Normal 8 2 2 3 2 5" xfId="5789"/>
    <cellStyle name="Normal 8 2 2 3 3" xfId="3648"/>
    <cellStyle name="Normal 8 2 2 3 3 2" xfId="10046"/>
    <cellStyle name="Normal 8 2 2 3 3 3" xfId="28051"/>
    <cellStyle name="Normal 8 2 2 3 3 4" xfId="31239"/>
    <cellStyle name="Normal 8 2 2 3 3 5" xfId="6848"/>
    <cellStyle name="Normal 8 2 2 3 4" xfId="7919"/>
    <cellStyle name="Normal 8 2 2 3 5" xfId="27138"/>
    <cellStyle name="Normal 8 2 2 3 6" xfId="29112"/>
    <cellStyle name="Normal 8 2 2 3 7" xfId="4721"/>
    <cellStyle name="Normal 8 2 2 4" xfId="2059"/>
    <cellStyle name="Normal 8 2 2 4 2" xfId="8457"/>
    <cellStyle name="Normal 8 2 2 4 3" xfId="27360"/>
    <cellStyle name="Normal 8 2 2 4 4" xfId="29650"/>
    <cellStyle name="Normal 8 2 2 4 5" xfId="5259"/>
    <cellStyle name="Normal 8 2 2 5" xfId="3118"/>
    <cellStyle name="Normal 8 2 2 5 2" xfId="9516"/>
    <cellStyle name="Normal 8 2 2 5 3" xfId="27816"/>
    <cellStyle name="Normal 8 2 2 5 4" xfId="30709"/>
    <cellStyle name="Normal 8 2 2 5 5" xfId="6318"/>
    <cellStyle name="Normal 8 2 2 6" xfId="7389"/>
    <cellStyle name="Normal 8 2 2 6 2" xfId="26913"/>
    <cellStyle name="Normal 8 2 2 7" xfId="10766"/>
    <cellStyle name="Normal 8 2 2 8" xfId="28582"/>
    <cellStyle name="Normal 8 2 2 9" xfId="4191"/>
    <cellStyle name="Normal 8 2 3" xfId="839"/>
    <cellStyle name="Normal 8 2 3 2" xfId="1519"/>
    <cellStyle name="Normal 8 2 3 2 2" xfId="2591"/>
    <cellStyle name="Normal 8 2 3 2 2 2" xfId="8989"/>
    <cellStyle name="Normal 8 2 3 2 2 3" xfId="27592"/>
    <cellStyle name="Normal 8 2 3 2 2 4" xfId="30182"/>
    <cellStyle name="Normal 8 2 3 2 2 5" xfId="5791"/>
    <cellStyle name="Normal 8 2 3 2 3" xfId="3650"/>
    <cellStyle name="Normal 8 2 3 2 3 2" xfId="10048"/>
    <cellStyle name="Normal 8 2 3 2 3 3" xfId="28053"/>
    <cellStyle name="Normal 8 2 3 2 3 4" xfId="31241"/>
    <cellStyle name="Normal 8 2 3 2 3 5" xfId="6850"/>
    <cellStyle name="Normal 8 2 3 2 4" xfId="7921"/>
    <cellStyle name="Normal 8 2 3 2 5" xfId="26373"/>
    <cellStyle name="Normal 8 2 3 2 6" xfId="29114"/>
    <cellStyle name="Normal 8 2 3 2 7" xfId="4723"/>
    <cellStyle name="Normal 8 2 3 3" xfId="2061"/>
    <cellStyle name="Normal 8 2 3 3 2" xfId="8459"/>
    <cellStyle name="Normal 8 2 3 3 3" xfId="27362"/>
    <cellStyle name="Normal 8 2 3 3 4" xfId="29652"/>
    <cellStyle name="Normal 8 2 3 3 5" xfId="5261"/>
    <cellStyle name="Normal 8 2 3 4" xfId="3120"/>
    <cellStyle name="Normal 8 2 3 4 2" xfId="9518"/>
    <cellStyle name="Normal 8 2 3 4 3" xfId="27818"/>
    <cellStyle name="Normal 8 2 3 4 4" xfId="30711"/>
    <cellStyle name="Normal 8 2 3 4 5" xfId="6320"/>
    <cellStyle name="Normal 8 2 3 5" xfId="7391"/>
    <cellStyle name="Normal 8 2 3 6" xfId="25328"/>
    <cellStyle name="Normal 8 2 3 7" xfId="28584"/>
    <cellStyle name="Normal 8 2 3 8" xfId="4193"/>
    <cellStyle name="Normal 8 2 4" xfId="840"/>
    <cellStyle name="Normal 8 2 4 2" xfId="1520"/>
    <cellStyle name="Normal 8 2 4 2 2" xfId="2592"/>
    <cellStyle name="Normal 8 2 4 2 2 2" xfId="8990"/>
    <cellStyle name="Normal 8 2 4 2 2 3" xfId="27593"/>
    <cellStyle name="Normal 8 2 4 2 2 4" xfId="30183"/>
    <cellStyle name="Normal 8 2 4 2 2 5" xfId="5792"/>
    <cellStyle name="Normal 8 2 4 2 3" xfId="3651"/>
    <cellStyle name="Normal 8 2 4 2 3 2" xfId="10049"/>
    <cellStyle name="Normal 8 2 4 2 3 3" xfId="28054"/>
    <cellStyle name="Normal 8 2 4 2 3 4" xfId="31242"/>
    <cellStyle name="Normal 8 2 4 2 3 5" xfId="6851"/>
    <cellStyle name="Normal 8 2 4 2 4" xfId="7922"/>
    <cellStyle name="Normal 8 2 4 2 5" xfId="26419"/>
    <cellStyle name="Normal 8 2 4 2 6" xfId="29115"/>
    <cellStyle name="Normal 8 2 4 2 7" xfId="4724"/>
    <cellStyle name="Normal 8 2 4 3" xfId="2062"/>
    <cellStyle name="Normal 8 2 4 3 2" xfId="8460"/>
    <cellStyle name="Normal 8 2 4 3 3" xfId="27363"/>
    <cellStyle name="Normal 8 2 4 3 4" xfId="29653"/>
    <cellStyle name="Normal 8 2 4 3 5" xfId="5262"/>
    <cellStyle name="Normal 8 2 4 4" xfId="3121"/>
    <cellStyle name="Normal 8 2 4 4 2" xfId="9519"/>
    <cellStyle name="Normal 8 2 4 4 3" xfId="27819"/>
    <cellStyle name="Normal 8 2 4 4 4" xfId="30712"/>
    <cellStyle name="Normal 8 2 4 4 5" xfId="6321"/>
    <cellStyle name="Normal 8 2 4 5" xfId="7392"/>
    <cellStyle name="Normal 8 2 4 6" xfId="25563"/>
    <cellStyle name="Normal 8 2 4 7" xfId="28585"/>
    <cellStyle name="Normal 8 2 4 8" xfId="4194"/>
    <cellStyle name="Normal 8 2 5" xfId="1516"/>
    <cellStyle name="Normal 8 2 5 2" xfId="2588"/>
    <cellStyle name="Normal 8 2 5 2 2" xfId="8986"/>
    <cellStyle name="Normal 8 2 5 2 3" xfId="27589"/>
    <cellStyle name="Normal 8 2 5 2 4" xfId="30179"/>
    <cellStyle name="Normal 8 2 5 2 5" xfId="5788"/>
    <cellStyle name="Normal 8 2 5 3" xfId="3647"/>
    <cellStyle name="Normal 8 2 5 3 2" xfId="10045"/>
    <cellStyle name="Normal 8 2 5 3 3" xfId="28050"/>
    <cellStyle name="Normal 8 2 5 3 4" xfId="31238"/>
    <cellStyle name="Normal 8 2 5 3 5" xfId="6847"/>
    <cellStyle name="Normal 8 2 5 4" xfId="7918"/>
    <cellStyle name="Normal 8 2 5 4 2" xfId="27137"/>
    <cellStyle name="Normal 8 2 5 5" xfId="25310"/>
    <cellStyle name="Normal 8 2 5 6" xfId="29111"/>
    <cellStyle name="Normal 8 2 5 7" xfId="4720"/>
    <cellStyle name="Normal 8 2 6" xfId="2058"/>
    <cellStyle name="Normal 8 2 6 2" xfId="8456"/>
    <cellStyle name="Normal 8 2 6 3" xfId="26371"/>
    <cellStyle name="Normal 8 2 6 4" xfId="29649"/>
    <cellStyle name="Normal 8 2 6 5" xfId="5258"/>
    <cellStyle name="Normal 8 2 7" xfId="3117"/>
    <cellStyle name="Normal 8 2 7 2" xfId="9515"/>
    <cellStyle name="Normal 8 2 7 3" xfId="25137"/>
    <cellStyle name="Normal 8 2 7 4" xfId="30708"/>
    <cellStyle name="Normal 8 2 7 5" xfId="6317"/>
    <cellStyle name="Normal 8 2 8" xfId="7388"/>
    <cellStyle name="Normal 8 2 9" xfId="10320"/>
    <cellStyle name="Normal 8 3" xfId="841"/>
    <cellStyle name="Normal 8 3 2" xfId="842"/>
    <cellStyle name="Normal 8 3 2 2" xfId="1522"/>
    <cellStyle name="Normal 8 3 2 2 2" xfId="2594"/>
    <cellStyle name="Normal 8 3 2 2 2 2" xfId="8992"/>
    <cellStyle name="Normal 8 3 2 2 2 3" xfId="27595"/>
    <cellStyle name="Normal 8 3 2 2 2 4" xfId="30185"/>
    <cellStyle name="Normal 8 3 2 2 2 5" xfId="5794"/>
    <cellStyle name="Normal 8 3 2 2 3" xfId="3653"/>
    <cellStyle name="Normal 8 3 2 2 3 2" xfId="10051"/>
    <cellStyle name="Normal 8 3 2 2 3 3" xfId="28056"/>
    <cellStyle name="Normal 8 3 2 2 3 4" xfId="31244"/>
    <cellStyle name="Normal 8 3 2 2 3 5" xfId="6853"/>
    <cellStyle name="Normal 8 3 2 2 4" xfId="7924"/>
    <cellStyle name="Normal 8 3 2 2 4 2" xfId="27141"/>
    <cellStyle name="Normal 8 3 2 2 5" xfId="26321"/>
    <cellStyle name="Normal 8 3 2 2 6" xfId="29117"/>
    <cellStyle name="Normal 8 3 2 2 7" xfId="4726"/>
    <cellStyle name="Normal 8 3 2 3" xfId="2064"/>
    <cellStyle name="Normal 8 3 2 3 2" xfId="8462"/>
    <cellStyle name="Normal 8 3 2 3 3" xfId="27365"/>
    <cellStyle name="Normal 8 3 2 3 4" xfId="29655"/>
    <cellStyle name="Normal 8 3 2 3 5" xfId="5264"/>
    <cellStyle name="Normal 8 3 2 4" xfId="3123"/>
    <cellStyle name="Normal 8 3 2 4 2" xfId="9521"/>
    <cellStyle name="Normal 8 3 2 4 3" xfId="27821"/>
    <cellStyle name="Normal 8 3 2 4 4" xfId="30714"/>
    <cellStyle name="Normal 8 3 2 4 5" xfId="6323"/>
    <cellStyle name="Normal 8 3 2 5" xfId="7394"/>
    <cellStyle name="Normal 8 3 2 5 2" xfId="26916"/>
    <cellStyle name="Normal 8 3 2 6" xfId="25382"/>
    <cellStyle name="Normal 8 3 2 7" xfId="28587"/>
    <cellStyle name="Normal 8 3 2 8" xfId="4196"/>
    <cellStyle name="Normal 8 3 3" xfId="1521"/>
    <cellStyle name="Normal 8 3 3 2" xfId="2593"/>
    <cellStyle name="Normal 8 3 3 2 2" xfId="8991"/>
    <cellStyle name="Normal 8 3 3 2 3" xfId="27594"/>
    <cellStyle name="Normal 8 3 3 2 4" xfId="30184"/>
    <cellStyle name="Normal 8 3 3 2 5" xfId="5793"/>
    <cellStyle name="Normal 8 3 3 3" xfId="3652"/>
    <cellStyle name="Normal 8 3 3 3 2" xfId="10050"/>
    <cellStyle name="Normal 8 3 3 3 3" xfId="28055"/>
    <cellStyle name="Normal 8 3 3 3 4" xfId="31243"/>
    <cellStyle name="Normal 8 3 3 3 5" xfId="6852"/>
    <cellStyle name="Normal 8 3 3 4" xfId="7923"/>
    <cellStyle name="Normal 8 3 3 4 2" xfId="27140"/>
    <cellStyle name="Normal 8 3 3 5" xfId="25426"/>
    <cellStyle name="Normal 8 3 3 6" xfId="29116"/>
    <cellStyle name="Normal 8 3 3 7" xfId="4725"/>
    <cellStyle name="Normal 8 3 4" xfId="2063"/>
    <cellStyle name="Normal 8 3 4 2" xfId="8461"/>
    <cellStyle name="Normal 8 3 4 2 2" xfId="27364"/>
    <cellStyle name="Normal 8 3 4 3" xfId="25232"/>
    <cellStyle name="Normal 8 3 4 4" xfId="29654"/>
    <cellStyle name="Normal 8 3 4 5" xfId="5263"/>
    <cellStyle name="Normal 8 3 5" xfId="3122"/>
    <cellStyle name="Normal 8 3 5 2" xfId="9520"/>
    <cellStyle name="Normal 8 3 5 3" xfId="27820"/>
    <cellStyle name="Normal 8 3 5 4" xfId="30713"/>
    <cellStyle name="Normal 8 3 5 5" xfId="6322"/>
    <cellStyle name="Normal 8 3 6" xfId="7393"/>
    <cellStyle name="Normal 8 3 6 2" xfId="26915"/>
    <cellStyle name="Normal 8 3 7" xfId="10485"/>
    <cellStyle name="Normal 8 3 8" xfId="28586"/>
    <cellStyle name="Normal 8 3 9" xfId="4195"/>
    <cellStyle name="Normal 8 4" xfId="843"/>
    <cellStyle name="Normal 8 4 2" xfId="1523"/>
    <cellStyle name="Normal 8 4 2 2" xfId="2595"/>
    <cellStyle name="Normal 8 4 2 2 2" xfId="8993"/>
    <cellStyle name="Normal 8 4 2 2 3" xfId="27596"/>
    <cellStyle name="Normal 8 4 2 2 4" xfId="30186"/>
    <cellStyle name="Normal 8 4 2 2 5" xfId="5795"/>
    <cellStyle name="Normal 8 4 2 3" xfId="3654"/>
    <cellStyle name="Normal 8 4 2 3 2" xfId="10052"/>
    <cellStyle name="Normal 8 4 2 3 3" xfId="28057"/>
    <cellStyle name="Normal 8 4 2 3 4" xfId="31245"/>
    <cellStyle name="Normal 8 4 2 3 5" xfId="6854"/>
    <cellStyle name="Normal 8 4 2 4" xfId="7925"/>
    <cellStyle name="Normal 8 4 2 5" xfId="26448"/>
    <cellStyle name="Normal 8 4 2 6" xfId="29118"/>
    <cellStyle name="Normal 8 4 2 7" xfId="4727"/>
    <cellStyle name="Normal 8 4 3" xfId="2065"/>
    <cellStyle name="Normal 8 4 3 2" xfId="8463"/>
    <cellStyle name="Normal 8 4 3 3" xfId="25459"/>
    <cellStyle name="Normal 8 4 3 4" xfId="29656"/>
    <cellStyle name="Normal 8 4 3 5" xfId="5265"/>
    <cellStyle name="Normal 8 4 4" xfId="3124"/>
    <cellStyle name="Normal 8 4 4 2" xfId="9522"/>
    <cellStyle name="Normal 8 4 4 3" xfId="27822"/>
    <cellStyle name="Normal 8 4 4 4" xfId="30715"/>
    <cellStyle name="Normal 8 4 4 5" xfId="6324"/>
    <cellStyle name="Normal 8 4 5" xfId="7395"/>
    <cellStyle name="Normal 8 4 6" xfId="10765"/>
    <cellStyle name="Normal 8 4 7" xfId="28588"/>
    <cellStyle name="Normal 8 4 8" xfId="4197"/>
    <cellStyle name="Normal 8 5" xfId="844"/>
    <cellStyle name="Normal 8 5 2" xfId="1524"/>
    <cellStyle name="Normal 8 5 2 2" xfId="2596"/>
    <cellStyle name="Normal 8 5 2 2 2" xfId="8994"/>
    <cellStyle name="Normal 8 5 2 2 3" xfId="27597"/>
    <cellStyle name="Normal 8 5 2 2 4" xfId="30187"/>
    <cellStyle name="Normal 8 5 2 2 5" xfId="5796"/>
    <cellStyle name="Normal 8 5 2 3" xfId="3655"/>
    <cellStyle name="Normal 8 5 2 3 2" xfId="10053"/>
    <cellStyle name="Normal 8 5 2 3 3" xfId="28058"/>
    <cellStyle name="Normal 8 5 2 3 4" xfId="31246"/>
    <cellStyle name="Normal 8 5 2 3 5" xfId="6855"/>
    <cellStyle name="Normal 8 5 2 4" xfId="7926"/>
    <cellStyle name="Normal 8 5 2 4 2" xfId="27142"/>
    <cellStyle name="Normal 8 5 2 5" xfId="25349"/>
    <cellStyle name="Normal 8 5 2 6" xfId="29119"/>
    <cellStyle name="Normal 8 5 2 7" xfId="4728"/>
    <cellStyle name="Normal 8 5 3" xfId="2066"/>
    <cellStyle name="Normal 8 5 3 2" xfId="8464"/>
    <cellStyle name="Normal 8 5 3 3" xfId="27366"/>
    <cellStyle name="Normal 8 5 3 4" xfId="29657"/>
    <cellStyle name="Normal 8 5 3 5" xfId="5266"/>
    <cellStyle name="Normal 8 5 4" xfId="3125"/>
    <cellStyle name="Normal 8 5 4 2" xfId="9523"/>
    <cellStyle name="Normal 8 5 4 3" xfId="27823"/>
    <cellStyle name="Normal 8 5 4 4" xfId="30716"/>
    <cellStyle name="Normal 8 5 4 5" xfId="6325"/>
    <cellStyle name="Normal 8 5 5" xfId="7396"/>
    <cellStyle name="Normal 8 5 5 2" xfId="26917"/>
    <cellStyle name="Normal 8 5 6" xfId="10764"/>
    <cellStyle name="Normal 8 5 7" xfId="28589"/>
    <cellStyle name="Normal 8 5 8" xfId="4198"/>
    <cellStyle name="Normal 8 6" xfId="835"/>
    <cellStyle name="Normal 8 6 2" xfId="1515"/>
    <cellStyle name="Normal 8 6 2 2" xfId="2587"/>
    <cellStyle name="Normal 8 6 2 2 2" xfId="8985"/>
    <cellStyle name="Normal 8 6 2 2 3" xfId="27588"/>
    <cellStyle name="Normal 8 6 2 2 4" xfId="30178"/>
    <cellStyle name="Normal 8 6 2 2 5" xfId="5787"/>
    <cellStyle name="Normal 8 6 2 3" xfId="3646"/>
    <cellStyle name="Normal 8 6 2 3 2" xfId="10044"/>
    <cellStyle name="Normal 8 6 2 3 3" xfId="28049"/>
    <cellStyle name="Normal 8 6 2 3 4" xfId="31237"/>
    <cellStyle name="Normal 8 6 2 3 5" xfId="6846"/>
    <cellStyle name="Normal 8 6 2 4" xfId="7917"/>
    <cellStyle name="Normal 8 6 2 5" xfId="26489"/>
    <cellStyle name="Normal 8 6 2 6" xfId="29110"/>
    <cellStyle name="Normal 8 6 2 7" xfId="4719"/>
    <cellStyle name="Normal 8 6 3" xfId="2057"/>
    <cellStyle name="Normal 8 6 3 2" xfId="8455"/>
    <cellStyle name="Normal 8 6 3 3" xfId="27359"/>
    <cellStyle name="Normal 8 6 3 4" xfId="29648"/>
    <cellStyle name="Normal 8 6 3 5" xfId="5257"/>
    <cellStyle name="Normal 8 6 4" xfId="3116"/>
    <cellStyle name="Normal 8 6 4 2" xfId="9514"/>
    <cellStyle name="Normal 8 6 4 3" xfId="27815"/>
    <cellStyle name="Normal 8 6 4 4" xfId="30707"/>
    <cellStyle name="Normal 8 6 4 5" xfId="6316"/>
    <cellStyle name="Normal 8 6 5" xfId="7387"/>
    <cellStyle name="Normal 8 6 6" xfId="25272"/>
    <cellStyle name="Normal 8 6 7" xfId="28580"/>
    <cellStyle name="Normal 8 6 8" xfId="4189"/>
    <cellStyle name="Normal 8 7" xfId="25774"/>
    <cellStyle name="Normal 8 8" xfId="25802"/>
    <cellStyle name="Normal 8 8 2" xfId="26631"/>
    <cellStyle name="Normal 8 9" xfId="26202"/>
    <cellStyle name="Normal 80" xfId="11081"/>
    <cellStyle name="Normal 80 2" xfId="11263"/>
    <cellStyle name="Normal 81" xfId="11082"/>
    <cellStyle name="Normal 81 2" xfId="11264"/>
    <cellStyle name="Normal 82" xfId="11083"/>
    <cellStyle name="Normal 82 2" xfId="11265"/>
    <cellStyle name="Normal 83" xfId="11084"/>
    <cellStyle name="Normal 83 2" xfId="11267"/>
    <cellStyle name="Normal 83 3" xfId="11563"/>
    <cellStyle name="Normal 83 3 2" xfId="13432"/>
    <cellStyle name="Normal 83 3 3" xfId="12950"/>
    <cellStyle name="Normal 83 3 3 2" xfId="16608"/>
    <cellStyle name="Normal 83 3 4" xfId="14814"/>
    <cellStyle name="Normal 83 3 4 2" xfId="25101"/>
    <cellStyle name="Normal 83 4" xfId="12886"/>
    <cellStyle name="Normal 83 4 2" xfId="16544"/>
    <cellStyle name="Normal 83 5" xfId="14750"/>
    <cellStyle name="Normal 83 5 2" xfId="25100"/>
    <cellStyle name="Normal 84" xfId="11085"/>
    <cellStyle name="Normal 84 2" xfId="11284"/>
    <cellStyle name="Normal 84 3" xfId="11564"/>
    <cellStyle name="Normal 84 3 2" xfId="13433"/>
    <cellStyle name="Normal 84 3 3" xfId="12951"/>
    <cellStyle name="Normal 84 3 3 2" xfId="16609"/>
    <cellStyle name="Normal 84 3 4" xfId="14815"/>
    <cellStyle name="Normal 84 3 4 2" xfId="25038"/>
    <cellStyle name="Normal 84 4" xfId="12887"/>
    <cellStyle name="Normal 84 4 2" xfId="16545"/>
    <cellStyle name="Normal 84 5" xfId="14751"/>
    <cellStyle name="Normal 84 5 2" xfId="25037"/>
    <cellStyle name="Normal 85" xfId="11088"/>
    <cellStyle name="Normal 85 2" xfId="11287"/>
    <cellStyle name="Normal 85 3" xfId="11567"/>
    <cellStyle name="Normal 85 3 2" xfId="13436"/>
    <cellStyle name="Normal 85 3 3" xfId="12954"/>
    <cellStyle name="Normal 85 3 3 2" xfId="16612"/>
    <cellStyle name="Normal 85 3 4" xfId="14818"/>
    <cellStyle name="Normal 85 3 4 2" xfId="25054"/>
    <cellStyle name="Normal 85 4" xfId="12890"/>
    <cellStyle name="Normal 85 4 2" xfId="16548"/>
    <cellStyle name="Normal 85 5" xfId="14754"/>
    <cellStyle name="Normal 85 5 2" xfId="25053"/>
    <cellStyle name="Normal 86" xfId="11089"/>
    <cellStyle name="Normal 86 2" xfId="11288"/>
    <cellStyle name="Normal 86 3" xfId="11568"/>
    <cellStyle name="Normal 86 3 2" xfId="13437"/>
    <cellStyle name="Normal 86 3 3" xfId="12955"/>
    <cellStyle name="Normal 86 3 3 2" xfId="16613"/>
    <cellStyle name="Normal 86 3 4" xfId="14819"/>
    <cellStyle name="Normal 86 3 4 2" xfId="25019"/>
    <cellStyle name="Normal 86 4" xfId="12891"/>
    <cellStyle name="Normal 86 4 2" xfId="16549"/>
    <cellStyle name="Normal 86 5" xfId="14755"/>
    <cellStyle name="Normal 86 5 2" xfId="25018"/>
    <cellStyle name="Normal 87" xfId="11090"/>
    <cellStyle name="Normal 87 2" xfId="11289"/>
    <cellStyle name="Normal 87 3" xfId="11569"/>
    <cellStyle name="Normal 87 3 2" xfId="13438"/>
    <cellStyle name="Normal 87 3 3" xfId="12956"/>
    <cellStyle name="Normal 87 3 3 2" xfId="16614"/>
    <cellStyle name="Normal 87 3 4" xfId="14820"/>
    <cellStyle name="Normal 87 3 4 2" xfId="25004"/>
    <cellStyle name="Normal 87 4" xfId="12892"/>
    <cellStyle name="Normal 87 4 2" xfId="16550"/>
    <cellStyle name="Normal 87 5" xfId="14756"/>
    <cellStyle name="Normal 87 5 2" xfId="25003"/>
    <cellStyle name="Normal 88" xfId="11091"/>
    <cellStyle name="Normal 88 2" xfId="11290"/>
    <cellStyle name="Normal 88 3" xfId="11570"/>
    <cellStyle name="Normal 88 3 2" xfId="13439"/>
    <cellStyle name="Normal 88 3 3" xfId="12957"/>
    <cellStyle name="Normal 88 3 3 2" xfId="16615"/>
    <cellStyle name="Normal 88 3 4" xfId="14821"/>
    <cellStyle name="Normal 88 3 4 2" xfId="25066"/>
    <cellStyle name="Normal 88 4" xfId="12893"/>
    <cellStyle name="Normal 88 4 2" xfId="16551"/>
    <cellStyle name="Normal 88 5" xfId="14757"/>
    <cellStyle name="Normal 88 5 2" xfId="25065"/>
    <cellStyle name="Normal 89" xfId="11087"/>
    <cellStyle name="Normal 89 2" xfId="11286"/>
    <cellStyle name="Normal 89 3" xfId="11566"/>
    <cellStyle name="Normal 89 3 2" xfId="13435"/>
    <cellStyle name="Normal 89 3 3" xfId="12953"/>
    <cellStyle name="Normal 89 3 3 2" xfId="16611"/>
    <cellStyle name="Normal 89 3 4" xfId="14817"/>
    <cellStyle name="Normal 89 3 4 2" xfId="25117"/>
    <cellStyle name="Normal 89 4" xfId="12889"/>
    <cellStyle name="Normal 89 4 2" xfId="16547"/>
    <cellStyle name="Normal 89 5" xfId="14753"/>
    <cellStyle name="Normal 89 5 2" xfId="25116"/>
    <cellStyle name="Normal 9" xfId="845"/>
    <cellStyle name="Normal 9 10" xfId="25138"/>
    <cellStyle name="Normal 9 11" xfId="10318"/>
    <cellStyle name="Normal 9 12" xfId="28590"/>
    <cellStyle name="Normal 9 13" xfId="4199"/>
    <cellStyle name="Normal 9 2" xfId="846"/>
    <cellStyle name="Normal 9 2 10" xfId="28591"/>
    <cellStyle name="Normal 9 2 11" xfId="4200"/>
    <cellStyle name="Normal 9 2 2" xfId="847"/>
    <cellStyle name="Normal 9 2 2 2" xfId="848"/>
    <cellStyle name="Normal 9 2 2 2 2" xfId="1528"/>
    <cellStyle name="Normal 9 2 2 2 2 2" xfId="2600"/>
    <cellStyle name="Normal 9 2 2 2 2 2 2" xfId="8998"/>
    <cellStyle name="Normal 9 2 2 2 2 2 3" xfId="27601"/>
    <cellStyle name="Normal 9 2 2 2 2 2 4" xfId="30191"/>
    <cellStyle name="Normal 9 2 2 2 2 2 5" xfId="5800"/>
    <cellStyle name="Normal 9 2 2 2 2 3" xfId="3659"/>
    <cellStyle name="Normal 9 2 2 2 2 3 2" xfId="10057"/>
    <cellStyle name="Normal 9 2 2 2 2 3 3" xfId="28062"/>
    <cellStyle name="Normal 9 2 2 2 2 3 4" xfId="31250"/>
    <cellStyle name="Normal 9 2 2 2 2 3 5" xfId="6859"/>
    <cellStyle name="Normal 9 2 2 2 2 4" xfId="7930"/>
    <cellStyle name="Normal 9 2 2 2 2 5" xfId="27145"/>
    <cellStyle name="Normal 9 2 2 2 2 6" xfId="29123"/>
    <cellStyle name="Normal 9 2 2 2 2 7" xfId="4732"/>
    <cellStyle name="Normal 9 2 2 2 3" xfId="2070"/>
    <cellStyle name="Normal 9 2 2 2 3 2" xfId="8468"/>
    <cellStyle name="Normal 9 2 2 2 3 3" xfId="27368"/>
    <cellStyle name="Normal 9 2 2 2 3 4" xfId="29661"/>
    <cellStyle name="Normal 9 2 2 2 3 5" xfId="5270"/>
    <cellStyle name="Normal 9 2 2 2 4" xfId="3129"/>
    <cellStyle name="Normal 9 2 2 2 4 2" xfId="9527"/>
    <cellStyle name="Normal 9 2 2 2 4 3" xfId="27826"/>
    <cellStyle name="Normal 9 2 2 2 4 4" xfId="30720"/>
    <cellStyle name="Normal 9 2 2 2 4 5" xfId="6329"/>
    <cellStyle name="Normal 9 2 2 2 5" xfId="7400"/>
    <cellStyle name="Normal 9 2 2 2 6" xfId="26919"/>
    <cellStyle name="Normal 9 2 2 2 7" xfId="28593"/>
    <cellStyle name="Normal 9 2 2 2 8" xfId="4202"/>
    <cellStyle name="Normal 9 2 2 3" xfId="1527"/>
    <cellStyle name="Normal 9 2 2 3 2" xfId="2599"/>
    <cellStyle name="Normal 9 2 2 3 2 2" xfId="8997"/>
    <cellStyle name="Normal 9 2 2 3 2 3" xfId="27600"/>
    <cellStyle name="Normal 9 2 2 3 2 4" xfId="30190"/>
    <cellStyle name="Normal 9 2 2 3 2 5" xfId="5799"/>
    <cellStyle name="Normal 9 2 2 3 3" xfId="3658"/>
    <cellStyle name="Normal 9 2 2 3 3 2" xfId="10056"/>
    <cellStyle name="Normal 9 2 2 3 3 3" xfId="28061"/>
    <cellStyle name="Normal 9 2 2 3 3 4" xfId="31249"/>
    <cellStyle name="Normal 9 2 2 3 3 5" xfId="6858"/>
    <cellStyle name="Normal 9 2 2 3 4" xfId="7929"/>
    <cellStyle name="Normal 9 2 2 3 5" xfId="27144"/>
    <cellStyle name="Normal 9 2 2 3 6" xfId="29122"/>
    <cellStyle name="Normal 9 2 2 3 7" xfId="4731"/>
    <cellStyle name="Normal 9 2 2 4" xfId="2069"/>
    <cellStyle name="Normal 9 2 2 4 2" xfId="8467"/>
    <cellStyle name="Normal 9 2 2 4 3" xfId="27367"/>
    <cellStyle name="Normal 9 2 2 4 4" xfId="29660"/>
    <cellStyle name="Normal 9 2 2 4 5" xfId="5269"/>
    <cellStyle name="Normal 9 2 2 5" xfId="3128"/>
    <cellStyle name="Normal 9 2 2 5 2" xfId="9526"/>
    <cellStyle name="Normal 9 2 2 5 3" xfId="27825"/>
    <cellStyle name="Normal 9 2 2 5 4" xfId="30719"/>
    <cellStyle name="Normal 9 2 2 5 5" xfId="6328"/>
    <cellStyle name="Normal 9 2 2 6" xfId="7399"/>
    <cellStyle name="Normal 9 2 2 6 2" xfId="26918"/>
    <cellStyle name="Normal 9 2 2 7" xfId="25235"/>
    <cellStyle name="Normal 9 2 2 8" xfId="28592"/>
    <cellStyle name="Normal 9 2 2 9" xfId="4201"/>
    <cellStyle name="Normal 9 2 3" xfId="849"/>
    <cellStyle name="Normal 9 2 3 2" xfId="1529"/>
    <cellStyle name="Normal 9 2 3 2 2" xfId="2601"/>
    <cellStyle name="Normal 9 2 3 2 2 2" xfId="8999"/>
    <cellStyle name="Normal 9 2 3 2 2 3" xfId="27602"/>
    <cellStyle name="Normal 9 2 3 2 2 4" xfId="30192"/>
    <cellStyle name="Normal 9 2 3 2 2 5" xfId="5801"/>
    <cellStyle name="Normal 9 2 3 2 3" xfId="3660"/>
    <cellStyle name="Normal 9 2 3 2 3 2" xfId="10058"/>
    <cellStyle name="Normal 9 2 3 2 3 3" xfId="28063"/>
    <cellStyle name="Normal 9 2 3 2 3 4" xfId="31251"/>
    <cellStyle name="Normal 9 2 3 2 3 5" xfId="6860"/>
    <cellStyle name="Normal 9 2 3 2 4" xfId="7931"/>
    <cellStyle name="Normal 9 2 3 2 5" xfId="26486"/>
    <cellStyle name="Normal 9 2 3 2 6" xfId="29124"/>
    <cellStyle name="Normal 9 2 3 2 7" xfId="4733"/>
    <cellStyle name="Normal 9 2 3 3" xfId="2071"/>
    <cellStyle name="Normal 9 2 3 3 2" xfId="8469"/>
    <cellStyle name="Normal 9 2 3 3 3" xfId="27369"/>
    <cellStyle name="Normal 9 2 3 3 4" xfId="29662"/>
    <cellStyle name="Normal 9 2 3 3 5" xfId="5271"/>
    <cellStyle name="Normal 9 2 3 4" xfId="3130"/>
    <cellStyle name="Normal 9 2 3 4 2" xfId="9528"/>
    <cellStyle name="Normal 9 2 3 4 3" xfId="27827"/>
    <cellStyle name="Normal 9 2 3 4 4" xfId="30721"/>
    <cellStyle name="Normal 9 2 3 4 5" xfId="6330"/>
    <cellStyle name="Normal 9 2 3 5" xfId="7401"/>
    <cellStyle name="Normal 9 2 3 6" xfId="25444"/>
    <cellStyle name="Normal 9 2 3 7" xfId="28594"/>
    <cellStyle name="Normal 9 2 3 8" xfId="4203"/>
    <cellStyle name="Normal 9 2 4" xfId="850"/>
    <cellStyle name="Normal 9 2 4 2" xfId="1530"/>
    <cellStyle name="Normal 9 2 4 2 2" xfId="2602"/>
    <cellStyle name="Normal 9 2 4 2 2 2" xfId="9000"/>
    <cellStyle name="Normal 9 2 4 2 2 3" xfId="27603"/>
    <cellStyle name="Normal 9 2 4 2 2 4" xfId="30193"/>
    <cellStyle name="Normal 9 2 4 2 2 5" xfId="5802"/>
    <cellStyle name="Normal 9 2 4 2 3" xfId="3661"/>
    <cellStyle name="Normal 9 2 4 2 3 2" xfId="10059"/>
    <cellStyle name="Normal 9 2 4 2 3 3" xfId="28064"/>
    <cellStyle name="Normal 9 2 4 2 3 4" xfId="31252"/>
    <cellStyle name="Normal 9 2 4 2 3 5" xfId="6861"/>
    <cellStyle name="Normal 9 2 4 2 4" xfId="7932"/>
    <cellStyle name="Normal 9 2 4 2 5" xfId="26620"/>
    <cellStyle name="Normal 9 2 4 2 6" xfId="29125"/>
    <cellStyle name="Normal 9 2 4 2 7" xfId="4734"/>
    <cellStyle name="Normal 9 2 4 3" xfId="2072"/>
    <cellStyle name="Normal 9 2 4 3 2" xfId="8470"/>
    <cellStyle name="Normal 9 2 4 3 3" xfId="27370"/>
    <cellStyle name="Normal 9 2 4 3 4" xfId="29663"/>
    <cellStyle name="Normal 9 2 4 3 5" xfId="5272"/>
    <cellStyle name="Normal 9 2 4 4" xfId="3131"/>
    <cellStyle name="Normal 9 2 4 4 2" xfId="9529"/>
    <cellStyle name="Normal 9 2 4 4 3" xfId="27828"/>
    <cellStyle name="Normal 9 2 4 4 4" xfId="30722"/>
    <cellStyle name="Normal 9 2 4 4 5" xfId="6331"/>
    <cellStyle name="Normal 9 2 4 5" xfId="7402"/>
    <cellStyle name="Normal 9 2 4 6" xfId="25737"/>
    <cellStyle name="Normal 9 2 4 7" xfId="28595"/>
    <cellStyle name="Normal 9 2 4 8" xfId="4204"/>
    <cellStyle name="Normal 9 2 5" xfId="1526"/>
    <cellStyle name="Normal 9 2 5 2" xfId="2598"/>
    <cellStyle name="Normal 9 2 5 2 2" xfId="8996"/>
    <cellStyle name="Normal 9 2 5 2 3" xfId="27599"/>
    <cellStyle name="Normal 9 2 5 2 4" xfId="30189"/>
    <cellStyle name="Normal 9 2 5 2 5" xfId="5798"/>
    <cellStyle name="Normal 9 2 5 3" xfId="3657"/>
    <cellStyle name="Normal 9 2 5 3 2" xfId="10055"/>
    <cellStyle name="Normal 9 2 5 3 3" xfId="28060"/>
    <cellStyle name="Normal 9 2 5 3 4" xfId="31248"/>
    <cellStyle name="Normal 9 2 5 3 5" xfId="6857"/>
    <cellStyle name="Normal 9 2 5 4" xfId="7928"/>
    <cellStyle name="Normal 9 2 5 5" xfId="26446"/>
    <cellStyle name="Normal 9 2 5 6" xfId="29121"/>
    <cellStyle name="Normal 9 2 5 7" xfId="4730"/>
    <cellStyle name="Normal 9 2 6" xfId="2068"/>
    <cellStyle name="Normal 9 2 6 2" xfId="8466"/>
    <cellStyle name="Normal 9 2 6 3" xfId="25139"/>
    <cellStyle name="Normal 9 2 6 4" xfId="29659"/>
    <cellStyle name="Normal 9 2 6 5" xfId="5268"/>
    <cellStyle name="Normal 9 2 7" xfId="3127"/>
    <cellStyle name="Normal 9 2 7 2" xfId="9525"/>
    <cellStyle name="Normal 9 2 7 3" xfId="27824"/>
    <cellStyle name="Normal 9 2 7 4" xfId="30718"/>
    <cellStyle name="Normal 9 2 7 5" xfId="6327"/>
    <cellStyle name="Normal 9 2 8" xfId="7398"/>
    <cellStyle name="Normal 9 2 9" xfId="10327"/>
    <cellStyle name="Normal 9 3" xfId="851"/>
    <cellStyle name="Normal 9 3 2" xfId="852"/>
    <cellStyle name="Normal 9 3 2 2" xfId="1532"/>
    <cellStyle name="Normal 9 3 2 2 2" xfId="2604"/>
    <cellStyle name="Normal 9 3 2 2 2 2" xfId="9002"/>
    <cellStyle name="Normal 9 3 2 2 2 3" xfId="27605"/>
    <cellStyle name="Normal 9 3 2 2 2 4" xfId="30195"/>
    <cellStyle name="Normal 9 3 2 2 2 5" xfId="5804"/>
    <cellStyle name="Normal 9 3 2 2 3" xfId="3663"/>
    <cellStyle name="Normal 9 3 2 2 3 2" xfId="10061"/>
    <cellStyle name="Normal 9 3 2 2 3 3" xfId="28066"/>
    <cellStyle name="Normal 9 3 2 2 3 4" xfId="31254"/>
    <cellStyle name="Normal 9 3 2 2 3 5" xfId="6863"/>
    <cellStyle name="Normal 9 3 2 2 4" xfId="7934"/>
    <cellStyle name="Normal 9 3 2 2 5" xfId="27147"/>
    <cellStyle name="Normal 9 3 2 2 6" xfId="29127"/>
    <cellStyle name="Normal 9 3 2 2 7" xfId="4736"/>
    <cellStyle name="Normal 9 3 2 3" xfId="2074"/>
    <cellStyle name="Normal 9 3 2 3 2" xfId="8472"/>
    <cellStyle name="Normal 9 3 2 3 3" xfId="27372"/>
    <cellStyle name="Normal 9 3 2 3 4" xfId="29665"/>
    <cellStyle name="Normal 9 3 2 3 5" xfId="5274"/>
    <cellStyle name="Normal 9 3 2 4" xfId="3133"/>
    <cellStyle name="Normal 9 3 2 4 2" xfId="9531"/>
    <cellStyle name="Normal 9 3 2 4 3" xfId="27830"/>
    <cellStyle name="Normal 9 3 2 4 4" xfId="30724"/>
    <cellStyle name="Normal 9 3 2 4 5" xfId="6333"/>
    <cellStyle name="Normal 9 3 2 5" xfId="7404"/>
    <cellStyle name="Normal 9 3 2 6" xfId="26921"/>
    <cellStyle name="Normal 9 3 2 7" xfId="28597"/>
    <cellStyle name="Normal 9 3 2 8" xfId="4206"/>
    <cellStyle name="Normal 9 3 3" xfId="1531"/>
    <cellStyle name="Normal 9 3 3 2" xfId="2603"/>
    <cellStyle name="Normal 9 3 3 2 2" xfId="9001"/>
    <cellStyle name="Normal 9 3 3 2 3" xfId="27604"/>
    <cellStyle name="Normal 9 3 3 2 4" xfId="30194"/>
    <cellStyle name="Normal 9 3 3 2 5" xfId="5803"/>
    <cellStyle name="Normal 9 3 3 3" xfId="3662"/>
    <cellStyle name="Normal 9 3 3 3 2" xfId="10060"/>
    <cellStyle name="Normal 9 3 3 3 3" xfId="28065"/>
    <cellStyle name="Normal 9 3 3 3 4" xfId="31253"/>
    <cellStyle name="Normal 9 3 3 3 5" xfId="6862"/>
    <cellStyle name="Normal 9 3 3 4" xfId="7933"/>
    <cellStyle name="Normal 9 3 3 5" xfId="27146"/>
    <cellStyle name="Normal 9 3 3 6" xfId="29126"/>
    <cellStyle name="Normal 9 3 3 7" xfId="4735"/>
    <cellStyle name="Normal 9 3 4" xfId="2073"/>
    <cellStyle name="Normal 9 3 4 2" xfId="8471"/>
    <cellStyle name="Normal 9 3 4 3" xfId="27371"/>
    <cellStyle name="Normal 9 3 4 4" xfId="29664"/>
    <cellStyle name="Normal 9 3 4 5" xfId="5273"/>
    <cellStyle name="Normal 9 3 5" xfId="3132"/>
    <cellStyle name="Normal 9 3 5 2" xfId="9530"/>
    <cellStyle name="Normal 9 3 5 3" xfId="27829"/>
    <cellStyle name="Normal 9 3 5 4" xfId="30723"/>
    <cellStyle name="Normal 9 3 5 5" xfId="6332"/>
    <cellStyle name="Normal 9 3 6" xfId="7403"/>
    <cellStyle name="Normal 9 3 6 2" xfId="26920"/>
    <cellStyle name="Normal 9 3 7" xfId="25233"/>
    <cellStyle name="Normal 9 3 8" xfId="28596"/>
    <cellStyle name="Normal 9 3 9" xfId="4205"/>
    <cellStyle name="Normal 9 4" xfId="853"/>
    <cellStyle name="Normal 9 4 2" xfId="1533"/>
    <cellStyle name="Normal 9 4 2 2" xfId="2605"/>
    <cellStyle name="Normal 9 4 2 2 2" xfId="9003"/>
    <cellStyle name="Normal 9 4 2 2 3" xfId="27606"/>
    <cellStyle name="Normal 9 4 2 2 4" xfId="30196"/>
    <cellStyle name="Normal 9 4 2 2 5" xfId="5805"/>
    <cellStyle name="Normal 9 4 2 3" xfId="3664"/>
    <cellStyle name="Normal 9 4 2 3 2" xfId="10062"/>
    <cellStyle name="Normal 9 4 2 3 3" xfId="28067"/>
    <cellStyle name="Normal 9 4 2 3 4" xfId="31255"/>
    <cellStyle name="Normal 9 4 2 3 5" xfId="6864"/>
    <cellStyle name="Normal 9 4 2 4" xfId="7935"/>
    <cellStyle name="Normal 9 4 2 5" xfId="26412"/>
    <cellStyle name="Normal 9 4 2 6" xfId="29128"/>
    <cellStyle name="Normal 9 4 2 7" xfId="4737"/>
    <cellStyle name="Normal 9 4 3" xfId="2075"/>
    <cellStyle name="Normal 9 4 3 2" xfId="8473"/>
    <cellStyle name="Normal 9 4 3 3" xfId="27373"/>
    <cellStyle name="Normal 9 4 3 4" xfId="29666"/>
    <cellStyle name="Normal 9 4 3 5" xfId="5275"/>
    <cellStyle name="Normal 9 4 4" xfId="3134"/>
    <cellStyle name="Normal 9 4 4 2" xfId="9532"/>
    <cellStyle name="Normal 9 4 4 3" xfId="27831"/>
    <cellStyle name="Normal 9 4 4 4" xfId="30725"/>
    <cellStyle name="Normal 9 4 4 5" xfId="6334"/>
    <cellStyle name="Normal 9 4 5" xfId="7405"/>
    <cellStyle name="Normal 9 4 6" xfId="25327"/>
    <cellStyle name="Normal 9 4 7" xfId="28598"/>
    <cellStyle name="Normal 9 4 8" xfId="4207"/>
    <cellStyle name="Normal 9 5" xfId="854"/>
    <cellStyle name="Normal 9 5 2" xfId="1534"/>
    <cellStyle name="Normal 9 5 2 2" xfId="2606"/>
    <cellStyle name="Normal 9 5 2 2 2" xfId="9004"/>
    <cellStyle name="Normal 9 5 2 2 3" xfId="27607"/>
    <cellStyle name="Normal 9 5 2 2 4" xfId="30197"/>
    <cellStyle name="Normal 9 5 2 2 5" xfId="5806"/>
    <cellStyle name="Normal 9 5 2 3" xfId="3665"/>
    <cellStyle name="Normal 9 5 2 3 2" xfId="10063"/>
    <cellStyle name="Normal 9 5 2 3 3" xfId="28068"/>
    <cellStyle name="Normal 9 5 2 3 4" xfId="31256"/>
    <cellStyle name="Normal 9 5 2 3 5" xfId="6865"/>
    <cellStyle name="Normal 9 5 2 4" xfId="7936"/>
    <cellStyle name="Normal 9 5 2 5" xfId="27148"/>
    <cellStyle name="Normal 9 5 2 6" xfId="29129"/>
    <cellStyle name="Normal 9 5 2 7" xfId="4738"/>
    <cellStyle name="Normal 9 5 3" xfId="2076"/>
    <cellStyle name="Normal 9 5 3 2" xfId="8474"/>
    <cellStyle name="Normal 9 5 3 3" xfId="27374"/>
    <cellStyle name="Normal 9 5 3 4" xfId="29667"/>
    <cellStyle name="Normal 9 5 3 5" xfId="5276"/>
    <cellStyle name="Normal 9 5 4" xfId="3135"/>
    <cellStyle name="Normal 9 5 4 2" xfId="9533"/>
    <cellStyle name="Normal 9 5 4 3" xfId="27832"/>
    <cellStyle name="Normal 9 5 4 4" xfId="30726"/>
    <cellStyle name="Normal 9 5 4 5" xfId="6335"/>
    <cellStyle name="Normal 9 5 5" xfId="7406"/>
    <cellStyle name="Normal 9 5 5 2" xfId="26922"/>
    <cellStyle name="Normal 9 5 6" xfId="25523"/>
    <cellStyle name="Normal 9 5 7" xfId="28599"/>
    <cellStyle name="Normal 9 5 8" xfId="4208"/>
    <cellStyle name="Normal 9 6" xfId="1525"/>
    <cellStyle name="Normal 9 6 2" xfId="2597"/>
    <cellStyle name="Normal 9 6 2 2" xfId="8995"/>
    <cellStyle name="Normal 9 6 2 2 2" xfId="27598"/>
    <cellStyle name="Normal 9 6 2 3" xfId="26322"/>
    <cellStyle name="Normal 9 6 2 4" xfId="30188"/>
    <cellStyle name="Normal 9 6 2 5" xfId="5797"/>
    <cellStyle name="Normal 9 6 3" xfId="3656"/>
    <cellStyle name="Normal 9 6 3 2" xfId="10054"/>
    <cellStyle name="Normal 9 6 3 3" xfId="28059"/>
    <cellStyle name="Normal 9 6 3 4" xfId="31247"/>
    <cellStyle name="Normal 9 6 3 5" xfId="6856"/>
    <cellStyle name="Normal 9 6 4" xfId="7927"/>
    <cellStyle name="Normal 9 6 4 2" xfId="27143"/>
    <cellStyle name="Normal 9 6 5" xfId="25621"/>
    <cellStyle name="Normal 9 6 6" xfId="29120"/>
    <cellStyle name="Normal 9 6 7" xfId="4729"/>
    <cellStyle name="Normal 9 7" xfId="2067"/>
    <cellStyle name="Normal 9 7 2" xfId="8465"/>
    <cellStyle name="Normal 9 7 2 2" xfId="26436"/>
    <cellStyle name="Normal 9 7 3" xfId="25585"/>
    <cellStyle name="Normal 9 7 4" xfId="29658"/>
    <cellStyle name="Normal 9 7 5" xfId="5267"/>
    <cellStyle name="Normal 9 8" xfId="3126"/>
    <cellStyle name="Normal 9 8 2" xfId="9524"/>
    <cellStyle name="Normal 9 8 2 2" xfId="26629"/>
    <cellStyle name="Normal 9 8 3" xfId="25797"/>
    <cellStyle name="Normal 9 8 4" xfId="30717"/>
    <cellStyle name="Normal 9 8 5" xfId="6326"/>
    <cellStyle name="Normal 9 9" xfId="7397"/>
    <cellStyle name="Normal 9 9 2" xfId="26203"/>
    <cellStyle name="Normal 90" xfId="11092"/>
    <cellStyle name="Normal 90 2" xfId="11291"/>
    <cellStyle name="Normal 90 3" xfId="11571"/>
    <cellStyle name="Normal 90 3 2" xfId="13440"/>
    <cellStyle name="Normal 90 3 3" xfId="12958"/>
    <cellStyle name="Normal 90 3 3 2" xfId="16616"/>
    <cellStyle name="Normal 90 3 4" xfId="14822"/>
    <cellStyle name="Normal 90 3 4 2" xfId="25097"/>
    <cellStyle name="Normal 90 4" xfId="12894"/>
    <cellStyle name="Normal 90 4 2" xfId="16552"/>
    <cellStyle name="Normal 90 5" xfId="14758"/>
    <cellStyle name="Normal 90 5 2" xfId="25096"/>
    <cellStyle name="Normal 91" xfId="11086"/>
    <cellStyle name="Normal 91 2" xfId="11285"/>
    <cellStyle name="Normal 91 3" xfId="11565"/>
    <cellStyle name="Normal 91 3 2" xfId="13434"/>
    <cellStyle name="Normal 91 3 3" xfId="12952"/>
    <cellStyle name="Normal 91 3 3 2" xfId="16610"/>
    <cellStyle name="Normal 91 3 4" xfId="14816"/>
    <cellStyle name="Normal 91 3 4 2" xfId="25086"/>
    <cellStyle name="Normal 91 4" xfId="12888"/>
    <cellStyle name="Normal 91 4 2" xfId="16546"/>
    <cellStyle name="Normal 91 5" xfId="14752"/>
    <cellStyle name="Normal 91 5 2" xfId="25085"/>
    <cellStyle name="Normal 92" xfId="11093"/>
    <cellStyle name="Normal 92 2" xfId="11292"/>
    <cellStyle name="Normal 92 3" xfId="11572"/>
    <cellStyle name="Normal 92 3 2" xfId="13441"/>
    <cellStyle name="Normal 92 3 3" xfId="12959"/>
    <cellStyle name="Normal 92 3 3 2" xfId="16617"/>
    <cellStyle name="Normal 92 3 4" xfId="14823"/>
    <cellStyle name="Normal 92 3 4 2" xfId="25034"/>
    <cellStyle name="Normal 92 4" xfId="12895"/>
    <cellStyle name="Normal 92 4 2" xfId="16553"/>
    <cellStyle name="Normal 92 5" xfId="14759"/>
    <cellStyle name="Normal 92 5 2" xfId="25033"/>
    <cellStyle name="Normal 93" xfId="11230"/>
    <cellStyle name="Normal 93 2" xfId="11538"/>
    <cellStyle name="Normal 93 2 2" xfId="12028"/>
    <cellStyle name="Normal 93 2 2 2" xfId="12868"/>
    <cellStyle name="Normal 93 2 2 2 2" xfId="14726"/>
    <cellStyle name="Normal 93 2 2 2 2 2" xfId="18318"/>
    <cellStyle name="Normal 93 2 2 2 2 2 2" xfId="24986"/>
    <cellStyle name="Normal 93 2 2 2 2 3" xfId="21654"/>
    <cellStyle name="Normal 93 2 2 2 3" xfId="16526"/>
    <cellStyle name="Normal 93 2 2 2 3 2" xfId="23321"/>
    <cellStyle name="Normal 93 2 2 2 4" xfId="19988"/>
    <cellStyle name="Normal 93 2 2 3" xfId="13892"/>
    <cellStyle name="Normal 93 2 2 3 2" xfId="17485"/>
    <cellStyle name="Normal 93 2 2 3 2 2" xfId="24153"/>
    <cellStyle name="Normal 93 2 2 3 3" xfId="20821"/>
    <cellStyle name="Normal 93 2 2 4" xfId="15693"/>
    <cellStyle name="Normal 93 2 2 4 2" xfId="22488"/>
    <cellStyle name="Normal 93 2 2 5" xfId="19155"/>
    <cellStyle name="Normal 93 2 3" xfId="12452"/>
    <cellStyle name="Normal 93 2 3 2" xfId="14310"/>
    <cellStyle name="Normal 93 2 3 2 2" xfId="17902"/>
    <cellStyle name="Normal 93 2 3 2 2 2" xfId="24570"/>
    <cellStyle name="Normal 93 2 3 2 3" xfId="21238"/>
    <cellStyle name="Normal 93 2 3 3" xfId="16110"/>
    <cellStyle name="Normal 93 2 3 3 2" xfId="22905"/>
    <cellStyle name="Normal 93 2 3 4" xfId="19572"/>
    <cellStyle name="Normal 93 2 4" xfId="13412"/>
    <cellStyle name="Normal 93 2 4 2" xfId="17069"/>
    <cellStyle name="Normal 93 2 4 2 2" xfId="23737"/>
    <cellStyle name="Normal 93 2 4 3" xfId="20405"/>
    <cellStyle name="Normal 93 2 5" xfId="15277"/>
    <cellStyle name="Normal 93 2 5 2" xfId="22072"/>
    <cellStyle name="Normal 93 2 6" xfId="18739"/>
    <cellStyle name="Normal 93 3" xfId="11815"/>
    <cellStyle name="Normal 93 3 2" xfId="12660"/>
    <cellStyle name="Normal 93 3 2 2" xfId="14518"/>
    <cellStyle name="Normal 93 3 2 2 2" xfId="18110"/>
    <cellStyle name="Normal 93 3 2 2 2 2" xfId="24778"/>
    <cellStyle name="Normal 93 3 2 2 3" xfId="21446"/>
    <cellStyle name="Normal 93 3 2 3" xfId="16318"/>
    <cellStyle name="Normal 93 3 2 3 2" xfId="23113"/>
    <cellStyle name="Normal 93 3 2 4" xfId="19780"/>
    <cellStyle name="Normal 93 3 3" xfId="13684"/>
    <cellStyle name="Normal 93 3 3 2" xfId="17277"/>
    <cellStyle name="Normal 93 3 3 2 2" xfId="23945"/>
    <cellStyle name="Normal 93 3 3 3" xfId="20613"/>
    <cellStyle name="Normal 93 3 4" xfId="15485"/>
    <cellStyle name="Normal 93 3 4 2" xfId="22280"/>
    <cellStyle name="Normal 93 3 5" xfId="18947"/>
    <cellStyle name="Normal 93 4" xfId="12243"/>
    <cellStyle name="Normal 93 4 2" xfId="14101"/>
    <cellStyle name="Normal 93 4 2 2" xfId="17693"/>
    <cellStyle name="Normal 93 4 2 2 2" xfId="24361"/>
    <cellStyle name="Normal 93 4 2 3" xfId="21029"/>
    <cellStyle name="Normal 93 4 3" xfId="15901"/>
    <cellStyle name="Normal 93 4 3 2" xfId="22696"/>
    <cellStyle name="Normal 93 4 4" xfId="19363"/>
    <cellStyle name="Normal 93 5" xfId="13203"/>
    <cellStyle name="Normal 93 5 2" xfId="16860"/>
    <cellStyle name="Normal 93 5 2 2" xfId="23528"/>
    <cellStyle name="Normal 93 5 3" xfId="20196"/>
    <cellStyle name="Normal 93 6" xfId="15068"/>
    <cellStyle name="Normal 93 6 2" xfId="21863"/>
    <cellStyle name="Normal 93 7" xfId="18365"/>
    <cellStyle name="Normal 94" xfId="11244"/>
    <cellStyle name="Normal 94 2" xfId="11325"/>
    <cellStyle name="Normal 94 3" xfId="11541"/>
    <cellStyle name="Normal 94 3 2" xfId="12031"/>
    <cellStyle name="Normal 94 3 3" xfId="11604"/>
    <cellStyle name="Normal 94 3 3 2" xfId="13473"/>
    <cellStyle name="Normal 94 3 3 3" xfId="12991"/>
    <cellStyle name="Normal 94 3 3 3 2" xfId="16649"/>
    <cellStyle name="Normal 94 3 3 4" xfId="14855"/>
    <cellStyle name="Normal 94 3 3 4 2" xfId="25032"/>
    <cellStyle name="Normal 94 3 4" xfId="12037"/>
    <cellStyle name="Normal 94 3 5" xfId="12927"/>
    <cellStyle name="Normal 94 3 5 2" xfId="16585"/>
    <cellStyle name="Normal 94 3 6" xfId="14791"/>
    <cellStyle name="Normal 94 3 6 2" xfId="25083"/>
    <cellStyle name="Normal 94 4" xfId="11333"/>
    <cellStyle name="Normal 94 4 2" xfId="12247"/>
    <cellStyle name="Normal 94 4 2 2" xfId="14105"/>
    <cellStyle name="Normal 94 4 2 2 2" xfId="17697"/>
    <cellStyle name="Normal 94 4 2 2 2 2" xfId="24365"/>
    <cellStyle name="Normal 94 4 2 2 3" xfId="21033"/>
    <cellStyle name="Normal 94 4 2 3" xfId="15905"/>
    <cellStyle name="Normal 94 4 2 3 2" xfId="22700"/>
    <cellStyle name="Normal 94 4 2 4" xfId="19367"/>
    <cellStyle name="Normal 94 4 3" xfId="13207"/>
    <cellStyle name="Normal 94 4 3 2" xfId="16864"/>
    <cellStyle name="Normal 94 4 3 2 2" xfId="23532"/>
    <cellStyle name="Normal 94 4 3 3" xfId="20200"/>
    <cellStyle name="Normal 94 4 4" xfId="15072"/>
    <cellStyle name="Normal 94 4 4 2" xfId="21867"/>
    <cellStyle name="Normal 94 4 5" xfId="18407"/>
    <cellStyle name="Normal 95" xfId="11148"/>
    <cellStyle name="Normal 95 2" xfId="11305"/>
    <cellStyle name="Normal 95 3" xfId="11585"/>
    <cellStyle name="Normal 95 3 2" xfId="13454"/>
    <cellStyle name="Normal 95 3 3" xfId="12972"/>
    <cellStyle name="Normal 95 3 3 2" xfId="16630"/>
    <cellStyle name="Normal 95 3 4" xfId="14836"/>
    <cellStyle name="Normal 95 3 4 2" xfId="24999"/>
    <cellStyle name="Normal 95 4" xfId="12908"/>
    <cellStyle name="Normal 95 4 2" xfId="16566"/>
    <cellStyle name="Normal 95 5" xfId="14772"/>
    <cellStyle name="Normal 95 5 2" xfId="24998"/>
    <cellStyle name="Normal 96" xfId="11266"/>
    <cellStyle name="Normal 96 2" xfId="11327"/>
    <cellStyle name="Normal 96 3" xfId="11605"/>
    <cellStyle name="Normal 96 3 2" xfId="13474"/>
    <cellStyle name="Normal 96 3 3" xfId="12992"/>
    <cellStyle name="Normal 96 3 3 2" xfId="16650"/>
    <cellStyle name="Normal 96 3 4" xfId="14856"/>
    <cellStyle name="Normal 96 3 4 2" xfId="25080"/>
    <cellStyle name="Normal 96 4" xfId="12928"/>
    <cellStyle name="Normal 96 4 2" xfId="16586"/>
    <cellStyle name="Normal 96 5" xfId="14792"/>
    <cellStyle name="Normal 96 5 2" xfId="25114"/>
    <cellStyle name="Normal 97" xfId="11328"/>
    <cellStyle name="Normal 97 2" xfId="11542"/>
    <cellStyle name="Normal 97 3" xfId="11819"/>
    <cellStyle name="Normal 97 4" xfId="11606"/>
    <cellStyle name="Normal 97 4 2" xfId="13475"/>
    <cellStyle name="Normal 97 4 3" xfId="12993"/>
    <cellStyle name="Normal 97 4 3 2" xfId="16651"/>
    <cellStyle name="Normal 97 4 4" xfId="14857"/>
    <cellStyle name="Normal 97 4 4 2" xfId="25111"/>
    <cellStyle name="Normal 97 5" xfId="12929"/>
    <cellStyle name="Normal 97 5 2" xfId="16587"/>
    <cellStyle name="Normal 97 6" xfId="14793"/>
    <cellStyle name="Normal 97 6 2" xfId="25051"/>
    <cellStyle name="Normal 98" xfId="11329"/>
    <cellStyle name="Normal 98 2" xfId="11543"/>
    <cellStyle name="Normal 98 3" xfId="11820"/>
    <cellStyle name="Normal 98 4" xfId="11607"/>
    <cellStyle name="Normal 98 4 2" xfId="13476"/>
    <cellStyle name="Normal 98 4 3" xfId="12994"/>
    <cellStyle name="Normal 98 4 3 2" xfId="16652"/>
    <cellStyle name="Normal 98 4 4" xfId="14858"/>
    <cellStyle name="Normal 98 4 4 2" xfId="25048"/>
    <cellStyle name="Normal 98 5" xfId="12930"/>
    <cellStyle name="Normal 98 5 2" xfId="16588"/>
    <cellStyle name="Normal 98 6" xfId="14794"/>
    <cellStyle name="Normal 98 6 2" xfId="25016"/>
    <cellStyle name="Normal 99" xfId="11330"/>
    <cellStyle name="Normal 99 2" xfId="11544"/>
    <cellStyle name="Normal 99 3" xfId="11821"/>
    <cellStyle name="Normal 99 4" xfId="11608"/>
    <cellStyle name="Normal 99 4 2" xfId="13477"/>
    <cellStyle name="Normal 99 4 3" xfId="12995"/>
    <cellStyle name="Normal 99 4 3 2" xfId="16653"/>
    <cellStyle name="Normal 99 4 4" xfId="14859"/>
    <cellStyle name="Normal 99 4 4 2" xfId="25013"/>
    <cellStyle name="Normal 99 5" xfId="12931"/>
    <cellStyle name="Normal 99 5 2" xfId="16589"/>
    <cellStyle name="Normal 99 6" xfId="14795"/>
    <cellStyle name="Normal 99 6 2" xfId="25075"/>
    <cellStyle name="Normal_2007-16618" xfId="7"/>
    <cellStyle name="Note" xfId="124"/>
    <cellStyle name="Note 2" xfId="419"/>
    <cellStyle name="Note 2 10" xfId="26812"/>
    <cellStyle name="Note 2 2" xfId="856"/>
    <cellStyle name="Note 2 3" xfId="10626"/>
    <cellStyle name="Note 2 3 2" xfId="10687"/>
    <cellStyle name="Note 2 3 3" xfId="11209"/>
    <cellStyle name="Note 2 3 4" xfId="11177"/>
    <cellStyle name="Note 2 3 4 2" xfId="11309"/>
    <cellStyle name="Note 2 3 4 3" xfId="11589"/>
    <cellStyle name="Note 2 3 4 3 2" xfId="13458"/>
    <cellStyle name="Note 2 3 4 3 3" xfId="12976"/>
    <cellStyle name="Note 2 3 4 3 3 2" xfId="16634"/>
    <cellStyle name="Note 2 3 4 3 4" xfId="14840"/>
    <cellStyle name="Note 2 3 4 3 4 2" xfId="25028"/>
    <cellStyle name="Note 2 3 4 4" xfId="12912"/>
    <cellStyle name="Note 2 3 4 4 2" xfId="16570"/>
    <cellStyle name="Note 2 3 4 5" xfId="14776"/>
    <cellStyle name="Note 2 3 4 5 2" xfId="25079"/>
    <cellStyle name="Note 2 3 5" xfId="11558"/>
    <cellStyle name="Note 2 3 5 2" xfId="13427"/>
    <cellStyle name="Note 2 3 5 3" xfId="12945"/>
    <cellStyle name="Note 2 3 5 3 2" xfId="16603"/>
    <cellStyle name="Note 2 3 5 4" xfId="14809"/>
    <cellStyle name="Note 2 3 5 4 2" xfId="25078"/>
    <cellStyle name="Note 2 3 6" xfId="12881"/>
    <cellStyle name="Note 2 3 6 2" xfId="16539"/>
    <cellStyle name="Note 2 3 7" xfId="14745"/>
    <cellStyle name="Note 2 3 7 2" xfId="25077"/>
    <cellStyle name="Note 2 4" xfId="10673"/>
    <cellStyle name="Note 2 5" xfId="10761"/>
    <cellStyle name="Note 2 6" xfId="11105"/>
    <cellStyle name="Note 2 6 2" xfId="11297"/>
    <cellStyle name="Note 2 6 3" xfId="11577"/>
    <cellStyle name="Note 2 6 3 2" xfId="13446"/>
    <cellStyle name="Note 2 6 3 3" xfId="12964"/>
    <cellStyle name="Note 2 6 3 3 2" xfId="16622"/>
    <cellStyle name="Note 2 6 3 4" xfId="14828"/>
    <cellStyle name="Note 2 6 3 4 2" xfId="25074"/>
    <cellStyle name="Note 2 6 4" xfId="12900"/>
    <cellStyle name="Note 2 6 4 2" xfId="16558"/>
    <cellStyle name="Note 2 6 5" xfId="14764"/>
    <cellStyle name="Note 2 6 5 2" xfId="25073"/>
    <cellStyle name="Note 2 7" xfId="11552"/>
    <cellStyle name="Note 2 7 2" xfId="13421"/>
    <cellStyle name="Note 2 7 3" xfId="12939"/>
    <cellStyle name="Note 2 7 3 2" xfId="16597"/>
    <cellStyle name="Note 2 7 4" xfId="14803"/>
    <cellStyle name="Note 2 7 4 2" xfId="25000"/>
    <cellStyle name="Note 2 8" xfId="12875"/>
    <cellStyle name="Note 2 8 2" xfId="16533"/>
    <cellStyle name="Note 2 9" xfId="14739"/>
    <cellStyle name="Note 2 9 2" xfId="24991"/>
    <cellStyle name="Note 3" xfId="418"/>
    <cellStyle name="Note 3 2" xfId="10685"/>
    <cellStyle name="Note 3 3" xfId="11120"/>
    <cellStyle name="Note 3 4" xfId="11178"/>
    <cellStyle name="Note 3 4 2" xfId="11310"/>
    <cellStyle name="Note 3 4 3" xfId="11590"/>
    <cellStyle name="Note 3 4 3 2" xfId="13459"/>
    <cellStyle name="Note 3 4 3 3" xfId="12977"/>
    <cellStyle name="Note 3 4 3 3 2" xfId="16635"/>
    <cellStyle name="Note 3 4 3 4" xfId="14841"/>
    <cellStyle name="Note 3 4 3 4 2" xfId="25076"/>
    <cellStyle name="Note 3 4 4" xfId="12913"/>
    <cellStyle name="Note 3 4 4 2" xfId="16571"/>
    <cellStyle name="Note 3 4 5" xfId="14777"/>
    <cellStyle name="Note 3 4 5 2" xfId="25110"/>
    <cellStyle name="Note 3 5" xfId="11556"/>
    <cellStyle name="Note 3 5 2" xfId="13425"/>
    <cellStyle name="Note 3 5 3" xfId="12943"/>
    <cellStyle name="Note 3 5 3 2" xfId="16601"/>
    <cellStyle name="Note 3 5 4" xfId="14807"/>
    <cellStyle name="Note 3 5 4 2" xfId="25093"/>
    <cellStyle name="Note 3 6" xfId="12879"/>
    <cellStyle name="Note 3 6 2" xfId="16537"/>
    <cellStyle name="Note 3 7" xfId="14743"/>
    <cellStyle name="Note 3 7 2" xfId="25029"/>
    <cellStyle name="Note 4" xfId="10906"/>
    <cellStyle name="Note 4 2" xfId="10760"/>
    <cellStyle name="Note 5" xfId="10763"/>
    <cellStyle name="Note 5 2" xfId="11197"/>
    <cellStyle name="Note 5 3" xfId="11147"/>
    <cellStyle name="Note 5 3 2" xfId="11304"/>
    <cellStyle name="Note 5 3 3" xfId="11584"/>
    <cellStyle name="Note 5 3 3 2" xfId="13453"/>
    <cellStyle name="Note 5 3 3 3" xfId="12971"/>
    <cellStyle name="Note 5 3 3 3 2" xfId="16629"/>
    <cellStyle name="Note 5 3 3 4" xfId="14835"/>
    <cellStyle name="Note 5 3 3 4 2" xfId="25007"/>
    <cellStyle name="Note 5 3 4" xfId="12907"/>
    <cellStyle name="Note 5 3 4 2" xfId="16565"/>
    <cellStyle name="Note 5 3 5" xfId="14771"/>
    <cellStyle name="Note 5 3 5 2" xfId="25006"/>
    <cellStyle name="Note 5 4" xfId="11271"/>
    <cellStyle name="Note 6" xfId="11549"/>
    <cellStyle name="Note 6 2" xfId="13418"/>
    <cellStyle name="Note 6 3" xfId="12936"/>
    <cellStyle name="Note 6 3 2" xfId="16594"/>
    <cellStyle name="Note 6 4" xfId="14800"/>
    <cellStyle name="Note 6 4 2" xfId="25058"/>
    <cellStyle name="Note 7" xfId="10226"/>
    <cellStyle name="Output" xfId="125"/>
    <cellStyle name="Output 2" xfId="421"/>
    <cellStyle name="Output 2 2" xfId="857"/>
    <cellStyle name="Output 2 2 2" xfId="26923"/>
    <cellStyle name="Output 2 2 3" xfId="25449"/>
    <cellStyle name="Output 2 3" xfId="25408"/>
    <cellStyle name="Output 2 4" xfId="25140"/>
    <cellStyle name="Output 3" xfId="420"/>
    <cellStyle name="Output 3 2" xfId="26813"/>
    <cellStyle name="Output 3 3" xfId="25972"/>
    <cellStyle name="Output 4" xfId="10227"/>
    <cellStyle name="Percent" xfId="13" builtinId="5"/>
    <cellStyle name="Percent 10" xfId="25874"/>
    <cellStyle name="Percent 10 2" xfId="25931"/>
    <cellStyle name="Percent 10 3" xfId="25994"/>
    <cellStyle name="Percent 10 3 2" xfId="26038"/>
    <cellStyle name="Percent 10 4" xfId="26005"/>
    <cellStyle name="Percent 10 4 2" xfId="26095"/>
    <cellStyle name="Percent 10 4 3" xfId="26253"/>
    <cellStyle name="Percent 10 4 4" xfId="26404"/>
    <cellStyle name="Percent 11" xfId="25997"/>
    <cellStyle name="Percent 11 2" xfId="26250"/>
    <cellStyle name="Percent 11 3" xfId="26323"/>
    <cellStyle name="Percent 11 4" xfId="26204"/>
    <cellStyle name="Percent 2" xfId="8"/>
    <cellStyle name="Percent 2 10" xfId="3705"/>
    <cellStyle name="Percent 2 10 2" xfId="31294"/>
    <cellStyle name="Percent 2 10 3" xfId="6903"/>
    <cellStyle name="Percent 2 11" xfId="65"/>
    <cellStyle name="Percent 2 11 2" xfId="28115"/>
    <cellStyle name="Percent 2 11 3" xfId="6922"/>
    <cellStyle name="Percent 2 12" xfId="10116"/>
    <cellStyle name="Percent 2 13" xfId="28095"/>
    <cellStyle name="Percent 2 14" xfId="3712"/>
    <cellStyle name="Percent 2 2" xfId="19"/>
    <cellStyle name="Percent 2 2 2" xfId="3701"/>
    <cellStyle name="Percent 2 2 2 2" xfId="28090"/>
    <cellStyle name="Percent 2 2 2 3" xfId="31290"/>
    <cellStyle name="Percent 2 2 2 4" xfId="6899"/>
    <cellStyle name="Percent 2 2 3" xfId="171"/>
    <cellStyle name="Percent 2 2 4" xfId="28099"/>
    <cellStyle name="Percent 2 3" xfId="172"/>
    <cellStyle name="Percent 2 3 2" xfId="252"/>
    <cellStyle name="Percent 2 3 3" xfId="1042"/>
    <cellStyle name="Percent 2 3 3 2" xfId="2114"/>
    <cellStyle name="Percent 2 3 3 2 2" xfId="8512"/>
    <cellStyle name="Percent 2 3 3 2 3" xfId="27399"/>
    <cellStyle name="Percent 2 3 3 2 4" xfId="29705"/>
    <cellStyle name="Percent 2 3 3 2 5" xfId="5314"/>
    <cellStyle name="Percent 2 3 3 3" xfId="3173"/>
    <cellStyle name="Percent 2 3 3 3 2" xfId="9571"/>
    <cellStyle name="Percent 2 3 3 3 3" xfId="27859"/>
    <cellStyle name="Percent 2 3 3 3 4" xfId="30764"/>
    <cellStyle name="Percent 2 3 3 3 5" xfId="6373"/>
    <cellStyle name="Percent 2 3 3 4" xfId="7444"/>
    <cellStyle name="Percent 2 3 3 5" xfId="26994"/>
    <cellStyle name="Percent 2 3 3 6" xfId="28637"/>
    <cellStyle name="Percent 2 3 3 7" xfId="4246"/>
    <cellStyle name="Percent 2 3 4" xfId="1596"/>
    <cellStyle name="Percent 2 3 4 2" xfId="7994"/>
    <cellStyle name="Percent 2 3 4 3" xfId="27180"/>
    <cellStyle name="Percent 2 3 4 4" xfId="29187"/>
    <cellStyle name="Percent 2 3 4 5" xfId="4796"/>
    <cellStyle name="Percent 2 3 5" xfId="2643"/>
    <cellStyle name="Percent 2 3 5 2" xfId="9041"/>
    <cellStyle name="Percent 2 3 5 3" xfId="27628"/>
    <cellStyle name="Percent 2 3 5 4" xfId="30234"/>
    <cellStyle name="Percent 2 3 5 5" xfId="5843"/>
    <cellStyle name="Percent 2 3 6" xfId="6923"/>
    <cellStyle name="Percent 2 3 7" xfId="26728"/>
    <cellStyle name="Percent 2 3 8" xfId="28116"/>
    <cellStyle name="Percent 2 3 9" xfId="3725"/>
    <cellStyle name="Percent 2 4" xfId="181"/>
    <cellStyle name="Percent 2 4 2" xfId="1046"/>
    <cellStyle name="Percent 2 4 2 2" xfId="2118"/>
    <cellStyle name="Percent 2 4 2 2 2" xfId="8516"/>
    <cellStyle name="Percent 2 4 2 2 3" xfId="27403"/>
    <cellStyle name="Percent 2 4 2 2 4" xfId="29709"/>
    <cellStyle name="Percent 2 4 2 2 5" xfId="5318"/>
    <cellStyle name="Percent 2 4 2 3" xfId="3177"/>
    <cellStyle name="Percent 2 4 2 3 2" xfId="9575"/>
    <cellStyle name="Percent 2 4 2 3 3" xfId="27863"/>
    <cellStyle name="Percent 2 4 2 3 4" xfId="30768"/>
    <cellStyle name="Percent 2 4 2 3 5" xfId="6377"/>
    <cellStyle name="Percent 2 4 2 4" xfId="7448"/>
    <cellStyle name="Percent 2 4 2 5" xfId="26998"/>
    <cellStyle name="Percent 2 4 2 6" xfId="28641"/>
    <cellStyle name="Percent 2 4 2 7" xfId="4250"/>
    <cellStyle name="Percent 2 4 3" xfId="1600"/>
    <cellStyle name="Percent 2 4 3 2" xfId="7998"/>
    <cellStyle name="Percent 2 4 3 3" xfId="27184"/>
    <cellStyle name="Percent 2 4 3 4" xfId="29191"/>
    <cellStyle name="Percent 2 4 3 5" xfId="4800"/>
    <cellStyle name="Percent 2 4 4" xfId="2647"/>
    <cellStyle name="Percent 2 4 4 2" xfId="9045"/>
    <cellStyle name="Percent 2 4 4 3" xfId="27632"/>
    <cellStyle name="Percent 2 4 4 4" xfId="30238"/>
    <cellStyle name="Percent 2 4 4 5" xfId="5847"/>
    <cellStyle name="Percent 2 4 5" xfId="6930"/>
    <cellStyle name="Percent 2 4 6" xfId="26731"/>
    <cellStyle name="Percent 2 4 7" xfId="28123"/>
    <cellStyle name="Percent 2 4 8" xfId="3732"/>
    <cellStyle name="Percent 2 5" xfId="183"/>
    <cellStyle name="Percent 2 5 2" xfId="1059"/>
    <cellStyle name="Percent 2 5 2 2" xfId="2131"/>
    <cellStyle name="Percent 2 5 2 2 2" xfId="8529"/>
    <cellStyle name="Percent 2 5 2 2 3" xfId="27404"/>
    <cellStyle name="Percent 2 5 2 2 4" xfId="29722"/>
    <cellStyle name="Percent 2 5 2 2 5" xfId="5331"/>
    <cellStyle name="Percent 2 5 2 3" xfId="3190"/>
    <cellStyle name="Percent 2 5 2 3 2" xfId="9588"/>
    <cellStyle name="Percent 2 5 2 3 3" xfId="27864"/>
    <cellStyle name="Percent 2 5 2 3 4" xfId="30781"/>
    <cellStyle name="Percent 2 5 2 3 5" xfId="6390"/>
    <cellStyle name="Percent 2 5 2 4" xfId="7461"/>
    <cellStyle name="Percent 2 5 2 5" xfId="26999"/>
    <cellStyle name="Percent 2 5 2 6" xfId="28654"/>
    <cellStyle name="Percent 2 5 2 7" xfId="4263"/>
    <cellStyle name="Percent 2 5 3" xfId="1601"/>
    <cellStyle name="Percent 2 5 3 2" xfId="7999"/>
    <cellStyle name="Percent 2 5 3 3" xfId="27185"/>
    <cellStyle name="Percent 2 5 3 4" xfId="29192"/>
    <cellStyle name="Percent 2 5 3 5" xfId="4801"/>
    <cellStyle name="Percent 2 5 4" xfId="2660"/>
    <cellStyle name="Percent 2 5 4 2" xfId="9058"/>
    <cellStyle name="Percent 2 5 4 3" xfId="27633"/>
    <cellStyle name="Percent 2 5 4 4" xfId="30251"/>
    <cellStyle name="Percent 2 5 4 5" xfId="5860"/>
    <cellStyle name="Percent 2 5 5" xfId="6931"/>
    <cellStyle name="Percent 2 5 6" xfId="26732"/>
    <cellStyle name="Percent 2 5 7" xfId="28124"/>
    <cellStyle name="Percent 2 5 8" xfId="3733"/>
    <cellStyle name="Percent 2 6" xfId="1037"/>
    <cellStyle name="Percent 2 6 2" xfId="2109"/>
    <cellStyle name="Percent 2 6 2 2" xfId="8507"/>
    <cellStyle name="Percent 2 6 2 3" xfId="27394"/>
    <cellStyle name="Percent 2 6 2 4" xfId="29700"/>
    <cellStyle name="Percent 2 6 2 5" xfId="5309"/>
    <cellStyle name="Percent 2 6 3" xfId="3168"/>
    <cellStyle name="Percent 2 6 3 2" xfId="9566"/>
    <cellStyle name="Percent 2 6 3 3" xfId="27854"/>
    <cellStyle name="Percent 2 6 3 4" xfId="30759"/>
    <cellStyle name="Percent 2 6 3 5" xfId="6368"/>
    <cellStyle name="Percent 2 6 4" xfId="7439"/>
    <cellStyle name="Percent 2 6 5" xfId="26989"/>
    <cellStyle name="Percent 2 6 6" xfId="28632"/>
    <cellStyle name="Percent 2 6 7" xfId="4241"/>
    <cellStyle name="Percent 2 7" xfId="1567"/>
    <cellStyle name="Percent 2 7 2" xfId="1592"/>
    <cellStyle name="Percent 2 7 2 2" xfId="7990"/>
    <cellStyle name="Percent 2 7 2 3" xfId="27176"/>
    <cellStyle name="Percent 2 7 2 4" xfId="29183"/>
    <cellStyle name="Percent 2 7 2 5" xfId="4792"/>
    <cellStyle name="Percent 2 7 3" xfId="3698"/>
    <cellStyle name="Percent 2 7 3 2" xfId="10096"/>
    <cellStyle name="Percent 2 7 3 3" xfId="28089"/>
    <cellStyle name="Percent 2 7 3 4" xfId="31289"/>
    <cellStyle name="Percent 2 7 3 5" xfId="6898"/>
    <cellStyle name="Percent 2 7 4" xfId="7969"/>
    <cellStyle name="Percent 2 7 5" xfId="27165"/>
    <cellStyle name="Percent 2 7 6" xfId="29162"/>
    <cellStyle name="Percent 2 7 7" xfId="4771"/>
    <cellStyle name="Percent 2 8" xfId="1575"/>
    <cellStyle name="Percent 2 8 2" xfId="7973"/>
    <cellStyle name="Percent 2 8 3" xfId="27171"/>
    <cellStyle name="Percent 2 8 4" xfId="29166"/>
    <cellStyle name="Percent 2 8 5" xfId="4775"/>
    <cellStyle name="Percent 2 9" xfId="2639"/>
    <cellStyle name="Percent 2 9 2" xfId="9037"/>
    <cellStyle name="Percent 2 9 3" xfId="27624"/>
    <cellStyle name="Percent 2 9 4" xfId="30230"/>
    <cellStyle name="Percent 2 9 5" xfId="5839"/>
    <cellStyle name="Percent 3" xfId="21"/>
    <cellStyle name="Percent 3 2" xfId="253"/>
    <cellStyle name="Percent 3 2 2" xfId="859"/>
    <cellStyle name="Percent 3 2 2 2" xfId="1535"/>
    <cellStyle name="Percent 3 2 2 2 2" xfId="2607"/>
    <cellStyle name="Percent 3 2 2 2 2 2" xfId="9005"/>
    <cellStyle name="Percent 3 2 2 2 2 3" xfId="27608"/>
    <cellStyle name="Percent 3 2 2 2 2 4" xfId="30198"/>
    <cellStyle name="Percent 3 2 2 2 2 5" xfId="5807"/>
    <cellStyle name="Percent 3 2 2 2 3" xfId="3666"/>
    <cellStyle name="Percent 3 2 2 2 3 2" xfId="10064"/>
    <cellStyle name="Percent 3 2 2 2 3 3" xfId="28069"/>
    <cellStyle name="Percent 3 2 2 2 3 4" xfId="31257"/>
    <cellStyle name="Percent 3 2 2 2 3 5" xfId="6866"/>
    <cellStyle name="Percent 3 2 2 2 4" xfId="7937"/>
    <cellStyle name="Percent 3 2 2 2 5" xfId="27149"/>
    <cellStyle name="Percent 3 2 2 2 6" xfId="29130"/>
    <cellStyle name="Percent 3 2 2 2 7" xfId="4739"/>
    <cellStyle name="Percent 3 2 2 3" xfId="2077"/>
    <cellStyle name="Percent 3 2 2 3 2" xfId="8475"/>
    <cellStyle name="Percent 3 2 2 3 3" xfId="27375"/>
    <cellStyle name="Percent 3 2 2 3 4" xfId="29668"/>
    <cellStyle name="Percent 3 2 2 3 5" xfId="5277"/>
    <cellStyle name="Percent 3 2 2 4" xfId="3136"/>
    <cellStyle name="Percent 3 2 2 4 2" xfId="9534"/>
    <cellStyle name="Percent 3 2 2 4 3" xfId="27833"/>
    <cellStyle name="Percent 3 2 2 4 4" xfId="30727"/>
    <cellStyle name="Percent 3 2 2 4 5" xfId="6336"/>
    <cellStyle name="Percent 3 2 2 5" xfId="7407"/>
    <cellStyle name="Percent 3 2 2 6" xfId="26924"/>
    <cellStyle name="Percent 3 2 2 7" xfId="28600"/>
    <cellStyle name="Percent 3 2 2 8" xfId="4209"/>
    <cellStyle name="Percent 3 3" xfId="254"/>
    <cellStyle name="Percent 3 4" xfId="424"/>
    <cellStyle name="Percent 3 4 2" xfId="1176"/>
    <cellStyle name="Percent 3 4 2 2" xfId="2248"/>
    <cellStyle name="Percent 3 4 2 2 2" xfId="8646"/>
    <cellStyle name="Percent 3 4 2 2 3" xfId="27454"/>
    <cellStyle name="Percent 3 4 2 2 4" xfId="29839"/>
    <cellStyle name="Percent 3 4 2 2 5" xfId="5448"/>
    <cellStyle name="Percent 3 4 2 3" xfId="3307"/>
    <cellStyle name="Percent 3 4 2 3 2" xfId="9705"/>
    <cellStyle name="Percent 3 4 2 3 3" xfId="27915"/>
    <cellStyle name="Percent 3 4 2 3 4" xfId="30898"/>
    <cellStyle name="Percent 3 4 2 3 5" xfId="6507"/>
    <cellStyle name="Percent 3 4 2 4" xfId="7578"/>
    <cellStyle name="Percent 3 4 2 5" xfId="27043"/>
    <cellStyle name="Percent 3 4 2 6" xfId="28771"/>
    <cellStyle name="Percent 3 4 2 7" xfId="4380"/>
    <cellStyle name="Percent 3 4 3" xfId="1718"/>
    <cellStyle name="Percent 3 4 3 2" xfId="8116"/>
    <cellStyle name="Percent 3 4 3 3" xfId="27233"/>
    <cellStyle name="Percent 3 4 3 4" xfId="29309"/>
    <cellStyle name="Percent 3 4 3 5" xfId="4918"/>
    <cellStyle name="Percent 3 4 4" xfId="2777"/>
    <cellStyle name="Percent 3 4 4 2" xfId="9175"/>
    <cellStyle name="Percent 3 4 4 3" xfId="27683"/>
    <cellStyle name="Percent 3 4 4 4" xfId="30368"/>
    <cellStyle name="Percent 3 4 4 5" xfId="5977"/>
    <cellStyle name="Percent 3 4 5" xfId="7048"/>
    <cellStyle name="Percent 3 4 6" xfId="26814"/>
    <cellStyle name="Percent 3 4 7" xfId="28241"/>
    <cellStyle name="Percent 3 4 8" xfId="3850"/>
    <cellStyle name="Percent 4" xfId="182"/>
    <cellStyle name="Percent 4 2" xfId="256"/>
    <cellStyle name="Percent 4 2 2" xfId="1096"/>
    <cellStyle name="Percent 4 2 2 2" xfId="2168"/>
    <cellStyle name="Percent 4 2 2 2 2" xfId="8566"/>
    <cellStyle name="Percent 4 2 2 2 3" xfId="27436"/>
    <cellStyle name="Percent 4 2 2 2 4" xfId="29759"/>
    <cellStyle name="Percent 4 2 2 2 5" xfId="5368"/>
    <cellStyle name="Percent 4 2 2 3" xfId="3227"/>
    <cellStyle name="Percent 4 2 2 3 2" xfId="9625"/>
    <cellStyle name="Percent 4 2 2 3 3" xfId="27897"/>
    <cellStyle name="Percent 4 2 2 3 4" xfId="30818"/>
    <cellStyle name="Percent 4 2 2 3 5" xfId="6427"/>
    <cellStyle name="Percent 4 2 2 4" xfId="7498"/>
    <cellStyle name="Percent 4 2 2 5" xfId="27030"/>
    <cellStyle name="Percent 4 2 2 6" xfId="28691"/>
    <cellStyle name="Percent 4 2 2 7" xfId="4300"/>
    <cellStyle name="Percent 4 2 3" xfId="1638"/>
    <cellStyle name="Percent 4 2 3 2" xfId="8036"/>
    <cellStyle name="Percent 4 2 3 3" xfId="27216"/>
    <cellStyle name="Percent 4 2 3 4" xfId="29229"/>
    <cellStyle name="Percent 4 2 3 5" xfId="4838"/>
    <cellStyle name="Percent 4 2 4" xfId="2697"/>
    <cellStyle name="Percent 4 2 4 2" xfId="9095"/>
    <cellStyle name="Percent 4 2 4 3" xfId="27665"/>
    <cellStyle name="Percent 4 2 4 4" xfId="30288"/>
    <cellStyle name="Percent 4 2 4 5" xfId="5897"/>
    <cellStyle name="Percent 4 2 5" xfId="6968"/>
    <cellStyle name="Percent 4 2 5 2" xfId="26770"/>
    <cellStyle name="Percent 4 2 6" xfId="10759"/>
    <cellStyle name="Percent 4 2 7" xfId="28161"/>
    <cellStyle name="Percent 4 2 8" xfId="3770"/>
    <cellStyle name="Percent 4 3" xfId="425"/>
    <cellStyle name="Percent 4 3 2" xfId="26815"/>
    <cellStyle name="Percent 4 3 3" xfId="26205"/>
    <cellStyle name="Percent 4 4" xfId="255"/>
    <cellStyle name="Percent 4 4 2" xfId="1095"/>
    <cellStyle name="Percent 4 4 2 2" xfId="2167"/>
    <cellStyle name="Percent 4 4 2 2 2" xfId="8565"/>
    <cellStyle name="Percent 4 4 2 2 3" xfId="27435"/>
    <cellStyle name="Percent 4 4 2 2 4" xfId="29758"/>
    <cellStyle name="Percent 4 4 2 2 5" xfId="5367"/>
    <cellStyle name="Percent 4 4 2 3" xfId="3226"/>
    <cellStyle name="Percent 4 4 2 3 2" xfId="9624"/>
    <cellStyle name="Percent 4 4 2 3 3" xfId="27896"/>
    <cellStyle name="Percent 4 4 2 3 4" xfId="30817"/>
    <cellStyle name="Percent 4 4 2 3 5" xfId="6426"/>
    <cellStyle name="Percent 4 4 2 4" xfId="7497"/>
    <cellStyle name="Percent 4 4 2 5" xfId="27029"/>
    <cellStyle name="Percent 4 4 2 6" xfId="28690"/>
    <cellStyle name="Percent 4 4 2 7" xfId="4299"/>
    <cellStyle name="Percent 4 4 3" xfId="1637"/>
    <cellStyle name="Percent 4 4 3 2" xfId="8035"/>
    <cellStyle name="Percent 4 4 3 3" xfId="27215"/>
    <cellStyle name="Percent 4 4 3 4" xfId="29228"/>
    <cellStyle name="Percent 4 4 3 5" xfId="4837"/>
    <cellStyle name="Percent 4 4 4" xfId="2696"/>
    <cellStyle name="Percent 4 4 4 2" xfId="9094"/>
    <cellStyle name="Percent 4 4 4 3" xfId="27664"/>
    <cellStyle name="Percent 4 4 4 4" xfId="30287"/>
    <cellStyle name="Percent 4 4 4 5" xfId="5896"/>
    <cellStyle name="Percent 4 4 5" xfId="6967"/>
    <cellStyle name="Percent 4 4 6" xfId="26769"/>
    <cellStyle name="Percent 4 4 7" xfId="28160"/>
    <cellStyle name="Percent 4 4 8" xfId="3769"/>
    <cellStyle name="Percent 5" xfId="257"/>
    <cellStyle name="Percent 5 10" xfId="10299"/>
    <cellStyle name="Percent 5 11" xfId="28162"/>
    <cellStyle name="Percent 5 12" xfId="3771"/>
    <cellStyle name="Percent 5 2" xfId="941"/>
    <cellStyle name="Percent 5 2 10" xfId="10645"/>
    <cellStyle name="Percent 5 2 2" xfId="11183"/>
    <cellStyle name="Percent 5 2 2 2" xfId="11506"/>
    <cellStyle name="Percent 5 2 2 2 2" xfId="11996"/>
    <cellStyle name="Percent 5 2 2 2 2 2" xfId="12836"/>
    <cellStyle name="Percent 5 2 2 2 2 2 2" xfId="14694"/>
    <cellStyle name="Percent 5 2 2 2 2 2 2 2" xfId="18286"/>
    <cellStyle name="Percent 5 2 2 2 2 2 2 2 2" xfId="24954"/>
    <cellStyle name="Percent 5 2 2 2 2 2 2 3" xfId="21622"/>
    <cellStyle name="Percent 5 2 2 2 2 2 3" xfId="16494"/>
    <cellStyle name="Percent 5 2 2 2 2 2 3 2" xfId="23289"/>
    <cellStyle name="Percent 5 2 2 2 2 2 4" xfId="19956"/>
    <cellStyle name="Percent 5 2 2 2 2 3" xfId="13860"/>
    <cellStyle name="Percent 5 2 2 2 2 3 2" xfId="17453"/>
    <cellStyle name="Percent 5 2 2 2 2 3 2 2" xfId="24121"/>
    <cellStyle name="Percent 5 2 2 2 2 3 3" xfId="20789"/>
    <cellStyle name="Percent 5 2 2 2 2 4" xfId="15661"/>
    <cellStyle name="Percent 5 2 2 2 2 4 2" xfId="22456"/>
    <cellStyle name="Percent 5 2 2 2 2 5" xfId="19123"/>
    <cellStyle name="Percent 5 2 2 2 3" xfId="12420"/>
    <cellStyle name="Percent 5 2 2 2 3 2" xfId="14278"/>
    <cellStyle name="Percent 5 2 2 2 3 2 2" xfId="17870"/>
    <cellStyle name="Percent 5 2 2 2 3 2 2 2" xfId="24538"/>
    <cellStyle name="Percent 5 2 2 2 3 2 3" xfId="21206"/>
    <cellStyle name="Percent 5 2 2 2 3 3" xfId="16078"/>
    <cellStyle name="Percent 5 2 2 2 3 3 2" xfId="22873"/>
    <cellStyle name="Percent 5 2 2 2 3 4" xfId="19540"/>
    <cellStyle name="Percent 5 2 2 2 4" xfId="13380"/>
    <cellStyle name="Percent 5 2 2 2 4 2" xfId="17037"/>
    <cellStyle name="Percent 5 2 2 2 4 2 2" xfId="23705"/>
    <cellStyle name="Percent 5 2 2 2 4 3" xfId="20373"/>
    <cellStyle name="Percent 5 2 2 2 5" xfId="15245"/>
    <cellStyle name="Percent 5 2 2 2 5 2" xfId="22040"/>
    <cellStyle name="Percent 5 2 2 2 6" xfId="18707"/>
    <cellStyle name="Percent 5 2 2 3" xfId="11783"/>
    <cellStyle name="Percent 5 2 2 3 2" xfId="12628"/>
    <cellStyle name="Percent 5 2 2 3 2 2" xfId="14486"/>
    <cellStyle name="Percent 5 2 2 3 2 2 2" xfId="18078"/>
    <cellStyle name="Percent 5 2 2 3 2 2 2 2" xfId="24746"/>
    <cellStyle name="Percent 5 2 2 3 2 2 3" xfId="21414"/>
    <cellStyle name="Percent 5 2 2 3 2 3" xfId="16286"/>
    <cellStyle name="Percent 5 2 2 3 2 3 2" xfId="23081"/>
    <cellStyle name="Percent 5 2 2 3 2 4" xfId="19748"/>
    <cellStyle name="Percent 5 2 2 3 3" xfId="13652"/>
    <cellStyle name="Percent 5 2 2 3 3 2" xfId="17245"/>
    <cellStyle name="Percent 5 2 2 3 3 2 2" xfId="23913"/>
    <cellStyle name="Percent 5 2 2 3 3 3" xfId="20581"/>
    <cellStyle name="Percent 5 2 2 3 4" xfId="15453"/>
    <cellStyle name="Percent 5 2 2 3 4 2" xfId="22248"/>
    <cellStyle name="Percent 5 2 2 3 5" xfId="18915"/>
    <cellStyle name="Percent 5 2 2 4" xfId="12211"/>
    <cellStyle name="Percent 5 2 2 4 2" xfId="14069"/>
    <cellStyle name="Percent 5 2 2 4 2 2" xfId="17661"/>
    <cellStyle name="Percent 5 2 2 4 2 2 2" xfId="24329"/>
    <cellStyle name="Percent 5 2 2 4 2 3" xfId="20997"/>
    <cellStyle name="Percent 5 2 2 4 3" xfId="15869"/>
    <cellStyle name="Percent 5 2 2 4 3 2" xfId="22664"/>
    <cellStyle name="Percent 5 2 2 4 4" xfId="19331"/>
    <cellStyle name="Percent 5 2 2 5" xfId="13171"/>
    <cellStyle name="Percent 5 2 2 5 2" xfId="16828"/>
    <cellStyle name="Percent 5 2 2 5 2 2" xfId="23496"/>
    <cellStyle name="Percent 5 2 2 5 3" xfId="20164"/>
    <cellStyle name="Percent 5 2 2 6" xfId="15036"/>
    <cellStyle name="Percent 5 2 2 6 2" xfId="21831"/>
    <cellStyle name="Percent 5 2 2 7" xfId="18367"/>
    <cellStyle name="Percent 5 2 2 8" xfId="26325"/>
    <cellStyle name="Percent 5 2 3" xfId="11402"/>
    <cellStyle name="Percent 5 2 3 2" xfId="11892"/>
    <cellStyle name="Percent 5 2 3 2 2" xfId="12732"/>
    <cellStyle name="Percent 5 2 3 2 2 2" xfId="14590"/>
    <cellStyle name="Percent 5 2 3 2 2 2 2" xfId="18182"/>
    <cellStyle name="Percent 5 2 3 2 2 2 2 2" xfId="24850"/>
    <cellStyle name="Percent 5 2 3 2 2 2 3" xfId="21518"/>
    <cellStyle name="Percent 5 2 3 2 2 3" xfId="16390"/>
    <cellStyle name="Percent 5 2 3 2 2 3 2" xfId="23185"/>
    <cellStyle name="Percent 5 2 3 2 2 4" xfId="19852"/>
    <cellStyle name="Percent 5 2 3 2 3" xfId="13756"/>
    <cellStyle name="Percent 5 2 3 2 3 2" xfId="17349"/>
    <cellStyle name="Percent 5 2 3 2 3 2 2" xfId="24017"/>
    <cellStyle name="Percent 5 2 3 2 3 3" xfId="20685"/>
    <cellStyle name="Percent 5 2 3 2 4" xfId="15557"/>
    <cellStyle name="Percent 5 2 3 2 4 2" xfId="22352"/>
    <cellStyle name="Percent 5 2 3 2 5" xfId="19019"/>
    <cellStyle name="Percent 5 2 3 3" xfId="12316"/>
    <cellStyle name="Percent 5 2 3 3 2" xfId="14174"/>
    <cellStyle name="Percent 5 2 3 3 2 2" xfId="17766"/>
    <cellStyle name="Percent 5 2 3 3 2 2 2" xfId="24434"/>
    <cellStyle name="Percent 5 2 3 3 2 3" xfId="21102"/>
    <cellStyle name="Percent 5 2 3 3 3" xfId="15974"/>
    <cellStyle name="Percent 5 2 3 3 3 2" xfId="22769"/>
    <cellStyle name="Percent 5 2 3 3 4" xfId="19436"/>
    <cellStyle name="Percent 5 2 3 4" xfId="13276"/>
    <cellStyle name="Percent 5 2 3 4 2" xfId="16933"/>
    <cellStyle name="Percent 5 2 3 4 2 2" xfId="23601"/>
    <cellStyle name="Percent 5 2 3 4 3" xfId="20269"/>
    <cellStyle name="Percent 5 2 3 5" xfId="15141"/>
    <cellStyle name="Percent 5 2 3 5 2" xfId="21936"/>
    <cellStyle name="Percent 5 2 3 6" xfId="18603"/>
    <cellStyle name="Percent 5 2 4" xfId="11678"/>
    <cellStyle name="Percent 5 2 4 2" xfId="12523"/>
    <cellStyle name="Percent 5 2 4 2 2" xfId="14381"/>
    <cellStyle name="Percent 5 2 4 2 2 2" xfId="17973"/>
    <cellStyle name="Percent 5 2 4 2 2 2 2" xfId="24641"/>
    <cellStyle name="Percent 5 2 4 2 2 3" xfId="21309"/>
    <cellStyle name="Percent 5 2 4 2 3" xfId="16181"/>
    <cellStyle name="Percent 5 2 4 2 3 2" xfId="22976"/>
    <cellStyle name="Percent 5 2 4 2 4" xfId="19643"/>
    <cellStyle name="Percent 5 2 4 3" xfId="13547"/>
    <cellStyle name="Percent 5 2 4 3 2" xfId="17140"/>
    <cellStyle name="Percent 5 2 4 3 2 2" xfId="23808"/>
    <cellStyle name="Percent 5 2 4 3 3" xfId="20476"/>
    <cellStyle name="Percent 5 2 4 4" xfId="15348"/>
    <cellStyle name="Percent 5 2 4 4 2" xfId="22143"/>
    <cellStyle name="Percent 5 2 4 5" xfId="18810"/>
    <cellStyle name="Percent 5 2 5" xfId="12106"/>
    <cellStyle name="Percent 5 2 5 2" xfId="13964"/>
    <cellStyle name="Percent 5 2 5 2 2" xfId="17556"/>
    <cellStyle name="Percent 5 2 5 2 2 2" xfId="24224"/>
    <cellStyle name="Percent 5 2 5 2 3" xfId="20892"/>
    <cellStyle name="Percent 5 2 5 3" xfId="15764"/>
    <cellStyle name="Percent 5 2 5 3 2" xfId="22559"/>
    <cellStyle name="Percent 5 2 5 4" xfId="19226"/>
    <cellStyle name="Percent 5 2 6" xfId="13066"/>
    <cellStyle name="Percent 5 2 6 2" xfId="16723"/>
    <cellStyle name="Percent 5 2 6 2 2" xfId="23391"/>
    <cellStyle name="Percent 5 2 6 3" xfId="20059"/>
    <cellStyle name="Percent 5 2 7" xfId="14931"/>
    <cellStyle name="Percent 5 2 7 2" xfId="21726"/>
    <cellStyle name="Percent 5 2 8" xfId="18381"/>
    <cellStyle name="Percent 5 2 9" xfId="26947"/>
    <cellStyle name="Percent 5 3" xfId="1097"/>
    <cellStyle name="Percent 5 3 10" xfId="28692"/>
    <cellStyle name="Percent 5 3 11" xfId="4301"/>
    <cellStyle name="Percent 5 3 2" xfId="2169"/>
    <cellStyle name="Percent 5 3 2 10" xfId="5369"/>
    <cellStyle name="Percent 5 3 2 2" xfId="8567"/>
    <cellStyle name="Percent 5 3 2 2 2" xfId="12780"/>
    <cellStyle name="Percent 5 3 2 2 2 2" xfId="14638"/>
    <cellStyle name="Percent 5 3 2 2 2 2 2" xfId="18230"/>
    <cellStyle name="Percent 5 3 2 2 2 2 2 2" xfId="24898"/>
    <cellStyle name="Percent 5 3 2 2 2 2 3" xfId="21566"/>
    <cellStyle name="Percent 5 3 2 2 2 3" xfId="16438"/>
    <cellStyle name="Percent 5 3 2 2 2 3 2" xfId="23233"/>
    <cellStyle name="Percent 5 3 2 2 2 4" xfId="19900"/>
    <cellStyle name="Percent 5 3 2 2 3" xfId="13804"/>
    <cellStyle name="Percent 5 3 2 2 3 2" xfId="17397"/>
    <cellStyle name="Percent 5 3 2 2 3 2 2" xfId="24065"/>
    <cellStyle name="Percent 5 3 2 2 3 3" xfId="20733"/>
    <cellStyle name="Percent 5 3 2 2 4" xfId="15605"/>
    <cellStyle name="Percent 5 3 2 2 4 2" xfId="22400"/>
    <cellStyle name="Percent 5 3 2 2 5" xfId="19067"/>
    <cellStyle name="Percent 5 3 2 2 6" xfId="11940"/>
    <cellStyle name="Percent 5 3 2 3" xfId="12364"/>
    <cellStyle name="Percent 5 3 2 3 2" xfId="14222"/>
    <cellStyle name="Percent 5 3 2 3 2 2" xfId="17814"/>
    <cellStyle name="Percent 5 3 2 3 2 2 2" xfId="24482"/>
    <cellStyle name="Percent 5 3 2 3 2 3" xfId="21150"/>
    <cellStyle name="Percent 5 3 2 3 3" xfId="16022"/>
    <cellStyle name="Percent 5 3 2 3 3 2" xfId="22817"/>
    <cellStyle name="Percent 5 3 2 3 4" xfId="19484"/>
    <cellStyle name="Percent 5 3 2 4" xfId="13324"/>
    <cellStyle name="Percent 5 3 2 4 2" xfId="16981"/>
    <cellStyle name="Percent 5 3 2 4 2 2" xfId="23649"/>
    <cellStyle name="Percent 5 3 2 4 3" xfId="20317"/>
    <cellStyle name="Percent 5 3 2 5" xfId="15189"/>
    <cellStyle name="Percent 5 3 2 5 2" xfId="21984"/>
    <cellStyle name="Percent 5 3 2 6" xfId="18651"/>
    <cellStyle name="Percent 5 3 2 7" xfId="25830"/>
    <cellStyle name="Percent 5 3 2 8" xfId="11450"/>
    <cellStyle name="Percent 5 3 2 9" xfId="29760"/>
    <cellStyle name="Percent 5 3 3" xfId="3228"/>
    <cellStyle name="Percent 5 3 3 2" xfId="9626"/>
    <cellStyle name="Percent 5 3 3 2 2" xfId="14429"/>
    <cellStyle name="Percent 5 3 3 2 2 2" xfId="18021"/>
    <cellStyle name="Percent 5 3 3 2 2 2 2" xfId="24689"/>
    <cellStyle name="Percent 5 3 3 2 2 3" xfId="21357"/>
    <cellStyle name="Percent 5 3 3 2 2 4" xfId="25922"/>
    <cellStyle name="Percent 5 3 3 2 3" xfId="16229"/>
    <cellStyle name="Percent 5 3 3 2 3 2" xfId="23024"/>
    <cellStyle name="Percent 5 3 3 2 3 2 2" xfId="26119"/>
    <cellStyle name="Percent 5 3 3 2 3 3" xfId="26277"/>
    <cellStyle name="Percent 5 3 3 2 3 4" xfId="26403"/>
    <cellStyle name="Percent 5 3 3 2 3 5" xfId="26029"/>
    <cellStyle name="Percent 5 3 3 2 4" xfId="19691"/>
    <cellStyle name="Percent 5 3 3 2 4 2" xfId="26207"/>
    <cellStyle name="Percent 5 3 3 2 5" xfId="25882"/>
    <cellStyle name="Percent 5 3 3 2 6" xfId="12571"/>
    <cellStyle name="Percent 5 3 3 3" xfId="13595"/>
    <cellStyle name="Percent 5 3 3 3 2" xfId="17188"/>
    <cellStyle name="Percent 5 3 3 3 2 2" xfId="23856"/>
    <cellStyle name="Percent 5 3 3 3 3" xfId="20524"/>
    <cellStyle name="Percent 5 3 3 3 4" xfId="25867"/>
    <cellStyle name="Percent 5 3 3 4" xfId="15396"/>
    <cellStyle name="Percent 5 3 3 4 2" xfId="22191"/>
    <cellStyle name="Percent 5 3 3 4 2 2" xfId="26104"/>
    <cellStyle name="Percent 5 3 3 4 3" xfId="26261"/>
    <cellStyle name="Percent 5 3 3 4 4" xfId="26483"/>
    <cellStyle name="Percent 5 3 3 4 5" xfId="26014"/>
    <cellStyle name="Percent 5 3 3 5" xfId="18858"/>
    <cellStyle name="Percent 5 3 3 5 2" xfId="26206"/>
    <cellStyle name="Percent 5 3 3 6" xfId="25787"/>
    <cellStyle name="Percent 5 3 3 7" xfId="11726"/>
    <cellStyle name="Percent 5 3 3 8" xfId="30819"/>
    <cellStyle name="Percent 5 3 3 9" xfId="6428"/>
    <cellStyle name="Percent 5 3 4" xfId="7499"/>
    <cellStyle name="Percent 5 3 4 2" xfId="14012"/>
    <cellStyle name="Percent 5 3 4 2 2" xfId="17604"/>
    <cellStyle name="Percent 5 3 4 2 2 2" xfId="24272"/>
    <cellStyle name="Percent 5 3 4 2 3" xfId="20940"/>
    <cellStyle name="Percent 5 3 4 3" xfId="15812"/>
    <cellStyle name="Percent 5 3 4 3 2" xfId="22607"/>
    <cellStyle name="Percent 5 3 4 4" xfId="19274"/>
    <cellStyle name="Percent 5 3 4 5" xfId="12154"/>
    <cellStyle name="Percent 5 3 5" xfId="13114"/>
    <cellStyle name="Percent 5 3 5 2" xfId="16771"/>
    <cellStyle name="Percent 5 3 5 2 2" xfId="23439"/>
    <cellStyle name="Percent 5 3 5 3" xfId="20107"/>
    <cellStyle name="Percent 5 3 6" xfId="14979"/>
    <cellStyle name="Percent 5 3 6 2" xfId="21774"/>
    <cellStyle name="Percent 5 3 7" xfId="18492"/>
    <cellStyle name="Percent 5 3 8" xfId="25531"/>
    <cellStyle name="Percent 5 3 9" xfId="11100"/>
    <cellStyle name="Percent 5 4" xfId="1639"/>
    <cellStyle name="Percent 5 4 2" xfId="8037"/>
    <cellStyle name="Percent 5 4 2 2" xfId="12666"/>
    <cellStyle name="Percent 5 4 2 2 2" xfId="14524"/>
    <cellStyle name="Percent 5 4 2 2 2 2" xfId="18116"/>
    <cellStyle name="Percent 5 4 2 2 2 2 2" xfId="24784"/>
    <cellStyle name="Percent 5 4 2 2 2 3" xfId="21452"/>
    <cellStyle name="Percent 5 4 2 2 3" xfId="16324"/>
    <cellStyle name="Percent 5 4 2 2 3 2" xfId="23119"/>
    <cellStyle name="Percent 5 4 2 2 4" xfId="19786"/>
    <cellStyle name="Percent 5 4 2 3" xfId="13690"/>
    <cellStyle name="Percent 5 4 2 3 2" xfId="17283"/>
    <cellStyle name="Percent 5 4 2 3 2 2" xfId="23951"/>
    <cellStyle name="Percent 5 4 2 3 3" xfId="20619"/>
    <cellStyle name="Percent 5 4 2 4" xfId="15491"/>
    <cellStyle name="Percent 5 4 2 4 2" xfId="22286"/>
    <cellStyle name="Percent 5 4 2 5" xfId="18953"/>
    <cellStyle name="Percent 5 4 2 6" xfId="26326"/>
    <cellStyle name="Percent 5 4 2 7" xfId="11826"/>
    <cellStyle name="Percent 5 4 3" xfId="12250"/>
    <cellStyle name="Percent 5 4 3 2" xfId="14108"/>
    <cellStyle name="Percent 5 4 3 2 2" xfId="17700"/>
    <cellStyle name="Percent 5 4 3 2 2 2" xfId="24368"/>
    <cellStyle name="Percent 5 4 3 2 3" xfId="21036"/>
    <cellStyle name="Percent 5 4 3 3" xfId="15908"/>
    <cellStyle name="Percent 5 4 3 3 2" xfId="22703"/>
    <cellStyle name="Percent 5 4 3 4" xfId="19370"/>
    <cellStyle name="Percent 5 4 4" xfId="13210"/>
    <cellStyle name="Percent 5 4 4 2" xfId="16867"/>
    <cellStyle name="Percent 5 4 4 2 2" xfId="23535"/>
    <cellStyle name="Percent 5 4 4 3" xfId="20203"/>
    <cellStyle name="Percent 5 4 5" xfId="15075"/>
    <cellStyle name="Percent 5 4 5 2" xfId="21870"/>
    <cellStyle name="Percent 5 4 6" xfId="18437"/>
    <cellStyle name="Percent 5 4 7" xfId="11336"/>
    <cellStyle name="Percent 5 4 8" xfId="29230"/>
    <cellStyle name="Percent 5 4 9" xfId="4839"/>
    <cellStyle name="Percent 5 5" xfId="2698"/>
    <cellStyle name="Percent 5 5 2" xfId="9096"/>
    <cellStyle name="Percent 5 5 2 2" xfId="14315"/>
    <cellStyle name="Percent 5 5 2 2 2" xfId="17907"/>
    <cellStyle name="Percent 5 5 2 2 2 2" xfId="24575"/>
    <cellStyle name="Percent 5 5 2 2 3" xfId="21243"/>
    <cellStyle name="Percent 5 5 2 3" xfId="16115"/>
    <cellStyle name="Percent 5 5 2 3 2" xfId="22910"/>
    <cellStyle name="Percent 5 5 2 4" xfId="19577"/>
    <cellStyle name="Percent 5 5 2 5" xfId="12457"/>
    <cellStyle name="Percent 5 5 3" xfId="13481"/>
    <cellStyle name="Percent 5 5 3 2" xfId="17074"/>
    <cellStyle name="Percent 5 5 3 2 2" xfId="23742"/>
    <cellStyle name="Percent 5 5 3 3" xfId="20410"/>
    <cellStyle name="Percent 5 5 4" xfId="15282"/>
    <cellStyle name="Percent 5 5 4 2" xfId="22077"/>
    <cellStyle name="Percent 5 5 5" xfId="18744"/>
    <cellStyle name="Percent 5 5 6" xfId="26324"/>
    <cellStyle name="Percent 5 5 7" xfId="11612"/>
    <cellStyle name="Percent 5 5 8" xfId="30289"/>
    <cellStyle name="Percent 5 5 9" xfId="5898"/>
    <cellStyle name="Percent 5 6" xfId="6969"/>
    <cellStyle name="Percent 5 6 2" xfId="13898"/>
    <cellStyle name="Percent 5 6 2 2" xfId="17490"/>
    <cellStyle name="Percent 5 6 2 2 2" xfId="24158"/>
    <cellStyle name="Percent 5 6 2 3" xfId="20826"/>
    <cellStyle name="Percent 5 6 3" xfId="15698"/>
    <cellStyle name="Percent 5 6 3 2" xfId="22493"/>
    <cellStyle name="Percent 5 6 4" xfId="19160"/>
    <cellStyle name="Percent 5 6 5" xfId="12040"/>
    <cellStyle name="Percent 5 7" xfId="13000"/>
    <cellStyle name="Percent 5 7 2" xfId="16657"/>
    <cellStyle name="Percent 5 7 2 2" xfId="23325"/>
    <cellStyle name="Percent 5 7 3" xfId="19993"/>
    <cellStyle name="Percent 5 8" xfId="14865"/>
    <cellStyle name="Percent 5 8 2" xfId="21660"/>
    <cellStyle name="Percent 5 9" xfId="18500"/>
    <cellStyle name="Percent 6" xfId="258"/>
    <cellStyle name="Percent 6 10" xfId="10546"/>
    <cellStyle name="Percent 6 2" xfId="427"/>
    <cellStyle name="Percent 6 2 10" xfId="28243"/>
    <cellStyle name="Percent 6 2 11" xfId="3852"/>
    <cellStyle name="Percent 6 2 2" xfId="1178"/>
    <cellStyle name="Percent 6 2 2 10" xfId="28773"/>
    <cellStyle name="Percent 6 2 2 11" xfId="4382"/>
    <cellStyle name="Percent 6 2 2 2" xfId="2250"/>
    <cellStyle name="Percent 6 2 2 2 2" xfId="8648"/>
    <cellStyle name="Percent 6 2 2 2 2 2" xfId="12786"/>
    <cellStyle name="Percent 6 2 2 2 2 2 2" xfId="14644"/>
    <cellStyle name="Percent 6 2 2 2 2 2 2 2" xfId="18236"/>
    <cellStyle name="Percent 6 2 2 2 2 2 2 2 2" xfId="24904"/>
    <cellStyle name="Percent 6 2 2 2 2 2 2 3" xfId="21572"/>
    <cellStyle name="Percent 6 2 2 2 2 2 3" xfId="16444"/>
    <cellStyle name="Percent 6 2 2 2 2 2 3 2" xfId="23239"/>
    <cellStyle name="Percent 6 2 2 2 2 2 4" xfId="19906"/>
    <cellStyle name="Percent 6 2 2 2 2 3" xfId="13810"/>
    <cellStyle name="Percent 6 2 2 2 2 3 2" xfId="17403"/>
    <cellStyle name="Percent 6 2 2 2 2 3 2 2" xfId="24071"/>
    <cellStyle name="Percent 6 2 2 2 2 3 3" xfId="20739"/>
    <cellStyle name="Percent 6 2 2 2 2 4" xfId="15611"/>
    <cellStyle name="Percent 6 2 2 2 2 4 2" xfId="22406"/>
    <cellStyle name="Percent 6 2 2 2 2 5" xfId="19073"/>
    <cellStyle name="Percent 6 2 2 2 2 6" xfId="11946"/>
    <cellStyle name="Percent 6 2 2 2 3" xfId="12370"/>
    <cellStyle name="Percent 6 2 2 2 3 2" xfId="14228"/>
    <cellStyle name="Percent 6 2 2 2 3 2 2" xfId="17820"/>
    <cellStyle name="Percent 6 2 2 2 3 2 2 2" xfId="24488"/>
    <cellStyle name="Percent 6 2 2 2 3 2 3" xfId="21156"/>
    <cellStyle name="Percent 6 2 2 2 3 3" xfId="16028"/>
    <cellStyle name="Percent 6 2 2 2 3 3 2" xfId="22823"/>
    <cellStyle name="Percent 6 2 2 2 3 4" xfId="19490"/>
    <cellStyle name="Percent 6 2 2 2 4" xfId="13330"/>
    <cellStyle name="Percent 6 2 2 2 4 2" xfId="16987"/>
    <cellStyle name="Percent 6 2 2 2 4 2 2" xfId="23655"/>
    <cellStyle name="Percent 6 2 2 2 4 3" xfId="20323"/>
    <cellStyle name="Percent 6 2 2 2 5" xfId="15195"/>
    <cellStyle name="Percent 6 2 2 2 5 2" xfId="21990"/>
    <cellStyle name="Percent 6 2 2 2 6" xfId="18657"/>
    <cellStyle name="Percent 6 2 2 2 7" xfId="11456"/>
    <cellStyle name="Percent 6 2 2 2 8" xfId="29841"/>
    <cellStyle name="Percent 6 2 2 2 9" xfId="5450"/>
    <cellStyle name="Percent 6 2 2 3" xfId="3309"/>
    <cellStyle name="Percent 6 2 2 3 2" xfId="9707"/>
    <cellStyle name="Percent 6 2 2 3 2 2" xfId="14435"/>
    <cellStyle name="Percent 6 2 2 3 2 2 2" xfId="18027"/>
    <cellStyle name="Percent 6 2 2 3 2 2 2 2" xfId="24695"/>
    <cellStyle name="Percent 6 2 2 3 2 2 3" xfId="21363"/>
    <cellStyle name="Percent 6 2 2 3 2 3" xfId="16235"/>
    <cellStyle name="Percent 6 2 2 3 2 3 2" xfId="23030"/>
    <cellStyle name="Percent 6 2 2 3 2 4" xfId="19697"/>
    <cellStyle name="Percent 6 2 2 3 2 5" xfId="12577"/>
    <cellStyle name="Percent 6 2 2 3 3" xfId="13601"/>
    <cellStyle name="Percent 6 2 2 3 3 2" xfId="17194"/>
    <cellStyle name="Percent 6 2 2 3 3 2 2" xfId="23862"/>
    <cellStyle name="Percent 6 2 2 3 3 3" xfId="20530"/>
    <cellStyle name="Percent 6 2 2 3 4" xfId="15402"/>
    <cellStyle name="Percent 6 2 2 3 4 2" xfId="22197"/>
    <cellStyle name="Percent 6 2 2 3 5" xfId="18864"/>
    <cellStyle name="Percent 6 2 2 3 6" xfId="11732"/>
    <cellStyle name="Percent 6 2 2 3 7" xfId="30900"/>
    <cellStyle name="Percent 6 2 2 3 8" xfId="6509"/>
    <cellStyle name="Percent 6 2 2 4" xfId="7580"/>
    <cellStyle name="Percent 6 2 2 4 2" xfId="14018"/>
    <cellStyle name="Percent 6 2 2 4 2 2" xfId="17610"/>
    <cellStyle name="Percent 6 2 2 4 2 2 2" xfId="24278"/>
    <cellStyle name="Percent 6 2 2 4 2 3" xfId="20946"/>
    <cellStyle name="Percent 6 2 2 4 3" xfId="15818"/>
    <cellStyle name="Percent 6 2 2 4 3 2" xfId="22613"/>
    <cellStyle name="Percent 6 2 2 4 4" xfId="19280"/>
    <cellStyle name="Percent 6 2 2 4 5" xfId="12160"/>
    <cellStyle name="Percent 6 2 2 5" xfId="13120"/>
    <cellStyle name="Percent 6 2 2 5 2" xfId="16777"/>
    <cellStyle name="Percent 6 2 2 5 2 2" xfId="23445"/>
    <cellStyle name="Percent 6 2 2 5 3" xfId="20113"/>
    <cellStyle name="Percent 6 2 2 6" xfId="14985"/>
    <cellStyle name="Percent 6 2 2 6 2" xfId="21780"/>
    <cellStyle name="Percent 6 2 2 7" xfId="18417"/>
    <cellStyle name="Percent 6 2 2 8" xfId="26328"/>
    <cellStyle name="Percent 6 2 2 9" xfId="11111"/>
    <cellStyle name="Percent 6 2 3" xfId="1720"/>
    <cellStyle name="Percent 6 2 3 2" xfId="8118"/>
    <cellStyle name="Percent 6 2 3 2 2" xfId="12755"/>
    <cellStyle name="Percent 6 2 3 2 2 2" xfId="14613"/>
    <cellStyle name="Percent 6 2 3 2 2 2 2" xfId="18205"/>
    <cellStyle name="Percent 6 2 3 2 2 2 2 2" xfId="24873"/>
    <cellStyle name="Percent 6 2 3 2 2 2 3" xfId="21541"/>
    <cellStyle name="Percent 6 2 3 2 2 3" xfId="16413"/>
    <cellStyle name="Percent 6 2 3 2 2 3 2" xfId="23208"/>
    <cellStyle name="Percent 6 2 3 2 2 4" xfId="19875"/>
    <cellStyle name="Percent 6 2 3 2 3" xfId="13779"/>
    <cellStyle name="Percent 6 2 3 2 3 2" xfId="17372"/>
    <cellStyle name="Percent 6 2 3 2 3 2 2" xfId="24040"/>
    <cellStyle name="Percent 6 2 3 2 3 3" xfId="20708"/>
    <cellStyle name="Percent 6 2 3 2 4" xfId="15580"/>
    <cellStyle name="Percent 6 2 3 2 4 2" xfId="22375"/>
    <cellStyle name="Percent 6 2 3 2 5" xfId="19042"/>
    <cellStyle name="Percent 6 2 3 2 6" xfId="11915"/>
    <cellStyle name="Percent 6 2 3 3" xfId="12339"/>
    <cellStyle name="Percent 6 2 3 3 2" xfId="14197"/>
    <cellStyle name="Percent 6 2 3 3 2 2" xfId="17789"/>
    <cellStyle name="Percent 6 2 3 3 2 2 2" xfId="24457"/>
    <cellStyle name="Percent 6 2 3 3 2 3" xfId="21125"/>
    <cellStyle name="Percent 6 2 3 3 3" xfId="15997"/>
    <cellStyle name="Percent 6 2 3 3 3 2" xfId="22792"/>
    <cellStyle name="Percent 6 2 3 3 4" xfId="19459"/>
    <cellStyle name="Percent 6 2 3 4" xfId="13299"/>
    <cellStyle name="Percent 6 2 3 4 2" xfId="16956"/>
    <cellStyle name="Percent 6 2 3 4 2 2" xfId="23624"/>
    <cellStyle name="Percent 6 2 3 4 3" xfId="20292"/>
    <cellStyle name="Percent 6 2 3 5" xfId="15164"/>
    <cellStyle name="Percent 6 2 3 5 2" xfId="21959"/>
    <cellStyle name="Percent 6 2 3 6" xfId="18626"/>
    <cellStyle name="Percent 6 2 3 7" xfId="11425"/>
    <cellStyle name="Percent 6 2 3 8" xfId="29311"/>
    <cellStyle name="Percent 6 2 3 9" xfId="4920"/>
    <cellStyle name="Percent 6 2 4" xfId="2779"/>
    <cellStyle name="Percent 6 2 4 2" xfId="9177"/>
    <cellStyle name="Percent 6 2 4 2 2" xfId="14404"/>
    <cellStyle name="Percent 6 2 4 2 2 2" xfId="17996"/>
    <cellStyle name="Percent 6 2 4 2 2 2 2" xfId="24664"/>
    <cellStyle name="Percent 6 2 4 2 2 3" xfId="21332"/>
    <cellStyle name="Percent 6 2 4 2 3" xfId="16204"/>
    <cellStyle name="Percent 6 2 4 2 3 2" xfId="22999"/>
    <cellStyle name="Percent 6 2 4 2 4" xfId="19666"/>
    <cellStyle name="Percent 6 2 4 2 5" xfId="12546"/>
    <cellStyle name="Percent 6 2 4 3" xfId="13570"/>
    <cellStyle name="Percent 6 2 4 3 2" xfId="17163"/>
    <cellStyle name="Percent 6 2 4 3 2 2" xfId="23831"/>
    <cellStyle name="Percent 6 2 4 3 3" xfId="20499"/>
    <cellStyle name="Percent 6 2 4 4" xfId="15371"/>
    <cellStyle name="Percent 6 2 4 4 2" xfId="22166"/>
    <cellStyle name="Percent 6 2 4 5" xfId="18833"/>
    <cellStyle name="Percent 6 2 4 6" xfId="11701"/>
    <cellStyle name="Percent 6 2 4 7" xfId="30370"/>
    <cellStyle name="Percent 6 2 4 8" xfId="5979"/>
    <cellStyle name="Percent 6 2 5" xfId="7050"/>
    <cellStyle name="Percent 6 2 5 2" xfId="13987"/>
    <cellStyle name="Percent 6 2 5 2 2" xfId="17579"/>
    <cellStyle name="Percent 6 2 5 2 2 2" xfId="24247"/>
    <cellStyle name="Percent 6 2 5 2 3" xfId="20915"/>
    <cellStyle name="Percent 6 2 5 3" xfId="15787"/>
    <cellStyle name="Percent 6 2 5 3 2" xfId="22582"/>
    <cellStyle name="Percent 6 2 5 4" xfId="19249"/>
    <cellStyle name="Percent 6 2 5 5" xfId="12129"/>
    <cellStyle name="Percent 6 2 6" xfId="13089"/>
    <cellStyle name="Percent 6 2 6 2" xfId="16746"/>
    <cellStyle name="Percent 6 2 6 2 2" xfId="23414"/>
    <cellStyle name="Percent 6 2 6 3" xfId="20082"/>
    <cellStyle name="Percent 6 2 7" xfId="14954"/>
    <cellStyle name="Percent 6 2 7 2" xfId="21749"/>
    <cellStyle name="Percent 6 2 8" xfId="18392"/>
    <cellStyle name="Percent 6 2 9" xfId="10678"/>
    <cellStyle name="Percent 6 3" xfId="11204"/>
    <cellStyle name="Percent 6 3 2" xfId="11519"/>
    <cellStyle name="Percent 6 3 2 2" xfId="12009"/>
    <cellStyle name="Percent 6 3 2 2 2" xfId="12849"/>
    <cellStyle name="Percent 6 3 2 2 2 2" xfId="14707"/>
    <cellStyle name="Percent 6 3 2 2 2 2 2" xfId="18299"/>
    <cellStyle name="Percent 6 3 2 2 2 2 2 2" xfId="24967"/>
    <cellStyle name="Percent 6 3 2 2 2 2 3" xfId="21635"/>
    <cellStyle name="Percent 6 3 2 2 2 3" xfId="16507"/>
    <cellStyle name="Percent 6 3 2 2 2 3 2" xfId="23302"/>
    <cellStyle name="Percent 6 3 2 2 2 4" xfId="19969"/>
    <cellStyle name="Percent 6 3 2 2 3" xfId="13873"/>
    <cellStyle name="Percent 6 3 2 2 3 2" xfId="17466"/>
    <cellStyle name="Percent 6 3 2 2 3 2 2" xfId="24134"/>
    <cellStyle name="Percent 6 3 2 2 3 3" xfId="20802"/>
    <cellStyle name="Percent 6 3 2 2 4" xfId="15674"/>
    <cellStyle name="Percent 6 3 2 2 4 2" xfId="22469"/>
    <cellStyle name="Percent 6 3 2 2 5" xfId="19136"/>
    <cellStyle name="Percent 6 3 2 3" xfId="12433"/>
    <cellStyle name="Percent 6 3 2 3 2" xfId="14291"/>
    <cellStyle name="Percent 6 3 2 3 2 2" xfId="17883"/>
    <cellStyle name="Percent 6 3 2 3 2 2 2" xfId="24551"/>
    <cellStyle name="Percent 6 3 2 3 2 3" xfId="21219"/>
    <cellStyle name="Percent 6 3 2 3 3" xfId="16091"/>
    <cellStyle name="Percent 6 3 2 3 3 2" xfId="22886"/>
    <cellStyle name="Percent 6 3 2 3 4" xfId="19553"/>
    <cellStyle name="Percent 6 3 2 4" xfId="13393"/>
    <cellStyle name="Percent 6 3 2 4 2" xfId="17050"/>
    <cellStyle name="Percent 6 3 2 4 2 2" xfId="23718"/>
    <cellStyle name="Percent 6 3 2 4 3" xfId="20386"/>
    <cellStyle name="Percent 6 3 2 5" xfId="15258"/>
    <cellStyle name="Percent 6 3 2 5 2" xfId="22053"/>
    <cellStyle name="Percent 6 3 2 6" xfId="18720"/>
    <cellStyle name="Percent 6 3 3" xfId="11796"/>
    <cellStyle name="Percent 6 3 3 2" xfId="12641"/>
    <cellStyle name="Percent 6 3 3 2 2" xfId="14499"/>
    <cellStyle name="Percent 6 3 3 2 2 2" xfId="18091"/>
    <cellStyle name="Percent 6 3 3 2 2 2 2" xfId="24759"/>
    <cellStyle name="Percent 6 3 3 2 2 3" xfId="21427"/>
    <cellStyle name="Percent 6 3 3 2 3" xfId="16299"/>
    <cellStyle name="Percent 6 3 3 2 3 2" xfId="23094"/>
    <cellStyle name="Percent 6 3 3 2 4" xfId="19761"/>
    <cellStyle name="Percent 6 3 3 3" xfId="13665"/>
    <cellStyle name="Percent 6 3 3 3 2" xfId="17258"/>
    <cellStyle name="Percent 6 3 3 3 2 2" xfId="23926"/>
    <cellStyle name="Percent 6 3 3 3 3" xfId="20594"/>
    <cellStyle name="Percent 6 3 3 4" xfId="15466"/>
    <cellStyle name="Percent 6 3 3 4 2" xfId="22261"/>
    <cellStyle name="Percent 6 3 3 5" xfId="18928"/>
    <cellStyle name="Percent 6 3 4" xfId="12224"/>
    <cellStyle name="Percent 6 3 4 2" xfId="14082"/>
    <cellStyle name="Percent 6 3 4 2 2" xfId="17674"/>
    <cellStyle name="Percent 6 3 4 2 2 2" xfId="24342"/>
    <cellStyle name="Percent 6 3 4 2 3" xfId="21010"/>
    <cellStyle name="Percent 6 3 4 3" xfId="15882"/>
    <cellStyle name="Percent 6 3 4 3 2" xfId="22677"/>
    <cellStyle name="Percent 6 3 4 4" xfId="19344"/>
    <cellStyle name="Percent 6 3 5" xfId="13184"/>
    <cellStyle name="Percent 6 3 5 2" xfId="16841"/>
    <cellStyle name="Percent 6 3 5 2 2" xfId="23509"/>
    <cellStyle name="Percent 6 3 5 3" xfId="20177"/>
    <cellStyle name="Percent 6 3 6" xfId="15049"/>
    <cellStyle name="Percent 6 3 6 2" xfId="21844"/>
    <cellStyle name="Percent 6 3 7" xfId="18508"/>
    <cellStyle name="Percent 6 3 8" xfId="25985"/>
    <cellStyle name="Percent 6 4" xfId="11372"/>
    <cellStyle name="Percent 6 4 2" xfId="11862"/>
    <cellStyle name="Percent 6 4 2 2" xfId="12702"/>
    <cellStyle name="Percent 6 4 2 2 2" xfId="14560"/>
    <cellStyle name="Percent 6 4 2 2 2 2" xfId="18152"/>
    <cellStyle name="Percent 6 4 2 2 2 2 2" xfId="24820"/>
    <cellStyle name="Percent 6 4 2 2 2 3" xfId="21488"/>
    <cellStyle name="Percent 6 4 2 2 3" xfId="16360"/>
    <cellStyle name="Percent 6 4 2 2 3 2" xfId="23155"/>
    <cellStyle name="Percent 6 4 2 2 4" xfId="19822"/>
    <cellStyle name="Percent 6 4 2 3" xfId="13726"/>
    <cellStyle name="Percent 6 4 2 3 2" xfId="17319"/>
    <cellStyle name="Percent 6 4 2 3 2 2" xfId="23987"/>
    <cellStyle name="Percent 6 4 2 3 3" xfId="20655"/>
    <cellStyle name="Percent 6 4 2 4" xfId="15527"/>
    <cellStyle name="Percent 6 4 2 4 2" xfId="22322"/>
    <cellStyle name="Percent 6 4 2 5" xfId="18989"/>
    <cellStyle name="Percent 6 4 3" xfId="12286"/>
    <cellStyle name="Percent 6 4 3 2" xfId="14144"/>
    <cellStyle name="Percent 6 4 3 2 2" xfId="17736"/>
    <cellStyle name="Percent 6 4 3 2 2 2" xfId="24404"/>
    <cellStyle name="Percent 6 4 3 2 3" xfId="21072"/>
    <cellStyle name="Percent 6 4 3 3" xfId="15944"/>
    <cellStyle name="Percent 6 4 3 3 2" xfId="22739"/>
    <cellStyle name="Percent 6 4 3 4" xfId="19406"/>
    <cellStyle name="Percent 6 4 4" xfId="13246"/>
    <cellStyle name="Percent 6 4 4 2" xfId="16903"/>
    <cellStyle name="Percent 6 4 4 2 2" xfId="23571"/>
    <cellStyle name="Percent 6 4 4 3" xfId="20239"/>
    <cellStyle name="Percent 6 4 5" xfId="15111"/>
    <cellStyle name="Percent 6 4 5 2" xfId="21906"/>
    <cellStyle name="Percent 6 4 6" xfId="18342"/>
    <cellStyle name="Percent 6 4 7" xfId="26327"/>
    <cellStyle name="Percent 6 5" xfId="11648"/>
    <cellStyle name="Percent 6 5 2" xfId="12493"/>
    <cellStyle name="Percent 6 5 2 2" xfId="14351"/>
    <cellStyle name="Percent 6 5 2 2 2" xfId="17943"/>
    <cellStyle name="Percent 6 5 2 2 2 2" xfId="24611"/>
    <cellStyle name="Percent 6 5 2 2 3" xfId="21279"/>
    <cellStyle name="Percent 6 5 2 3" xfId="16151"/>
    <cellStyle name="Percent 6 5 2 3 2" xfId="22946"/>
    <cellStyle name="Percent 6 5 2 4" xfId="19613"/>
    <cellStyle name="Percent 6 5 3" xfId="13517"/>
    <cellStyle name="Percent 6 5 3 2" xfId="17110"/>
    <cellStyle name="Percent 6 5 3 2 2" xfId="23778"/>
    <cellStyle name="Percent 6 5 3 3" xfId="20446"/>
    <cellStyle name="Percent 6 5 4" xfId="15318"/>
    <cellStyle name="Percent 6 5 4 2" xfId="22113"/>
    <cellStyle name="Percent 6 5 5" xfId="18780"/>
    <cellStyle name="Percent 6 6" xfId="12076"/>
    <cellStyle name="Percent 6 6 2" xfId="13934"/>
    <cellStyle name="Percent 6 6 2 2" xfId="17526"/>
    <cellStyle name="Percent 6 6 2 2 2" xfId="24194"/>
    <cellStyle name="Percent 6 6 2 3" xfId="20862"/>
    <cellStyle name="Percent 6 6 3" xfId="15734"/>
    <cellStyle name="Percent 6 6 3 2" xfId="22529"/>
    <cellStyle name="Percent 6 6 4" xfId="19196"/>
    <cellStyle name="Percent 6 7" xfId="13036"/>
    <cellStyle name="Percent 6 7 2" xfId="16693"/>
    <cellStyle name="Percent 6 7 2 2" xfId="23361"/>
    <cellStyle name="Percent 6 7 3" xfId="20029"/>
    <cellStyle name="Percent 6 8" xfId="14901"/>
    <cellStyle name="Percent 6 8 2" xfId="21696"/>
    <cellStyle name="Percent 6 9" xfId="18550"/>
    <cellStyle name="Percent 7" xfId="942"/>
    <cellStyle name="Percent 7 2" xfId="1562"/>
    <cellStyle name="Percent 7 2 10" xfId="29157"/>
    <cellStyle name="Percent 7 2 11" xfId="4766"/>
    <cellStyle name="Percent 7 2 2" xfId="2634"/>
    <cellStyle name="Percent 7 2 2 2" xfId="9032"/>
    <cellStyle name="Percent 7 2 2 2 2" xfId="12758"/>
    <cellStyle name="Percent 7 2 2 2 2 2" xfId="14616"/>
    <cellStyle name="Percent 7 2 2 2 2 2 2" xfId="18208"/>
    <cellStyle name="Percent 7 2 2 2 2 2 2 2" xfId="24876"/>
    <cellStyle name="Percent 7 2 2 2 2 2 3" xfId="21544"/>
    <cellStyle name="Percent 7 2 2 2 2 3" xfId="16416"/>
    <cellStyle name="Percent 7 2 2 2 2 3 2" xfId="23211"/>
    <cellStyle name="Percent 7 2 2 2 2 4" xfId="19878"/>
    <cellStyle name="Percent 7 2 2 2 3" xfId="13782"/>
    <cellStyle name="Percent 7 2 2 2 3 2" xfId="17375"/>
    <cellStyle name="Percent 7 2 2 2 3 2 2" xfId="24043"/>
    <cellStyle name="Percent 7 2 2 2 3 3" xfId="20711"/>
    <cellStyle name="Percent 7 2 2 2 4" xfId="15583"/>
    <cellStyle name="Percent 7 2 2 2 4 2" xfId="22378"/>
    <cellStyle name="Percent 7 2 2 2 5" xfId="19045"/>
    <cellStyle name="Percent 7 2 2 2 6" xfId="11918"/>
    <cellStyle name="Percent 7 2 2 3" xfId="12342"/>
    <cellStyle name="Percent 7 2 2 3 2" xfId="14200"/>
    <cellStyle name="Percent 7 2 2 3 2 2" xfId="17792"/>
    <cellStyle name="Percent 7 2 2 3 2 2 2" xfId="24460"/>
    <cellStyle name="Percent 7 2 2 3 2 3" xfId="21128"/>
    <cellStyle name="Percent 7 2 2 3 3" xfId="16000"/>
    <cellStyle name="Percent 7 2 2 3 3 2" xfId="22795"/>
    <cellStyle name="Percent 7 2 2 3 4" xfId="19462"/>
    <cellStyle name="Percent 7 2 2 4" xfId="13302"/>
    <cellStyle name="Percent 7 2 2 4 2" xfId="16959"/>
    <cellStyle name="Percent 7 2 2 4 2 2" xfId="23627"/>
    <cellStyle name="Percent 7 2 2 4 3" xfId="20295"/>
    <cellStyle name="Percent 7 2 2 5" xfId="15167"/>
    <cellStyle name="Percent 7 2 2 5 2" xfId="21962"/>
    <cellStyle name="Percent 7 2 2 6" xfId="18629"/>
    <cellStyle name="Percent 7 2 2 7" xfId="11428"/>
    <cellStyle name="Percent 7 2 2 8" xfId="30225"/>
    <cellStyle name="Percent 7 2 2 9" xfId="5834"/>
    <cellStyle name="Percent 7 2 3" xfId="3693"/>
    <cellStyle name="Percent 7 2 3 2" xfId="10091"/>
    <cellStyle name="Percent 7 2 3 2 2" xfId="14407"/>
    <cellStyle name="Percent 7 2 3 2 2 2" xfId="17999"/>
    <cellStyle name="Percent 7 2 3 2 2 2 2" xfId="24667"/>
    <cellStyle name="Percent 7 2 3 2 2 3" xfId="21335"/>
    <cellStyle name="Percent 7 2 3 2 3" xfId="16207"/>
    <cellStyle name="Percent 7 2 3 2 3 2" xfId="23002"/>
    <cellStyle name="Percent 7 2 3 2 4" xfId="19669"/>
    <cellStyle name="Percent 7 2 3 2 5" xfId="12549"/>
    <cellStyle name="Percent 7 2 3 3" xfId="13573"/>
    <cellStyle name="Percent 7 2 3 3 2" xfId="17166"/>
    <cellStyle name="Percent 7 2 3 3 2 2" xfId="23834"/>
    <cellStyle name="Percent 7 2 3 3 3" xfId="20502"/>
    <cellStyle name="Percent 7 2 3 4" xfId="15374"/>
    <cellStyle name="Percent 7 2 3 4 2" xfId="22169"/>
    <cellStyle name="Percent 7 2 3 5" xfId="18836"/>
    <cellStyle name="Percent 7 2 3 6" xfId="11704"/>
    <cellStyle name="Percent 7 2 3 7" xfId="31284"/>
    <cellStyle name="Percent 7 2 3 8" xfId="6893"/>
    <cellStyle name="Percent 7 2 4" xfId="7964"/>
    <cellStyle name="Percent 7 2 4 2" xfId="13990"/>
    <cellStyle name="Percent 7 2 4 2 2" xfId="17582"/>
    <cellStyle name="Percent 7 2 4 2 2 2" xfId="24250"/>
    <cellStyle name="Percent 7 2 4 2 3" xfId="20918"/>
    <cellStyle name="Percent 7 2 4 3" xfId="15790"/>
    <cellStyle name="Percent 7 2 4 3 2" xfId="22585"/>
    <cellStyle name="Percent 7 2 4 4" xfId="19252"/>
    <cellStyle name="Percent 7 2 4 5" xfId="12132"/>
    <cellStyle name="Percent 7 2 5" xfId="13092"/>
    <cellStyle name="Percent 7 2 5 2" xfId="16749"/>
    <cellStyle name="Percent 7 2 5 2 2" xfId="23417"/>
    <cellStyle name="Percent 7 2 5 3" xfId="20085"/>
    <cellStyle name="Percent 7 2 6" xfId="14957"/>
    <cellStyle name="Percent 7 2 6 2" xfId="21752"/>
    <cellStyle name="Percent 7 2 7" xfId="18537"/>
    <cellStyle name="Percent 7 2 8" xfId="25451"/>
    <cellStyle name="Percent 7 2 9" xfId="10758"/>
    <cellStyle name="Percent 7 3" xfId="2104"/>
    <cellStyle name="Percent 7 3 2" xfId="8502"/>
    <cellStyle name="Percent 7 3 2 2" xfId="27389"/>
    <cellStyle name="Percent 7 3 3" xfId="11098"/>
    <cellStyle name="Percent 7 3 4" xfId="29695"/>
    <cellStyle name="Percent 7 3 5" xfId="5304"/>
    <cellStyle name="Percent 7 4" xfId="3163"/>
    <cellStyle name="Percent 7 4 2" xfId="9561"/>
    <cellStyle name="Percent 7 4 2 2" xfId="26370"/>
    <cellStyle name="Percent 7 4 2 3" xfId="26329"/>
    <cellStyle name="Percent 7 4 3" xfId="25268"/>
    <cellStyle name="Percent 7 4 4" xfId="30754"/>
    <cellStyle name="Percent 7 4 5" xfId="6363"/>
    <cellStyle name="Percent 7 5" xfId="7434"/>
    <cellStyle name="Percent 7 6" xfId="10886"/>
    <cellStyle name="Percent 7 7" xfId="28627"/>
    <cellStyle name="Percent 7 8" xfId="4236"/>
    <cellStyle name="Percent 8" xfId="1569"/>
    <cellStyle name="Percent 8 2" xfId="25814"/>
    <cellStyle name="Percent 8 3" xfId="25781"/>
    <cellStyle name="Percent 8 3 2" xfId="25876"/>
    <cellStyle name="Percent 8 3 2 2" xfId="25916"/>
    <cellStyle name="Percent 8 3 2 3" xfId="26023"/>
    <cellStyle name="Percent 8 3 2 3 2" xfId="26113"/>
    <cellStyle name="Percent 8 3 2 3 3" xfId="26271"/>
    <cellStyle name="Percent 8 3 2 3 4" xfId="26455"/>
    <cellStyle name="Percent 8 3 2 4" xfId="26209"/>
    <cellStyle name="Percent 8 3 3" xfId="25861"/>
    <cellStyle name="Percent 8 3 4" xfId="26006"/>
    <cellStyle name="Percent 8 3 4 2" xfId="26098"/>
    <cellStyle name="Percent 8 3 4 3" xfId="26255"/>
    <cellStyle name="Percent 8 3 4 4" xfId="26388"/>
    <cellStyle name="Percent 8 3 5" xfId="26208"/>
    <cellStyle name="Percent 8 4" xfId="25348"/>
    <cellStyle name="Percent 8 5" xfId="11099"/>
    <cellStyle name="Percent 9" xfId="25798"/>
    <cellStyle name="Percent 9 2" xfId="26330"/>
    <cellStyle name="Percent 9 2 2" xfId="26630"/>
    <cellStyle name="SAPBEXaggData" xfId="126"/>
    <cellStyle name="SAPBEXaggData 2" xfId="10248"/>
    <cellStyle name="SAPBEXaggData 3" xfId="10379"/>
    <cellStyle name="SAPBEXaggData 4" xfId="10757"/>
    <cellStyle name="SAPBEXaggData 5" xfId="10756"/>
    <cellStyle name="SAPBEXaggData 6" xfId="10137"/>
    <cellStyle name="SAPBEXaggData_106" xfId="10755"/>
    <cellStyle name="SAPBEXaggDataEmph" xfId="127"/>
    <cellStyle name="SAPBEXaggDataEmph 2" xfId="10417"/>
    <cellStyle name="SAPBEXaggDataEmph 2 2" xfId="10486"/>
    <cellStyle name="SAPBEXaggDataEmph 2 3" xfId="10754"/>
    <cellStyle name="SAPBEXaggDataEmph 3" xfId="10138"/>
    <cellStyle name="SAPBEXaggItem" xfId="128"/>
    <cellStyle name="SAPBEXaggItem 2" xfId="10249"/>
    <cellStyle name="SAPBEXaggItem 3" xfId="10388"/>
    <cellStyle name="SAPBEXaggItem 4" xfId="10695"/>
    <cellStyle name="SAPBEXaggItem 5" xfId="10753"/>
    <cellStyle name="SAPBEXaggItem 6" xfId="10139"/>
    <cellStyle name="SAPBEXaggItem_106" xfId="10752"/>
    <cellStyle name="SAPBEXaggItemX" xfId="129"/>
    <cellStyle name="SAPBEXaggItemX 2" xfId="10407"/>
    <cellStyle name="SAPBEXaggItemX 2 2" xfId="10487"/>
    <cellStyle name="SAPBEXaggItemX 2 3" xfId="10751"/>
    <cellStyle name="SAPBEXaggItemX 3" xfId="10140"/>
    <cellStyle name="SAPBEXchaText" xfId="130"/>
    <cellStyle name="SAPBEXchaText 2" xfId="10250"/>
    <cellStyle name="SAPBEXchaText 3" xfId="10381"/>
    <cellStyle name="SAPBEXchaText 4" xfId="10750"/>
    <cellStyle name="SAPBEXchaText 5" xfId="10749"/>
    <cellStyle name="SAPBEXchaText 6" xfId="10141"/>
    <cellStyle name="SAPBEXchaText_106" xfId="10748"/>
    <cellStyle name="SAPBEXexcBad7" xfId="131"/>
    <cellStyle name="SAPBEXexcBad7 2" xfId="10251"/>
    <cellStyle name="SAPBEXexcBad7 3" xfId="10418"/>
    <cellStyle name="SAPBEXexcBad7 4" xfId="10747"/>
    <cellStyle name="SAPBEXexcBad7 5" xfId="10746"/>
    <cellStyle name="SAPBEXexcBad7 6" xfId="10142"/>
    <cellStyle name="SAPBEXexcBad7_106" xfId="10877"/>
    <cellStyle name="SAPBEXexcBad8" xfId="132"/>
    <cellStyle name="SAPBEXexcBad8 2" xfId="10252"/>
    <cellStyle name="SAPBEXexcBad8 3" xfId="10419"/>
    <cellStyle name="SAPBEXexcBad8 4" xfId="10698"/>
    <cellStyle name="SAPBEXexcBad8 5" xfId="10745"/>
    <cellStyle name="SAPBEXexcBad8 6" xfId="10143"/>
    <cellStyle name="SAPBEXexcBad8_106" xfId="10878"/>
    <cellStyle name="SAPBEXexcBad9" xfId="133"/>
    <cellStyle name="SAPBEXexcBad9 2" xfId="10253"/>
    <cellStyle name="SAPBEXexcBad9 3" xfId="10398"/>
    <cellStyle name="SAPBEXexcBad9 4" xfId="10744"/>
    <cellStyle name="SAPBEXexcBad9 5" xfId="10743"/>
    <cellStyle name="SAPBEXexcBad9 6" xfId="10144"/>
    <cellStyle name="SAPBEXexcBad9_106" xfId="10875"/>
    <cellStyle name="SAPBEXexcCritical4" xfId="134"/>
    <cellStyle name="SAPBEXexcCritical4 2" xfId="10254"/>
    <cellStyle name="SAPBEXexcCritical4 3" xfId="10415"/>
    <cellStyle name="SAPBEXexcCritical4 4" xfId="10742"/>
    <cellStyle name="SAPBEXexcCritical4 5" xfId="10874"/>
    <cellStyle name="SAPBEXexcCritical4 6" xfId="10145"/>
    <cellStyle name="SAPBEXexcCritical4_106" xfId="10741"/>
    <cellStyle name="SAPBEXexcCritical5" xfId="135"/>
    <cellStyle name="SAPBEXexcCritical5 2" xfId="10255"/>
    <cellStyle name="SAPBEXexcCritical5 3" xfId="10391"/>
    <cellStyle name="SAPBEXexcCritical5 4" xfId="10740"/>
    <cellStyle name="SAPBEXexcCritical5 5" xfId="10739"/>
    <cellStyle name="SAPBEXexcCritical5 6" xfId="10146"/>
    <cellStyle name="SAPBEXexcCritical5_106" xfId="10738"/>
    <cellStyle name="SAPBEXexcCritical6" xfId="136"/>
    <cellStyle name="SAPBEXexcCritical6 2" xfId="10256"/>
    <cellStyle name="SAPBEXexcCritical6 3" xfId="10396"/>
    <cellStyle name="SAPBEXexcCritical6 4" xfId="10737"/>
    <cellStyle name="SAPBEXexcCritical6 5" xfId="10736"/>
    <cellStyle name="SAPBEXexcCritical6 6" xfId="10147"/>
    <cellStyle name="SAPBEXexcCritical6_106" xfId="10735"/>
    <cellStyle name="SAPBEXexcGood1" xfId="137"/>
    <cellStyle name="SAPBEXexcGood1 2" xfId="10257"/>
    <cellStyle name="SAPBEXexcGood1 3" xfId="10422"/>
    <cellStyle name="SAPBEXexcGood1 4" xfId="10696"/>
    <cellStyle name="SAPBEXexcGood1 5" xfId="10734"/>
    <cellStyle name="SAPBEXexcGood1 6" xfId="10148"/>
    <cellStyle name="SAPBEXexcGood1_106" xfId="10733"/>
    <cellStyle name="SAPBEXexcGood2" xfId="138"/>
    <cellStyle name="SAPBEXexcGood2 2" xfId="10258"/>
    <cellStyle name="SAPBEXexcGood2 3" xfId="10377"/>
    <cellStyle name="SAPBEXexcGood2 4" xfId="10732"/>
    <cellStyle name="SAPBEXexcGood2 5" xfId="10731"/>
    <cellStyle name="SAPBEXexcGood2 6" xfId="10149"/>
    <cellStyle name="SAPBEXexcGood2_106" xfId="10730"/>
    <cellStyle name="SAPBEXexcGood3" xfId="139"/>
    <cellStyle name="SAPBEXexcGood3 2" xfId="10259"/>
    <cellStyle name="SAPBEXexcGood3 3" xfId="10389"/>
    <cellStyle name="SAPBEXexcGood3 4" xfId="10729"/>
    <cellStyle name="SAPBEXexcGood3 5" xfId="10728"/>
    <cellStyle name="SAPBEXexcGood3 6" xfId="10150"/>
    <cellStyle name="SAPBEXexcGood3_106" xfId="10727"/>
    <cellStyle name="SAPBEXfilterDrill" xfId="140"/>
    <cellStyle name="SAPBEXfilterDrill 2" xfId="10260"/>
    <cellStyle name="SAPBEXfilterDrill 3" xfId="10390"/>
    <cellStyle name="SAPBEXfilterDrill 4" xfId="10726"/>
    <cellStyle name="SAPBEXfilterDrill 5" xfId="10725"/>
    <cellStyle name="SAPBEXfilterDrill 6" xfId="10151"/>
    <cellStyle name="SAPBEXfilterDrill_106" xfId="10724"/>
    <cellStyle name="SAPBEXfilterItem" xfId="141"/>
    <cellStyle name="SAPBEXfilterItem 2" xfId="10416"/>
    <cellStyle name="SAPBEXfilterItem 2 2" xfId="10488"/>
    <cellStyle name="SAPBEXfilterItem 2 3" xfId="10723"/>
    <cellStyle name="SAPBEXfilterItem 3" xfId="10152"/>
    <cellStyle name="SAPBEXfilterText" xfId="142"/>
    <cellStyle name="SAPBEXfilterText 2" xfId="10414"/>
    <cellStyle name="SAPBEXfilterText 2 2" xfId="10489"/>
    <cellStyle name="SAPBEXfilterText 2 3" xfId="10722"/>
    <cellStyle name="SAPBEXfilterText 3" xfId="10153"/>
    <cellStyle name="SAPBEXformats" xfId="143"/>
    <cellStyle name="SAPBEXformats 2" xfId="10261"/>
    <cellStyle name="SAPBEXformats 3" xfId="10387"/>
    <cellStyle name="SAPBEXformats 4" xfId="10721"/>
    <cellStyle name="SAPBEXformats 5" xfId="10720"/>
    <cellStyle name="SAPBEXformats 6" xfId="10154"/>
    <cellStyle name="SAPBEXformats_106" xfId="10719"/>
    <cellStyle name="SAPBEXheaderItem" xfId="144"/>
    <cellStyle name="SAPBEXheaderItem 2" xfId="1001"/>
    <cellStyle name="SAPBEXheaderItem 2 2" xfId="26972"/>
    <cellStyle name="SAPBEXheaderItem 2 3" xfId="10262"/>
    <cellStyle name="SAPBEXheaderItem 3" xfId="10397"/>
    <cellStyle name="SAPBEXheaderItem 4" xfId="10718"/>
    <cellStyle name="SAPBEXheaderItem 5" xfId="10871"/>
    <cellStyle name="SAPBEXheaderItem 6" xfId="10155"/>
    <cellStyle name="SAPBEXheaderItem_106" xfId="10717"/>
    <cellStyle name="SAPBEXheaderText" xfId="145"/>
    <cellStyle name="SAPBEXheaderText 2" xfId="1002"/>
    <cellStyle name="SAPBEXheaderText 2 2" xfId="26973"/>
    <cellStyle name="SAPBEXheaderText 2 3" xfId="10263"/>
    <cellStyle name="SAPBEXheaderText 3" xfId="10401"/>
    <cellStyle name="SAPBEXheaderText 4" xfId="10716"/>
    <cellStyle name="SAPBEXheaderText 5" xfId="10715"/>
    <cellStyle name="SAPBEXheaderText 6" xfId="10156"/>
    <cellStyle name="SAPBEXheaderText_106" xfId="10714"/>
    <cellStyle name="SAPBEXHLevel0" xfId="146"/>
    <cellStyle name="SAPBEXHLevel0 2" xfId="1003"/>
    <cellStyle name="SAPBEXHLevel0 2 2" xfId="26974"/>
    <cellStyle name="SAPBEXHLevel0 2 3" xfId="10264"/>
    <cellStyle name="SAPBEXHLevel0 3" xfId="10404"/>
    <cellStyle name="SAPBEXHLevel0 4" xfId="10713"/>
    <cellStyle name="SAPBEXHLevel0 5" xfId="10868"/>
    <cellStyle name="SAPBEXHLevel0 6" xfId="10157"/>
    <cellStyle name="SAPBEXHLevel0_106" xfId="10712"/>
    <cellStyle name="SAPBEXHLevel0X" xfId="147"/>
    <cellStyle name="SAPBEXHLevel0X 10" xfId="10158"/>
    <cellStyle name="SAPBEXHLevel0X 2" xfId="1004"/>
    <cellStyle name="SAPBEXHLevel0X 2 2" xfId="25167"/>
    <cellStyle name="SAPBEXHLevel0X 2 3" xfId="26975"/>
    <cellStyle name="SAPBEXHLevel0X 2 4" xfId="10265"/>
    <cellStyle name="SAPBEXHLevel0X 3" xfId="10313"/>
    <cellStyle name="SAPBEXHLevel0X 3 2" xfId="10322"/>
    <cellStyle name="SAPBEXHLevel0X 4" xfId="10333"/>
    <cellStyle name="SAPBEXHLevel0X 4 2" xfId="10553"/>
    <cellStyle name="SAPBEXHLevel0X 4 3" xfId="10711"/>
    <cellStyle name="SAPBEXHLevel0X 4 3 2" xfId="25289"/>
    <cellStyle name="SAPBEXHLevel0X 4 4" xfId="25305"/>
    <cellStyle name="SAPBEXHLevel0X 5" xfId="10346"/>
    <cellStyle name="SAPBEXHLevel0X 5 2" xfId="10561"/>
    <cellStyle name="SAPBEXHLevel0X 6" xfId="10360"/>
    <cellStyle name="SAPBEXHLevel0X 6 2" xfId="10575"/>
    <cellStyle name="SAPBEXHLevel0X 7" xfId="10369"/>
    <cellStyle name="SAPBEXHLevel0X 7 2" xfId="10584"/>
    <cellStyle name="SAPBEXHLevel0X 8" xfId="10386"/>
    <cellStyle name="SAPBEXHLevel0X 8 2" xfId="10597"/>
    <cellStyle name="SAPBEXHLevel0X 9" xfId="10408"/>
    <cellStyle name="SAPBEXHLevel0X_106" xfId="10872"/>
    <cellStyle name="SAPBEXHLevel1" xfId="148"/>
    <cellStyle name="SAPBEXHLevel1 2" xfId="1005"/>
    <cellStyle name="SAPBEXHLevel1 2 2" xfId="26976"/>
    <cellStyle name="SAPBEXHLevel1 2 3" xfId="10266"/>
    <cellStyle name="SAPBEXHLevel1 3" xfId="10409"/>
    <cellStyle name="SAPBEXHLevel1 4" xfId="10710"/>
    <cellStyle name="SAPBEXHLevel1 5" xfId="10709"/>
    <cellStyle name="SAPBEXHLevel1 6" xfId="10159"/>
    <cellStyle name="SAPBEXHLevel1_106" xfId="10870"/>
    <cellStyle name="SAPBEXHLevel1X" xfId="149"/>
    <cellStyle name="SAPBEXHLevel1X 10" xfId="10160"/>
    <cellStyle name="SAPBEXHLevel1X 2" xfId="1006"/>
    <cellStyle name="SAPBEXHLevel1X 2 2" xfId="25168"/>
    <cellStyle name="SAPBEXHLevel1X 2 3" xfId="26977"/>
    <cellStyle name="SAPBEXHLevel1X 2 4" xfId="10267"/>
    <cellStyle name="SAPBEXHLevel1X 3" xfId="10314"/>
    <cellStyle name="SAPBEXHLevel1X 3 2" xfId="10323"/>
    <cellStyle name="SAPBEXHLevel1X 4" xfId="10334"/>
    <cellStyle name="SAPBEXHLevel1X 4 2" xfId="10554"/>
    <cellStyle name="SAPBEXHLevel1X 4 3" xfId="10876"/>
    <cellStyle name="SAPBEXHLevel1X 4 3 2" xfId="25596"/>
    <cellStyle name="SAPBEXHLevel1X 4 4" xfId="25543"/>
    <cellStyle name="SAPBEXHLevel1X 5" xfId="10347"/>
    <cellStyle name="SAPBEXHLevel1X 5 2" xfId="10562"/>
    <cellStyle name="SAPBEXHLevel1X 6" xfId="10361"/>
    <cellStyle name="SAPBEXHLevel1X 6 2" xfId="10576"/>
    <cellStyle name="SAPBEXHLevel1X 7" xfId="10370"/>
    <cellStyle name="SAPBEXHLevel1X 7 2" xfId="10585"/>
    <cellStyle name="SAPBEXHLevel1X 8" xfId="10385"/>
    <cellStyle name="SAPBEXHLevel1X 8 2" xfId="10596"/>
    <cellStyle name="SAPBEXHLevel1X 9" xfId="10411"/>
    <cellStyle name="SAPBEXHLevel1X_106" xfId="10708"/>
    <cellStyle name="SAPBEXHLevel2" xfId="150"/>
    <cellStyle name="SAPBEXHLevel2 2" xfId="1007"/>
    <cellStyle name="SAPBEXHLevel2 2 2" xfId="26978"/>
    <cellStyle name="SAPBEXHLevel2 2 3" xfId="10268"/>
    <cellStyle name="SAPBEXHLevel2 3" xfId="10400"/>
    <cellStyle name="SAPBEXHLevel2 4" xfId="10707"/>
    <cellStyle name="SAPBEXHLevel2 5" xfId="10706"/>
    <cellStyle name="SAPBEXHLevel2 6" xfId="10161"/>
    <cellStyle name="SAPBEXHLevel2_106" xfId="10705"/>
    <cellStyle name="SAPBEXHLevel2X" xfId="151"/>
    <cellStyle name="SAPBEXHLevel2X 10" xfId="10162"/>
    <cellStyle name="SAPBEXHLevel2X 2" xfId="1008"/>
    <cellStyle name="SAPBEXHLevel2X 2 2" xfId="25169"/>
    <cellStyle name="SAPBEXHLevel2X 2 3" xfId="26979"/>
    <cellStyle name="SAPBEXHLevel2X 2 4" xfId="10269"/>
    <cellStyle name="SAPBEXHLevel2X 3" xfId="10315"/>
    <cellStyle name="SAPBEXHLevel2X 3 2" xfId="10324"/>
    <cellStyle name="SAPBEXHLevel2X 4" xfId="10335"/>
    <cellStyle name="SAPBEXHLevel2X 4 2" xfId="10555"/>
    <cellStyle name="SAPBEXHLevel2X 4 3" xfId="10873"/>
    <cellStyle name="SAPBEXHLevel2X 4 3 2" xfId="25576"/>
    <cellStyle name="SAPBEXHLevel2X 4 4" xfId="25306"/>
    <cellStyle name="SAPBEXHLevel2X 5" xfId="10348"/>
    <cellStyle name="SAPBEXHLevel2X 5 2" xfId="10563"/>
    <cellStyle name="SAPBEXHLevel2X 6" xfId="10362"/>
    <cellStyle name="SAPBEXHLevel2X 6 2" xfId="10577"/>
    <cellStyle name="SAPBEXHLevel2X 7" xfId="10371"/>
    <cellStyle name="SAPBEXHLevel2X 7 2" xfId="10586"/>
    <cellStyle name="SAPBEXHLevel2X 8" xfId="10384"/>
    <cellStyle name="SAPBEXHLevel2X 8 2" xfId="10595"/>
    <cellStyle name="SAPBEXHLevel2X 9" xfId="10412"/>
    <cellStyle name="SAPBEXHLevel2X_106" xfId="10704"/>
    <cellStyle name="SAPBEXHLevel3" xfId="152"/>
    <cellStyle name="SAPBEXHLevel3 2" xfId="1009"/>
    <cellStyle name="SAPBEXHLevel3 2 2" xfId="26980"/>
    <cellStyle name="SAPBEXHLevel3 2 3" xfId="10270"/>
    <cellStyle name="SAPBEXHLevel3 3" xfId="10403"/>
    <cellStyle name="SAPBEXHLevel3 4" xfId="10703"/>
    <cellStyle name="SAPBEXHLevel3 5" xfId="10880"/>
    <cellStyle name="SAPBEXHLevel3 6" xfId="10163"/>
    <cellStyle name="SAPBEXHLevel3_106" xfId="10702"/>
    <cellStyle name="SAPBEXHLevel3X" xfId="153"/>
    <cellStyle name="SAPBEXHLevel3X 10" xfId="10164"/>
    <cellStyle name="SAPBEXHLevel3X 2" xfId="1010"/>
    <cellStyle name="SAPBEXHLevel3X 2 2" xfId="25170"/>
    <cellStyle name="SAPBEXHLevel3X 2 3" xfId="26981"/>
    <cellStyle name="SAPBEXHLevel3X 2 4" xfId="10271"/>
    <cellStyle name="SAPBEXHLevel3X 3" xfId="10316"/>
    <cellStyle name="SAPBEXHLevel3X 3 2" xfId="10325"/>
    <cellStyle name="SAPBEXHLevel3X 4" xfId="10336"/>
    <cellStyle name="SAPBEXHLevel3X 4 2" xfId="10556"/>
    <cellStyle name="SAPBEXHLevel3X 4 3" xfId="10701"/>
    <cellStyle name="SAPBEXHLevel3X 4 3 2" xfId="25300"/>
    <cellStyle name="SAPBEXHLevel3X 4 4" xfId="25275"/>
    <cellStyle name="SAPBEXHLevel3X 5" xfId="10349"/>
    <cellStyle name="SAPBEXHLevel3X 5 2" xfId="10564"/>
    <cellStyle name="SAPBEXHLevel3X 6" xfId="10363"/>
    <cellStyle name="SAPBEXHLevel3X 6 2" xfId="10578"/>
    <cellStyle name="SAPBEXHLevel3X 7" xfId="10372"/>
    <cellStyle name="SAPBEXHLevel3X 7 2" xfId="10587"/>
    <cellStyle name="SAPBEXHLevel3X 8" xfId="10382"/>
    <cellStyle name="SAPBEXHLevel3X 8 2" xfId="10594"/>
    <cellStyle name="SAPBEXHLevel3X 9" xfId="10420"/>
    <cellStyle name="SAPBEXHLevel3X_106" xfId="10699"/>
    <cellStyle name="SAPBEXinputData" xfId="154"/>
    <cellStyle name="SAPBEXinputData 10" xfId="10165"/>
    <cellStyle name="SAPBEXinputData 2" xfId="1011"/>
    <cellStyle name="SAPBEXinputData 2 2" xfId="25171"/>
    <cellStyle name="SAPBEXinputData 2 3" xfId="26982"/>
    <cellStyle name="SAPBEXinputData 2 4" xfId="10272"/>
    <cellStyle name="SAPBEXinputData 3" xfId="10317"/>
    <cellStyle name="SAPBEXinputData 3 2" xfId="10326"/>
    <cellStyle name="SAPBEXinputData 4" xfId="10337"/>
    <cellStyle name="SAPBEXinputData 4 2" xfId="10557"/>
    <cellStyle name="SAPBEXinputData 4 3" xfId="10907"/>
    <cellStyle name="SAPBEXinputData 4 3 2" xfId="25308"/>
    <cellStyle name="SAPBEXinputData 4 4" xfId="25320"/>
    <cellStyle name="SAPBEXinputData 5" xfId="10350"/>
    <cellStyle name="SAPBEXinputData 5 2" xfId="10565"/>
    <cellStyle name="SAPBEXinputData 6" xfId="10364"/>
    <cellStyle name="SAPBEXinputData 6 2" xfId="10579"/>
    <cellStyle name="SAPBEXinputData 7" xfId="10373"/>
    <cellStyle name="SAPBEXinputData 7 2" xfId="10588"/>
    <cellStyle name="SAPBEXinputData 8" xfId="10380"/>
    <cellStyle name="SAPBEXinputData 8 2" xfId="10593"/>
    <cellStyle name="SAPBEXinputData 9" xfId="10399"/>
    <cellStyle name="SAPBEXinputData_106" xfId="10908"/>
    <cellStyle name="SAPBEXItemHeader" xfId="10166"/>
    <cellStyle name="SAPBEXresData" xfId="155"/>
    <cellStyle name="SAPBEXresData 2" xfId="10383"/>
    <cellStyle name="SAPBEXresData 2 2" xfId="10490"/>
    <cellStyle name="SAPBEXresData 2 3" xfId="10909"/>
    <cellStyle name="SAPBEXresData 3" xfId="10167"/>
    <cellStyle name="SAPBEXresDataEmph" xfId="156"/>
    <cellStyle name="SAPBEXresDataEmph 2" xfId="10421"/>
    <cellStyle name="SAPBEXresDataEmph 2 2" xfId="10491"/>
    <cellStyle name="SAPBEXresDataEmph 2 3" xfId="10910"/>
    <cellStyle name="SAPBEXresDataEmph 3" xfId="10168"/>
    <cellStyle name="SAPBEXresItem" xfId="157"/>
    <cellStyle name="SAPBEXresItem 2" xfId="10413"/>
    <cellStyle name="SAPBEXresItem 2 2" xfId="10492"/>
    <cellStyle name="SAPBEXresItem 2 3" xfId="10911"/>
    <cellStyle name="SAPBEXresItem 3" xfId="10169"/>
    <cellStyle name="SAPBEXresItemX" xfId="158"/>
    <cellStyle name="SAPBEXresItemX 2" xfId="10393"/>
    <cellStyle name="SAPBEXresItemX 2 2" xfId="10493"/>
    <cellStyle name="SAPBEXresItemX 2 3" xfId="10912"/>
    <cellStyle name="SAPBEXresItemX 3" xfId="10170"/>
    <cellStyle name="SAPBEXstdData" xfId="159"/>
    <cellStyle name="SAPBEXstdData 2" xfId="10273"/>
    <cellStyle name="SAPBEXstdData 3" xfId="10394"/>
    <cellStyle name="SAPBEXstdData 4" xfId="10913"/>
    <cellStyle name="SAPBEXstdData 5" xfId="10914"/>
    <cellStyle name="SAPBEXstdData 6" xfId="10171"/>
    <cellStyle name="SAPBEXstdData_106" xfId="10915"/>
    <cellStyle name="SAPBEXstdDataEmph" xfId="160"/>
    <cellStyle name="SAPBEXstdDataEmph 2" xfId="10395"/>
    <cellStyle name="SAPBEXstdDataEmph 2 2" xfId="10494"/>
    <cellStyle name="SAPBEXstdDataEmph 2 3" xfId="10916"/>
    <cellStyle name="SAPBEXstdDataEmph 3" xfId="10172"/>
    <cellStyle name="SAPBEXstdItem" xfId="161"/>
    <cellStyle name="SAPBEXstdItem 2" xfId="10274"/>
    <cellStyle name="SAPBEXstdItem 3" xfId="10402"/>
    <cellStyle name="SAPBEXstdItem 4" xfId="10917"/>
    <cellStyle name="SAPBEXstdItem 5" xfId="10918"/>
    <cellStyle name="SAPBEXstdItem 6" xfId="10173"/>
    <cellStyle name="SAPBEXstdItem_106" xfId="10919"/>
    <cellStyle name="SAPBEXstdItemX" xfId="162"/>
    <cellStyle name="SAPBEXstdItemX 2" xfId="10406"/>
    <cellStyle name="SAPBEXstdItemX 2 2" xfId="10495"/>
    <cellStyle name="SAPBEXstdItemX 2 3" xfId="10920"/>
    <cellStyle name="SAPBEXstdItemX 3" xfId="10174"/>
    <cellStyle name="SAPBEXtitle" xfId="163"/>
    <cellStyle name="SAPBEXtitle 2" xfId="10410"/>
    <cellStyle name="SAPBEXtitle 2 2" xfId="10496"/>
    <cellStyle name="SAPBEXtitle 2 3" xfId="10921"/>
    <cellStyle name="SAPBEXtitle 3" xfId="10175"/>
    <cellStyle name="SAPBEXunassignedItem" xfId="10176"/>
    <cellStyle name="SAPBEXunassignedItem 2" xfId="10275"/>
    <cellStyle name="SAPBEXunassignedItem 3" xfId="10922"/>
    <cellStyle name="SAPBEXunassignedItem 4" xfId="10923"/>
    <cellStyle name="SAPBEXunassignedItem_106" xfId="10924"/>
    <cellStyle name="SAPBEXundefined" xfId="164"/>
    <cellStyle name="SAPBEXundefined 2" xfId="10405"/>
    <cellStyle name="SAPBEXundefined 2 2" xfId="10497"/>
    <cellStyle name="SAPBEXundefined 2 3" xfId="10925"/>
    <cellStyle name="SAPBEXundefined 3" xfId="10177"/>
    <cellStyle name="Sheet Title" xfId="165"/>
    <cellStyle name="Text" xfId="9"/>
    <cellStyle name="Title" xfId="166"/>
    <cellStyle name="Title 2" xfId="468"/>
    <cellStyle name="Title 2 2" xfId="1012"/>
    <cellStyle name="Title 3" xfId="467"/>
    <cellStyle name="Title 3 2" xfId="26822"/>
    <cellStyle name="Title 3 3" xfId="25973"/>
    <cellStyle name="Title 4" xfId="10228"/>
    <cellStyle name="Total" xfId="10"/>
    <cellStyle name="Total 2" xfId="167"/>
    <cellStyle name="Total 2 2" xfId="861"/>
    <cellStyle name="Total 2 2 2" xfId="26925"/>
    <cellStyle name="Total 2 2 3" xfId="25450"/>
    <cellStyle name="Total 2 3" xfId="25461"/>
    <cellStyle name="Total 2 4" xfId="25141"/>
    <cellStyle name="Total 3" xfId="469"/>
    <cellStyle name="Total 3 2" xfId="26823"/>
    <cellStyle name="Total 3 3" xfId="25974"/>
    <cellStyle name="Total 4" xfId="259"/>
    <cellStyle name="Total 4 2" xfId="26771"/>
    <cellStyle name="Total 4 3" xfId="10229"/>
    <cellStyle name="Warning Text" xfId="168"/>
    <cellStyle name="Warning Text 2" xfId="471"/>
    <cellStyle name="Warning Text 2 2" xfId="1013"/>
    <cellStyle name="Warning Text 3" xfId="470"/>
    <cellStyle name="Warning Text 3 2" xfId="26824"/>
    <cellStyle name="Warning Text 3 3" xfId="25975"/>
    <cellStyle name="Warning Text 4" xfId="10230"/>
    <cellStyle name="הדגשה1" xfId="38" builtinId="29" customBuiltin="1"/>
    <cellStyle name="הדגשה1 2" xfId="863"/>
    <cellStyle name="הדגשה1 2 2" xfId="952"/>
    <cellStyle name="הדגשה1 2 2 2" xfId="25392"/>
    <cellStyle name="הדגשה1 2 2 3" xfId="25462"/>
    <cellStyle name="הדגשה1 2 2 4" xfId="25824"/>
    <cellStyle name="הדגשה1 2 2 5" xfId="26210"/>
    <cellStyle name="הדגשה1 2 2 6" xfId="25185"/>
    <cellStyle name="הדגשה1 2 2 7" xfId="26952"/>
    <cellStyle name="הדגשה1 2 2 8" xfId="10498"/>
    <cellStyle name="הדגשה1 2 3" xfId="10926"/>
    <cellStyle name="הדגשה1 2 3 2" xfId="25244"/>
    <cellStyle name="הדגשה1 2 4" xfId="10927"/>
    <cellStyle name="הדגשה1 2 4 2" xfId="25274"/>
    <cellStyle name="הדגשה1 2 5" xfId="10231"/>
    <cellStyle name="הדגשה1 3" xfId="1014"/>
    <cellStyle name="הדגשה1 3 2" xfId="10499"/>
    <cellStyle name="הדגשה1 3 2 2" xfId="25393"/>
    <cellStyle name="הדגשה1 3 2 3" xfId="25452"/>
    <cellStyle name="הדגשה1 3 2 4" xfId="25208"/>
    <cellStyle name="הדגשה1 3 3" xfId="10928"/>
    <cellStyle name="הדגשה1 3 3 2" xfId="25404"/>
    <cellStyle name="הדגשה1 3 4" xfId="25742"/>
    <cellStyle name="הדגשה1 3 5" xfId="25143"/>
    <cellStyle name="הדגשה1 4" xfId="10277"/>
    <cellStyle name="הדגשה1 4 2" xfId="10929"/>
    <cellStyle name="הדגשה1 4 2 2" xfId="25758"/>
    <cellStyle name="הדגשה1 4 3" xfId="25570"/>
    <cellStyle name="הדגשה1 5" xfId="10930"/>
    <cellStyle name="הדגשה1 6" xfId="10931"/>
    <cellStyle name="הדגשה2" xfId="42" builtinId="33" customBuiltin="1"/>
    <cellStyle name="הדגשה2 2" xfId="864"/>
    <cellStyle name="הדגשה2 2 2" xfId="953"/>
    <cellStyle name="הדגשה2 2 2 2" xfId="25394"/>
    <cellStyle name="הדגשה2 2 2 3" xfId="25453"/>
    <cellStyle name="הדגשה2 2 2 4" xfId="25819"/>
    <cellStyle name="הדגשה2 2 2 5" xfId="26211"/>
    <cellStyle name="הדגשה2 2 2 6" xfId="25186"/>
    <cellStyle name="הדגשה2 2 2 7" xfId="10500"/>
    <cellStyle name="הדגשה2 2 3" xfId="10932"/>
    <cellStyle name="הדגשה2 2 3 2" xfId="25245"/>
    <cellStyle name="הדגשה2 2 4" xfId="10933"/>
    <cellStyle name="הדגשה2 2 4 2" xfId="25752"/>
    <cellStyle name="הדגשה2 3" xfId="1015"/>
    <cellStyle name="הדגשה2 3 2" xfId="10501"/>
    <cellStyle name="הדגשה2 3 2 2" xfId="25395"/>
    <cellStyle name="הדגשה2 3 2 3" xfId="25414"/>
    <cellStyle name="הדגשה2 3 2 4" xfId="25209"/>
    <cellStyle name="הדגשה2 3 3" xfId="10934"/>
    <cellStyle name="הדגשה2 3 3 2" xfId="25454"/>
    <cellStyle name="הדגשה2 3 4" xfId="25279"/>
    <cellStyle name="הדגשה2 3 5" xfId="25144"/>
    <cellStyle name="הדגשה2 4" xfId="10278"/>
    <cellStyle name="הדגשה2 4 2" xfId="10935"/>
    <cellStyle name="הדגשה2 4 2 2" xfId="25756"/>
    <cellStyle name="הדגשה2 4 3" xfId="25597"/>
    <cellStyle name="הדגשה2 5" xfId="10936"/>
    <cellStyle name="הדגשה2 6" xfId="10937"/>
    <cellStyle name="הדגשה3" xfId="46" builtinId="37" customBuiltin="1"/>
    <cellStyle name="הדגשה3 2" xfId="865"/>
    <cellStyle name="הדגשה3 2 2" xfId="955"/>
    <cellStyle name="הדגשה3 2 2 2" xfId="25396"/>
    <cellStyle name="הדגשה3 2 2 3" xfId="25470"/>
    <cellStyle name="הדגשה3 2 2 4" xfId="25847"/>
    <cellStyle name="הדגשה3 2 2 5" xfId="26212"/>
    <cellStyle name="הדגשה3 2 2 6" xfId="25187"/>
    <cellStyle name="הדגשה3 2 2 7" xfId="10502"/>
    <cellStyle name="הדגשה3 2 3" xfId="10938"/>
    <cellStyle name="הדגשה3 2 3 2" xfId="25246"/>
    <cellStyle name="הדגשה3 2 4" xfId="10939"/>
    <cellStyle name="הדגשה3 2 4 2" xfId="25590"/>
    <cellStyle name="הדגשה3 3" xfId="1016"/>
    <cellStyle name="הדגשה3 3 2" xfId="10503"/>
    <cellStyle name="הדגשה3 3 2 2" xfId="25397"/>
    <cellStyle name="הדגשה3 3 2 3" xfId="25471"/>
    <cellStyle name="הדגשה3 3 2 4" xfId="25210"/>
    <cellStyle name="הדגשה3 3 3" xfId="10940"/>
    <cellStyle name="הדגשה3 3 3 2" xfId="25472"/>
    <cellStyle name="הדגשה3 3 4" xfId="25288"/>
    <cellStyle name="הדגשה3 3 5" xfId="25145"/>
    <cellStyle name="הדגשה3 4" xfId="10279"/>
    <cellStyle name="הדגשה3 4 2" xfId="10941"/>
    <cellStyle name="הדגשה3 4 2 2" xfId="25741"/>
    <cellStyle name="הדגשה3 4 3" xfId="25595"/>
    <cellStyle name="הדגשה3 5" xfId="10942"/>
    <cellStyle name="הדגשה3 6" xfId="10943"/>
    <cellStyle name="הדגשה4" xfId="50" builtinId="41" customBuiltin="1"/>
    <cellStyle name="הדגשה4 2" xfId="867"/>
    <cellStyle name="הדגשה4 2 2" xfId="956"/>
    <cellStyle name="הדגשה4 2 2 2" xfId="25398"/>
    <cellStyle name="הדגשה4 2 2 3" xfId="25473"/>
    <cellStyle name="הדגשה4 2 2 4" xfId="25822"/>
    <cellStyle name="הדגשה4 2 2 5" xfId="26213"/>
    <cellStyle name="הדגשה4 2 2 6" xfId="25188"/>
    <cellStyle name="הדגשה4 2 2 7" xfId="26954"/>
    <cellStyle name="הדגשה4 2 2 8" xfId="10504"/>
    <cellStyle name="הדגשה4 2 3" xfId="10944"/>
    <cellStyle name="הדגשה4 2 3 2" xfId="25247"/>
    <cellStyle name="הדגשה4 2 4" xfId="10945"/>
    <cellStyle name="הדגשה4 2 4 2" xfId="25573"/>
    <cellStyle name="הדגשה4 2 5" xfId="10232"/>
    <cellStyle name="הדגשה4 3" xfId="1017"/>
    <cellStyle name="הדגשה4 3 2" xfId="10505"/>
    <cellStyle name="הדגשה4 3 2 2" xfId="25399"/>
    <cellStyle name="הדגשה4 3 2 3" xfId="25474"/>
    <cellStyle name="הדגשה4 3 2 4" xfId="25211"/>
    <cellStyle name="הדגשה4 3 3" xfId="10946"/>
    <cellStyle name="הדגשה4 3 3 2" xfId="25475"/>
    <cellStyle name="הדגשה4 3 4" xfId="25760"/>
    <cellStyle name="הדגשה4 3 5" xfId="25146"/>
    <cellStyle name="הדגשה4 4" xfId="10280"/>
    <cellStyle name="הדגשה4 4 2" xfId="10947"/>
    <cellStyle name="הדגשה4 4 2 2" xfId="25759"/>
    <cellStyle name="הדגשה4 4 3" xfId="25558"/>
    <cellStyle name="הדגשה4 5" xfId="10948"/>
    <cellStyle name="הדגשה4 6" xfId="10949"/>
    <cellStyle name="הדגשה5" xfId="54" builtinId="45" customBuiltin="1"/>
    <cellStyle name="הדגשה5 2" xfId="869"/>
    <cellStyle name="הדגשה5 2 2" xfId="957"/>
    <cellStyle name="הדגשה5 2 2 2" xfId="25400"/>
    <cellStyle name="הדגשה5 2 2 3" xfId="25476"/>
    <cellStyle name="הדגשה5 2 2 4" xfId="25808"/>
    <cellStyle name="הדגשה5 2 2 5" xfId="26214"/>
    <cellStyle name="הדגשה5 2 2 6" xfId="25189"/>
    <cellStyle name="הדגשה5 2 2 7" xfId="10506"/>
    <cellStyle name="הדגשה5 2 3" xfId="10950"/>
    <cellStyle name="הדגשה5 2 3 2" xfId="25248"/>
    <cellStyle name="הדגשה5 2 4" xfId="10951"/>
    <cellStyle name="הדגשה5 2 4 2" xfId="25572"/>
    <cellStyle name="הדגשה5 3" xfId="1018"/>
    <cellStyle name="הדגשה5 3 2" xfId="10507"/>
    <cellStyle name="הדגשה5 3 2 2" xfId="25401"/>
    <cellStyle name="הדגשה5 3 2 3" xfId="25477"/>
    <cellStyle name="הדגשה5 3 2 4" xfId="25212"/>
    <cellStyle name="הדגשה5 3 3" xfId="10952"/>
    <cellStyle name="הדגשה5 3 3 2" xfId="25478"/>
    <cellStyle name="הדגשה5 3 4" xfId="25267"/>
    <cellStyle name="הדגשה5 3 5" xfId="25147"/>
    <cellStyle name="הדגשה5 4" xfId="10281"/>
    <cellStyle name="הדגשה5 4 2" xfId="10953"/>
    <cellStyle name="הדגשה5 4 2 2" xfId="25747"/>
    <cellStyle name="הדגשה5 4 3" xfId="25562"/>
    <cellStyle name="הדגשה5 5" xfId="10954"/>
    <cellStyle name="הדגשה5 6" xfId="10955"/>
    <cellStyle name="הדגשה6" xfId="58" builtinId="49" customBuiltin="1"/>
    <cellStyle name="הדגשה6 2" xfId="870"/>
    <cellStyle name="הדגשה6 2 2" xfId="958"/>
    <cellStyle name="הדגשה6 2 2 2" xfId="25402"/>
    <cellStyle name="הדגשה6 2 2 3" xfId="25479"/>
    <cellStyle name="הדגשה6 2 2 4" xfId="25839"/>
    <cellStyle name="הדגשה6 2 2 5" xfId="26215"/>
    <cellStyle name="הדגשה6 2 2 6" xfId="25190"/>
    <cellStyle name="הדגשה6 2 2 7" xfId="26955"/>
    <cellStyle name="הדגשה6 2 2 8" xfId="10508"/>
    <cellStyle name="הדגשה6 2 3" xfId="10956"/>
    <cellStyle name="הדגשה6 2 3 2" xfId="25249"/>
    <cellStyle name="הדגשה6 2 4" xfId="10957"/>
    <cellStyle name="הדגשה6 2 4 2" xfId="25548"/>
    <cellStyle name="הדגשה6 2 5" xfId="10233"/>
    <cellStyle name="הדגשה6 3" xfId="1019"/>
    <cellStyle name="הדגשה6 3 2" xfId="10509"/>
    <cellStyle name="הדגשה6 3 2 2" xfId="25403"/>
    <cellStyle name="הדגשה6 3 2 3" xfId="25480"/>
    <cellStyle name="הדגשה6 3 2 4" xfId="25213"/>
    <cellStyle name="הדגשה6 3 3" xfId="10958"/>
    <cellStyle name="הדגשה6 3 3 2" xfId="25481"/>
    <cellStyle name="הדגשה6 3 4" xfId="25549"/>
    <cellStyle name="הדגשה6 3 5" xfId="25148"/>
    <cellStyle name="הדגשה6 4" xfId="10282"/>
    <cellStyle name="הדגשה6 4 2" xfId="10959"/>
    <cellStyle name="הדגשה6 4 2 2" xfId="25584"/>
    <cellStyle name="הדגשה6 4 3" xfId="25575"/>
    <cellStyle name="הדגשה6 5" xfId="10960"/>
    <cellStyle name="הדגשה6 6" xfId="10961"/>
    <cellStyle name="היפר-קישור" xfId="11" builtinId="8"/>
    <cellStyle name="היפר-קישור 2" xfId="266"/>
    <cellStyle name="היפר-קישור 2 2" xfId="960"/>
    <cellStyle name="היפר-קישור 2 3" xfId="959"/>
    <cellStyle name="היפר-קישור 2 4" xfId="1020"/>
    <cellStyle name="היפר-קישור 3" xfId="267"/>
    <cellStyle name="היפר-קישור 3 2" xfId="961"/>
    <cellStyle name="היפר-קישור 4" xfId="265"/>
    <cellStyle name="היפר-קישור שהופעל" xfId="268" builtinId="9" customBuiltin="1"/>
    <cellStyle name="היפר-קישור שהופעל 2" xfId="962"/>
    <cellStyle name="היפר-קישור שהופעל 3" xfId="1571"/>
    <cellStyle name="הערה 10" xfId="188"/>
    <cellStyle name="הערה 10 2" xfId="1064"/>
    <cellStyle name="הערה 10 2 2" xfId="2136"/>
    <cellStyle name="הערה 10 2 2 2" xfId="8534"/>
    <cellStyle name="הערה 10 2 2 3" xfId="27409"/>
    <cellStyle name="הערה 10 2 2 4" xfId="29727"/>
    <cellStyle name="הערה 10 2 2 5" xfId="5336"/>
    <cellStyle name="הערה 10 2 3" xfId="3195"/>
    <cellStyle name="הערה 10 2 3 2" xfId="9593"/>
    <cellStyle name="הערה 10 2 3 3" xfId="27869"/>
    <cellStyle name="הערה 10 2 3 4" xfId="30786"/>
    <cellStyle name="הערה 10 2 3 5" xfId="6395"/>
    <cellStyle name="הערה 10 2 4" xfId="7466"/>
    <cellStyle name="הערה 10 2 4 2" xfId="27004"/>
    <cellStyle name="הערה 10 2 5" xfId="10598"/>
    <cellStyle name="הערה 10 2 6" xfId="28659"/>
    <cellStyle name="הערה 10 2 7" xfId="4268"/>
    <cellStyle name="הערה 10 3" xfId="1606"/>
    <cellStyle name="הערה 10 3 2" xfId="8004"/>
    <cellStyle name="הערה 10 3 2 2" xfId="27190"/>
    <cellStyle name="הערה 10 3 3" xfId="25482"/>
    <cellStyle name="הערה 10 3 4" xfId="29197"/>
    <cellStyle name="הערה 10 3 5" xfId="4806"/>
    <cellStyle name="הערה 10 4" xfId="2665"/>
    <cellStyle name="הערה 10 4 2" xfId="9063"/>
    <cellStyle name="הערה 10 4 2 2" xfId="26395"/>
    <cellStyle name="הערה 10 4 2 3" xfId="26331"/>
    <cellStyle name="הערה 10 4 3" xfId="25619"/>
    <cellStyle name="הערה 10 4 4" xfId="30256"/>
    <cellStyle name="הערה 10 4 5" xfId="5865"/>
    <cellStyle name="הערה 10 5" xfId="6936"/>
    <cellStyle name="הערה 10 5 2" xfId="25165"/>
    <cellStyle name="הערה 10 6" xfId="10392"/>
    <cellStyle name="הערה 10 7" xfId="28129"/>
    <cellStyle name="הערה 10 8" xfId="3738"/>
    <cellStyle name="הערה 11" xfId="10680"/>
    <cellStyle name="הערה 11 2" xfId="11094"/>
    <cellStyle name="הערה 11 2 2" xfId="11449"/>
    <cellStyle name="הערה 11 2 2 2" xfId="11939"/>
    <cellStyle name="הערה 11 2 2 2 2" xfId="12779"/>
    <cellStyle name="הערה 11 2 2 2 2 2" xfId="14637"/>
    <cellStyle name="הערה 11 2 2 2 2 2 2" xfId="18229"/>
    <cellStyle name="הערה 11 2 2 2 2 2 2 2" xfId="24897"/>
    <cellStyle name="הערה 11 2 2 2 2 2 3" xfId="21565"/>
    <cellStyle name="הערה 11 2 2 2 2 3" xfId="16437"/>
    <cellStyle name="הערה 11 2 2 2 2 3 2" xfId="23232"/>
    <cellStyle name="הערה 11 2 2 2 2 4" xfId="19899"/>
    <cellStyle name="הערה 11 2 2 2 3" xfId="13803"/>
    <cellStyle name="הערה 11 2 2 2 3 2" xfId="17396"/>
    <cellStyle name="הערה 11 2 2 2 3 2 2" xfId="24064"/>
    <cellStyle name="הערה 11 2 2 2 3 3" xfId="20732"/>
    <cellStyle name="הערה 11 2 2 2 4" xfId="15604"/>
    <cellStyle name="הערה 11 2 2 2 4 2" xfId="22399"/>
    <cellStyle name="הערה 11 2 2 2 5" xfId="19066"/>
    <cellStyle name="הערה 11 2 2 3" xfId="12363"/>
    <cellStyle name="הערה 11 2 2 3 2" xfId="14221"/>
    <cellStyle name="הערה 11 2 2 3 2 2" xfId="17813"/>
    <cellStyle name="הערה 11 2 2 3 2 2 2" xfId="24481"/>
    <cellStyle name="הערה 11 2 2 3 2 3" xfId="21149"/>
    <cellStyle name="הערה 11 2 2 3 3" xfId="16021"/>
    <cellStyle name="הערה 11 2 2 3 3 2" xfId="22816"/>
    <cellStyle name="הערה 11 2 2 3 4" xfId="19483"/>
    <cellStyle name="הערה 11 2 2 4" xfId="13323"/>
    <cellStyle name="הערה 11 2 2 4 2" xfId="16980"/>
    <cellStyle name="הערה 11 2 2 4 2 2" xfId="23648"/>
    <cellStyle name="הערה 11 2 2 4 3" xfId="20316"/>
    <cellStyle name="הערה 11 2 2 5" xfId="15188"/>
    <cellStyle name="הערה 11 2 2 5 2" xfId="21983"/>
    <cellStyle name="הערה 11 2 2 6" xfId="18650"/>
    <cellStyle name="הערה 11 2 3" xfId="11725"/>
    <cellStyle name="הערה 11 2 3 2" xfId="12570"/>
    <cellStyle name="הערה 11 2 3 2 2" xfId="14428"/>
    <cellStyle name="הערה 11 2 3 2 2 2" xfId="18020"/>
    <cellStyle name="הערה 11 2 3 2 2 2 2" xfId="24688"/>
    <cellStyle name="הערה 11 2 3 2 2 3" xfId="21356"/>
    <cellStyle name="הערה 11 2 3 2 3" xfId="16228"/>
    <cellStyle name="הערה 11 2 3 2 3 2" xfId="23023"/>
    <cellStyle name="הערה 11 2 3 2 4" xfId="19690"/>
    <cellStyle name="הערה 11 2 3 3" xfId="13594"/>
    <cellStyle name="הערה 11 2 3 3 2" xfId="17187"/>
    <cellStyle name="הערה 11 2 3 3 2 2" xfId="23855"/>
    <cellStyle name="הערה 11 2 3 3 3" xfId="20523"/>
    <cellStyle name="הערה 11 2 3 4" xfId="15395"/>
    <cellStyle name="הערה 11 2 3 4 2" xfId="22190"/>
    <cellStyle name="הערה 11 2 3 5" xfId="18857"/>
    <cellStyle name="הערה 11 2 4" xfId="12153"/>
    <cellStyle name="הערה 11 2 4 2" xfId="14011"/>
    <cellStyle name="הערה 11 2 4 2 2" xfId="17603"/>
    <cellStyle name="הערה 11 2 4 2 2 2" xfId="24271"/>
    <cellStyle name="הערה 11 2 4 2 3" xfId="20939"/>
    <cellStyle name="הערה 11 2 4 3" xfId="15811"/>
    <cellStyle name="הערה 11 2 4 3 2" xfId="22606"/>
    <cellStyle name="הערה 11 2 4 4" xfId="19273"/>
    <cellStyle name="הערה 11 2 5" xfId="13113"/>
    <cellStyle name="הערה 11 2 5 2" xfId="16770"/>
    <cellStyle name="הערה 11 2 5 2 2" xfId="23438"/>
    <cellStyle name="הערה 11 2 5 3" xfId="20106"/>
    <cellStyle name="הערה 11 2 6" xfId="14978"/>
    <cellStyle name="הערה 11 2 6 2" xfId="21773"/>
    <cellStyle name="הערה 11 2 7" xfId="18401"/>
    <cellStyle name="הערה 11 2 8" xfId="26332"/>
    <cellStyle name="הערה 11 3" xfId="11426"/>
    <cellStyle name="הערה 11 3 2" xfId="11916"/>
    <cellStyle name="הערה 11 3 2 2" xfId="12756"/>
    <cellStyle name="הערה 11 3 2 2 2" xfId="14614"/>
    <cellStyle name="הערה 11 3 2 2 2 2" xfId="18206"/>
    <cellStyle name="הערה 11 3 2 2 2 2 2" xfId="24874"/>
    <cellStyle name="הערה 11 3 2 2 2 3" xfId="21542"/>
    <cellStyle name="הערה 11 3 2 2 3" xfId="16414"/>
    <cellStyle name="הערה 11 3 2 2 3 2" xfId="23209"/>
    <cellStyle name="הערה 11 3 2 2 4" xfId="19876"/>
    <cellStyle name="הערה 11 3 2 3" xfId="13780"/>
    <cellStyle name="הערה 11 3 2 3 2" xfId="17373"/>
    <cellStyle name="הערה 11 3 2 3 2 2" xfId="24041"/>
    <cellStyle name="הערה 11 3 2 3 3" xfId="20709"/>
    <cellStyle name="הערה 11 3 2 4" xfId="15581"/>
    <cellStyle name="הערה 11 3 2 4 2" xfId="22376"/>
    <cellStyle name="הערה 11 3 2 5" xfId="19043"/>
    <cellStyle name="הערה 11 3 3" xfId="12340"/>
    <cellStyle name="הערה 11 3 3 2" xfId="14198"/>
    <cellStyle name="הערה 11 3 3 2 2" xfId="17790"/>
    <cellStyle name="הערה 11 3 3 2 2 2" xfId="24458"/>
    <cellStyle name="הערה 11 3 3 2 3" xfId="21126"/>
    <cellStyle name="הערה 11 3 3 3" xfId="15998"/>
    <cellStyle name="הערה 11 3 3 3 2" xfId="22793"/>
    <cellStyle name="הערה 11 3 3 4" xfId="19460"/>
    <cellStyle name="הערה 11 3 4" xfId="13300"/>
    <cellStyle name="הערה 11 3 4 2" xfId="16957"/>
    <cellStyle name="הערה 11 3 4 2 2" xfId="23625"/>
    <cellStyle name="הערה 11 3 4 3" xfId="20293"/>
    <cellStyle name="הערה 11 3 5" xfId="15165"/>
    <cellStyle name="הערה 11 3 5 2" xfId="21960"/>
    <cellStyle name="הערה 11 3 6" xfId="18627"/>
    <cellStyle name="הערה 11 4" xfId="11702"/>
    <cellStyle name="הערה 11 4 2" xfId="12547"/>
    <cellStyle name="הערה 11 4 2 2" xfId="14405"/>
    <cellStyle name="הערה 11 4 2 2 2" xfId="17997"/>
    <cellStyle name="הערה 11 4 2 2 2 2" xfId="24665"/>
    <cellStyle name="הערה 11 4 2 2 3" xfId="21333"/>
    <cellStyle name="הערה 11 4 2 3" xfId="16205"/>
    <cellStyle name="הערה 11 4 2 3 2" xfId="23000"/>
    <cellStyle name="הערה 11 4 2 4" xfId="19667"/>
    <cellStyle name="הערה 11 4 3" xfId="13571"/>
    <cellStyle name="הערה 11 4 3 2" xfId="17164"/>
    <cellStyle name="הערה 11 4 3 2 2" xfId="23832"/>
    <cellStyle name="הערה 11 4 3 3" xfId="20500"/>
    <cellStyle name="הערה 11 4 4" xfId="15372"/>
    <cellStyle name="הערה 11 4 4 2" xfId="22167"/>
    <cellStyle name="הערה 11 4 5" xfId="18834"/>
    <cellStyle name="הערה 11 5" xfId="12130"/>
    <cellStyle name="הערה 11 5 2" xfId="13988"/>
    <cellStyle name="הערה 11 5 2 2" xfId="17580"/>
    <cellStyle name="הערה 11 5 2 2 2" xfId="24248"/>
    <cellStyle name="הערה 11 5 2 3" xfId="20916"/>
    <cellStyle name="הערה 11 5 3" xfId="15788"/>
    <cellStyle name="הערה 11 5 3 2" xfId="22583"/>
    <cellStyle name="הערה 11 5 4" xfId="19250"/>
    <cellStyle name="הערה 11 6" xfId="13090"/>
    <cellStyle name="הערה 11 6 2" xfId="16747"/>
    <cellStyle name="הערה 11 6 2 2" xfId="23415"/>
    <cellStyle name="הערה 11 6 3" xfId="20083"/>
    <cellStyle name="הערה 11 7" xfId="14955"/>
    <cellStyle name="הערה 11 7 2" xfId="21750"/>
    <cellStyle name="הערה 11 8" xfId="18362"/>
    <cellStyle name="הערה 12" xfId="10962"/>
    <cellStyle name="הערה 12 2" xfId="26333"/>
    <cellStyle name="הערה 12 2 2" xfId="26426"/>
    <cellStyle name="הערה 12 3" xfId="25620"/>
    <cellStyle name="הערה 13" xfId="11126"/>
    <cellStyle name="הערה 13 2" xfId="11467"/>
    <cellStyle name="הערה 13 2 2" xfId="11957"/>
    <cellStyle name="הערה 13 2 2 2" xfId="12797"/>
    <cellStyle name="הערה 13 2 2 2 2" xfId="14655"/>
    <cellStyle name="הערה 13 2 2 2 2 2" xfId="18247"/>
    <cellStyle name="הערה 13 2 2 2 2 2 2" xfId="24915"/>
    <cellStyle name="הערה 13 2 2 2 2 3" xfId="21583"/>
    <cellStyle name="הערה 13 2 2 2 3" xfId="16455"/>
    <cellStyle name="הערה 13 2 2 2 3 2" xfId="23250"/>
    <cellStyle name="הערה 13 2 2 2 4" xfId="19917"/>
    <cellStyle name="הערה 13 2 2 3" xfId="13821"/>
    <cellStyle name="הערה 13 2 2 3 2" xfId="17414"/>
    <cellStyle name="הערה 13 2 2 3 2 2" xfId="24082"/>
    <cellStyle name="הערה 13 2 2 3 3" xfId="20750"/>
    <cellStyle name="הערה 13 2 2 4" xfId="15622"/>
    <cellStyle name="הערה 13 2 2 4 2" xfId="22417"/>
    <cellStyle name="הערה 13 2 2 5" xfId="19084"/>
    <cellStyle name="הערה 13 2 3" xfId="12381"/>
    <cellStyle name="הערה 13 2 3 2" xfId="14239"/>
    <cellStyle name="הערה 13 2 3 2 2" xfId="17831"/>
    <cellStyle name="הערה 13 2 3 2 2 2" xfId="24499"/>
    <cellStyle name="הערה 13 2 3 2 3" xfId="21167"/>
    <cellStyle name="הערה 13 2 3 3" xfId="16039"/>
    <cellStyle name="הערה 13 2 3 3 2" xfId="22834"/>
    <cellStyle name="הערה 13 2 3 4" xfId="19501"/>
    <cellStyle name="הערה 13 2 4" xfId="13341"/>
    <cellStyle name="הערה 13 2 4 2" xfId="16998"/>
    <cellStyle name="הערה 13 2 4 2 2" xfId="23666"/>
    <cellStyle name="הערה 13 2 4 3" xfId="20334"/>
    <cellStyle name="הערה 13 2 5" xfId="15206"/>
    <cellStyle name="הערה 13 2 5 2" xfId="22001"/>
    <cellStyle name="הערה 13 2 6" xfId="18668"/>
    <cellStyle name="הערה 13 2 7" xfId="26334"/>
    <cellStyle name="הערה 13 3" xfId="11743"/>
    <cellStyle name="הערה 13 3 2" xfId="12588"/>
    <cellStyle name="הערה 13 3 2 2" xfId="14446"/>
    <cellStyle name="הערה 13 3 2 2 2" xfId="18038"/>
    <cellStyle name="הערה 13 3 2 2 2 2" xfId="24706"/>
    <cellStyle name="הערה 13 3 2 2 3" xfId="21374"/>
    <cellStyle name="הערה 13 3 2 3" xfId="16246"/>
    <cellStyle name="הערה 13 3 2 3 2" xfId="23041"/>
    <cellStyle name="הערה 13 3 2 4" xfId="19708"/>
    <cellStyle name="הערה 13 3 3" xfId="13612"/>
    <cellStyle name="הערה 13 3 3 2" xfId="17205"/>
    <cellStyle name="הערה 13 3 3 2 2" xfId="23873"/>
    <cellStyle name="הערה 13 3 3 3" xfId="20541"/>
    <cellStyle name="הערה 13 3 4" xfId="15413"/>
    <cellStyle name="הערה 13 3 4 2" xfId="22208"/>
    <cellStyle name="הערה 13 3 5" xfId="18875"/>
    <cellStyle name="הערה 13 4" xfId="12171"/>
    <cellStyle name="הערה 13 4 2" xfId="14029"/>
    <cellStyle name="הערה 13 4 2 2" xfId="17621"/>
    <cellStyle name="הערה 13 4 2 2 2" xfId="24289"/>
    <cellStyle name="הערה 13 4 2 3" xfId="20957"/>
    <cellStyle name="הערה 13 4 3" xfId="15829"/>
    <cellStyle name="הערה 13 4 3 2" xfId="22624"/>
    <cellStyle name="הערה 13 4 4" xfId="19291"/>
    <cellStyle name="הערה 13 5" xfId="13131"/>
    <cellStyle name="הערה 13 5 2" xfId="16788"/>
    <cellStyle name="הערה 13 5 2 2" xfId="23456"/>
    <cellStyle name="הערה 13 5 3" xfId="20124"/>
    <cellStyle name="הערה 13 6" xfId="14996"/>
    <cellStyle name="הערה 13 6 2" xfId="21791"/>
    <cellStyle name="הערה 13 7" xfId="18439"/>
    <cellStyle name="הערה 14" xfId="11374"/>
    <cellStyle name="הערה 14 2" xfId="11864"/>
    <cellStyle name="הערה 14 2 2" xfId="12704"/>
    <cellStyle name="הערה 14 2 2 2" xfId="14562"/>
    <cellStyle name="הערה 14 2 2 2 2" xfId="18154"/>
    <cellStyle name="הערה 14 2 2 2 2 2" xfId="24822"/>
    <cellStyle name="הערה 14 2 2 2 3" xfId="21490"/>
    <cellStyle name="הערה 14 2 2 3" xfId="16362"/>
    <cellStyle name="הערה 14 2 2 3 2" xfId="23157"/>
    <cellStyle name="הערה 14 2 2 4" xfId="19824"/>
    <cellStyle name="הערה 14 2 3" xfId="13728"/>
    <cellStyle name="הערה 14 2 3 2" xfId="17321"/>
    <cellStyle name="הערה 14 2 3 2 2" xfId="23989"/>
    <cellStyle name="הערה 14 2 3 3" xfId="20657"/>
    <cellStyle name="הערה 14 2 4" xfId="15529"/>
    <cellStyle name="הערה 14 2 4 2" xfId="22324"/>
    <cellStyle name="הערה 14 2 5" xfId="18991"/>
    <cellStyle name="הערה 14 2 6" xfId="26335"/>
    <cellStyle name="הערה 14 3" xfId="12288"/>
    <cellStyle name="הערה 14 3 2" xfId="14146"/>
    <cellStyle name="הערה 14 3 2 2" xfId="17738"/>
    <cellStyle name="הערה 14 3 2 2 2" xfId="24406"/>
    <cellStyle name="הערה 14 3 2 3" xfId="21074"/>
    <cellStyle name="הערה 14 3 3" xfId="15946"/>
    <cellStyle name="הערה 14 3 3 2" xfId="22741"/>
    <cellStyle name="הערה 14 3 4" xfId="19408"/>
    <cellStyle name="הערה 14 4" xfId="13248"/>
    <cellStyle name="הערה 14 4 2" xfId="16905"/>
    <cellStyle name="הערה 14 4 2 2" xfId="23573"/>
    <cellStyle name="הערה 14 4 3" xfId="20241"/>
    <cellStyle name="הערה 14 5" xfId="15113"/>
    <cellStyle name="הערה 14 5 2" xfId="21908"/>
    <cellStyle name="הערה 14 6" xfId="18341"/>
    <cellStyle name="הערה 15" xfId="11650"/>
    <cellStyle name="הערה 15 2" xfId="12034"/>
    <cellStyle name="הערה 15 2 2" xfId="26517"/>
    <cellStyle name="הערה 15 3" xfId="12495"/>
    <cellStyle name="הערה 15 3 2" xfId="14353"/>
    <cellStyle name="הערה 15 3 2 2" xfId="17945"/>
    <cellStyle name="הערה 15 3 2 2 2" xfId="24613"/>
    <cellStyle name="הערה 15 3 2 3" xfId="21281"/>
    <cellStyle name="הערה 15 3 3" xfId="16153"/>
    <cellStyle name="הערה 15 3 3 2" xfId="22948"/>
    <cellStyle name="הערה 15 3 4" xfId="19615"/>
    <cellStyle name="הערה 15 4" xfId="13519"/>
    <cellStyle name="הערה 15 4 2" xfId="17112"/>
    <cellStyle name="הערה 15 4 2 2" xfId="23780"/>
    <cellStyle name="הערה 15 4 3" xfId="20448"/>
    <cellStyle name="הערה 15 5" xfId="15320"/>
    <cellStyle name="הערה 15 5 2" xfId="22115"/>
    <cellStyle name="הערה 15 6" xfId="18782"/>
    <cellStyle name="הערה 16" xfId="12078"/>
    <cellStyle name="הערה 16 2" xfId="13936"/>
    <cellStyle name="הערה 16 2 2" xfId="17528"/>
    <cellStyle name="הערה 16 2 2 2" xfId="24196"/>
    <cellStyle name="הערה 16 2 3" xfId="20864"/>
    <cellStyle name="הערה 16 2 4" xfId="26336"/>
    <cellStyle name="הערה 16 3" xfId="15736"/>
    <cellStyle name="הערה 16 3 2" xfId="22531"/>
    <cellStyle name="הערה 16 4" xfId="19198"/>
    <cellStyle name="הערה 17" xfId="13038"/>
    <cellStyle name="הערה 17 2" xfId="16695"/>
    <cellStyle name="הערה 17 2 2" xfId="23363"/>
    <cellStyle name="הערה 17 2 3" xfId="26337"/>
    <cellStyle name="הערה 17 3" xfId="20031"/>
    <cellStyle name="הערה 18" xfId="14903"/>
    <cellStyle name="הערה 18 2" xfId="21698"/>
    <cellStyle name="הערה 18 2 2" xfId="26554"/>
    <cellStyle name="הערה 18 2 3" xfId="26338"/>
    <cellStyle name="הערה 19" xfId="18519"/>
    <cellStyle name="הערה 19 2" xfId="26339"/>
    <cellStyle name="הערה 19 2 2" xfId="26567"/>
    <cellStyle name="הערה 2" xfId="270"/>
    <cellStyle name="הערה 2 10" xfId="6976"/>
    <cellStyle name="הערה 2 11" xfId="10234"/>
    <cellStyle name="הערה 2 12" xfId="28169"/>
    <cellStyle name="הערה 2 13" xfId="3778"/>
    <cellStyle name="הערה 2 2" xfId="271"/>
    <cellStyle name="הערה 2 2 10" xfId="10510"/>
    <cellStyle name="הערה 2 2 11" xfId="28170"/>
    <cellStyle name="הערה 2 2 12" xfId="3779"/>
    <cellStyle name="הערה 2 2 2" xfId="873"/>
    <cellStyle name="הערה 2 2 2 10" xfId="28601"/>
    <cellStyle name="הערה 2 2 2 11" xfId="4210"/>
    <cellStyle name="הערה 2 2 2 2" xfId="874"/>
    <cellStyle name="הערה 2 2 2 2 10" xfId="28602"/>
    <cellStyle name="הערה 2 2 2 2 11" xfId="4211"/>
    <cellStyle name="הערה 2 2 2 2 2" xfId="1537"/>
    <cellStyle name="הערה 2 2 2 2 2 2" xfId="2609"/>
    <cellStyle name="הערה 2 2 2 2 2 2 2" xfId="9007"/>
    <cellStyle name="הערה 2 2 2 2 2 2 2 2" xfId="14724"/>
    <cellStyle name="הערה 2 2 2 2 2 2 2 2 2" xfId="18316"/>
    <cellStyle name="הערה 2 2 2 2 2 2 2 2 2 2" xfId="24984"/>
    <cellStyle name="הערה 2 2 2 2 2 2 2 2 3" xfId="21652"/>
    <cellStyle name="הערה 2 2 2 2 2 2 2 3" xfId="16524"/>
    <cellStyle name="הערה 2 2 2 2 2 2 2 3 2" xfId="23319"/>
    <cellStyle name="הערה 2 2 2 2 2 2 2 4" xfId="19986"/>
    <cellStyle name="הערה 2 2 2 2 2 2 2 5" xfId="12866"/>
    <cellStyle name="הערה 2 2 2 2 2 2 3" xfId="13890"/>
    <cellStyle name="הערה 2 2 2 2 2 2 3 2" xfId="17483"/>
    <cellStyle name="הערה 2 2 2 2 2 2 3 2 2" xfId="24151"/>
    <cellStyle name="הערה 2 2 2 2 2 2 3 3" xfId="20819"/>
    <cellStyle name="הערה 2 2 2 2 2 2 4" xfId="15691"/>
    <cellStyle name="הערה 2 2 2 2 2 2 4 2" xfId="22486"/>
    <cellStyle name="הערה 2 2 2 2 2 2 5" xfId="19153"/>
    <cellStyle name="הערה 2 2 2 2 2 2 6" xfId="12026"/>
    <cellStyle name="הערה 2 2 2 2 2 2 7" xfId="30200"/>
    <cellStyle name="הערה 2 2 2 2 2 2 8" xfId="5809"/>
    <cellStyle name="הערה 2 2 2 2 2 3" xfId="3668"/>
    <cellStyle name="הערה 2 2 2 2 2 3 2" xfId="10066"/>
    <cellStyle name="הערה 2 2 2 2 2 3 2 2" xfId="17900"/>
    <cellStyle name="הערה 2 2 2 2 2 3 2 2 2" xfId="24568"/>
    <cellStyle name="הערה 2 2 2 2 2 3 2 3" xfId="21236"/>
    <cellStyle name="הערה 2 2 2 2 2 3 2 4" xfId="14308"/>
    <cellStyle name="הערה 2 2 2 2 2 3 3" xfId="16108"/>
    <cellStyle name="הערה 2 2 2 2 2 3 3 2" xfId="22903"/>
    <cellStyle name="הערה 2 2 2 2 2 3 4" xfId="19570"/>
    <cellStyle name="הערה 2 2 2 2 2 3 5" xfId="12450"/>
    <cellStyle name="הערה 2 2 2 2 2 3 6" xfId="31259"/>
    <cellStyle name="הערה 2 2 2 2 2 3 7" xfId="6868"/>
    <cellStyle name="הערה 2 2 2 2 2 4" xfId="7939"/>
    <cellStyle name="הערה 2 2 2 2 2 4 2" xfId="17067"/>
    <cellStyle name="הערה 2 2 2 2 2 4 2 2" xfId="23735"/>
    <cellStyle name="הערה 2 2 2 2 2 4 3" xfId="20403"/>
    <cellStyle name="הערה 2 2 2 2 2 4 4" xfId="13410"/>
    <cellStyle name="הערה 2 2 2 2 2 5" xfId="15275"/>
    <cellStyle name="הערה 2 2 2 2 2 5 2" xfId="22070"/>
    <cellStyle name="הערה 2 2 2 2 2 6" xfId="18737"/>
    <cellStyle name="הערה 2 2 2 2 2 7" xfId="11536"/>
    <cellStyle name="הערה 2 2 2 2 2 8" xfId="29132"/>
    <cellStyle name="הערה 2 2 2 2 2 9" xfId="4741"/>
    <cellStyle name="הערה 2 2 2 2 3" xfId="2079"/>
    <cellStyle name="הערה 2 2 2 2 3 2" xfId="8477"/>
    <cellStyle name="הערה 2 2 2 2 3 2 2" xfId="14516"/>
    <cellStyle name="הערה 2 2 2 2 3 2 2 2" xfId="18108"/>
    <cellStyle name="הערה 2 2 2 2 3 2 2 2 2" xfId="24776"/>
    <cellStyle name="הערה 2 2 2 2 3 2 2 3" xfId="21444"/>
    <cellStyle name="הערה 2 2 2 2 3 2 3" xfId="16316"/>
    <cellStyle name="הערה 2 2 2 2 3 2 3 2" xfId="23111"/>
    <cellStyle name="הערה 2 2 2 2 3 2 4" xfId="19778"/>
    <cellStyle name="הערה 2 2 2 2 3 2 5" xfId="12658"/>
    <cellStyle name="הערה 2 2 2 2 3 3" xfId="13682"/>
    <cellStyle name="הערה 2 2 2 2 3 3 2" xfId="17275"/>
    <cellStyle name="הערה 2 2 2 2 3 3 2 2" xfId="23943"/>
    <cellStyle name="הערה 2 2 2 2 3 3 3" xfId="20611"/>
    <cellStyle name="הערה 2 2 2 2 3 4" xfId="15483"/>
    <cellStyle name="הערה 2 2 2 2 3 4 2" xfId="22278"/>
    <cellStyle name="הערה 2 2 2 2 3 5" xfId="18945"/>
    <cellStyle name="הערה 2 2 2 2 3 6" xfId="11813"/>
    <cellStyle name="הערה 2 2 2 2 3 7" xfId="29670"/>
    <cellStyle name="הערה 2 2 2 2 3 8" xfId="5279"/>
    <cellStyle name="הערה 2 2 2 2 4" xfId="3138"/>
    <cellStyle name="הערה 2 2 2 2 4 2" xfId="9536"/>
    <cellStyle name="הערה 2 2 2 2 4 2 2" xfId="17691"/>
    <cellStyle name="הערה 2 2 2 2 4 2 2 2" xfId="24359"/>
    <cellStyle name="הערה 2 2 2 2 4 2 3" xfId="21027"/>
    <cellStyle name="הערה 2 2 2 2 4 2 4" xfId="14099"/>
    <cellStyle name="הערה 2 2 2 2 4 3" xfId="15899"/>
    <cellStyle name="הערה 2 2 2 2 4 3 2" xfId="22694"/>
    <cellStyle name="הערה 2 2 2 2 4 4" xfId="19361"/>
    <cellStyle name="הערה 2 2 2 2 4 5" xfId="12241"/>
    <cellStyle name="הערה 2 2 2 2 4 6" xfId="30729"/>
    <cellStyle name="הערה 2 2 2 2 4 7" xfId="6338"/>
    <cellStyle name="הערה 2 2 2 2 5" xfId="7409"/>
    <cellStyle name="הערה 2 2 2 2 5 2" xfId="16858"/>
    <cellStyle name="הערה 2 2 2 2 5 2 2" xfId="23526"/>
    <cellStyle name="הערה 2 2 2 2 5 3" xfId="20194"/>
    <cellStyle name="הערה 2 2 2 2 5 4" xfId="13201"/>
    <cellStyle name="הערה 2 2 2 2 6" xfId="15066"/>
    <cellStyle name="הערה 2 2 2 2 6 2" xfId="21861"/>
    <cellStyle name="הערה 2 2 2 2 7" xfId="18456"/>
    <cellStyle name="הערה 2 2 2 2 8" xfId="25522"/>
    <cellStyle name="הערה 2 2 2 2 9" xfId="11224"/>
    <cellStyle name="הערה 2 2 2 3" xfId="1536"/>
    <cellStyle name="הערה 2 2 2 3 2" xfId="2608"/>
    <cellStyle name="הערה 2 2 2 3 2 2" xfId="9006"/>
    <cellStyle name="הערה 2 2 2 3 2 2 2" xfId="14609"/>
    <cellStyle name="הערה 2 2 2 3 2 2 2 2" xfId="18201"/>
    <cellStyle name="הערה 2 2 2 3 2 2 2 2 2" xfId="24869"/>
    <cellStyle name="הערה 2 2 2 3 2 2 2 3" xfId="21537"/>
    <cellStyle name="הערה 2 2 2 3 2 2 3" xfId="16409"/>
    <cellStyle name="הערה 2 2 2 3 2 2 3 2" xfId="23204"/>
    <cellStyle name="הערה 2 2 2 3 2 2 4" xfId="19871"/>
    <cellStyle name="הערה 2 2 2 3 2 2 5" xfId="12751"/>
    <cellStyle name="הערה 2 2 2 3 2 3" xfId="13775"/>
    <cellStyle name="הערה 2 2 2 3 2 3 2" xfId="17368"/>
    <cellStyle name="הערה 2 2 2 3 2 3 2 2" xfId="24036"/>
    <cellStyle name="הערה 2 2 2 3 2 3 3" xfId="20704"/>
    <cellStyle name="הערה 2 2 2 3 2 4" xfId="15576"/>
    <cellStyle name="הערה 2 2 2 3 2 4 2" xfId="22371"/>
    <cellStyle name="הערה 2 2 2 3 2 5" xfId="19038"/>
    <cellStyle name="הערה 2 2 2 3 2 6" xfId="26340"/>
    <cellStyle name="הערה 2 2 2 3 2 7" xfId="11911"/>
    <cellStyle name="הערה 2 2 2 3 2 8" xfId="30199"/>
    <cellStyle name="הערה 2 2 2 3 2 9" xfId="5808"/>
    <cellStyle name="הערה 2 2 2 3 3" xfId="3667"/>
    <cellStyle name="הערה 2 2 2 3 3 2" xfId="10065"/>
    <cellStyle name="הערה 2 2 2 3 3 2 2" xfId="17785"/>
    <cellStyle name="הערה 2 2 2 3 3 2 2 2" xfId="24453"/>
    <cellStyle name="הערה 2 2 2 3 3 2 3" xfId="21121"/>
    <cellStyle name="הערה 2 2 2 3 3 2 4" xfId="14193"/>
    <cellStyle name="הערה 2 2 2 3 3 3" xfId="15993"/>
    <cellStyle name="הערה 2 2 2 3 3 3 2" xfId="22788"/>
    <cellStyle name="הערה 2 2 2 3 3 4" xfId="19455"/>
    <cellStyle name="הערה 2 2 2 3 3 5" xfId="12335"/>
    <cellStyle name="הערה 2 2 2 3 3 6" xfId="31258"/>
    <cellStyle name="הערה 2 2 2 3 3 7" xfId="6867"/>
    <cellStyle name="הערה 2 2 2 3 4" xfId="7938"/>
    <cellStyle name="הערה 2 2 2 3 4 2" xfId="16952"/>
    <cellStyle name="הערה 2 2 2 3 4 2 2" xfId="23620"/>
    <cellStyle name="הערה 2 2 2 3 4 3" xfId="20288"/>
    <cellStyle name="הערה 2 2 2 3 4 4" xfId="13295"/>
    <cellStyle name="הערה 2 2 2 3 5" xfId="15160"/>
    <cellStyle name="הערה 2 2 2 3 5 2" xfId="21955"/>
    <cellStyle name="הערה 2 2 2 3 6" xfId="18622"/>
    <cellStyle name="הערה 2 2 2 3 7" xfId="11421"/>
    <cellStyle name="הערה 2 2 2 3 8" xfId="29131"/>
    <cellStyle name="הערה 2 2 2 3 9" xfId="4740"/>
    <cellStyle name="הערה 2 2 2 4" xfId="2078"/>
    <cellStyle name="הערה 2 2 2 4 2" xfId="8476"/>
    <cellStyle name="הערה 2 2 2 4 2 2" xfId="14400"/>
    <cellStyle name="הערה 2 2 2 4 2 2 2" xfId="17992"/>
    <cellStyle name="הערה 2 2 2 4 2 2 2 2" xfId="24660"/>
    <cellStyle name="הערה 2 2 2 4 2 2 3" xfId="21328"/>
    <cellStyle name="הערה 2 2 2 4 2 3" xfId="16200"/>
    <cellStyle name="הערה 2 2 2 4 2 3 2" xfId="22995"/>
    <cellStyle name="הערה 2 2 2 4 2 4" xfId="19662"/>
    <cellStyle name="הערה 2 2 2 4 2 5" xfId="12542"/>
    <cellStyle name="הערה 2 2 2 4 3" xfId="13566"/>
    <cellStyle name="הערה 2 2 2 4 3 2" xfId="17159"/>
    <cellStyle name="הערה 2 2 2 4 3 2 2" xfId="23827"/>
    <cellStyle name="הערה 2 2 2 4 3 3" xfId="20495"/>
    <cellStyle name="הערה 2 2 2 4 4" xfId="15367"/>
    <cellStyle name="הערה 2 2 2 4 4 2" xfId="22162"/>
    <cellStyle name="הערה 2 2 2 4 5" xfId="18829"/>
    <cellStyle name="הערה 2 2 2 4 6" xfId="11697"/>
    <cellStyle name="הערה 2 2 2 4 7" xfId="29669"/>
    <cellStyle name="הערה 2 2 2 4 8" xfId="5278"/>
    <cellStyle name="הערה 2 2 2 5" xfId="3137"/>
    <cellStyle name="הערה 2 2 2 5 2" xfId="9535"/>
    <cellStyle name="הערה 2 2 2 5 2 2" xfId="17575"/>
    <cellStyle name="הערה 2 2 2 5 2 2 2" xfId="24243"/>
    <cellStyle name="הערה 2 2 2 5 2 3" xfId="20911"/>
    <cellStyle name="הערה 2 2 2 5 2 4" xfId="13983"/>
    <cellStyle name="הערה 2 2 2 5 3" xfId="15783"/>
    <cellStyle name="הערה 2 2 2 5 3 2" xfId="22578"/>
    <cellStyle name="הערה 2 2 2 5 4" xfId="19245"/>
    <cellStyle name="הערה 2 2 2 5 5" xfId="12125"/>
    <cellStyle name="הערה 2 2 2 5 6" xfId="30728"/>
    <cellStyle name="הערה 2 2 2 5 7" xfId="6337"/>
    <cellStyle name="הערה 2 2 2 6" xfId="7408"/>
    <cellStyle name="הערה 2 2 2 6 2" xfId="16742"/>
    <cellStyle name="הערה 2 2 2 6 2 2" xfId="23410"/>
    <cellStyle name="הערה 2 2 2 6 3" xfId="20078"/>
    <cellStyle name="הערה 2 2 2 6 4" xfId="13085"/>
    <cellStyle name="הערה 2 2 2 7" xfId="14950"/>
    <cellStyle name="הערה 2 2 2 7 2" xfId="21745"/>
    <cellStyle name="הערה 2 2 2 8" xfId="18423"/>
    <cellStyle name="הערה 2 2 2 9" xfId="10674"/>
    <cellStyle name="הערה 2 2 3" xfId="875"/>
    <cellStyle name="הערה 2 2 3 10" xfId="28603"/>
    <cellStyle name="הערה 2 2 3 11" xfId="4212"/>
    <cellStyle name="הערה 2 2 3 2" xfId="1538"/>
    <cellStyle name="הערה 2 2 3 2 2" xfId="2610"/>
    <cellStyle name="הערה 2 2 3 2 2 2" xfId="9008"/>
    <cellStyle name="הערה 2 2 3 2 2 2 2" xfId="14667"/>
    <cellStyle name="הערה 2 2 3 2 2 2 2 2" xfId="18259"/>
    <cellStyle name="הערה 2 2 3 2 2 2 2 2 2" xfId="24927"/>
    <cellStyle name="הערה 2 2 3 2 2 2 2 3" xfId="21595"/>
    <cellStyle name="הערה 2 2 3 2 2 2 3" xfId="16467"/>
    <cellStyle name="הערה 2 2 3 2 2 2 3 2" xfId="23262"/>
    <cellStyle name="הערה 2 2 3 2 2 2 4" xfId="19929"/>
    <cellStyle name="הערה 2 2 3 2 2 2 5" xfId="12809"/>
    <cellStyle name="הערה 2 2 3 2 2 3" xfId="13833"/>
    <cellStyle name="הערה 2 2 3 2 2 3 2" xfId="17426"/>
    <cellStyle name="הערה 2 2 3 2 2 3 2 2" xfId="24094"/>
    <cellStyle name="הערה 2 2 3 2 2 3 3" xfId="20762"/>
    <cellStyle name="הערה 2 2 3 2 2 4" xfId="15634"/>
    <cellStyle name="הערה 2 2 3 2 2 4 2" xfId="22429"/>
    <cellStyle name="הערה 2 2 3 2 2 5" xfId="19096"/>
    <cellStyle name="הערה 2 2 3 2 2 6" xfId="11969"/>
    <cellStyle name="הערה 2 2 3 2 2 7" xfId="30201"/>
    <cellStyle name="הערה 2 2 3 2 2 8" xfId="5810"/>
    <cellStyle name="הערה 2 2 3 2 3" xfId="3669"/>
    <cellStyle name="הערה 2 2 3 2 3 2" xfId="10067"/>
    <cellStyle name="הערה 2 2 3 2 3 2 2" xfId="17843"/>
    <cellStyle name="הערה 2 2 3 2 3 2 2 2" xfId="24511"/>
    <cellStyle name="הערה 2 2 3 2 3 2 3" xfId="21179"/>
    <cellStyle name="הערה 2 2 3 2 3 2 4" xfId="14251"/>
    <cellStyle name="הערה 2 2 3 2 3 3" xfId="16051"/>
    <cellStyle name="הערה 2 2 3 2 3 3 2" xfId="22846"/>
    <cellStyle name="הערה 2 2 3 2 3 4" xfId="19513"/>
    <cellStyle name="הערה 2 2 3 2 3 5" xfId="12393"/>
    <cellStyle name="הערה 2 2 3 2 3 6" xfId="31260"/>
    <cellStyle name="הערה 2 2 3 2 3 7" xfId="6869"/>
    <cellStyle name="הערה 2 2 3 2 4" xfId="7940"/>
    <cellStyle name="הערה 2 2 3 2 4 2" xfId="17010"/>
    <cellStyle name="הערה 2 2 3 2 4 2 2" xfId="23678"/>
    <cellStyle name="הערה 2 2 3 2 4 3" xfId="20346"/>
    <cellStyle name="הערה 2 2 3 2 4 4" xfId="13353"/>
    <cellStyle name="הערה 2 2 3 2 5" xfId="15218"/>
    <cellStyle name="הערה 2 2 3 2 5 2" xfId="22013"/>
    <cellStyle name="הערה 2 2 3 2 6" xfId="18680"/>
    <cellStyle name="הערה 2 2 3 2 7" xfId="11479"/>
    <cellStyle name="הערה 2 2 3 2 8" xfId="29133"/>
    <cellStyle name="הערה 2 2 3 2 9" xfId="4742"/>
    <cellStyle name="הערה 2 2 3 3" xfId="2080"/>
    <cellStyle name="הערה 2 2 3 3 2" xfId="8478"/>
    <cellStyle name="הערה 2 2 3 3 2 2" xfId="14458"/>
    <cellStyle name="הערה 2 2 3 3 2 2 2" xfId="18050"/>
    <cellStyle name="הערה 2 2 3 3 2 2 2 2" xfId="24718"/>
    <cellStyle name="הערה 2 2 3 3 2 2 3" xfId="21386"/>
    <cellStyle name="הערה 2 2 3 3 2 3" xfId="16258"/>
    <cellStyle name="הערה 2 2 3 3 2 3 2" xfId="23053"/>
    <cellStyle name="הערה 2 2 3 3 2 4" xfId="19720"/>
    <cellStyle name="הערה 2 2 3 3 2 5" xfId="12600"/>
    <cellStyle name="הערה 2 2 3 3 3" xfId="13624"/>
    <cellStyle name="הערה 2 2 3 3 3 2" xfId="17217"/>
    <cellStyle name="הערה 2 2 3 3 3 2 2" xfId="23885"/>
    <cellStyle name="הערה 2 2 3 3 3 3" xfId="20553"/>
    <cellStyle name="הערה 2 2 3 3 4" xfId="15425"/>
    <cellStyle name="הערה 2 2 3 3 4 2" xfId="22220"/>
    <cellStyle name="הערה 2 2 3 3 5" xfId="18887"/>
    <cellStyle name="הערה 2 2 3 3 6" xfId="11755"/>
    <cellStyle name="הערה 2 2 3 3 7" xfId="29671"/>
    <cellStyle name="הערה 2 2 3 3 8" xfId="5280"/>
    <cellStyle name="הערה 2 2 3 4" xfId="3139"/>
    <cellStyle name="הערה 2 2 3 4 2" xfId="9537"/>
    <cellStyle name="הערה 2 2 3 4 2 2" xfId="17633"/>
    <cellStyle name="הערה 2 2 3 4 2 2 2" xfId="24301"/>
    <cellStyle name="הערה 2 2 3 4 2 3" xfId="20969"/>
    <cellStyle name="הערה 2 2 3 4 2 4" xfId="14041"/>
    <cellStyle name="הערה 2 2 3 4 3" xfId="15841"/>
    <cellStyle name="הערה 2 2 3 4 3 2" xfId="22636"/>
    <cellStyle name="הערה 2 2 3 4 4" xfId="19303"/>
    <cellStyle name="הערה 2 2 3 4 5" xfId="12183"/>
    <cellStyle name="הערה 2 2 3 4 6" xfId="30730"/>
    <cellStyle name="הערה 2 2 3 4 7" xfId="6339"/>
    <cellStyle name="הערה 2 2 3 5" xfId="7410"/>
    <cellStyle name="הערה 2 2 3 5 2" xfId="16800"/>
    <cellStyle name="הערה 2 2 3 5 2 2" xfId="23468"/>
    <cellStyle name="הערה 2 2 3 5 3" xfId="20136"/>
    <cellStyle name="הערה 2 2 3 5 4" xfId="13143"/>
    <cellStyle name="הערה 2 2 3 6" xfId="15008"/>
    <cellStyle name="הערה 2 2 3 6 2" xfId="21803"/>
    <cellStyle name="הערה 2 2 3 7" xfId="18526"/>
    <cellStyle name="הערה 2 2 3 8" xfId="25521"/>
    <cellStyle name="הערה 2 2 3 9" xfId="11145"/>
    <cellStyle name="הערה 2 2 4" xfId="876"/>
    <cellStyle name="הערה 2 2 4 2" xfId="1539"/>
    <cellStyle name="הערה 2 2 4 2 2" xfId="2611"/>
    <cellStyle name="הערה 2 2 4 2 2 2" xfId="9009"/>
    <cellStyle name="הערה 2 2 4 2 2 2 2" xfId="18148"/>
    <cellStyle name="הערה 2 2 4 2 2 2 2 2" xfId="24816"/>
    <cellStyle name="הערה 2 2 4 2 2 2 3" xfId="21484"/>
    <cellStyle name="הערה 2 2 4 2 2 2 4" xfId="14556"/>
    <cellStyle name="הערה 2 2 4 2 2 3" xfId="16356"/>
    <cellStyle name="הערה 2 2 4 2 2 3 2" xfId="23151"/>
    <cellStyle name="הערה 2 2 4 2 2 4" xfId="19818"/>
    <cellStyle name="הערה 2 2 4 2 2 5" xfId="12698"/>
    <cellStyle name="הערה 2 2 4 2 2 6" xfId="30202"/>
    <cellStyle name="הערה 2 2 4 2 2 7" xfId="5811"/>
    <cellStyle name="הערה 2 2 4 2 3" xfId="3670"/>
    <cellStyle name="הערה 2 2 4 2 3 2" xfId="10068"/>
    <cellStyle name="הערה 2 2 4 2 3 2 2" xfId="23983"/>
    <cellStyle name="הערה 2 2 4 2 3 2 3" xfId="17315"/>
    <cellStyle name="הערה 2 2 4 2 3 3" xfId="20651"/>
    <cellStyle name="הערה 2 2 4 2 3 4" xfId="13722"/>
    <cellStyle name="הערה 2 2 4 2 3 5" xfId="31261"/>
    <cellStyle name="הערה 2 2 4 2 3 6" xfId="6870"/>
    <cellStyle name="הערה 2 2 4 2 4" xfId="7941"/>
    <cellStyle name="הערה 2 2 4 2 4 2" xfId="22318"/>
    <cellStyle name="הערה 2 2 4 2 4 3" xfId="15523"/>
    <cellStyle name="הערה 2 2 4 2 5" xfId="18985"/>
    <cellStyle name="הערה 2 2 4 2 6" xfId="26341"/>
    <cellStyle name="הערה 2 2 4 2 7" xfId="11858"/>
    <cellStyle name="הערה 2 2 4 2 8" xfId="29134"/>
    <cellStyle name="הערה 2 2 4 2 9" xfId="4743"/>
    <cellStyle name="הערה 2 2 4 3" xfId="2081"/>
    <cellStyle name="הערה 2 2 4 3 2" xfId="8479"/>
    <cellStyle name="הערה 2 2 4 3 2 2" xfId="17732"/>
    <cellStyle name="הערה 2 2 4 3 2 2 2" xfId="24400"/>
    <cellStyle name="הערה 2 2 4 3 2 3" xfId="21068"/>
    <cellStyle name="הערה 2 2 4 3 2 4" xfId="14140"/>
    <cellStyle name="הערה 2 2 4 3 3" xfId="15940"/>
    <cellStyle name="הערה 2 2 4 3 3 2" xfId="22735"/>
    <cellStyle name="הערה 2 2 4 3 4" xfId="19402"/>
    <cellStyle name="הערה 2 2 4 3 5" xfId="12282"/>
    <cellStyle name="הערה 2 2 4 3 6" xfId="29672"/>
    <cellStyle name="הערה 2 2 4 3 7" xfId="5281"/>
    <cellStyle name="הערה 2 2 4 4" xfId="3140"/>
    <cellStyle name="הערה 2 2 4 4 2" xfId="9538"/>
    <cellStyle name="הערה 2 2 4 4 2 2" xfId="23567"/>
    <cellStyle name="הערה 2 2 4 4 2 3" xfId="16899"/>
    <cellStyle name="הערה 2 2 4 4 3" xfId="20235"/>
    <cellStyle name="הערה 2 2 4 4 4" xfId="13242"/>
    <cellStyle name="הערה 2 2 4 4 5" xfId="30731"/>
    <cellStyle name="הערה 2 2 4 4 6" xfId="6340"/>
    <cellStyle name="הערה 2 2 4 5" xfId="7411"/>
    <cellStyle name="הערה 2 2 4 5 2" xfId="21902"/>
    <cellStyle name="הערה 2 2 4 5 3" xfId="15107"/>
    <cellStyle name="הערה 2 2 4 6" xfId="18402"/>
    <cellStyle name="הערה 2 2 4 7" xfId="11368"/>
    <cellStyle name="הערה 2 2 4 8" xfId="28604"/>
    <cellStyle name="הערה 2 2 4 9" xfId="4213"/>
    <cellStyle name="הערה 2 2 5" xfId="1105"/>
    <cellStyle name="הערה 2 2 5 2" xfId="2177"/>
    <cellStyle name="הערה 2 2 5 2 2" xfId="8575"/>
    <cellStyle name="הערה 2 2 5 2 2 2" xfId="17939"/>
    <cellStyle name="הערה 2 2 5 2 2 2 2" xfId="24607"/>
    <cellStyle name="הערה 2 2 5 2 2 3" xfId="21275"/>
    <cellStyle name="הערה 2 2 5 2 2 4" xfId="14347"/>
    <cellStyle name="הערה 2 2 5 2 3" xfId="16147"/>
    <cellStyle name="הערה 2 2 5 2 3 2" xfId="22942"/>
    <cellStyle name="הערה 2 2 5 2 4" xfId="19609"/>
    <cellStyle name="הערה 2 2 5 2 5" xfId="26342"/>
    <cellStyle name="הערה 2 2 5 2 6" xfId="12489"/>
    <cellStyle name="הערה 2 2 5 2 7" xfId="29768"/>
    <cellStyle name="הערה 2 2 5 2 8" xfId="5377"/>
    <cellStyle name="הערה 2 2 5 3" xfId="3236"/>
    <cellStyle name="הערה 2 2 5 3 2" xfId="9634"/>
    <cellStyle name="הערה 2 2 5 3 2 2" xfId="23774"/>
    <cellStyle name="הערה 2 2 5 3 2 3" xfId="17106"/>
    <cellStyle name="הערה 2 2 5 3 3" xfId="20442"/>
    <cellStyle name="הערה 2 2 5 3 4" xfId="13513"/>
    <cellStyle name="הערה 2 2 5 3 5" xfId="30827"/>
    <cellStyle name="הערה 2 2 5 3 6" xfId="6436"/>
    <cellStyle name="הערה 2 2 5 4" xfId="7507"/>
    <cellStyle name="הערה 2 2 5 4 2" xfId="22109"/>
    <cellStyle name="הערה 2 2 5 4 3" xfId="15314"/>
    <cellStyle name="הערה 2 2 5 5" xfId="18776"/>
    <cellStyle name="הערה 2 2 5 6" xfId="11644"/>
    <cellStyle name="הערה 2 2 5 7" xfId="28700"/>
    <cellStyle name="הערה 2 2 5 8" xfId="4309"/>
    <cellStyle name="הערה 2 2 6" xfId="1647"/>
    <cellStyle name="הערה 2 2 6 2" xfId="8045"/>
    <cellStyle name="הערה 2 2 6 2 2" xfId="17522"/>
    <cellStyle name="הערה 2 2 6 2 2 2" xfId="24190"/>
    <cellStyle name="הערה 2 2 6 2 3" xfId="20858"/>
    <cellStyle name="הערה 2 2 6 2 4" xfId="13930"/>
    <cellStyle name="הערה 2 2 6 3" xfId="15730"/>
    <cellStyle name="הערה 2 2 6 3 2" xfId="22525"/>
    <cellStyle name="הערה 2 2 6 4" xfId="19192"/>
    <cellStyle name="הערה 2 2 6 5" xfId="12072"/>
    <cellStyle name="הערה 2 2 6 6" xfId="29238"/>
    <cellStyle name="הערה 2 2 6 7" xfId="4847"/>
    <cellStyle name="הערה 2 2 7" xfId="2706"/>
    <cellStyle name="הערה 2 2 7 2" xfId="9104"/>
    <cellStyle name="הערה 2 2 7 2 2" xfId="23357"/>
    <cellStyle name="הערה 2 2 7 2 3" xfId="16689"/>
    <cellStyle name="הערה 2 2 7 3" xfId="20025"/>
    <cellStyle name="הערה 2 2 7 4" xfId="13032"/>
    <cellStyle name="הערה 2 2 7 5" xfId="30297"/>
    <cellStyle name="הערה 2 2 7 6" xfId="5906"/>
    <cellStyle name="הערה 2 2 8" xfId="6977"/>
    <cellStyle name="הערה 2 2 8 2" xfId="21692"/>
    <cellStyle name="הערה 2 2 8 3" xfId="14897"/>
    <cellStyle name="הערה 2 2 9" xfId="18565"/>
    <cellStyle name="הערה 2 3" xfId="877"/>
    <cellStyle name="הערה 2 3 2" xfId="878"/>
    <cellStyle name="הערה 2 3 2 2" xfId="1541"/>
    <cellStyle name="הערה 2 3 2 2 2" xfId="2613"/>
    <cellStyle name="הערה 2 3 2 2 2 2" xfId="9011"/>
    <cellStyle name="הערה 2 3 2 2 2 3" xfId="27610"/>
    <cellStyle name="הערה 2 3 2 2 2 4" xfId="30204"/>
    <cellStyle name="הערה 2 3 2 2 2 5" xfId="5813"/>
    <cellStyle name="הערה 2 3 2 2 3" xfId="3672"/>
    <cellStyle name="הערה 2 3 2 2 3 2" xfId="10070"/>
    <cellStyle name="הערה 2 3 2 2 3 3" xfId="28071"/>
    <cellStyle name="הערה 2 3 2 2 3 4" xfId="31263"/>
    <cellStyle name="הערה 2 3 2 2 3 5" xfId="6872"/>
    <cellStyle name="הערה 2 3 2 2 4" xfId="7943"/>
    <cellStyle name="הערה 2 3 2 2 5" xfId="27151"/>
    <cellStyle name="הערה 2 3 2 2 6" xfId="29136"/>
    <cellStyle name="הערה 2 3 2 2 7" xfId="4745"/>
    <cellStyle name="הערה 2 3 2 3" xfId="2083"/>
    <cellStyle name="הערה 2 3 2 3 2" xfId="8481"/>
    <cellStyle name="הערה 2 3 2 3 3" xfId="27377"/>
    <cellStyle name="הערה 2 3 2 3 4" xfId="29674"/>
    <cellStyle name="הערה 2 3 2 3 5" xfId="5283"/>
    <cellStyle name="הערה 2 3 2 4" xfId="3142"/>
    <cellStyle name="הערה 2 3 2 4 2" xfId="9540"/>
    <cellStyle name="הערה 2 3 2 4 3" xfId="27835"/>
    <cellStyle name="הערה 2 3 2 4 4" xfId="30733"/>
    <cellStyle name="הערה 2 3 2 4 5" xfId="6342"/>
    <cellStyle name="הערה 2 3 2 5" xfId="7413"/>
    <cellStyle name="הערה 2 3 2 6" xfId="26927"/>
    <cellStyle name="הערה 2 3 2 7" xfId="28606"/>
    <cellStyle name="הערה 2 3 2 8" xfId="4215"/>
    <cellStyle name="הערה 2 3 3" xfId="1540"/>
    <cellStyle name="הערה 2 3 3 2" xfId="2612"/>
    <cellStyle name="הערה 2 3 3 2 2" xfId="9010"/>
    <cellStyle name="הערה 2 3 3 2 3" xfId="27609"/>
    <cellStyle name="הערה 2 3 3 2 4" xfId="30203"/>
    <cellStyle name="הערה 2 3 3 2 5" xfId="5812"/>
    <cellStyle name="הערה 2 3 3 3" xfId="3671"/>
    <cellStyle name="הערה 2 3 3 3 2" xfId="10069"/>
    <cellStyle name="הערה 2 3 3 3 3" xfId="28070"/>
    <cellStyle name="הערה 2 3 3 3 4" xfId="31262"/>
    <cellStyle name="הערה 2 3 3 3 5" xfId="6871"/>
    <cellStyle name="הערה 2 3 3 4" xfId="7942"/>
    <cellStyle name="הערה 2 3 3 5" xfId="27150"/>
    <cellStyle name="הערה 2 3 3 6" xfId="29135"/>
    <cellStyle name="הערה 2 3 3 7" xfId="4744"/>
    <cellStyle name="הערה 2 3 4" xfId="2082"/>
    <cellStyle name="הערה 2 3 4 2" xfId="8480"/>
    <cellStyle name="הערה 2 3 4 3" xfId="27376"/>
    <cellStyle name="הערה 2 3 4 4" xfId="29673"/>
    <cellStyle name="הערה 2 3 4 5" xfId="5282"/>
    <cellStyle name="הערה 2 3 5" xfId="3141"/>
    <cellStyle name="הערה 2 3 5 2" xfId="9539"/>
    <cellStyle name="הערה 2 3 5 3" xfId="27834"/>
    <cellStyle name="הערה 2 3 5 4" xfId="30732"/>
    <cellStyle name="הערה 2 3 5 5" xfId="6341"/>
    <cellStyle name="הערה 2 3 6" xfId="7412"/>
    <cellStyle name="הערה 2 3 6 2" xfId="26926"/>
    <cellStyle name="הערה 2 3 7" xfId="10963"/>
    <cellStyle name="הערה 2 3 8" xfId="28605"/>
    <cellStyle name="הערה 2 3 9" xfId="4214"/>
    <cellStyle name="הערה 2 4" xfId="879"/>
    <cellStyle name="הערה 2 4 2" xfId="1542"/>
    <cellStyle name="הערה 2 4 2 2" xfId="2614"/>
    <cellStyle name="הערה 2 4 2 2 2" xfId="9012"/>
    <cellStyle name="הערה 2 4 2 2 3" xfId="27611"/>
    <cellStyle name="הערה 2 4 2 2 4" xfId="30205"/>
    <cellStyle name="הערה 2 4 2 2 5" xfId="5814"/>
    <cellStyle name="הערה 2 4 2 3" xfId="3673"/>
    <cellStyle name="הערה 2 4 2 3 2" xfId="10071"/>
    <cellStyle name="הערה 2 4 2 3 3" xfId="28072"/>
    <cellStyle name="הערה 2 4 2 3 4" xfId="31264"/>
    <cellStyle name="הערה 2 4 2 3 5" xfId="6873"/>
    <cellStyle name="הערה 2 4 2 4" xfId="7944"/>
    <cellStyle name="הערה 2 4 2 5" xfId="27152"/>
    <cellStyle name="הערה 2 4 2 6" xfId="29137"/>
    <cellStyle name="הערה 2 4 2 7" xfId="4746"/>
    <cellStyle name="הערה 2 4 3" xfId="2084"/>
    <cellStyle name="הערה 2 4 3 2" xfId="8482"/>
    <cellStyle name="הערה 2 4 3 3" xfId="27378"/>
    <cellStyle name="הערה 2 4 3 4" xfId="29675"/>
    <cellStyle name="הערה 2 4 3 5" xfId="5284"/>
    <cellStyle name="הערה 2 4 4" xfId="3143"/>
    <cellStyle name="הערה 2 4 4 2" xfId="9541"/>
    <cellStyle name="הערה 2 4 4 3" xfId="27836"/>
    <cellStyle name="הערה 2 4 4 4" xfId="30734"/>
    <cellStyle name="הערה 2 4 4 5" xfId="6343"/>
    <cellStyle name="הערה 2 4 5" xfId="7414"/>
    <cellStyle name="הערה 2 4 5 2" xfId="26928"/>
    <cellStyle name="הערה 2 4 6" xfId="10964"/>
    <cellStyle name="הערה 2 4 7" xfId="28607"/>
    <cellStyle name="הערה 2 4 8" xfId="4216"/>
    <cellStyle name="הערה 2 5" xfId="880"/>
    <cellStyle name="הערה 2 5 2" xfId="1543"/>
    <cellStyle name="הערה 2 5 2 2" xfId="2615"/>
    <cellStyle name="הערה 2 5 2 2 2" xfId="9013"/>
    <cellStyle name="הערה 2 5 2 2 3" xfId="26485"/>
    <cellStyle name="הערה 2 5 2 2 4" xfId="30206"/>
    <cellStyle name="הערה 2 5 2 2 5" xfId="5815"/>
    <cellStyle name="הערה 2 5 2 3" xfId="3674"/>
    <cellStyle name="הערה 2 5 2 3 2" xfId="10072"/>
    <cellStyle name="הערה 2 5 2 3 3" xfId="28073"/>
    <cellStyle name="הערה 2 5 2 3 4" xfId="31265"/>
    <cellStyle name="הערה 2 5 2 3 5" xfId="6874"/>
    <cellStyle name="הערה 2 5 2 4" xfId="7945"/>
    <cellStyle name="הערה 2 5 2 5" xfId="26343"/>
    <cellStyle name="הערה 2 5 2 6" xfId="29138"/>
    <cellStyle name="הערה 2 5 2 7" xfId="4747"/>
    <cellStyle name="הערה 2 5 3" xfId="2085"/>
    <cellStyle name="הערה 2 5 3 2" xfId="8483"/>
    <cellStyle name="הערה 2 5 3 3" xfId="25281"/>
    <cellStyle name="הערה 2 5 3 4" xfId="29676"/>
    <cellStyle name="הערה 2 5 3 5" xfId="5285"/>
    <cellStyle name="הערה 2 5 4" xfId="3144"/>
    <cellStyle name="הערה 2 5 4 2" xfId="9542"/>
    <cellStyle name="הערה 2 5 4 3" xfId="27837"/>
    <cellStyle name="הערה 2 5 4 4" xfId="30735"/>
    <cellStyle name="הערה 2 5 4 5" xfId="6344"/>
    <cellStyle name="הערה 2 5 5" xfId="7415"/>
    <cellStyle name="הערה 2 5 6" xfId="12035"/>
    <cellStyle name="הערה 2 5 7" xfId="28608"/>
    <cellStyle name="הערה 2 5 8" xfId="4217"/>
    <cellStyle name="הערה 2 6" xfId="963"/>
    <cellStyle name="הערה 2 6 2" xfId="26344"/>
    <cellStyle name="הערה 2 6 2 2" xfId="26643"/>
    <cellStyle name="הערה 2 6 3" xfId="26956"/>
    <cellStyle name="הערה 2 6 4" xfId="25846"/>
    <cellStyle name="הערה 2 7" xfId="1104"/>
    <cellStyle name="הערה 2 7 2" xfId="2176"/>
    <cellStyle name="הערה 2 7 2 2" xfId="8574"/>
    <cellStyle name="הערה 2 7 2 3" xfId="27437"/>
    <cellStyle name="הערה 2 7 2 4" xfId="29767"/>
    <cellStyle name="הערה 2 7 2 5" xfId="5376"/>
    <cellStyle name="הערה 2 7 3" xfId="3235"/>
    <cellStyle name="הערה 2 7 3 2" xfId="9633"/>
    <cellStyle name="הערה 2 7 3 3" xfId="27898"/>
    <cellStyle name="הערה 2 7 3 4" xfId="30826"/>
    <cellStyle name="הערה 2 7 3 5" xfId="6435"/>
    <cellStyle name="הערה 2 7 4" xfId="7506"/>
    <cellStyle name="הערה 2 7 4 2" xfId="27031"/>
    <cellStyle name="הערה 2 7 5" xfId="25986"/>
    <cellStyle name="הערה 2 7 6" xfId="28699"/>
    <cellStyle name="הערה 2 7 7" xfId="4308"/>
    <cellStyle name="הערה 2 8" xfId="1646"/>
    <cellStyle name="הערה 2 8 2" xfId="8044"/>
    <cellStyle name="הערה 2 8 2 2" xfId="26345"/>
    <cellStyle name="הערה 2 8 3" xfId="26216"/>
    <cellStyle name="הערה 2 8 4" xfId="29237"/>
    <cellStyle name="הערה 2 8 5" xfId="4846"/>
    <cellStyle name="הערה 2 9" xfId="2705"/>
    <cellStyle name="הערה 2 9 2" xfId="9103"/>
    <cellStyle name="הערה 2 9 3" xfId="27666"/>
    <cellStyle name="הערה 2 9 4" xfId="30296"/>
    <cellStyle name="הערה 2 9 5" xfId="5905"/>
    <cellStyle name="הערה 20" xfId="25697"/>
    <cellStyle name="הערה 20 2" xfId="26346"/>
    <cellStyle name="הערה 20 2 2" xfId="26580"/>
    <cellStyle name="הערה 21" xfId="25710"/>
    <cellStyle name="הערה 21 2" xfId="26347"/>
    <cellStyle name="הערה 21 2 2" xfId="26593"/>
    <cellStyle name="הערה 22" xfId="25723"/>
    <cellStyle name="הערה 22 2" xfId="26348"/>
    <cellStyle name="הערה 22 2 2" xfId="26606"/>
    <cellStyle name="הערה 23" xfId="25845"/>
    <cellStyle name="הערה 23 2" xfId="26349"/>
    <cellStyle name="הערה 23 2 2" xfId="26642"/>
    <cellStyle name="הערה 24" xfId="25901"/>
    <cellStyle name="הערה 24 2" xfId="26350"/>
    <cellStyle name="הערה 24 2 2" xfId="26656"/>
    <cellStyle name="הערה 25" xfId="26040"/>
    <cellStyle name="הערה 25 2" xfId="26351"/>
    <cellStyle name="הערה 25 2 2" xfId="26669"/>
    <cellStyle name="הערה 26" xfId="26054"/>
    <cellStyle name="הערה 26 2" xfId="26352"/>
    <cellStyle name="הערה 26 2 2" xfId="26682"/>
    <cellStyle name="הערה 27" xfId="26067"/>
    <cellStyle name="הערה 27 2" xfId="26353"/>
    <cellStyle name="הערה 27 2 2" xfId="26695"/>
    <cellStyle name="הערה 28" xfId="26080"/>
    <cellStyle name="הערה 28 2" xfId="26354"/>
    <cellStyle name="הערה 28 2 2" xfId="26708"/>
    <cellStyle name="הערה 29" xfId="26128"/>
    <cellStyle name="הערה 29 2" xfId="26355"/>
    <cellStyle name="הערה 3" xfId="272"/>
    <cellStyle name="הערה 3 10" xfId="6978"/>
    <cellStyle name="הערה 3 11" xfId="28171"/>
    <cellStyle name="הערה 3 12" xfId="3780"/>
    <cellStyle name="הערה 3 2" xfId="882"/>
    <cellStyle name="הערה 3 2 10" xfId="10511"/>
    <cellStyle name="הערה 3 2 11" xfId="28609"/>
    <cellStyle name="הערה 3 2 12" xfId="4218"/>
    <cellStyle name="הערה 3 2 2" xfId="883"/>
    <cellStyle name="הערה 3 2 2 10" xfId="28610"/>
    <cellStyle name="הערה 3 2 2 11" xfId="4219"/>
    <cellStyle name="הערה 3 2 2 2" xfId="884"/>
    <cellStyle name="הערה 3 2 2 2 10" xfId="28611"/>
    <cellStyle name="הערה 3 2 2 2 11" xfId="4220"/>
    <cellStyle name="הערה 3 2 2 2 2" xfId="1546"/>
    <cellStyle name="הערה 3 2 2 2 2 2" xfId="2618"/>
    <cellStyle name="הערה 3 2 2 2 2 2 2" xfId="9016"/>
    <cellStyle name="הערה 3 2 2 2 2 2 2 2" xfId="14725"/>
    <cellStyle name="הערה 3 2 2 2 2 2 2 2 2" xfId="18317"/>
    <cellStyle name="הערה 3 2 2 2 2 2 2 2 2 2" xfId="24985"/>
    <cellStyle name="הערה 3 2 2 2 2 2 2 2 3" xfId="21653"/>
    <cellStyle name="הערה 3 2 2 2 2 2 2 3" xfId="16525"/>
    <cellStyle name="הערה 3 2 2 2 2 2 2 3 2" xfId="23320"/>
    <cellStyle name="הערה 3 2 2 2 2 2 2 4" xfId="19987"/>
    <cellStyle name="הערה 3 2 2 2 2 2 2 5" xfId="12867"/>
    <cellStyle name="הערה 3 2 2 2 2 2 3" xfId="13891"/>
    <cellStyle name="הערה 3 2 2 2 2 2 3 2" xfId="17484"/>
    <cellStyle name="הערה 3 2 2 2 2 2 3 2 2" xfId="24152"/>
    <cellStyle name="הערה 3 2 2 2 2 2 3 3" xfId="20820"/>
    <cellStyle name="הערה 3 2 2 2 2 2 4" xfId="15692"/>
    <cellStyle name="הערה 3 2 2 2 2 2 4 2" xfId="22487"/>
    <cellStyle name="הערה 3 2 2 2 2 2 5" xfId="19154"/>
    <cellStyle name="הערה 3 2 2 2 2 2 6" xfId="12027"/>
    <cellStyle name="הערה 3 2 2 2 2 2 7" xfId="30209"/>
    <cellStyle name="הערה 3 2 2 2 2 2 8" xfId="5818"/>
    <cellStyle name="הערה 3 2 2 2 2 3" xfId="3677"/>
    <cellStyle name="הערה 3 2 2 2 2 3 2" xfId="10075"/>
    <cellStyle name="הערה 3 2 2 2 2 3 2 2" xfId="17901"/>
    <cellStyle name="הערה 3 2 2 2 2 3 2 2 2" xfId="24569"/>
    <cellStyle name="הערה 3 2 2 2 2 3 2 3" xfId="21237"/>
    <cellStyle name="הערה 3 2 2 2 2 3 2 4" xfId="14309"/>
    <cellStyle name="הערה 3 2 2 2 2 3 3" xfId="16109"/>
    <cellStyle name="הערה 3 2 2 2 2 3 3 2" xfId="22904"/>
    <cellStyle name="הערה 3 2 2 2 2 3 4" xfId="19571"/>
    <cellStyle name="הערה 3 2 2 2 2 3 5" xfId="12451"/>
    <cellStyle name="הערה 3 2 2 2 2 3 6" xfId="31268"/>
    <cellStyle name="הערה 3 2 2 2 2 3 7" xfId="6877"/>
    <cellStyle name="הערה 3 2 2 2 2 4" xfId="7948"/>
    <cellStyle name="הערה 3 2 2 2 2 4 2" xfId="17068"/>
    <cellStyle name="הערה 3 2 2 2 2 4 2 2" xfId="23736"/>
    <cellStyle name="הערה 3 2 2 2 2 4 3" xfId="20404"/>
    <cellStyle name="הערה 3 2 2 2 2 4 4" xfId="13411"/>
    <cellStyle name="הערה 3 2 2 2 2 5" xfId="15276"/>
    <cellStyle name="הערה 3 2 2 2 2 5 2" xfId="22071"/>
    <cellStyle name="הערה 3 2 2 2 2 6" xfId="18738"/>
    <cellStyle name="הערה 3 2 2 2 2 7" xfId="11537"/>
    <cellStyle name="הערה 3 2 2 2 2 8" xfId="29141"/>
    <cellStyle name="הערה 3 2 2 2 2 9" xfId="4750"/>
    <cellStyle name="הערה 3 2 2 2 3" xfId="2088"/>
    <cellStyle name="הערה 3 2 2 2 3 2" xfId="8486"/>
    <cellStyle name="הערה 3 2 2 2 3 2 2" xfId="14517"/>
    <cellStyle name="הערה 3 2 2 2 3 2 2 2" xfId="18109"/>
    <cellStyle name="הערה 3 2 2 2 3 2 2 2 2" xfId="24777"/>
    <cellStyle name="הערה 3 2 2 2 3 2 2 3" xfId="21445"/>
    <cellStyle name="הערה 3 2 2 2 3 2 3" xfId="16317"/>
    <cellStyle name="הערה 3 2 2 2 3 2 3 2" xfId="23112"/>
    <cellStyle name="הערה 3 2 2 2 3 2 4" xfId="19779"/>
    <cellStyle name="הערה 3 2 2 2 3 2 5" xfId="12659"/>
    <cellStyle name="הערה 3 2 2 2 3 3" xfId="13683"/>
    <cellStyle name="הערה 3 2 2 2 3 3 2" xfId="17276"/>
    <cellStyle name="הערה 3 2 2 2 3 3 2 2" xfId="23944"/>
    <cellStyle name="הערה 3 2 2 2 3 3 3" xfId="20612"/>
    <cellStyle name="הערה 3 2 2 2 3 4" xfId="15484"/>
    <cellStyle name="הערה 3 2 2 2 3 4 2" xfId="22279"/>
    <cellStyle name="הערה 3 2 2 2 3 5" xfId="18946"/>
    <cellStyle name="הערה 3 2 2 2 3 6" xfId="11814"/>
    <cellStyle name="הערה 3 2 2 2 3 7" xfId="29679"/>
    <cellStyle name="הערה 3 2 2 2 3 8" xfId="5288"/>
    <cellStyle name="הערה 3 2 2 2 4" xfId="3147"/>
    <cellStyle name="הערה 3 2 2 2 4 2" xfId="9545"/>
    <cellStyle name="הערה 3 2 2 2 4 2 2" xfId="17692"/>
    <cellStyle name="הערה 3 2 2 2 4 2 2 2" xfId="24360"/>
    <cellStyle name="הערה 3 2 2 2 4 2 3" xfId="21028"/>
    <cellStyle name="הערה 3 2 2 2 4 2 4" xfId="14100"/>
    <cellStyle name="הערה 3 2 2 2 4 3" xfId="15900"/>
    <cellStyle name="הערה 3 2 2 2 4 3 2" xfId="22695"/>
    <cellStyle name="הערה 3 2 2 2 4 4" xfId="19362"/>
    <cellStyle name="הערה 3 2 2 2 4 5" xfId="12242"/>
    <cellStyle name="הערה 3 2 2 2 4 6" xfId="30738"/>
    <cellStyle name="הערה 3 2 2 2 4 7" xfId="6347"/>
    <cellStyle name="הערה 3 2 2 2 5" xfId="7418"/>
    <cellStyle name="הערה 3 2 2 2 5 2" xfId="16859"/>
    <cellStyle name="הערה 3 2 2 2 5 2 2" xfId="23527"/>
    <cellStyle name="הערה 3 2 2 2 5 3" xfId="20195"/>
    <cellStyle name="הערה 3 2 2 2 5 4" xfId="13202"/>
    <cellStyle name="הערה 3 2 2 2 6" xfId="15067"/>
    <cellStyle name="הערה 3 2 2 2 6 2" xfId="21862"/>
    <cellStyle name="הערה 3 2 2 2 7" xfId="18395"/>
    <cellStyle name="הערה 3 2 2 2 8" xfId="26357"/>
    <cellStyle name="הערה 3 2 2 2 9" xfId="11225"/>
    <cellStyle name="הערה 3 2 2 3" xfId="1545"/>
    <cellStyle name="הערה 3 2 2 3 2" xfId="2617"/>
    <cellStyle name="הערה 3 2 2 3 2 2" xfId="9015"/>
    <cellStyle name="הערה 3 2 2 3 2 2 2" xfId="14610"/>
    <cellStyle name="הערה 3 2 2 3 2 2 2 2" xfId="18202"/>
    <cellStyle name="הערה 3 2 2 3 2 2 2 2 2" xfId="24870"/>
    <cellStyle name="הערה 3 2 2 3 2 2 2 3" xfId="21538"/>
    <cellStyle name="הערה 3 2 2 3 2 2 3" xfId="16410"/>
    <cellStyle name="הערה 3 2 2 3 2 2 3 2" xfId="23205"/>
    <cellStyle name="הערה 3 2 2 3 2 2 4" xfId="19872"/>
    <cellStyle name="הערה 3 2 2 3 2 2 5" xfId="12752"/>
    <cellStyle name="הערה 3 2 2 3 2 3" xfId="13776"/>
    <cellStyle name="הערה 3 2 2 3 2 3 2" xfId="17369"/>
    <cellStyle name="הערה 3 2 2 3 2 3 2 2" xfId="24037"/>
    <cellStyle name="הערה 3 2 2 3 2 3 3" xfId="20705"/>
    <cellStyle name="הערה 3 2 2 3 2 4" xfId="15577"/>
    <cellStyle name="הערה 3 2 2 3 2 4 2" xfId="22372"/>
    <cellStyle name="הערה 3 2 2 3 2 5" xfId="19039"/>
    <cellStyle name="הערה 3 2 2 3 2 6" xfId="11912"/>
    <cellStyle name="הערה 3 2 2 3 2 7" xfId="30208"/>
    <cellStyle name="הערה 3 2 2 3 2 8" xfId="5817"/>
    <cellStyle name="הערה 3 2 2 3 3" xfId="3676"/>
    <cellStyle name="הערה 3 2 2 3 3 2" xfId="10074"/>
    <cellStyle name="הערה 3 2 2 3 3 2 2" xfId="17786"/>
    <cellStyle name="הערה 3 2 2 3 3 2 2 2" xfId="24454"/>
    <cellStyle name="הערה 3 2 2 3 3 2 3" xfId="21122"/>
    <cellStyle name="הערה 3 2 2 3 3 2 4" xfId="14194"/>
    <cellStyle name="הערה 3 2 2 3 3 3" xfId="15994"/>
    <cellStyle name="הערה 3 2 2 3 3 3 2" xfId="22789"/>
    <cellStyle name="הערה 3 2 2 3 3 4" xfId="19456"/>
    <cellStyle name="הערה 3 2 2 3 3 5" xfId="12336"/>
    <cellStyle name="הערה 3 2 2 3 3 6" xfId="31267"/>
    <cellStyle name="הערה 3 2 2 3 3 7" xfId="6876"/>
    <cellStyle name="הערה 3 2 2 3 4" xfId="7947"/>
    <cellStyle name="הערה 3 2 2 3 4 2" xfId="16953"/>
    <cellStyle name="הערה 3 2 2 3 4 2 2" xfId="23621"/>
    <cellStyle name="הערה 3 2 2 3 4 3" xfId="20289"/>
    <cellStyle name="הערה 3 2 2 3 4 4" xfId="13296"/>
    <cellStyle name="הערה 3 2 2 3 5" xfId="15161"/>
    <cellStyle name="הערה 3 2 2 3 5 2" xfId="21956"/>
    <cellStyle name="הערה 3 2 2 3 6" xfId="18623"/>
    <cellStyle name="הערה 3 2 2 3 7" xfId="11422"/>
    <cellStyle name="הערה 3 2 2 3 8" xfId="29140"/>
    <cellStyle name="הערה 3 2 2 3 9" xfId="4749"/>
    <cellStyle name="הערה 3 2 2 4" xfId="2087"/>
    <cellStyle name="הערה 3 2 2 4 2" xfId="8485"/>
    <cellStyle name="הערה 3 2 2 4 2 2" xfId="14401"/>
    <cellStyle name="הערה 3 2 2 4 2 2 2" xfId="17993"/>
    <cellStyle name="הערה 3 2 2 4 2 2 2 2" xfId="24661"/>
    <cellStyle name="הערה 3 2 2 4 2 2 3" xfId="21329"/>
    <cellStyle name="הערה 3 2 2 4 2 3" xfId="16201"/>
    <cellStyle name="הערה 3 2 2 4 2 3 2" xfId="22996"/>
    <cellStyle name="הערה 3 2 2 4 2 4" xfId="19663"/>
    <cellStyle name="הערה 3 2 2 4 2 5" xfId="12543"/>
    <cellStyle name="הערה 3 2 2 4 3" xfId="13567"/>
    <cellStyle name="הערה 3 2 2 4 3 2" xfId="17160"/>
    <cellStyle name="הערה 3 2 2 4 3 2 2" xfId="23828"/>
    <cellStyle name="הערה 3 2 2 4 3 3" xfId="20496"/>
    <cellStyle name="הערה 3 2 2 4 4" xfId="15368"/>
    <cellStyle name="הערה 3 2 2 4 4 2" xfId="22163"/>
    <cellStyle name="הערה 3 2 2 4 5" xfId="18830"/>
    <cellStyle name="הערה 3 2 2 4 6" xfId="11698"/>
    <cellStyle name="הערה 3 2 2 4 7" xfId="29678"/>
    <cellStyle name="הערה 3 2 2 4 8" xfId="5287"/>
    <cellStyle name="הערה 3 2 2 5" xfId="3146"/>
    <cellStyle name="הערה 3 2 2 5 2" xfId="9544"/>
    <cellStyle name="הערה 3 2 2 5 2 2" xfId="17576"/>
    <cellStyle name="הערה 3 2 2 5 2 2 2" xfId="24244"/>
    <cellStyle name="הערה 3 2 2 5 2 3" xfId="20912"/>
    <cellStyle name="הערה 3 2 2 5 2 4" xfId="13984"/>
    <cellStyle name="הערה 3 2 2 5 3" xfId="15784"/>
    <cellStyle name="הערה 3 2 2 5 3 2" xfId="22579"/>
    <cellStyle name="הערה 3 2 2 5 4" xfId="19246"/>
    <cellStyle name="הערה 3 2 2 5 5" xfId="12126"/>
    <cellStyle name="הערה 3 2 2 5 6" xfId="30737"/>
    <cellStyle name="הערה 3 2 2 5 7" xfId="6346"/>
    <cellStyle name="הערה 3 2 2 6" xfId="7417"/>
    <cellStyle name="הערה 3 2 2 6 2" xfId="16743"/>
    <cellStyle name="הערה 3 2 2 6 2 2" xfId="23411"/>
    <cellStyle name="הערה 3 2 2 6 3" xfId="20079"/>
    <cellStyle name="הערה 3 2 2 6 4" xfId="13086"/>
    <cellStyle name="הערה 3 2 2 7" xfId="14951"/>
    <cellStyle name="הערה 3 2 2 7 2" xfId="21746"/>
    <cellStyle name="הערה 3 2 2 8" xfId="18513"/>
    <cellStyle name="הערה 3 2 2 9" xfId="10675"/>
    <cellStyle name="הערה 3 2 3" xfId="885"/>
    <cellStyle name="הערה 3 2 3 10" xfId="28612"/>
    <cellStyle name="הערה 3 2 3 11" xfId="4221"/>
    <cellStyle name="הערה 3 2 3 2" xfId="1547"/>
    <cellStyle name="הערה 3 2 3 2 2" xfId="2619"/>
    <cellStyle name="הערה 3 2 3 2 2 2" xfId="9017"/>
    <cellStyle name="הערה 3 2 3 2 2 2 2" xfId="14656"/>
    <cellStyle name="הערה 3 2 3 2 2 2 2 2" xfId="18248"/>
    <cellStyle name="הערה 3 2 3 2 2 2 2 2 2" xfId="24916"/>
    <cellStyle name="הערה 3 2 3 2 2 2 2 3" xfId="21584"/>
    <cellStyle name="הערה 3 2 3 2 2 2 3" xfId="16456"/>
    <cellStyle name="הערה 3 2 3 2 2 2 3 2" xfId="23251"/>
    <cellStyle name="הערה 3 2 3 2 2 2 4" xfId="19918"/>
    <cellStyle name="הערה 3 2 3 2 2 2 5" xfId="12798"/>
    <cellStyle name="הערה 3 2 3 2 2 3" xfId="13822"/>
    <cellStyle name="הערה 3 2 3 2 2 3 2" xfId="17415"/>
    <cellStyle name="הערה 3 2 3 2 2 3 2 2" xfId="24083"/>
    <cellStyle name="הערה 3 2 3 2 2 3 3" xfId="20751"/>
    <cellStyle name="הערה 3 2 3 2 2 4" xfId="15623"/>
    <cellStyle name="הערה 3 2 3 2 2 4 2" xfId="22418"/>
    <cellStyle name="הערה 3 2 3 2 2 5" xfId="19085"/>
    <cellStyle name="הערה 3 2 3 2 2 6" xfId="11958"/>
    <cellStyle name="הערה 3 2 3 2 2 7" xfId="30210"/>
    <cellStyle name="הערה 3 2 3 2 2 8" xfId="5819"/>
    <cellStyle name="הערה 3 2 3 2 3" xfId="3678"/>
    <cellStyle name="הערה 3 2 3 2 3 2" xfId="10076"/>
    <cellStyle name="הערה 3 2 3 2 3 2 2" xfId="17832"/>
    <cellStyle name="הערה 3 2 3 2 3 2 2 2" xfId="24500"/>
    <cellStyle name="הערה 3 2 3 2 3 2 3" xfId="21168"/>
    <cellStyle name="הערה 3 2 3 2 3 2 4" xfId="14240"/>
    <cellStyle name="הערה 3 2 3 2 3 3" xfId="16040"/>
    <cellStyle name="הערה 3 2 3 2 3 3 2" xfId="22835"/>
    <cellStyle name="הערה 3 2 3 2 3 4" xfId="19502"/>
    <cellStyle name="הערה 3 2 3 2 3 5" xfId="12382"/>
    <cellStyle name="הערה 3 2 3 2 3 6" xfId="31269"/>
    <cellStyle name="הערה 3 2 3 2 3 7" xfId="6878"/>
    <cellStyle name="הערה 3 2 3 2 4" xfId="7949"/>
    <cellStyle name="הערה 3 2 3 2 4 2" xfId="16999"/>
    <cellStyle name="הערה 3 2 3 2 4 2 2" xfId="23667"/>
    <cellStyle name="הערה 3 2 3 2 4 3" xfId="20335"/>
    <cellStyle name="הערה 3 2 3 2 4 4" xfId="13342"/>
    <cellStyle name="הערה 3 2 3 2 5" xfId="15207"/>
    <cellStyle name="הערה 3 2 3 2 5 2" xfId="22002"/>
    <cellStyle name="הערה 3 2 3 2 6" xfId="18669"/>
    <cellStyle name="הערה 3 2 3 2 7" xfId="11468"/>
    <cellStyle name="הערה 3 2 3 2 8" xfId="29142"/>
    <cellStyle name="הערה 3 2 3 2 9" xfId="4751"/>
    <cellStyle name="הערה 3 2 3 3" xfId="2089"/>
    <cellStyle name="הערה 3 2 3 3 2" xfId="8487"/>
    <cellStyle name="הערה 3 2 3 3 2 2" xfId="14447"/>
    <cellStyle name="הערה 3 2 3 3 2 2 2" xfId="18039"/>
    <cellStyle name="הערה 3 2 3 3 2 2 2 2" xfId="24707"/>
    <cellStyle name="הערה 3 2 3 3 2 2 3" xfId="21375"/>
    <cellStyle name="הערה 3 2 3 3 2 3" xfId="16247"/>
    <cellStyle name="הערה 3 2 3 3 2 3 2" xfId="23042"/>
    <cellStyle name="הערה 3 2 3 3 2 4" xfId="19709"/>
    <cellStyle name="הערה 3 2 3 3 2 5" xfId="12589"/>
    <cellStyle name="הערה 3 2 3 3 3" xfId="13613"/>
    <cellStyle name="הערה 3 2 3 3 3 2" xfId="17206"/>
    <cellStyle name="הערה 3 2 3 3 3 2 2" xfId="23874"/>
    <cellStyle name="הערה 3 2 3 3 3 3" xfId="20542"/>
    <cellStyle name="הערה 3 2 3 3 4" xfId="15414"/>
    <cellStyle name="הערה 3 2 3 3 4 2" xfId="22209"/>
    <cellStyle name="הערה 3 2 3 3 5" xfId="18876"/>
    <cellStyle name="הערה 3 2 3 3 6" xfId="11744"/>
    <cellStyle name="הערה 3 2 3 3 7" xfId="29680"/>
    <cellStyle name="הערה 3 2 3 3 8" xfId="5289"/>
    <cellStyle name="הערה 3 2 3 4" xfId="3148"/>
    <cellStyle name="הערה 3 2 3 4 2" xfId="9546"/>
    <cellStyle name="הערה 3 2 3 4 2 2" xfId="17622"/>
    <cellStyle name="הערה 3 2 3 4 2 2 2" xfId="24290"/>
    <cellStyle name="הערה 3 2 3 4 2 3" xfId="20958"/>
    <cellStyle name="הערה 3 2 3 4 2 4" xfId="14030"/>
    <cellStyle name="הערה 3 2 3 4 3" xfId="15830"/>
    <cellStyle name="הערה 3 2 3 4 3 2" xfId="22625"/>
    <cellStyle name="הערה 3 2 3 4 4" xfId="19292"/>
    <cellStyle name="הערה 3 2 3 4 5" xfId="12172"/>
    <cellStyle name="הערה 3 2 3 4 6" xfId="30739"/>
    <cellStyle name="הערה 3 2 3 4 7" xfId="6348"/>
    <cellStyle name="הערה 3 2 3 5" xfId="7419"/>
    <cellStyle name="הערה 3 2 3 5 2" xfId="16789"/>
    <cellStyle name="הערה 3 2 3 5 2 2" xfId="23457"/>
    <cellStyle name="הערה 3 2 3 5 3" xfId="20125"/>
    <cellStyle name="הערה 3 2 3 5 4" xfId="13132"/>
    <cellStyle name="הערה 3 2 3 6" xfId="14997"/>
    <cellStyle name="הערה 3 2 3 6 2" xfId="21792"/>
    <cellStyle name="הערה 3 2 3 7" xfId="18378"/>
    <cellStyle name="הערה 3 2 3 8" xfId="26356"/>
    <cellStyle name="הערה 3 2 3 9" xfId="11127"/>
    <cellStyle name="הערה 3 2 4" xfId="886"/>
    <cellStyle name="הערה 3 2 4 2" xfId="1548"/>
    <cellStyle name="הערה 3 2 4 2 2" xfId="2620"/>
    <cellStyle name="הערה 3 2 4 2 2 2" xfId="9018"/>
    <cellStyle name="הערה 3 2 4 2 2 2 2" xfId="18149"/>
    <cellStyle name="הערה 3 2 4 2 2 2 2 2" xfId="24817"/>
    <cellStyle name="הערה 3 2 4 2 2 2 3" xfId="21485"/>
    <cellStyle name="הערה 3 2 4 2 2 2 4" xfId="14557"/>
    <cellStyle name="הערה 3 2 4 2 2 3" xfId="16357"/>
    <cellStyle name="הערה 3 2 4 2 2 3 2" xfId="23152"/>
    <cellStyle name="הערה 3 2 4 2 2 4" xfId="19819"/>
    <cellStyle name="הערה 3 2 4 2 2 5" xfId="12699"/>
    <cellStyle name="הערה 3 2 4 2 2 6" xfId="30211"/>
    <cellStyle name="הערה 3 2 4 2 2 7" xfId="5820"/>
    <cellStyle name="הערה 3 2 4 2 3" xfId="3679"/>
    <cellStyle name="הערה 3 2 4 2 3 2" xfId="10077"/>
    <cellStyle name="הערה 3 2 4 2 3 2 2" xfId="23984"/>
    <cellStyle name="הערה 3 2 4 2 3 2 3" xfId="17316"/>
    <cellStyle name="הערה 3 2 4 2 3 3" xfId="20652"/>
    <cellStyle name="הערה 3 2 4 2 3 4" xfId="13723"/>
    <cellStyle name="הערה 3 2 4 2 3 5" xfId="31270"/>
    <cellStyle name="הערה 3 2 4 2 3 6" xfId="6879"/>
    <cellStyle name="הערה 3 2 4 2 4" xfId="7950"/>
    <cellStyle name="הערה 3 2 4 2 4 2" xfId="22319"/>
    <cellStyle name="הערה 3 2 4 2 4 3" xfId="15524"/>
    <cellStyle name="הערה 3 2 4 2 5" xfId="18986"/>
    <cellStyle name="הערה 3 2 4 2 6" xfId="11859"/>
    <cellStyle name="הערה 3 2 4 2 7" xfId="29143"/>
    <cellStyle name="הערה 3 2 4 2 8" xfId="4752"/>
    <cellStyle name="הערה 3 2 4 3" xfId="2090"/>
    <cellStyle name="הערה 3 2 4 3 2" xfId="8488"/>
    <cellStyle name="הערה 3 2 4 3 2 2" xfId="17733"/>
    <cellStyle name="הערה 3 2 4 3 2 2 2" xfId="24401"/>
    <cellStyle name="הערה 3 2 4 3 2 3" xfId="21069"/>
    <cellStyle name="הערה 3 2 4 3 2 4" xfId="14141"/>
    <cellStyle name="הערה 3 2 4 3 3" xfId="15941"/>
    <cellStyle name="הערה 3 2 4 3 3 2" xfId="22736"/>
    <cellStyle name="הערה 3 2 4 3 4" xfId="19403"/>
    <cellStyle name="הערה 3 2 4 3 5" xfId="12283"/>
    <cellStyle name="הערה 3 2 4 3 6" xfId="29681"/>
    <cellStyle name="הערה 3 2 4 3 7" xfId="5290"/>
    <cellStyle name="הערה 3 2 4 4" xfId="3149"/>
    <cellStyle name="הערה 3 2 4 4 2" xfId="9547"/>
    <cellStyle name="הערה 3 2 4 4 2 2" xfId="23568"/>
    <cellStyle name="הערה 3 2 4 4 2 3" xfId="16900"/>
    <cellStyle name="הערה 3 2 4 4 3" xfId="20236"/>
    <cellStyle name="הערה 3 2 4 4 4" xfId="13243"/>
    <cellStyle name="הערה 3 2 4 4 5" xfId="30740"/>
    <cellStyle name="הערה 3 2 4 4 6" xfId="6349"/>
    <cellStyle name="הערה 3 2 4 5" xfId="7420"/>
    <cellStyle name="הערה 3 2 4 5 2" xfId="21903"/>
    <cellStyle name="הערה 3 2 4 5 3" xfId="15108"/>
    <cellStyle name="הערה 3 2 4 6" xfId="18334"/>
    <cellStyle name="הערה 3 2 4 7" xfId="11369"/>
    <cellStyle name="הערה 3 2 4 8" xfId="28613"/>
    <cellStyle name="הערה 3 2 4 9" xfId="4222"/>
    <cellStyle name="הערה 3 2 5" xfId="1544"/>
    <cellStyle name="הערה 3 2 5 2" xfId="2616"/>
    <cellStyle name="הערה 3 2 5 2 2" xfId="9014"/>
    <cellStyle name="הערה 3 2 5 2 2 2" xfId="17940"/>
    <cellStyle name="הערה 3 2 5 2 2 2 2" xfId="24608"/>
    <cellStyle name="הערה 3 2 5 2 2 3" xfId="21276"/>
    <cellStyle name="הערה 3 2 5 2 2 4" xfId="14348"/>
    <cellStyle name="הערה 3 2 5 2 3" xfId="16148"/>
    <cellStyle name="הערה 3 2 5 2 3 2" xfId="22943"/>
    <cellStyle name="הערה 3 2 5 2 4" xfId="19610"/>
    <cellStyle name="הערה 3 2 5 2 5" xfId="12490"/>
    <cellStyle name="הערה 3 2 5 2 6" xfId="30207"/>
    <cellStyle name="הערה 3 2 5 2 7" xfId="5816"/>
    <cellStyle name="הערה 3 2 5 3" xfId="3675"/>
    <cellStyle name="הערה 3 2 5 3 2" xfId="10073"/>
    <cellStyle name="הערה 3 2 5 3 2 2" xfId="23775"/>
    <cellStyle name="הערה 3 2 5 3 2 3" xfId="17107"/>
    <cellStyle name="הערה 3 2 5 3 3" xfId="20443"/>
    <cellStyle name="הערה 3 2 5 3 4" xfId="13514"/>
    <cellStyle name="הערה 3 2 5 3 5" xfId="31266"/>
    <cellStyle name="הערה 3 2 5 3 6" xfId="6875"/>
    <cellStyle name="הערה 3 2 5 4" xfId="7946"/>
    <cellStyle name="הערה 3 2 5 4 2" xfId="22110"/>
    <cellStyle name="הערה 3 2 5 4 3" xfId="15315"/>
    <cellStyle name="הערה 3 2 5 5" xfId="18777"/>
    <cellStyle name="הערה 3 2 5 6" xfId="11645"/>
    <cellStyle name="הערה 3 2 5 7" xfId="29139"/>
    <cellStyle name="הערה 3 2 5 8" xfId="4748"/>
    <cellStyle name="הערה 3 2 6" xfId="2086"/>
    <cellStyle name="הערה 3 2 6 2" xfId="8484"/>
    <cellStyle name="הערה 3 2 6 2 2" xfId="17523"/>
    <cellStyle name="הערה 3 2 6 2 2 2" xfId="24191"/>
    <cellStyle name="הערה 3 2 6 2 3" xfId="20859"/>
    <cellStyle name="הערה 3 2 6 2 4" xfId="13931"/>
    <cellStyle name="הערה 3 2 6 3" xfId="15731"/>
    <cellStyle name="הערה 3 2 6 3 2" xfId="22526"/>
    <cellStyle name="הערה 3 2 6 4" xfId="19193"/>
    <cellStyle name="הערה 3 2 6 5" xfId="12073"/>
    <cellStyle name="הערה 3 2 6 6" xfId="29677"/>
    <cellStyle name="הערה 3 2 6 7" xfId="5286"/>
    <cellStyle name="הערה 3 2 7" xfId="3145"/>
    <cellStyle name="הערה 3 2 7 2" xfId="9543"/>
    <cellStyle name="הערה 3 2 7 2 2" xfId="23358"/>
    <cellStyle name="הערה 3 2 7 2 3" xfId="16690"/>
    <cellStyle name="הערה 3 2 7 3" xfId="20026"/>
    <cellStyle name="הערה 3 2 7 4" xfId="13033"/>
    <cellStyle name="הערה 3 2 7 5" xfId="30736"/>
    <cellStyle name="הערה 3 2 7 6" xfId="6345"/>
    <cellStyle name="הערה 3 2 8" xfId="7416"/>
    <cellStyle name="הערה 3 2 8 2" xfId="21693"/>
    <cellStyle name="הערה 3 2 8 3" xfId="14898"/>
    <cellStyle name="הערה 3 2 9" xfId="18444"/>
    <cellStyle name="הערה 3 3" xfId="887"/>
    <cellStyle name="הערה 3 3 2" xfId="888"/>
    <cellStyle name="הערה 3 3 2 2" xfId="1550"/>
    <cellStyle name="הערה 3 3 2 2 2" xfId="2622"/>
    <cellStyle name="הערה 3 3 2 2 2 2" xfId="9020"/>
    <cellStyle name="הערה 3 3 2 2 2 3" xfId="27613"/>
    <cellStyle name="הערה 3 3 2 2 2 4" xfId="30213"/>
    <cellStyle name="הערה 3 3 2 2 2 5" xfId="5822"/>
    <cellStyle name="הערה 3 3 2 2 3" xfId="3681"/>
    <cellStyle name="הערה 3 3 2 2 3 2" xfId="10079"/>
    <cellStyle name="הערה 3 3 2 2 3 3" xfId="28075"/>
    <cellStyle name="הערה 3 3 2 2 3 4" xfId="31272"/>
    <cellStyle name="הערה 3 3 2 2 3 5" xfId="6881"/>
    <cellStyle name="הערה 3 3 2 2 4" xfId="7952"/>
    <cellStyle name="הערה 3 3 2 2 5" xfId="27154"/>
    <cellStyle name="הערה 3 3 2 2 6" xfId="29145"/>
    <cellStyle name="הערה 3 3 2 2 7" xfId="4754"/>
    <cellStyle name="הערה 3 3 2 3" xfId="2092"/>
    <cellStyle name="הערה 3 3 2 3 2" xfId="8490"/>
    <cellStyle name="הערה 3 3 2 3 3" xfId="27380"/>
    <cellStyle name="הערה 3 3 2 3 4" xfId="29683"/>
    <cellStyle name="הערה 3 3 2 3 5" xfId="5292"/>
    <cellStyle name="הערה 3 3 2 4" xfId="3151"/>
    <cellStyle name="הערה 3 3 2 4 2" xfId="9549"/>
    <cellStyle name="הערה 3 3 2 4 3" xfId="27839"/>
    <cellStyle name="הערה 3 3 2 4 4" xfId="30742"/>
    <cellStyle name="הערה 3 3 2 4 5" xfId="6351"/>
    <cellStyle name="הערה 3 3 2 5" xfId="7422"/>
    <cellStyle name="הערה 3 3 2 6" xfId="26930"/>
    <cellStyle name="הערה 3 3 2 7" xfId="28615"/>
    <cellStyle name="הערה 3 3 2 8" xfId="4224"/>
    <cellStyle name="הערה 3 3 3" xfId="1549"/>
    <cellStyle name="הערה 3 3 3 2" xfId="2621"/>
    <cellStyle name="הערה 3 3 3 2 2" xfId="9019"/>
    <cellStyle name="הערה 3 3 3 2 3" xfId="27612"/>
    <cellStyle name="הערה 3 3 3 2 4" xfId="30212"/>
    <cellStyle name="הערה 3 3 3 2 5" xfId="5821"/>
    <cellStyle name="הערה 3 3 3 3" xfId="3680"/>
    <cellStyle name="הערה 3 3 3 3 2" xfId="10078"/>
    <cellStyle name="הערה 3 3 3 3 3" xfId="28074"/>
    <cellStyle name="הערה 3 3 3 3 4" xfId="31271"/>
    <cellStyle name="הערה 3 3 3 3 5" xfId="6880"/>
    <cellStyle name="הערה 3 3 3 4" xfId="7951"/>
    <cellStyle name="הערה 3 3 3 5" xfId="27153"/>
    <cellStyle name="הערה 3 3 3 6" xfId="29144"/>
    <cellStyle name="הערה 3 3 3 7" xfId="4753"/>
    <cellStyle name="הערה 3 3 4" xfId="2091"/>
    <cellStyle name="הערה 3 3 4 2" xfId="8489"/>
    <cellStyle name="הערה 3 3 4 3" xfId="27379"/>
    <cellStyle name="הערה 3 3 4 4" xfId="29682"/>
    <cellStyle name="הערה 3 3 4 5" xfId="5291"/>
    <cellStyle name="הערה 3 3 5" xfId="3150"/>
    <cellStyle name="הערה 3 3 5 2" xfId="9548"/>
    <cellStyle name="הערה 3 3 5 3" xfId="27838"/>
    <cellStyle name="הערה 3 3 5 4" xfId="30741"/>
    <cellStyle name="הערה 3 3 5 5" xfId="6350"/>
    <cellStyle name="הערה 3 3 6" xfId="7421"/>
    <cellStyle name="הערה 3 3 6 2" xfId="26929"/>
    <cellStyle name="הערה 3 3 7" xfId="10965"/>
    <cellStyle name="הערה 3 3 8" xfId="28614"/>
    <cellStyle name="הערה 3 3 9" xfId="4223"/>
    <cellStyle name="הערה 3 4" xfId="889"/>
    <cellStyle name="הערה 3 4 2" xfId="1551"/>
    <cellStyle name="הערה 3 4 2 2" xfId="2623"/>
    <cellStyle name="הערה 3 4 2 2 2" xfId="9021"/>
    <cellStyle name="הערה 3 4 2 2 3" xfId="26475"/>
    <cellStyle name="הערה 3 4 2 2 4" xfId="30214"/>
    <cellStyle name="הערה 3 4 2 2 5" xfId="5823"/>
    <cellStyle name="הערה 3 4 2 3" xfId="3682"/>
    <cellStyle name="הערה 3 4 2 3 2" xfId="10080"/>
    <cellStyle name="הערה 3 4 2 3 3" xfId="28076"/>
    <cellStyle name="הערה 3 4 2 3 4" xfId="31273"/>
    <cellStyle name="הערה 3 4 2 3 5" xfId="6882"/>
    <cellStyle name="הערה 3 4 2 4" xfId="7953"/>
    <cellStyle name="הערה 3 4 2 5" xfId="26358"/>
    <cellStyle name="הערה 3 4 2 6" xfId="29146"/>
    <cellStyle name="הערה 3 4 2 7" xfId="4755"/>
    <cellStyle name="הערה 3 4 3" xfId="2093"/>
    <cellStyle name="הערה 3 4 3 2" xfId="8491"/>
    <cellStyle name="הערה 3 4 3 3" xfId="27381"/>
    <cellStyle name="הערה 3 4 3 4" xfId="29684"/>
    <cellStyle name="הערה 3 4 3 5" xfId="5293"/>
    <cellStyle name="הערה 3 4 4" xfId="3152"/>
    <cellStyle name="הערה 3 4 4 2" xfId="9550"/>
    <cellStyle name="הערה 3 4 4 3" xfId="27840"/>
    <cellStyle name="הערה 3 4 4 4" xfId="30743"/>
    <cellStyle name="הערה 3 4 4 5" xfId="6352"/>
    <cellStyle name="הערה 3 4 5" xfId="7423"/>
    <cellStyle name="הערה 3 4 6" xfId="25287"/>
    <cellStyle name="הערה 3 4 7" xfId="28616"/>
    <cellStyle name="הערה 3 4 8" xfId="4225"/>
    <cellStyle name="הערה 3 5" xfId="890"/>
    <cellStyle name="הערה 3 5 2" xfId="1552"/>
    <cellStyle name="הערה 3 5 2 2" xfId="2624"/>
    <cellStyle name="הערה 3 5 2 2 2" xfId="9022"/>
    <cellStyle name="הערה 3 5 2 2 3" xfId="26636"/>
    <cellStyle name="הערה 3 5 2 2 4" xfId="30215"/>
    <cellStyle name="הערה 3 5 2 2 5" xfId="5824"/>
    <cellStyle name="הערה 3 5 2 3" xfId="3683"/>
    <cellStyle name="הערה 3 5 2 3 2" xfId="10081"/>
    <cellStyle name="הערה 3 5 2 3 3" xfId="28077"/>
    <cellStyle name="הערה 3 5 2 3 4" xfId="31274"/>
    <cellStyle name="הערה 3 5 2 3 5" xfId="6883"/>
    <cellStyle name="הערה 3 5 2 4" xfId="7954"/>
    <cellStyle name="הערה 3 5 2 5" xfId="26359"/>
    <cellStyle name="הערה 3 5 2 6" xfId="29147"/>
    <cellStyle name="הערה 3 5 2 7" xfId="4756"/>
    <cellStyle name="הערה 3 5 3" xfId="2094"/>
    <cellStyle name="הערה 3 5 3 2" xfId="8492"/>
    <cellStyle name="הערה 3 5 3 3" xfId="27382"/>
    <cellStyle name="הערה 3 5 3 4" xfId="29685"/>
    <cellStyle name="הערה 3 5 3 5" xfId="5294"/>
    <cellStyle name="הערה 3 5 4" xfId="3153"/>
    <cellStyle name="הערה 3 5 4 2" xfId="9551"/>
    <cellStyle name="הערה 3 5 4 3" xfId="27841"/>
    <cellStyle name="הערה 3 5 4 4" xfId="30744"/>
    <cellStyle name="הערה 3 5 4 5" xfId="6353"/>
    <cellStyle name="הערה 3 5 5" xfId="7424"/>
    <cellStyle name="הערה 3 5 6" xfId="25823"/>
    <cellStyle name="הערה 3 5 7" xfId="28617"/>
    <cellStyle name="הערה 3 5 8" xfId="4226"/>
    <cellStyle name="הערה 3 6" xfId="1021"/>
    <cellStyle name="הערה 3 6 2" xfId="26983"/>
    <cellStyle name="הערה 3 6 3" xfId="25987"/>
    <cellStyle name="הערה 3 7" xfId="1106"/>
    <cellStyle name="הערה 3 7 2" xfId="2178"/>
    <cellStyle name="הערה 3 7 2 2" xfId="8576"/>
    <cellStyle name="הערה 3 7 2 2 2" xfId="27438"/>
    <cellStyle name="הערה 3 7 2 3" xfId="26360"/>
    <cellStyle name="הערה 3 7 2 4" xfId="29769"/>
    <cellStyle name="הערה 3 7 2 5" xfId="5378"/>
    <cellStyle name="הערה 3 7 3" xfId="3237"/>
    <cellStyle name="הערה 3 7 3 2" xfId="9635"/>
    <cellStyle name="הערה 3 7 3 3" xfId="27899"/>
    <cellStyle name="הערה 3 7 3 4" xfId="30828"/>
    <cellStyle name="הערה 3 7 3 5" xfId="6437"/>
    <cellStyle name="הערה 3 7 4" xfId="7508"/>
    <cellStyle name="הערה 3 7 5" xfId="26217"/>
    <cellStyle name="הערה 3 7 6" xfId="28701"/>
    <cellStyle name="הערה 3 7 7" xfId="4310"/>
    <cellStyle name="הערה 3 8" xfId="1648"/>
    <cellStyle name="הערה 3 8 2" xfId="8046"/>
    <cellStyle name="הערה 3 8 3" xfId="27217"/>
    <cellStyle name="הערה 3 8 4" xfId="29239"/>
    <cellStyle name="הערה 3 8 5" xfId="4848"/>
    <cellStyle name="הערה 3 9" xfId="2707"/>
    <cellStyle name="הערה 3 9 2" xfId="9105"/>
    <cellStyle name="הערה 3 9 3" xfId="27667"/>
    <cellStyle name="הערה 3 9 4" xfId="30298"/>
    <cellStyle name="הערה 3 9 5" xfId="5907"/>
    <cellStyle name="הערה 30" xfId="26141"/>
    <cellStyle name="הערה 30 2" xfId="26361"/>
    <cellStyle name="הערה 31" xfId="26235"/>
    <cellStyle name="הערה 32" xfId="10099"/>
    <cellStyle name="הערה 4" xfId="485"/>
    <cellStyle name="הערה 4 10" xfId="3901"/>
    <cellStyle name="הערה 4 2" xfId="891"/>
    <cellStyle name="הערה 4 2 2" xfId="26931"/>
    <cellStyle name="הערה 4 2 3" xfId="10966"/>
    <cellStyle name="הערה 4 3" xfId="1227"/>
    <cellStyle name="הערה 4 3 2" xfId="2299"/>
    <cellStyle name="הערה 4 3 2 2" xfId="8697"/>
    <cellStyle name="הערה 4 3 2 3" xfId="27466"/>
    <cellStyle name="הערה 4 3 2 4" xfId="29890"/>
    <cellStyle name="הערה 4 3 2 5" xfId="5499"/>
    <cellStyle name="הערה 4 3 3" xfId="3358"/>
    <cellStyle name="הערה 4 3 3 2" xfId="9756"/>
    <cellStyle name="הערה 4 3 3 3" xfId="27927"/>
    <cellStyle name="הערה 4 3 3 4" xfId="30949"/>
    <cellStyle name="הערה 4 3 3 5" xfId="6558"/>
    <cellStyle name="הערה 4 3 4" xfId="7629"/>
    <cellStyle name="הערה 4 3 4 2" xfId="27051"/>
    <cellStyle name="הערה 4 3 5" xfId="25483"/>
    <cellStyle name="הערה 4 3 6" xfId="28822"/>
    <cellStyle name="הערה 4 3 7" xfId="4431"/>
    <cellStyle name="הערה 4 4" xfId="1769"/>
    <cellStyle name="הערה 4 4 2" xfId="8167"/>
    <cellStyle name="הערה 4 4 2 2" xfId="26429"/>
    <cellStyle name="הערה 4 4 2 3" xfId="26362"/>
    <cellStyle name="הערה 4 4 3" xfId="25601"/>
    <cellStyle name="הערה 4 4 4" xfId="29360"/>
    <cellStyle name="הערה 4 4 5" xfId="4969"/>
    <cellStyle name="הערה 4 5" xfId="2828"/>
    <cellStyle name="הערה 4 5 2" xfId="9226"/>
    <cellStyle name="הערה 4 5 2 2" xfId="27695"/>
    <cellStyle name="הערה 4 5 3" xfId="25551"/>
    <cellStyle name="הערה 4 5 4" xfId="30419"/>
    <cellStyle name="הערה 4 5 5" xfId="6028"/>
    <cellStyle name="הערה 4 6" xfId="7099"/>
    <cellStyle name="הערה 4 6 2" xfId="25988"/>
    <cellStyle name="הערה 4 7" xfId="25142"/>
    <cellStyle name="הערה 4 8" xfId="10294"/>
    <cellStyle name="הערה 4 9" xfId="28292"/>
    <cellStyle name="הערה 5" xfId="892"/>
    <cellStyle name="הערה 5 10" xfId="28618"/>
    <cellStyle name="הערה 5 11" xfId="4227"/>
    <cellStyle name="הערה 5 2" xfId="893"/>
    <cellStyle name="הערה 5 2 2" xfId="894"/>
    <cellStyle name="הערה 5 2 2 2" xfId="1555"/>
    <cellStyle name="הערה 5 2 2 2 2" xfId="2627"/>
    <cellStyle name="הערה 5 2 2 2 2 2" xfId="9025"/>
    <cellStyle name="הערה 5 2 2 2 2 3" xfId="27615"/>
    <cellStyle name="הערה 5 2 2 2 2 4" xfId="30218"/>
    <cellStyle name="הערה 5 2 2 2 2 5" xfId="5827"/>
    <cellStyle name="הערה 5 2 2 2 3" xfId="3686"/>
    <cellStyle name="הערה 5 2 2 2 3 2" xfId="10084"/>
    <cellStyle name="הערה 5 2 2 2 3 3" xfId="28080"/>
    <cellStyle name="הערה 5 2 2 2 3 4" xfId="31277"/>
    <cellStyle name="הערה 5 2 2 2 3 5" xfId="6886"/>
    <cellStyle name="הערה 5 2 2 2 4" xfId="7957"/>
    <cellStyle name="הערה 5 2 2 2 5" xfId="27156"/>
    <cellStyle name="הערה 5 2 2 2 6" xfId="29150"/>
    <cellStyle name="הערה 5 2 2 2 7" xfId="4759"/>
    <cellStyle name="הערה 5 2 2 3" xfId="2097"/>
    <cellStyle name="הערה 5 2 2 3 2" xfId="8495"/>
    <cellStyle name="הערה 5 2 2 3 3" xfId="27385"/>
    <cellStyle name="הערה 5 2 2 3 4" xfId="29688"/>
    <cellStyle name="הערה 5 2 2 3 5" xfId="5297"/>
    <cellStyle name="הערה 5 2 2 4" xfId="3156"/>
    <cellStyle name="הערה 5 2 2 4 2" xfId="9554"/>
    <cellStyle name="הערה 5 2 2 4 3" xfId="27844"/>
    <cellStyle name="הערה 5 2 2 4 4" xfId="30747"/>
    <cellStyle name="הערה 5 2 2 4 5" xfId="6356"/>
    <cellStyle name="הערה 5 2 2 5" xfId="7427"/>
    <cellStyle name="הערה 5 2 2 6" xfId="26933"/>
    <cellStyle name="הערה 5 2 2 7" xfId="28620"/>
    <cellStyle name="הערה 5 2 2 8" xfId="4229"/>
    <cellStyle name="הערה 5 2 3" xfId="1554"/>
    <cellStyle name="הערה 5 2 3 2" xfId="2626"/>
    <cellStyle name="הערה 5 2 3 2 2" xfId="9024"/>
    <cellStyle name="הערה 5 2 3 2 3" xfId="27614"/>
    <cellStyle name="הערה 5 2 3 2 4" xfId="30217"/>
    <cellStyle name="הערה 5 2 3 2 5" xfId="5826"/>
    <cellStyle name="הערה 5 2 3 3" xfId="3685"/>
    <cellStyle name="הערה 5 2 3 3 2" xfId="10083"/>
    <cellStyle name="הערה 5 2 3 3 3" xfId="28079"/>
    <cellStyle name="הערה 5 2 3 3 4" xfId="31276"/>
    <cellStyle name="הערה 5 2 3 3 5" xfId="6885"/>
    <cellStyle name="הערה 5 2 3 4" xfId="7956"/>
    <cellStyle name="הערה 5 2 3 5" xfId="27155"/>
    <cellStyle name="הערה 5 2 3 6" xfId="29149"/>
    <cellStyle name="הערה 5 2 3 7" xfId="4758"/>
    <cellStyle name="הערה 5 2 4" xfId="2096"/>
    <cellStyle name="הערה 5 2 4 2" xfId="8494"/>
    <cellStyle name="הערה 5 2 4 3" xfId="27384"/>
    <cellStyle name="הערה 5 2 4 4" xfId="29687"/>
    <cellStyle name="הערה 5 2 4 5" xfId="5296"/>
    <cellStyle name="הערה 5 2 5" xfId="3155"/>
    <cellStyle name="הערה 5 2 5 2" xfId="9553"/>
    <cellStyle name="הערה 5 2 5 3" xfId="27843"/>
    <cellStyle name="הערה 5 2 5 4" xfId="30746"/>
    <cellStyle name="הערה 5 2 5 5" xfId="6355"/>
    <cellStyle name="הערה 5 2 6" xfId="7426"/>
    <cellStyle name="הערה 5 2 6 2" xfId="26932"/>
    <cellStyle name="הערה 5 2 7" xfId="10321"/>
    <cellStyle name="הערה 5 2 8" xfId="28619"/>
    <cellStyle name="הערה 5 2 9" xfId="4228"/>
    <cellStyle name="הערה 5 3" xfId="895"/>
    <cellStyle name="הערה 5 3 10" xfId="4230"/>
    <cellStyle name="הערה 5 3 2" xfId="1556"/>
    <cellStyle name="הערה 5 3 2 10" xfId="4760"/>
    <cellStyle name="הערה 5 3 2 2" xfId="2628"/>
    <cellStyle name="הערה 5 3 2 2 2" xfId="9026"/>
    <cellStyle name="הערה 5 3 2 2 2 2" xfId="14634"/>
    <cellStyle name="הערה 5 3 2 2 2 2 2" xfId="18226"/>
    <cellStyle name="הערה 5 3 2 2 2 2 2 2" xfId="24894"/>
    <cellStyle name="הערה 5 3 2 2 2 2 3" xfId="21562"/>
    <cellStyle name="הערה 5 3 2 2 2 3" xfId="16434"/>
    <cellStyle name="הערה 5 3 2 2 2 3 2" xfId="23229"/>
    <cellStyle name="הערה 5 3 2 2 2 4" xfId="19896"/>
    <cellStyle name="הערה 5 3 2 2 2 5" xfId="12776"/>
    <cellStyle name="הערה 5 3 2 2 3" xfId="13800"/>
    <cellStyle name="הערה 5 3 2 2 3 2" xfId="17393"/>
    <cellStyle name="הערה 5 3 2 2 3 2 2" xfId="24061"/>
    <cellStyle name="הערה 5 3 2 2 3 3" xfId="20729"/>
    <cellStyle name="הערה 5 3 2 2 4" xfId="15601"/>
    <cellStyle name="הערה 5 3 2 2 4 2" xfId="22396"/>
    <cellStyle name="הערה 5 3 2 2 5" xfId="19063"/>
    <cellStyle name="הערה 5 3 2 2 6" xfId="11936"/>
    <cellStyle name="הערה 5 3 2 2 7" xfId="30219"/>
    <cellStyle name="הערה 5 3 2 2 8" xfId="5828"/>
    <cellStyle name="הערה 5 3 2 3" xfId="3687"/>
    <cellStyle name="הערה 5 3 2 3 2" xfId="10085"/>
    <cellStyle name="הערה 5 3 2 3 2 2" xfId="17810"/>
    <cellStyle name="הערה 5 3 2 3 2 2 2" xfId="24478"/>
    <cellStyle name="הערה 5 3 2 3 2 3" xfId="21146"/>
    <cellStyle name="הערה 5 3 2 3 2 4" xfId="14218"/>
    <cellStyle name="הערה 5 3 2 3 3" xfId="16018"/>
    <cellStyle name="הערה 5 3 2 3 3 2" xfId="22813"/>
    <cellStyle name="הערה 5 3 2 3 4" xfId="19480"/>
    <cellStyle name="הערה 5 3 2 3 5" xfId="12360"/>
    <cellStyle name="הערה 5 3 2 3 6" xfId="31278"/>
    <cellStyle name="הערה 5 3 2 3 7" xfId="6887"/>
    <cellStyle name="הערה 5 3 2 4" xfId="7958"/>
    <cellStyle name="הערה 5 3 2 4 2" xfId="16977"/>
    <cellStyle name="הערה 5 3 2 4 2 2" xfId="23645"/>
    <cellStyle name="הערה 5 3 2 4 3" xfId="20313"/>
    <cellStyle name="הערה 5 3 2 4 4" xfId="13320"/>
    <cellStyle name="הערה 5 3 2 5" xfId="15185"/>
    <cellStyle name="הערה 5 3 2 5 2" xfId="21980"/>
    <cellStyle name="הערה 5 3 2 6" xfId="18647"/>
    <cellStyle name="הערה 5 3 2 7" xfId="26364"/>
    <cellStyle name="הערה 5 3 2 8" xfId="11446"/>
    <cellStyle name="הערה 5 3 2 9" xfId="29151"/>
    <cellStyle name="הערה 5 3 3" xfId="2098"/>
    <cellStyle name="הערה 5 3 3 2" xfId="8496"/>
    <cellStyle name="הערה 5 3 3 2 2" xfId="14425"/>
    <cellStyle name="הערה 5 3 3 2 2 2" xfId="18017"/>
    <cellStyle name="הערה 5 3 3 2 2 2 2" xfId="24685"/>
    <cellStyle name="הערה 5 3 3 2 2 3" xfId="21353"/>
    <cellStyle name="הערה 5 3 3 2 3" xfId="16225"/>
    <cellStyle name="הערה 5 3 3 2 3 2" xfId="23020"/>
    <cellStyle name="הערה 5 3 3 2 4" xfId="19687"/>
    <cellStyle name="הערה 5 3 3 2 5" xfId="12567"/>
    <cellStyle name="הערה 5 3 3 3" xfId="13591"/>
    <cellStyle name="הערה 5 3 3 3 2" xfId="17184"/>
    <cellStyle name="הערה 5 3 3 3 2 2" xfId="23852"/>
    <cellStyle name="הערה 5 3 3 3 3" xfId="20520"/>
    <cellStyle name="הערה 5 3 3 4" xfId="15392"/>
    <cellStyle name="הערה 5 3 3 4 2" xfId="22187"/>
    <cellStyle name="הערה 5 3 3 5" xfId="18854"/>
    <cellStyle name="הערה 5 3 3 6" xfId="11722"/>
    <cellStyle name="הערה 5 3 3 7" xfId="29689"/>
    <cellStyle name="הערה 5 3 3 8" xfId="5298"/>
    <cellStyle name="הערה 5 3 4" xfId="3157"/>
    <cellStyle name="הערה 5 3 4 2" xfId="9555"/>
    <cellStyle name="הערה 5 3 4 2 2" xfId="17600"/>
    <cellStyle name="הערה 5 3 4 2 2 2" xfId="24268"/>
    <cellStyle name="הערה 5 3 4 2 3" xfId="20936"/>
    <cellStyle name="הערה 5 3 4 2 4" xfId="14008"/>
    <cellStyle name="הערה 5 3 4 3" xfId="15808"/>
    <cellStyle name="הערה 5 3 4 3 2" xfId="22603"/>
    <cellStyle name="הערה 5 3 4 4" xfId="19270"/>
    <cellStyle name="הערה 5 3 4 5" xfId="12150"/>
    <cellStyle name="הערה 5 3 4 6" xfId="30748"/>
    <cellStyle name="הערה 5 3 4 7" xfId="6357"/>
    <cellStyle name="הערה 5 3 5" xfId="7428"/>
    <cellStyle name="הערה 5 3 5 2" xfId="16767"/>
    <cellStyle name="הערה 5 3 5 2 2" xfId="23435"/>
    <cellStyle name="הערה 5 3 5 3" xfId="20103"/>
    <cellStyle name="הערה 5 3 5 4" xfId="13110"/>
    <cellStyle name="הערה 5 3 6" xfId="14975"/>
    <cellStyle name="הערה 5 3 6 2" xfId="21770"/>
    <cellStyle name="הערה 5 3 7" xfId="18337"/>
    <cellStyle name="הערה 5 3 8" xfId="10967"/>
    <cellStyle name="הערה 5 3 9" xfId="28621"/>
    <cellStyle name="הערה 5 4" xfId="896"/>
    <cellStyle name="הערה 5 4 2" xfId="1557"/>
    <cellStyle name="הערה 5 4 2 2" xfId="2629"/>
    <cellStyle name="הערה 5 4 2 2 2" xfId="9027"/>
    <cellStyle name="הערה 5 4 2 2 3" xfId="27616"/>
    <cellStyle name="הערה 5 4 2 2 4" xfId="30220"/>
    <cellStyle name="הערה 5 4 2 2 5" xfId="5829"/>
    <cellStyle name="הערה 5 4 2 3" xfId="3688"/>
    <cellStyle name="הערה 5 4 2 3 2" xfId="10086"/>
    <cellStyle name="הערה 5 4 2 3 3" xfId="28081"/>
    <cellStyle name="הערה 5 4 2 3 4" xfId="31279"/>
    <cellStyle name="הערה 5 4 2 3 5" xfId="6888"/>
    <cellStyle name="הערה 5 4 2 4" xfId="7959"/>
    <cellStyle name="הערה 5 4 2 5" xfId="27157"/>
    <cellStyle name="הערה 5 4 2 6" xfId="29152"/>
    <cellStyle name="הערה 5 4 2 7" xfId="4761"/>
    <cellStyle name="הערה 5 4 3" xfId="2099"/>
    <cellStyle name="הערה 5 4 3 2" xfId="8497"/>
    <cellStyle name="הערה 5 4 3 3" xfId="27386"/>
    <cellStyle name="הערה 5 4 3 4" xfId="29690"/>
    <cellStyle name="הערה 5 4 3 5" xfId="5299"/>
    <cellStyle name="הערה 5 4 4" xfId="3158"/>
    <cellStyle name="הערה 5 4 4 2" xfId="9556"/>
    <cellStyle name="הערה 5 4 4 3" xfId="27845"/>
    <cellStyle name="הערה 5 4 4 4" xfId="30749"/>
    <cellStyle name="הערה 5 4 4 5" xfId="6358"/>
    <cellStyle name="הערה 5 4 5" xfId="7429"/>
    <cellStyle name="הערה 5 4 5 2" xfId="26934"/>
    <cellStyle name="הערה 5 4 6" xfId="25989"/>
    <cellStyle name="הערה 5 4 7" xfId="28622"/>
    <cellStyle name="הערה 5 4 8" xfId="4231"/>
    <cellStyle name="הערה 5 5" xfId="1553"/>
    <cellStyle name="הערה 5 5 2" xfId="2625"/>
    <cellStyle name="הערה 5 5 2 2" xfId="9023"/>
    <cellStyle name="הערה 5 5 2 3" xfId="26435"/>
    <cellStyle name="הערה 5 5 2 4" xfId="30216"/>
    <cellStyle name="הערה 5 5 2 5" xfId="5825"/>
    <cellStyle name="הערה 5 5 3" xfId="3684"/>
    <cellStyle name="הערה 5 5 3 2" xfId="10082"/>
    <cellStyle name="הערה 5 5 3 3" xfId="28078"/>
    <cellStyle name="הערה 5 5 3 4" xfId="31275"/>
    <cellStyle name="הערה 5 5 3 5" xfId="6884"/>
    <cellStyle name="הערה 5 5 4" xfId="7955"/>
    <cellStyle name="הערה 5 5 5" xfId="26363"/>
    <cellStyle name="הערה 5 5 6" xfId="29148"/>
    <cellStyle name="הערה 5 5 7" xfId="4757"/>
    <cellStyle name="הערה 5 6" xfId="2095"/>
    <cellStyle name="הערה 5 6 2" xfId="8493"/>
    <cellStyle name="הערה 5 6 3" xfId="27383"/>
    <cellStyle name="הערה 5 6 4" xfId="29686"/>
    <cellStyle name="הערה 5 6 5" xfId="5295"/>
    <cellStyle name="הערה 5 7" xfId="3154"/>
    <cellStyle name="הערה 5 7 2" xfId="9552"/>
    <cellStyle name="הערה 5 7 3" xfId="27842"/>
    <cellStyle name="הערה 5 7 4" xfId="30745"/>
    <cellStyle name="הערה 5 7 5" xfId="6354"/>
    <cellStyle name="הערה 5 8" xfId="7425"/>
    <cellStyle name="הערה 5 9" xfId="10312"/>
    <cellStyle name="הערה 6" xfId="897"/>
    <cellStyle name="הערה 6 2" xfId="10552"/>
    <cellStyle name="הערה 6 3" xfId="10968"/>
    <cellStyle name="הערה 6 3 2" xfId="11447"/>
    <cellStyle name="הערה 6 3 2 2" xfId="11937"/>
    <cellStyle name="הערה 6 3 2 2 2" xfId="12777"/>
    <cellStyle name="הערה 6 3 2 2 2 2" xfId="14635"/>
    <cellStyle name="הערה 6 3 2 2 2 2 2" xfId="18227"/>
    <cellStyle name="הערה 6 3 2 2 2 2 2 2" xfId="24895"/>
    <cellStyle name="הערה 6 3 2 2 2 2 3" xfId="21563"/>
    <cellStyle name="הערה 6 3 2 2 2 3" xfId="16435"/>
    <cellStyle name="הערה 6 3 2 2 2 3 2" xfId="23230"/>
    <cellStyle name="הערה 6 3 2 2 2 4" xfId="19897"/>
    <cellStyle name="הערה 6 3 2 2 3" xfId="13801"/>
    <cellStyle name="הערה 6 3 2 2 3 2" xfId="17394"/>
    <cellStyle name="הערה 6 3 2 2 3 2 2" xfId="24062"/>
    <cellStyle name="הערה 6 3 2 2 3 3" xfId="20730"/>
    <cellStyle name="הערה 6 3 2 2 4" xfId="15602"/>
    <cellStyle name="הערה 6 3 2 2 4 2" xfId="22397"/>
    <cellStyle name="הערה 6 3 2 2 5" xfId="19064"/>
    <cellStyle name="הערה 6 3 2 3" xfId="12361"/>
    <cellStyle name="הערה 6 3 2 3 2" xfId="14219"/>
    <cellStyle name="הערה 6 3 2 3 2 2" xfId="17811"/>
    <cellStyle name="הערה 6 3 2 3 2 2 2" xfId="24479"/>
    <cellStyle name="הערה 6 3 2 3 2 3" xfId="21147"/>
    <cellStyle name="הערה 6 3 2 3 3" xfId="16019"/>
    <cellStyle name="הערה 6 3 2 3 3 2" xfId="22814"/>
    <cellStyle name="הערה 6 3 2 3 4" xfId="19481"/>
    <cellStyle name="הערה 6 3 2 4" xfId="13321"/>
    <cellStyle name="הערה 6 3 2 4 2" xfId="16978"/>
    <cellStyle name="הערה 6 3 2 4 2 2" xfId="23646"/>
    <cellStyle name="הערה 6 3 2 4 3" xfId="20314"/>
    <cellStyle name="הערה 6 3 2 5" xfId="15186"/>
    <cellStyle name="הערה 6 3 2 5 2" xfId="21981"/>
    <cellStyle name="הערה 6 3 2 6" xfId="18648"/>
    <cellStyle name="הערה 6 3 2 7" xfId="26365"/>
    <cellStyle name="הערה 6 3 3" xfId="11723"/>
    <cellStyle name="הערה 6 3 3 2" xfId="12568"/>
    <cellStyle name="הערה 6 3 3 2 2" xfId="14426"/>
    <cellStyle name="הערה 6 3 3 2 2 2" xfId="18018"/>
    <cellStyle name="הערה 6 3 3 2 2 2 2" xfId="24686"/>
    <cellStyle name="הערה 6 3 3 2 2 3" xfId="21354"/>
    <cellStyle name="הערה 6 3 3 2 3" xfId="16226"/>
    <cellStyle name="הערה 6 3 3 2 3 2" xfId="23021"/>
    <cellStyle name="הערה 6 3 3 2 4" xfId="19688"/>
    <cellStyle name="הערה 6 3 3 3" xfId="13592"/>
    <cellStyle name="הערה 6 3 3 3 2" xfId="17185"/>
    <cellStyle name="הערה 6 3 3 3 2 2" xfId="23853"/>
    <cellStyle name="הערה 6 3 3 3 3" xfId="20521"/>
    <cellStyle name="הערה 6 3 3 4" xfId="15393"/>
    <cellStyle name="הערה 6 3 3 4 2" xfId="22188"/>
    <cellStyle name="הערה 6 3 3 5" xfId="18855"/>
    <cellStyle name="הערה 6 3 4" xfId="12151"/>
    <cellStyle name="הערה 6 3 4 2" xfId="14009"/>
    <cellStyle name="הערה 6 3 4 2 2" xfId="17601"/>
    <cellStyle name="הערה 6 3 4 2 2 2" xfId="24269"/>
    <cellStyle name="הערה 6 3 4 2 3" xfId="20937"/>
    <cellStyle name="הערה 6 3 4 3" xfId="15809"/>
    <cellStyle name="הערה 6 3 4 3 2" xfId="22604"/>
    <cellStyle name="הערה 6 3 4 4" xfId="19271"/>
    <cellStyle name="הערה 6 3 5" xfId="13111"/>
    <cellStyle name="הערה 6 3 5 2" xfId="16768"/>
    <cellStyle name="הערה 6 3 5 2 2" xfId="23436"/>
    <cellStyle name="הערה 6 3 5 3" xfId="20104"/>
    <cellStyle name="הערה 6 3 6" xfId="14976"/>
    <cellStyle name="הערה 6 3 6 2" xfId="21771"/>
    <cellStyle name="הערה 6 3 7" xfId="18462"/>
    <cellStyle name="הערה 6 4" xfId="25766"/>
    <cellStyle name="הערה 6 5" xfId="25990"/>
    <cellStyle name="הערה 6 6" xfId="26003"/>
    <cellStyle name="הערה 6 7" xfId="25999"/>
    <cellStyle name="הערה 6 8" xfId="10332"/>
    <cellStyle name="הערה 7" xfId="898"/>
    <cellStyle name="הערה 7 2" xfId="899"/>
    <cellStyle name="הערה 7 2 2" xfId="1559"/>
    <cellStyle name="הערה 7 2 2 2" xfId="2631"/>
    <cellStyle name="הערה 7 2 2 2 2" xfId="9029"/>
    <cellStyle name="הערה 7 2 2 2 3" xfId="27617"/>
    <cellStyle name="הערה 7 2 2 2 4" xfId="30222"/>
    <cellStyle name="הערה 7 2 2 2 5" xfId="5831"/>
    <cellStyle name="הערה 7 2 2 3" xfId="3690"/>
    <cellStyle name="הערה 7 2 2 3 2" xfId="10088"/>
    <cellStyle name="הערה 7 2 2 3 3" xfId="28082"/>
    <cellStyle name="הערה 7 2 2 3 4" xfId="31281"/>
    <cellStyle name="הערה 7 2 2 3 5" xfId="6890"/>
    <cellStyle name="הערה 7 2 2 4" xfId="7961"/>
    <cellStyle name="הערה 7 2 2 5" xfId="27158"/>
    <cellStyle name="הערה 7 2 2 6" xfId="29154"/>
    <cellStyle name="הערה 7 2 2 7" xfId="4763"/>
    <cellStyle name="הערה 7 2 3" xfId="2101"/>
    <cellStyle name="הערה 7 2 3 2" xfId="8499"/>
    <cellStyle name="הערה 7 2 3 3" xfId="27388"/>
    <cellStyle name="הערה 7 2 3 4" xfId="29692"/>
    <cellStyle name="הערה 7 2 3 5" xfId="5301"/>
    <cellStyle name="הערה 7 2 4" xfId="3160"/>
    <cellStyle name="הערה 7 2 4 2" xfId="9558"/>
    <cellStyle name="הערה 7 2 4 3" xfId="27847"/>
    <cellStyle name="הערה 7 2 4 4" xfId="30751"/>
    <cellStyle name="הערה 7 2 4 5" xfId="6360"/>
    <cellStyle name="הערה 7 2 5" xfId="7431"/>
    <cellStyle name="הערה 7 2 5 2" xfId="26935"/>
    <cellStyle name="הערה 7 2 6" xfId="10560"/>
    <cellStyle name="הערה 7 2 7" xfId="28624"/>
    <cellStyle name="הערה 7 2 8" xfId="4233"/>
    <cellStyle name="הערה 7 3" xfId="1558"/>
    <cellStyle name="הערה 7 3 10" xfId="4762"/>
    <cellStyle name="הערה 7 3 2" xfId="2630"/>
    <cellStyle name="הערה 7 3 2 10" xfId="5830"/>
    <cellStyle name="הערה 7 3 2 2" xfId="9028"/>
    <cellStyle name="הערה 7 3 2 2 2" xfId="12778"/>
    <cellStyle name="הערה 7 3 2 2 2 2" xfId="14636"/>
    <cellStyle name="הערה 7 3 2 2 2 2 2" xfId="18228"/>
    <cellStyle name="הערה 7 3 2 2 2 2 2 2" xfId="24896"/>
    <cellStyle name="הערה 7 3 2 2 2 2 3" xfId="21564"/>
    <cellStyle name="הערה 7 3 2 2 2 3" xfId="16436"/>
    <cellStyle name="הערה 7 3 2 2 2 3 2" xfId="23231"/>
    <cellStyle name="הערה 7 3 2 2 2 4" xfId="19898"/>
    <cellStyle name="הערה 7 3 2 2 3" xfId="13802"/>
    <cellStyle name="הערה 7 3 2 2 3 2" xfId="17395"/>
    <cellStyle name="הערה 7 3 2 2 3 2 2" xfId="24063"/>
    <cellStyle name="הערה 7 3 2 2 3 3" xfId="20731"/>
    <cellStyle name="הערה 7 3 2 2 4" xfId="15603"/>
    <cellStyle name="הערה 7 3 2 2 4 2" xfId="22398"/>
    <cellStyle name="הערה 7 3 2 2 5" xfId="19065"/>
    <cellStyle name="הערה 7 3 2 2 6" xfId="11938"/>
    <cellStyle name="הערה 7 3 2 3" xfId="12362"/>
    <cellStyle name="הערה 7 3 2 3 2" xfId="14220"/>
    <cellStyle name="הערה 7 3 2 3 2 2" xfId="17812"/>
    <cellStyle name="הערה 7 3 2 3 2 2 2" xfId="24480"/>
    <cellStyle name="הערה 7 3 2 3 2 3" xfId="21148"/>
    <cellStyle name="הערה 7 3 2 3 3" xfId="16020"/>
    <cellStyle name="הערה 7 3 2 3 3 2" xfId="22815"/>
    <cellStyle name="הערה 7 3 2 3 4" xfId="19482"/>
    <cellStyle name="הערה 7 3 2 4" xfId="13322"/>
    <cellStyle name="הערה 7 3 2 4 2" xfId="16979"/>
    <cellStyle name="הערה 7 3 2 4 2 2" xfId="23647"/>
    <cellStyle name="הערה 7 3 2 4 3" xfId="20315"/>
    <cellStyle name="הערה 7 3 2 5" xfId="15187"/>
    <cellStyle name="הערה 7 3 2 5 2" xfId="21982"/>
    <cellStyle name="הערה 7 3 2 6" xfId="18649"/>
    <cellStyle name="הערה 7 3 2 7" xfId="26366"/>
    <cellStyle name="הערה 7 3 2 8" xfId="11448"/>
    <cellStyle name="הערה 7 3 2 9" xfId="30221"/>
    <cellStyle name="הערה 7 3 3" xfId="3689"/>
    <cellStyle name="הערה 7 3 3 2" xfId="10087"/>
    <cellStyle name="הערה 7 3 3 2 2" xfId="14427"/>
    <cellStyle name="הערה 7 3 3 2 2 2" xfId="18019"/>
    <cellStyle name="הערה 7 3 3 2 2 2 2" xfId="24687"/>
    <cellStyle name="הערה 7 3 3 2 2 3" xfId="21355"/>
    <cellStyle name="הערה 7 3 3 2 3" xfId="16227"/>
    <cellStyle name="הערה 7 3 3 2 3 2" xfId="23022"/>
    <cellStyle name="הערה 7 3 3 2 4" xfId="19689"/>
    <cellStyle name="הערה 7 3 3 2 5" xfId="12569"/>
    <cellStyle name="הערה 7 3 3 3" xfId="13593"/>
    <cellStyle name="הערה 7 3 3 3 2" xfId="17186"/>
    <cellStyle name="הערה 7 3 3 3 2 2" xfId="23854"/>
    <cellStyle name="הערה 7 3 3 3 3" xfId="20522"/>
    <cellStyle name="הערה 7 3 3 4" xfId="15394"/>
    <cellStyle name="הערה 7 3 3 4 2" xfId="22189"/>
    <cellStyle name="הערה 7 3 3 5" xfId="18856"/>
    <cellStyle name="הערה 7 3 3 6" xfId="11724"/>
    <cellStyle name="הערה 7 3 3 7" xfId="31280"/>
    <cellStyle name="הערה 7 3 3 8" xfId="6889"/>
    <cellStyle name="הערה 7 3 4" xfId="7960"/>
    <cellStyle name="הערה 7 3 4 2" xfId="14010"/>
    <cellStyle name="הערה 7 3 4 2 2" xfId="17602"/>
    <cellStyle name="הערה 7 3 4 2 2 2" xfId="24270"/>
    <cellStyle name="הערה 7 3 4 2 3" xfId="20938"/>
    <cellStyle name="הערה 7 3 4 3" xfId="15810"/>
    <cellStyle name="הערה 7 3 4 3 2" xfId="22605"/>
    <cellStyle name="הערה 7 3 4 4" xfId="19272"/>
    <cellStyle name="הערה 7 3 4 5" xfId="12152"/>
    <cellStyle name="הערה 7 3 5" xfId="13112"/>
    <cellStyle name="הערה 7 3 5 2" xfId="16769"/>
    <cellStyle name="הערה 7 3 5 2 2" xfId="23437"/>
    <cellStyle name="הערה 7 3 5 3" xfId="20105"/>
    <cellStyle name="הערה 7 3 6" xfId="14977"/>
    <cellStyle name="הערה 7 3 6 2" xfId="21772"/>
    <cellStyle name="הערה 7 3 7" xfId="18522"/>
    <cellStyle name="הערה 7 3 8" xfId="10969"/>
    <cellStyle name="הערה 7 3 9" xfId="29153"/>
    <cellStyle name="הערה 7 4" xfId="2100"/>
    <cellStyle name="הערה 7 4 2" xfId="8498"/>
    <cellStyle name="הערה 7 4 2 2" xfId="27387"/>
    <cellStyle name="הערה 7 4 3" xfId="25749"/>
    <cellStyle name="הערה 7 4 4" xfId="29691"/>
    <cellStyle name="הערה 7 4 5" xfId="5300"/>
    <cellStyle name="הערה 7 5" xfId="3159"/>
    <cellStyle name="הערה 7 5 2" xfId="9557"/>
    <cellStyle name="הערה 7 5 2 2" xfId="27846"/>
    <cellStyle name="הערה 7 5 3" xfId="25991"/>
    <cellStyle name="הערה 7 5 4" xfId="30750"/>
    <cellStyle name="הערה 7 5 5" xfId="6359"/>
    <cellStyle name="הערה 7 6" xfId="7430"/>
    <cellStyle name="הערה 7 7" xfId="10345"/>
    <cellStyle name="הערה 7 8" xfId="28623"/>
    <cellStyle name="הערה 7 9" xfId="4232"/>
    <cellStyle name="הערה 8" xfId="900"/>
    <cellStyle name="הערה 8 2" xfId="1560"/>
    <cellStyle name="הערה 8 2 2" xfId="2632"/>
    <cellStyle name="הערה 8 2 2 2" xfId="9030"/>
    <cellStyle name="הערה 8 2 2 3" xfId="27618"/>
    <cellStyle name="הערה 8 2 2 4" xfId="30223"/>
    <cellStyle name="הערה 8 2 2 5" xfId="5832"/>
    <cellStyle name="הערה 8 2 3" xfId="3691"/>
    <cellStyle name="הערה 8 2 3 2" xfId="10089"/>
    <cellStyle name="הערה 8 2 3 3" xfId="28083"/>
    <cellStyle name="הערה 8 2 3 4" xfId="31282"/>
    <cellStyle name="הערה 8 2 3 5" xfId="6891"/>
    <cellStyle name="הערה 8 2 4" xfId="7962"/>
    <cellStyle name="הערה 8 2 4 2" xfId="27159"/>
    <cellStyle name="הערה 8 2 5" xfId="10574"/>
    <cellStyle name="הערה 8 2 6" xfId="29155"/>
    <cellStyle name="הערה 8 2 7" xfId="4764"/>
    <cellStyle name="הערה 8 3" xfId="2102"/>
    <cellStyle name="הערה 8 3 2" xfId="8500"/>
    <cellStyle name="הערה 8 3 2 2" xfId="26406"/>
    <cellStyle name="הערה 8 3 2 3" xfId="26367"/>
    <cellStyle name="הערה 8 3 3" xfId="25615"/>
    <cellStyle name="הערה 8 3 4" xfId="29693"/>
    <cellStyle name="הערה 8 3 5" xfId="5302"/>
    <cellStyle name="הערה 8 4" xfId="3161"/>
    <cellStyle name="הערה 8 4 2" xfId="9559"/>
    <cellStyle name="הערה 8 4 3" xfId="27848"/>
    <cellStyle name="הערה 8 4 4" xfId="30752"/>
    <cellStyle name="הערה 8 4 5" xfId="6361"/>
    <cellStyle name="הערה 8 5" xfId="7432"/>
    <cellStyle name="הערה 8 6" xfId="10359"/>
    <cellStyle name="הערה 8 7" xfId="28625"/>
    <cellStyle name="הערה 8 8" xfId="4234"/>
    <cellStyle name="הערה 9" xfId="901"/>
    <cellStyle name="הערה 9 2" xfId="1561"/>
    <cellStyle name="הערה 9 2 2" xfId="2633"/>
    <cellStyle name="הערה 9 2 2 2" xfId="9031"/>
    <cellStyle name="הערה 9 2 2 3" xfId="27619"/>
    <cellStyle name="הערה 9 2 2 4" xfId="30224"/>
    <cellStyle name="הערה 9 2 2 5" xfId="5833"/>
    <cellStyle name="הערה 9 2 3" xfId="3692"/>
    <cellStyle name="הערה 9 2 3 2" xfId="10090"/>
    <cellStyle name="הערה 9 2 3 3" xfId="28084"/>
    <cellStyle name="הערה 9 2 3 4" xfId="31283"/>
    <cellStyle name="הערה 9 2 3 5" xfId="6892"/>
    <cellStyle name="הערה 9 2 4" xfId="7963"/>
    <cellStyle name="הערה 9 2 4 2" xfId="27160"/>
    <cellStyle name="הערה 9 2 5" xfId="10583"/>
    <cellStyle name="הערה 9 2 6" xfId="29156"/>
    <cellStyle name="הערה 9 2 7" xfId="4765"/>
    <cellStyle name="הערה 9 3" xfId="2103"/>
    <cellStyle name="הערה 9 3 2" xfId="8501"/>
    <cellStyle name="הערה 9 3 2 2" xfId="26380"/>
    <cellStyle name="הערה 9 3 2 3" xfId="26368"/>
    <cellStyle name="הערה 9 3 3" xfId="25617"/>
    <cellStyle name="הערה 9 3 4" xfId="29694"/>
    <cellStyle name="הערה 9 3 5" xfId="5303"/>
    <cellStyle name="הערה 9 4" xfId="3162"/>
    <cellStyle name="הערה 9 4 2" xfId="9560"/>
    <cellStyle name="הערה 9 4 3" xfId="27849"/>
    <cellStyle name="הערה 9 4 4" xfId="30753"/>
    <cellStyle name="הערה 9 4 5" xfId="6362"/>
    <cellStyle name="הערה 9 5" xfId="7433"/>
    <cellStyle name="הערה 9 6" xfId="10368"/>
    <cellStyle name="הערה 9 7" xfId="28626"/>
    <cellStyle name="הערה 9 8" xfId="4235"/>
    <cellStyle name="חישוב" xfId="32" builtinId="22" customBuiltin="1"/>
    <cellStyle name="חישוב 2" xfId="902"/>
    <cellStyle name="חישוב 2 2" xfId="965"/>
    <cellStyle name="חישוב 2 2 2" xfId="25406"/>
    <cellStyle name="חישוב 2 2 3" xfId="25484"/>
    <cellStyle name="חישוב 2 2 4" xfId="25811"/>
    <cellStyle name="חישוב 2 2 5" xfId="26218"/>
    <cellStyle name="חישוב 2 2 6" xfId="25191"/>
    <cellStyle name="חישוב 2 2 7" xfId="26958"/>
    <cellStyle name="חישוב 2 2 8" xfId="10512"/>
    <cellStyle name="חישוב 2 3" xfId="10970"/>
    <cellStyle name="חישוב 2 3 2" xfId="25251"/>
    <cellStyle name="חישוב 2 4" xfId="10971"/>
    <cellStyle name="חישוב 2 4 2" xfId="25768"/>
    <cellStyle name="חישוב 2 5" xfId="10235"/>
    <cellStyle name="חישוב 3" xfId="903"/>
    <cellStyle name="חישוב 3 2" xfId="10513"/>
    <cellStyle name="חישוב 3 3" xfId="10972"/>
    <cellStyle name="חישוב 4" xfId="10284"/>
    <cellStyle name="חישוב 4 2" xfId="10973"/>
    <cellStyle name="חישוב 4 2 2" xfId="25280"/>
    <cellStyle name="חישוב 4 3" xfId="25552"/>
    <cellStyle name="חישוב 5" xfId="10974"/>
    <cellStyle name="חישוב 6" xfId="10975"/>
    <cellStyle name="טוב" xfId="27" builtinId="26" customBuiltin="1"/>
    <cellStyle name="טוב 2" xfId="905"/>
    <cellStyle name="טוב 2 2" xfId="966"/>
    <cellStyle name="טוב 2 2 2" xfId="25407"/>
    <cellStyle name="טוב 2 2 3" xfId="25485"/>
    <cellStyle name="טוב 2 2 4" xfId="25800"/>
    <cellStyle name="טוב 2 2 5" xfId="26219"/>
    <cellStyle name="טוב 2 2 6" xfId="25192"/>
    <cellStyle name="טוב 2 2 7" xfId="26959"/>
    <cellStyle name="טוב 2 2 8" xfId="10514"/>
    <cellStyle name="טוב 2 3" xfId="10976"/>
    <cellStyle name="טוב 2 3 2" xfId="25253"/>
    <cellStyle name="טוב 2 4" xfId="10977"/>
    <cellStyle name="טוב 2 4 2" xfId="25539"/>
    <cellStyle name="טוב 2 5" xfId="10236"/>
    <cellStyle name="טוב 3" xfId="1022"/>
    <cellStyle name="טוב 3 2" xfId="10515"/>
    <cellStyle name="טוב 3 2 2" xfId="25409"/>
    <cellStyle name="טוב 3 2 3" xfId="25486"/>
    <cellStyle name="טוב 3 2 4" xfId="25214"/>
    <cellStyle name="טוב 3 3" xfId="10978"/>
    <cellStyle name="טוב 3 3 2" xfId="25487"/>
    <cellStyle name="טוב 3 4" xfId="25754"/>
    <cellStyle name="טוב 3 5" xfId="25151"/>
    <cellStyle name="טוב 4" xfId="10286"/>
    <cellStyle name="טוב 4 2" xfId="10979"/>
    <cellStyle name="טוב 4 2 2" xfId="25762"/>
    <cellStyle name="טוב 4 3" xfId="25560"/>
    <cellStyle name="טוב 5" xfId="10980"/>
    <cellStyle name="טוב 6" xfId="10981"/>
    <cellStyle name="טקסט אזהרה" xfId="35" builtinId="11" customBuiltin="1"/>
    <cellStyle name="טקסט אזהרה 2" xfId="906"/>
    <cellStyle name="טקסט אזהרה 2 2" xfId="967"/>
    <cellStyle name="טקסט אזהרה 2 2 2" xfId="25410"/>
    <cellStyle name="טקסט אזהרה 2 2 3" xfId="25488"/>
    <cellStyle name="טקסט אזהרה 2 2 4" xfId="25794"/>
    <cellStyle name="טקסט אזהרה 2 2 5" xfId="26220"/>
    <cellStyle name="טקסט אזהרה 2 2 6" xfId="25193"/>
    <cellStyle name="טקסט אזהרה 2 2 7" xfId="10516"/>
    <cellStyle name="טקסט אזהרה 2 3" xfId="10982"/>
    <cellStyle name="טקסט אזהרה 2 3 2" xfId="25263"/>
    <cellStyle name="טקסט אזהרה 2 4" xfId="10983"/>
    <cellStyle name="טקסט אזהרה 2 4 2" xfId="25750"/>
    <cellStyle name="טקסט אזהרה 3" xfId="1023"/>
    <cellStyle name="טקסט אזהרה 3 2" xfId="10517"/>
    <cellStyle name="טקסט אזהרה 3 2 2" xfId="25411"/>
    <cellStyle name="טקסט אזהרה 3 2 3" xfId="25489"/>
    <cellStyle name="טקסט אזהרה 3 2 4" xfId="25215"/>
    <cellStyle name="טקסט אזהרה 3 3" xfId="10984"/>
    <cellStyle name="טקסט אזהרה 3 3 2" xfId="25490"/>
    <cellStyle name="טקסט אזהרה 3 4" xfId="25755"/>
    <cellStyle name="טקסט אזהרה 3 5" xfId="25158"/>
    <cellStyle name="טקסט אזהרה 4" xfId="10297"/>
    <cellStyle name="טקסט אזהרה 4 2" xfId="10985"/>
    <cellStyle name="טקסט אזהרה 4 2 2" xfId="25296"/>
    <cellStyle name="טקסט אזהרה 4 3" xfId="25276"/>
    <cellStyle name="טקסט אזהרה 5" xfId="10986"/>
    <cellStyle name="טקסט אזהרה 6" xfId="10987"/>
    <cellStyle name="טקסט הסברי" xfId="36" builtinId="53" customBuiltin="1"/>
    <cellStyle name="טקסט הסברי 2" xfId="908"/>
    <cellStyle name="טקסט הסברי 2 2" xfId="969"/>
    <cellStyle name="טקסט הסברי 2 2 2" xfId="25412"/>
    <cellStyle name="טקסט הסברי 2 2 3" xfId="25491"/>
    <cellStyle name="טקסט הסברי 2 2 4" xfId="25795"/>
    <cellStyle name="טקסט הסברי 2 2 5" xfId="26221"/>
    <cellStyle name="טקסט הסברי 2 2 6" xfId="25194"/>
    <cellStyle name="טקסט הסברי 2 2 7" xfId="10518"/>
    <cellStyle name="טקסט הסברי 2 3" xfId="10988"/>
    <cellStyle name="טקסט הסברי 2 3 2" xfId="25769"/>
    <cellStyle name="טקסט הסברי 3" xfId="1024"/>
    <cellStyle name="טקסט הסברי 3 2" xfId="26984"/>
    <cellStyle name="טקסט הסברי 3 3" xfId="10519"/>
    <cellStyle name="טקסט הסברי 4" xfId="10989"/>
    <cellStyle name="טקסט הסברי 5" xfId="10990"/>
    <cellStyle name="כותרת" xfId="22" builtinId="15" customBuiltin="1"/>
    <cellStyle name="כותרת 1" xfId="23" builtinId="16" customBuiltin="1"/>
    <cellStyle name="כותרת 1 2" xfId="909"/>
    <cellStyle name="כותרת 1 2 2" xfId="971"/>
    <cellStyle name="כותרת 1 2 2 2" xfId="25413"/>
    <cellStyle name="כותרת 1 2 2 3" xfId="25492"/>
    <cellStyle name="כותרת 1 2 2 4" xfId="25813"/>
    <cellStyle name="כותרת 1 2 2 5" xfId="26222"/>
    <cellStyle name="כותרת 1 2 2 6" xfId="25196"/>
    <cellStyle name="כותרת 1 2 2 7" xfId="26960"/>
    <cellStyle name="כותרת 1 2 2 8" xfId="10520"/>
    <cellStyle name="כותרת 1 2 3" xfId="10991"/>
    <cellStyle name="כותרת 1 2 3 2" xfId="25254"/>
    <cellStyle name="כותרת 1 2 4" xfId="10992"/>
    <cellStyle name="כותרת 1 2 4 2" xfId="25592"/>
    <cellStyle name="כותרת 1 2 5" xfId="10238"/>
    <cellStyle name="כותרת 1 3" xfId="1025"/>
    <cellStyle name="כותרת 1 3 2" xfId="10521"/>
    <cellStyle name="כותרת 1 3 2 2" xfId="25415"/>
    <cellStyle name="כותרת 1 3 2 3" xfId="25493"/>
    <cellStyle name="כותרת 1 3 2 4" xfId="25216"/>
    <cellStyle name="כותרת 1 3 3" xfId="10994"/>
    <cellStyle name="כותרת 1 3 3 2" xfId="25494"/>
    <cellStyle name="כותרת 1 3 4" xfId="25544"/>
    <cellStyle name="כותרת 1 3 5" xfId="25152"/>
    <cellStyle name="כותרת 1 4" xfId="10287"/>
    <cellStyle name="כותרת 1 4 2" xfId="10995"/>
    <cellStyle name="כותרת 1 4 2 2" xfId="25311"/>
    <cellStyle name="כותרת 1 4 3" xfId="25538"/>
    <cellStyle name="כותרת 1 5" xfId="10996"/>
    <cellStyle name="כותרת 1 6" xfId="10997"/>
    <cellStyle name="כותרת 2" xfId="24" builtinId="17" customBuiltin="1"/>
    <cellStyle name="כותרת 2 2" xfId="911"/>
    <cellStyle name="כותרת 2 2 2" xfId="972"/>
    <cellStyle name="כותרת 2 2 2 2" xfId="25416"/>
    <cellStyle name="כותרת 2 2 2 3" xfId="25495"/>
    <cellStyle name="כותרת 2 2 2 4" xfId="25842"/>
    <cellStyle name="כותרת 2 2 2 5" xfId="26223"/>
    <cellStyle name="כותרת 2 2 2 6" xfId="25197"/>
    <cellStyle name="כותרת 2 2 2 7" xfId="26961"/>
    <cellStyle name="כותרת 2 2 2 8" xfId="10522"/>
    <cellStyle name="כותרת 2 2 3" xfId="10998"/>
    <cellStyle name="כותרת 2 2 3 2" xfId="25255"/>
    <cellStyle name="כותרת 2 2 4" xfId="10999"/>
    <cellStyle name="כותרת 2 2 4 2" xfId="25555"/>
    <cellStyle name="כותרת 2 2 5" xfId="10239"/>
    <cellStyle name="כותרת 2 3" xfId="1026"/>
    <cellStyle name="כותרת 2 3 2" xfId="10523"/>
    <cellStyle name="כותרת 2 3 2 2" xfId="25417"/>
    <cellStyle name="כותרת 2 3 2 3" xfId="25496"/>
    <cellStyle name="כותרת 2 3 2 4" xfId="25217"/>
    <cellStyle name="כותרת 2 3 3" xfId="11000"/>
    <cellStyle name="כותרת 2 3 3 2" xfId="25497"/>
    <cellStyle name="כותרת 2 3 4" xfId="25313"/>
    <cellStyle name="כותרת 2 3 5" xfId="25153"/>
    <cellStyle name="כותרת 2 4" xfId="10288"/>
    <cellStyle name="כותרת 2 4 2" xfId="11001"/>
    <cellStyle name="כותרת 2 4 2 2" xfId="25282"/>
    <cellStyle name="כותרת 2 4 3" xfId="25271"/>
    <cellStyle name="כותרת 2 5" xfId="11002"/>
    <cellStyle name="כותרת 2 6" xfId="11003"/>
    <cellStyle name="כותרת 3" xfId="25" builtinId="18" customBuiltin="1"/>
    <cellStyle name="כותרת 3 2" xfId="913"/>
    <cellStyle name="כותרת 3 2 2" xfId="974"/>
    <cellStyle name="כותרת 3 2 2 2" xfId="25418"/>
    <cellStyle name="כותרת 3 2 2 3" xfId="25498"/>
    <cellStyle name="כותרת 3 2 2 4" xfId="25793"/>
    <cellStyle name="כותרת 3 2 2 5" xfId="26224"/>
    <cellStyle name="כותרת 3 2 2 6" xfId="25198"/>
    <cellStyle name="כותרת 3 2 2 7" xfId="26962"/>
    <cellStyle name="כותרת 3 2 2 8" xfId="10524"/>
    <cellStyle name="כותרת 3 2 3" xfId="11004"/>
    <cellStyle name="כותרת 3 2 3 2" xfId="25256"/>
    <cellStyle name="כותרת 3 2 4" xfId="11005"/>
    <cellStyle name="כותרת 3 2 4 2" xfId="25581"/>
    <cellStyle name="כותרת 3 2 5" xfId="10240"/>
    <cellStyle name="כותרת 3 3" xfId="1027"/>
    <cellStyle name="כותרת 3 3 2" xfId="10525"/>
    <cellStyle name="כותרת 3 3 2 2" xfId="25419"/>
    <cellStyle name="כותרת 3 3 2 3" xfId="25499"/>
    <cellStyle name="כותרת 3 3 2 4" xfId="25218"/>
    <cellStyle name="כותרת 3 3 3" xfId="11006"/>
    <cellStyle name="כותרת 3 3 3 2" xfId="25500"/>
    <cellStyle name="כותרת 3 3 4" xfId="25598"/>
    <cellStyle name="כותרת 3 3 5" xfId="25154"/>
    <cellStyle name="כותרת 3 4" xfId="10289"/>
    <cellStyle name="כותרת 3 4 2" xfId="11007"/>
    <cellStyle name="כותרת 3 4 2 2" xfId="25578"/>
    <cellStyle name="כותרת 3 4 3" xfId="25301"/>
    <cellStyle name="כותרת 3 5" xfId="11008"/>
    <cellStyle name="כותרת 3 6" xfId="11009"/>
    <cellStyle name="כותרת 4" xfId="26" builtinId="19" customBuiltin="1"/>
    <cellStyle name="כותרת 4 2" xfId="914"/>
    <cellStyle name="כותרת 4 2 2" xfId="975"/>
    <cellStyle name="כותרת 4 2 2 2" xfId="25420"/>
    <cellStyle name="כותרת 4 2 2 3" xfId="25501"/>
    <cellStyle name="כותרת 4 2 2 4" xfId="25799"/>
    <cellStyle name="כותרת 4 2 2 5" xfId="26225"/>
    <cellStyle name="כותרת 4 2 2 6" xfId="25199"/>
    <cellStyle name="כותרת 4 2 2 7" xfId="26963"/>
    <cellStyle name="כותרת 4 2 2 8" xfId="10526"/>
    <cellStyle name="כותרת 4 2 3" xfId="11010"/>
    <cellStyle name="כותרת 4 2 3 2" xfId="25257"/>
    <cellStyle name="כותרת 4 2 4" xfId="11011"/>
    <cellStyle name="כותרת 4 2 4 2" xfId="25561"/>
    <cellStyle name="כותרת 4 2 5" xfId="10241"/>
    <cellStyle name="כותרת 4 3" xfId="1028"/>
    <cellStyle name="כותרת 4 3 2" xfId="10527"/>
    <cellStyle name="כותרת 4 3 2 2" xfId="25421"/>
    <cellStyle name="כותרת 4 3 2 3" xfId="25502"/>
    <cellStyle name="כותרת 4 3 2 4" xfId="25219"/>
    <cellStyle name="כותרת 4 3 3" xfId="11012"/>
    <cellStyle name="כותרת 4 3 3 2" xfId="25503"/>
    <cellStyle name="כותרת 4 3 4" xfId="25763"/>
    <cellStyle name="כותרת 4 3 5" xfId="25155"/>
    <cellStyle name="כותרת 4 4" xfId="10290"/>
    <cellStyle name="כותרת 4 4 2" xfId="11013"/>
    <cellStyle name="כותרת 4 4 2 2" xfId="25746"/>
    <cellStyle name="כותרת 4 4 3" xfId="25269"/>
    <cellStyle name="כותרת 4 5" xfId="11014"/>
    <cellStyle name="כותרת 4 6" xfId="11015"/>
    <cellStyle name="כותרת 5" xfId="915"/>
    <cellStyle name="כותרת 5 2" xfId="976"/>
    <cellStyle name="כותרת 5 2 2" xfId="25422"/>
    <cellStyle name="כותרת 5 2 3" xfId="25504"/>
    <cellStyle name="כותרת 5 2 4" xfId="25848"/>
    <cellStyle name="כותרת 5 2 5" xfId="26226"/>
    <cellStyle name="כותרת 5 2 6" xfId="25195"/>
    <cellStyle name="כותרת 5 2 7" xfId="26964"/>
    <cellStyle name="כותרת 5 2 8" xfId="10528"/>
    <cellStyle name="כותרת 5 3" xfId="11016"/>
    <cellStyle name="כותרת 5 3 2" xfId="25314"/>
    <cellStyle name="כותרת 5 4" xfId="10237"/>
    <cellStyle name="כותרת 6" xfId="1029"/>
    <cellStyle name="כותרת 6 2" xfId="26985"/>
    <cellStyle name="כותרת 6 3" xfId="10529"/>
    <cellStyle name="כותרת 7" xfId="11017"/>
    <cellStyle name="כותרת 8" xfId="11018"/>
    <cellStyle name="ניטראלי" xfId="29" builtinId="28" customBuiltin="1"/>
    <cellStyle name="ניטראלי 2" xfId="917"/>
    <cellStyle name="ניטראלי 2 2" xfId="978"/>
    <cellStyle name="ניטראלי 2 2 2" xfId="25423"/>
    <cellStyle name="ניטראלי 2 2 3" xfId="25505"/>
    <cellStyle name="ניטראלי 2 2 4" xfId="25790"/>
    <cellStyle name="ניטראלי 2 2 5" xfId="26227"/>
    <cellStyle name="ניטראלי 2 2 6" xfId="25200"/>
    <cellStyle name="ניטראלי 2 2 7" xfId="26965"/>
    <cellStyle name="ניטראלי 2 2 8" xfId="10530"/>
    <cellStyle name="ניטראלי 2 3" xfId="11019"/>
    <cellStyle name="ניטראלי 2 3 2" xfId="25260"/>
    <cellStyle name="ניטראלי 2 4" xfId="11020"/>
    <cellStyle name="ניטראלי 2 4 2" xfId="25579"/>
    <cellStyle name="ניטראלי 2 5" xfId="10242"/>
    <cellStyle name="ניטראלי 3" xfId="1030"/>
    <cellStyle name="ניטראלי 3 2" xfId="10531"/>
    <cellStyle name="ניטראלי 3 2 2" xfId="25424"/>
    <cellStyle name="ניטראלי 3 2 3" xfId="25506"/>
    <cellStyle name="ניטראלי 3 2 4" xfId="25220"/>
    <cellStyle name="ניטראלי 3 3" xfId="11021"/>
    <cellStyle name="ניטראלי 3 3 2" xfId="25507"/>
    <cellStyle name="ניטראלי 3 4" xfId="25594"/>
    <cellStyle name="ניטראלי 3 5" xfId="25157"/>
    <cellStyle name="ניטראלי 4" xfId="10293"/>
    <cellStyle name="ניטראלי 4 2" xfId="11022"/>
    <cellStyle name="ניטראלי 4 2 2" xfId="25565"/>
    <cellStyle name="ניטראלי 4 3" xfId="25302"/>
    <cellStyle name="ניטראלי 5" xfId="11023"/>
    <cellStyle name="ניטראלי 6" xfId="11024"/>
    <cellStyle name="סגנון 1" xfId="25520"/>
    <cellStyle name="סה&quot;כ" xfId="37" builtinId="25" customBuiltin="1"/>
    <cellStyle name="סה&quot;כ 2" xfId="918"/>
    <cellStyle name="סה&quot;כ 2 2" xfId="979"/>
    <cellStyle name="סה&quot;כ 2 2 2" xfId="25425"/>
    <cellStyle name="סה&quot;כ 2 2 3" xfId="25508"/>
    <cellStyle name="סה&quot;כ 2 2 4" xfId="25791"/>
    <cellStyle name="סה&quot;כ 2 2 5" xfId="26228"/>
    <cellStyle name="סה&quot;כ 2 2 6" xfId="25201"/>
    <cellStyle name="סה&quot;כ 2 2 7" xfId="26966"/>
    <cellStyle name="סה&quot;כ 2 2 8" xfId="10532"/>
    <cellStyle name="סה&quot;כ 2 3" xfId="11025"/>
    <cellStyle name="סה&quot;כ 2 3 2" xfId="25262"/>
    <cellStyle name="סה&quot;כ 2 4" xfId="11026"/>
    <cellStyle name="סה&quot;כ 2 4 2" xfId="25772"/>
    <cellStyle name="סה&quot;כ 2 5" xfId="10243"/>
    <cellStyle name="סה&quot;כ 3" xfId="919"/>
    <cellStyle name="סה&quot;כ 3 2" xfId="10533"/>
    <cellStyle name="סה&quot;כ 3 3" xfId="11027"/>
    <cellStyle name="סה&quot;כ 4" xfId="10296"/>
    <cellStyle name="סה&quot;כ 4 2" xfId="11028"/>
    <cellStyle name="סה&quot;כ 4 2 2" xfId="25591"/>
    <cellStyle name="סה&quot;כ 4 3" xfId="25567"/>
    <cellStyle name="סה&quot;כ 5" xfId="11029"/>
    <cellStyle name="סה&quot;כ 6" xfId="11030"/>
    <cellStyle name="פלט" xfId="31" builtinId="21" customBuiltin="1"/>
    <cellStyle name="פלט 2" xfId="921"/>
    <cellStyle name="פלט 2 2" xfId="981"/>
    <cellStyle name="פלט 2 2 2" xfId="25427"/>
    <cellStyle name="פלט 2 2 3" xfId="25509"/>
    <cellStyle name="פלט 2 2 4" xfId="25835"/>
    <cellStyle name="פלט 2 2 5" xfId="26229"/>
    <cellStyle name="פלט 2 2 6" xfId="25202"/>
    <cellStyle name="פלט 2 2 7" xfId="26967"/>
    <cellStyle name="פלט 2 2 8" xfId="10534"/>
    <cellStyle name="פלט 2 3" xfId="11031"/>
    <cellStyle name="פלט 2 3 2" xfId="25261"/>
    <cellStyle name="פלט 2 4" xfId="11032"/>
    <cellStyle name="פלט 2 4 2" xfId="25753"/>
    <cellStyle name="פלט 2 5" xfId="10244"/>
    <cellStyle name="פלט 3" xfId="922"/>
    <cellStyle name="פלט 3 2" xfId="10535"/>
    <cellStyle name="פלט 3 3" xfId="11033"/>
    <cellStyle name="פלט 4" xfId="10295"/>
    <cellStyle name="פלט 4 2" xfId="11034"/>
    <cellStyle name="פלט 4 2 2" xfId="25739"/>
    <cellStyle name="פלט 4 3" xfId="25743"/>
    <cellStyle name="פלט 5" xfId="11035"/>
    <cellStyle name="פלט 6" xfId="11036"/>
    <cellStyle name="קלט" xfId="30" builtinId="20" customBuiltin="1"/>
    <cellStyle name="קלט 2" xfId="923"/>
    <cellStyle name="קלט 2 2" xfId="982"/>
    <cellStyle name="קלט 2 2 2" xfId="25428"/>
    <cellStyle name="קלט 2 2 3" xfId="25510"/>
    <cellStyle name="קלט 2 2 4" xfId="25818"/>
    <cellStyle name="קלט 2 2 5" xfId="26230"/>
    <cellStyle name="קלט 2 2 6" xfId="25203"/>
    <cellStyle name="קלט 2 2 7" xfId="10536"/>
    <cellStyle name="קלט 2 3" xfId="11037"/>
    <cellStyle name="קלט 2 3 2" xfId="25258"/>
    <cellStyle name="קלט 2 4" xfId="11038"/>
    <cellStyle name="קלט 2 4 2" xfId="25767"/>
    <cellStyle name="קלט 3" xfId="924"/>
    <cellStyle name="קלט 3 2" xfId="10537"/>
    <cellStyle name="קלט 3 3" xfId="11039"/>
    <cellStyle name="קלט 4" xfId="10291"/>
    <cellStyle name="קלט 4 2" xfId="11040"/>
    <cellStyle name="קלט 4 2 2" xfId="25292"/>
    <cellStyle name="קלט 4 3" xfId="25293"/>
    <cellStyle name="קלט 5" xfId="11041"/>
    <cellStyle name="קלט 6" xfId="11042"/>
    <cellStyle name="רע" xfId="28" builtinId="27" customBuiltin="1"/>
    <cellStyle name="רע 2" xfId="925"/>
    <cellStyle name="רע 2 2" xfId="984"/>
    <cellStyle name="רע 2 2 2" xfId="25430"/>
    <cellStyle name="רע 2 2 3" xfId="25511"/>
    <cellStyle name="רע 2 2 4" xfId="25841"/>
    <cellStyle name="רע 2 2 5" xfId="26231"/>
    <cellStyle name="רע 2 2 6" xfId="25204"/>
    <cellStyle name="רע 2 2 7" xfId="26968"/>
    <cellStyle name="רע 2 2 8" xfId="10538"/>
    <cellStyle name="רע 2 3" xfId="11043"/>
    <cellStyle name="רע 2 3 2" xfId="25250"/>
    <cellStyle name="רע 2 4" xfId="11044"/>
    <cellStyle name="רע 2 4 2" xfId="25277"/>
    <cellStyle name="רע 2 5" xfId="10245"/>
    <cellStyle name="רע 3" xfId="1031"/>
    <cellStyle name="רע 3 2" xfId="10539"/>
    <cellStyle name="רע 3 2 2" xfId="25431"/>
    <cellStyle name="רע 3 2 3" xfId="25512"/>
    <cellStyle name="רע 3 2 4" xfId="25221"/>
    <cellStyle name="רע 3 3" xfId="11045"/>
    <cellStyle name="רע 3 3 2" xfId="25513"/>
    <cellStyle name="רע 3 4" xfId="25312"/>
    <cellStyle name="רע 3 5" xfId="25149"/>
    <cellStyle name="רע 4" xfId="10283"/>
    <cellStyle name="רע 4 2" xfId="11046"/>
    <cellStyle name="רע 4 2 2" xfId="25748"/>
    <cellStyle name="רע 4 3" xfId="25295"/>
    <cellStyle name="רע 5" xfId="11047"/>
    <cellStyle name="רע 6" xfId="11048"/>
    <cellStyle name="תא מסומן" xfId="34" builtinId="23" customBuiltin="1"/>
    <cellStyle name="תא מסומן 2" xfId="926"/>
    <cellStyle name="תא מסומן 2 2" xfId="985"/>
    <cellStyle name="תא מסומן 2 2 2" xfId="25432"/>
    <cellStyle name="תא מסומן 2 2 3" xfId="25514"/>
    <cellStyle name="תא מסומן 2 2 4" xfId="25806"/>
    <cellStyle name="תא מסומן 2 2 5" xfId="26232"/>
    <cellStyle name="תא מסומן 2 2 6" xfId="25205"/>
    <cellStyle name="תא מסומן 2 2 7" xfId="10540"/>
    <cellStyle name="תא מסומן 2 3" xfId="11049"/>
    <cellStyle name="תא מסומן 2 3 2" xfId="25252"/>
    <cellStyle name="תא מסומן 2 4" xfId="11050"/>
    <cellStyle name="תא מסומן 2 4 2" xfId="25580"/>
    <cellStyle name="תא מסומן 3" xfId="1032"/>
    <cellStyle name="תא מסומן 3 2" xfId="10541"/>
    <cellStyle name="תא מסומן 3 2 2" xfId="25433"/>
    <cellStyle name="תא מסומן 3 2 3" xfId="25515"/>
    <cellStyle name="תא מסומן 3 2 4" xfId="25222"/>
    <cellStyle name="תא מסומן 3 3" xfId="11051"/>
    <cellStyle name="תא מסומן 3 3 2" xfId="25516"/>
    <cellStyle name="תא מסומן 3 4" xfId="25266"/>
    <cellStyle name="תא מסומן 3 5" xfId="25150"/>
    <cellStyle name="תא מסומן 4" xfId="10285"/>
    <cellStyle name="תא מסומן 4 2" xfId="11052"/>
    <cellStyle name="תא מסומן 4 2 2" xfId="25303"/>
    <cellStyle name="תא מסומן 4 3" xfId="25771"/>
    <cellStyle name="תא מסומן 5" xfId="11053"/>
    <cellStyle name="תא מסומן 6" xfId="11054"/>
    <cellStyle name="תא מקושר" xfId="33" builtinId="24" customBuiltin="1"/>
    <cellStyle name="תא מקושר 2" xfId="928"/>
    <cellStyle name="תא מקושר 2 2" xfId="986"/>
    <cellStyle name="תא מקושר 2 2 2" xfId="25434"/>
    <cellStyle name="תא מקושר 2 2 3" xfId="25517"/>
    <cellStyle name="תא מקושר 2 2 4" xfId="25844"/>
    <cellStyle name="תא מקושר 2 2 5" xfId="26233"/>
    <cellStyle name="תא מקושר 2 2 6" xfId="25206"/>
    <cellStyle name="תא מקושר 2 2 7" xfId="26969"/>
    <cellStyle name="תא מקושר 2 2 8" xfId="10542"/>
    <cellStyle name="תא מקושר 2 3" xfId="11057"/>
    <cellStyle name="תא מקושר 2 3 2" xfId="25259"/>
    <cellStyle name="תא מקושר 2 4" xfId="11058"/>
    <cellStyle name="תא מקושר 2 4 2" xfId="25569"/>
    <cellStyle name="תא מקושר 2 5" xfId="10246"/>
    <cellStyle name="תא מקושר 3" xfId="1033"/>
    <cellStyle name="תא מקושר 3 2" xfId="10543"/>
    <cellStyle name="תא מקושר 3 2 2" xfId="25435"/>
    <cellStyle name="תא מקושר 3 2 3" xfId="25518"/>
    <cellStyle name="תא מקושר 3 2 4" xfId="25223"/>
    <cellStyle name="תא מקושר 3 3" xfId="11059"/>
    <cellStyle name="תא מקושר 3 3 2" xfId="25519"/>
    <cellStyle name="תא מקושר 3 4" xfId="25577"/>
    <cellStyle name="תא מקושר 3 5" xfId="25156"/>
    <cellStyle name="תא מקושר 4" xfId="10292"/>
    <cellStyle name="תא מקושר 4 2" xfId="11060"/>
    <cellStyle name="תא מקושר 4 2 2" xfId="25323"/>
    <cellStyle name="תא מקושר 4 3" xfId="25537"/>
    <cellStyle name="תא מקושר 5" xfId="11061"/>
    <cellStyle name="תא מקושר 6" xfId="11062"/>
  </cellStyles>
  <dxfs count="23"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198120</xdr:colOff>
      <xdr:row>51</xdr:row>
      <xdr:rowOff>0</xdr:rowOff>
    </xdr:from>
    <xdr:to>
      <xdr:col>32</xdr:col>
      <xdr:colOff>198120</xdr:colOff>
      <xdr:row>51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 enableFormatConditionsCalculation="0">
    <tabColor indexed="52"/>
    <pageSetUpPr fitToPage="1"/>
  </sheetPr>
  <dimension ref="A1:AA66"/>
  <sheetViews>
    <sheetView rightToLeft="1" tabSelected="1" topLeftCell="A28" zoomScaleNormal="100" workbookViewId="0">
      <selection activeCell="C43" sqref="C43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7" width="6.7109375" style="9" customWidth="1"/>
    <col min="28" max="30" width="7.7109375" style="9" customWidth="1"/>
    <col min="31" max="31" width="7.140625" style="9" customWidth="1"/>
    <col min="32" max="32" width="6" style="9" customWidth="1"/>
    <col min="33" max="33" width="8.140625" style="9" customWidth="1"/>
    <col min="34" max="34" width="6.28515625" style="9" customWidth="1"/>
    <col min="35" max="35" width="8" style="9" customWidth="1"/>
    <col min="36" max="36" width="8.7109375" style="9" customWidth="1"/>
    <col min="37" max="37" width="10" style="9" customWidth="1"/>
    <col min="38" max="38" width="9.5703125" style="9" customWidth="1"/>
    <col min="39" max="39" width="6.140625" style="9" customWidth="1"/>
    <col min="40" max="41" width="5.7109375" style="9" customWidth="1"/>
    <col min="42" max="42" width="6.85546875" style="9" customWidth="1"/>
    <col min="43" max="43" width="6.42578125" style="9" customWidth="1"/>
    <col min="44" max="44" width="6.7109375" style="9" customWidth="1"/>
    <col min="45" max="45" width="7.28515625" style="9" customWidth="1"/>
    <col min="46" max="57" width="5.7109375" style="9" customWidth="1"/>
    <col min="58" max="16384" width="9.140625" style="9"/>
  </cols>
  <sheetData>
    <row r="1" spans="1:27">
      <c r="B1" s="55" t="s">
        <v>206</v>
      </c>
      <c r="C1" s="78" t="s" vm="1">
        <v>271</v>
      </c>
    </row>
    <row r="2" spans="1:27">
      <c r="B2" s="55" t="s">
        <v>205</v>
      </c>
      <c r="C2" s="78" t="s">
        <v>272</v>
      </c>
    </row>
    <row r="3" spans="1:27">
      <c r="B3" s="55" t="s">
        <v>207</v>
      </c>
      <c r="C3" s="78" t="s">
        <v>273</v>
      </c>
    </row>
    <row r="4" spans="1:27">
      <c r="B4" s="55" t="s">
        <v>208</v>
      </c>
      <c r="C4" s="78">
        <v>162</v>
      </c>
    </row>
    <row r="6" spans="1:27" ht="26.25" customHeight="1">
      <c r="B6" s="220" t="s">
        <v>222</v>
      </c>
      <c r="C6" s="221"/>
      <c r="D6" s="222"/>
    </row>
    <row r="7" spans="1:27" s="10" customFormat="1">
      <c r="B7" s="21"/>
      <c r="C7" s="22" t="s">
        <v>137</v>
      </c>
      <c r="D7" s="23" t="s">
        <v>136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s="10" customFormat="1">
      <c r="B8" s="21"/>
      <c r="C8" s="24" t="s">
        <v>23</v>
      </c>
      <c r="D8" s="25" t="s">
        <v>20</v>
      </c>
    </row>
    <row r="9" spans="1:27" s="11" customFormat="1" ht="18" customHeight="1">
      <c r="B9" s="35"/>
      <c r="C9" s="19" t="s">
        <v>1</v>
      </c>
      <c r="D9" s="26" t="s">
        <v>2</v>
      </c>
    </row>
    <row r="10" spans="1:27" s="11" customFormat="1" ht="18" customHeight="1">
      <c r="B10" s="66" t="s">
        <v>221</v>
      </c>
      <c r="C10" s="119">
        <f>C11+C12+C23+C33+C34+C35</f>
        <v>49122681.682560749</v>
      </c>
      <c r="D10" s="120">
        <f>C10/$C$43</f>
        <v>0.98856437541173847</v>
      </c>
    </row>
    <row r="11" spans="1:27">
      <c r="A11" s="43" t="s">
        <v>168</v>
      </c>
      <c r="B11" s="27" t="s">
        <v>223</v>
      </c>
      <c r="C11" s="119">
        <f>+מזומנים!J10</f>
        <v>2755726.3703100001</v>
      </c>
      <c r="D11" s="120">
        <f t="shared" ref="D11:D13" si="0">C11/$C$43</f>
        <v>5.5457333043735207E-2</v>
      </c>
    </row>
    <row r="12" spans="1:27">
      <c r="B12" s="27" t="s">
        <v>224</v>
      </c>
      <c r="C12" s="119">
        <f>SUM(C13:C22)</f>
        <v>26535015.508039996</v>
      </c>
      <c r="D12" s="120">
        <f t="shared" si="0"/>
        <v>0.53400120135458595</v>
      </c>
    </row>
    <row r="13" spans="1:27">
      <c r="A13" s="53" t="s">
        <v>168</v>
      </c>
      <c r="B13" s="28" t="s">
        <v>92</v>
      </c>
      <c r="C13" s="119">
        <f>'תעודות התחייבות ממשלתיות'!N11</f>
        <v>5061030.9299300034</v>
      </c>
      <c r="D13" s="120">
        <f t="shared" si="0"/>
        <v>0.10185019849927972</v>
      </c>
    </row>
    <row r="14" spans="1:27">
      <c r="A14" s="53" t="s">
        <v>168</v>
      </c>
      <c r="B14" s="28" t="s">
        <v>93</v>
      </c>
      <c r="C14" s="119" t="s" vm="2">
        <v>2634</v>
      </c>
      <c r="D14" s="120" t="s" vm="3">
        <v>2634</v>
      </c>
    </row>
    <row r="15" spans="1:27">
      <c r="A15" s="53" t="s">
        <v>168</v>
      </c>
      <c r="B15" s="28" t="s">
        <v>94</v>
      </c>
      <c r="C15" s="119">
        <f>'אג"ח קונצרני'!Q11</f>
        <v>6053652.4397899928</v>
      </c>
      <c r="D15" s="120">
        <f t="shared" ref="D15:D21" si="1">C15/$C$43</f>
        <v>0.12182610839068457</v>
      </c>
    </row>
    <row r="16" spans="1:27">
      <c r="A16" s="53" t="s">
        <v>168</v>
      </c>
      <c r="B16" s="28" t="s">
        <v>95</v>
      </c>
      <c r="C16" s="119">
        <f>מניות!K11</f>
        <v>7886650.8252099957</v>
      </c>
      <c r="D16" s="120">
        <f t="shared" si="1"/>
        <v>0.15871409662640723</v>
      </c>
    </row>
    <row r="17" spans="1:4">
      <c r="A17" s="53" t="s">
        <v>168</v>
      </c>
      <c r="B17" s="28" t="s">
        <v>96</v>
      </c>
      <c r="C17" s="119">
        <f>'תעודות סל'!J11</f>
        <v>3137724.1244800007</v>
      </c>
      <c r="D17" s="120">
        <f t="shared" si="1"/>
        <v>6.3144807715823745E-2</v>
      </c>
    </row>
    <row r="18" spans="1:4">
      <c r="A18" s="53" t="s">
        <v>168</v>
      </c>
      <c r="B18" s="28" t="s">
        <v>97</v>
      </c>
      <c r="C18" s="119">
        <f>'קרנות נאמנות'!L11</f>
        <v>4387105.4041499998</v>
      </c>
      <c r="D18" s="120">
        <f t="shared" si="1"/>
        <v>8.8287853292396315E-2</v>
      </c>
    </row>
    <row r="19" spans="1:4">
      <c r="A19" s="53" t="s">
        <v>168</v>
      </c>
      <c r="B19" s="28" t="s">
        <v>98</v>
      </c>
      <c r="C19" s="119">
        <f>'כתבי אופציה'!I11</f>
        <v>944.97769999999991</v>
      </c>
      <c r="D19" s="120">
        <f t="shared" si="1"/>
        <v>1.9017106920491379E-5</v>
      </c>
    </row>
    <row r="20" spans="1:4">
      <c r="A20" s="53" t="s">
        <v>168</v>
      </c>
      <c r="B20" s="28" t="s">
        <v>99</v>
      </c>
      <c r="C20" s="119">
        <f>אופציות!I11</f>
        <v>-2108.12</v>
      </c>
      <c r="D20" s="120">
        <f t="shared" si="1"/>
        <v>-4.2424644984983546E-5</v>
      </c>
    </row>
    <row r="21" spans="1:4">
      <c r="A21" s="53" t="s">
        <v>168</v>
      </c>
      <c r="B21" s="28" t="s">
        <v>100</v>
      </c>
      <c r="C21" s="119">
        <f>'חוזים עתידיים'!I11</f>
        <v>10014.926780000002</v>
      </c>
      <c r="D21" s="120">
        <f t="shared" si="1"/>
        <v>2.0154436805879387E-4</v>
      </c>
    </row>
    <row r="22" spans="1:4">
      <c r="A22" s="53" t="s">
        <v>168</v>
      </c>
      <c r="B22" s="28" t="s">
        <v>101</v>
      </c>
      <c r="C22" s="119" t="s" vm="4">
        <v>2634</v>
      </c>
      <c r="D22" s="120" t="s" vm="5">
        <v>2634</v>
      </c>
    </row>
    <row r="23" spans="1:4">
      <c r="B23" s="27" t="s">
        <v>225</v>
      </c>
      <c r="C23" s="119">
        <f>SUM(C24:C32)</f>
        <v>16466698.832379999</v>
      </c>
      <c r="D23" s="120">
        <f t="shared" ref="D23:D24" si="2">C23/$C$43</f>
        <v>0.33138239380982326</v>
      </c>
    </row>
    <row r="24" spans="1:4">
      <c r="A24" s="53" t="s">
        <v>168</v>
      </c>
      <c r="B24" s="28" t="s">
        <v>102</v>
      </c>
      <c r="C24" s="119">
        <f>'לא סחיר- תעודות התחייבות ממשלתי'!M11</f>
        <v>14898804.305059996</v>
      </c>
      <c r="D24" s="120">
        <f t="shared" si="2"/>
        <v>0.29982946100929497</v>
      </c>
    </row>
    <row r="25" spans="1:4">
      <c r="A25" s="53" t="s">
        <v>168</v>
      </c>
      <c r="B25" s="28" t="s">
        <v>103</v>
      </c>
      <c r="C25" s="119" t="s" vm="6">
        <v>2634</v>
      </c>
      <c r="D25" s="120" t="s" vm="7">
        <v>2634</v>
      </c>
    </row>
    <row r="26" spans="1:4">
      <c r="A26" s="53" t="s">
        <v>168</v>
      </c>
      <c r="B26" s="28" t="s">
        <v>94</v>
      </c>
      <c r="C26" s="119">
        <f>'לא סחיר - אג"ח קונצרני'!P11</f>
        <v>415114.55094999989</v>
      </c>
      <c r="D26" s="120">
        <f t="shared" ref="D26:D29" si="3">C26/$C$43</f>
        <v>8.3539302564154851E-3</v>
      </c>
    </row>
    <row r="27" spans="1:4">
      <c r="A27" s="53" t="s">
        <v>168</v>
      </c>
      <c r="B27" s="28" t="s">
        <v>104</v>
      </c>
      <c r="C27" s="160">
        <f>'לא סחיר - מניות'!J11</f>
        <v>416417.88284000009</v>
      </c>
      <c r="D27" s="120">
        <f t="shared" si="3"/>
        <v>8.3801590255229673E-3</v>
      </c>
    </row>
    <row r="28" spans="1:4">
      <c r="A28" s="53" t="s">
        <v>168</v>
      </c>
      <c r="B28" s="28" t="s">
        <v>105</v>
      </c>
      <c r="C28" s="160">
        <f>'לא סחיר - קרנות השקעה'!H11</f>
        <v>759185.9714800003</v>
      </c>
      <c r="D28" s="120">
        <f t="shared" si="3"/>
        <v>1.5278160312325133E-2</v>
      </c>
    </row>
    <row r="29" spans="1:4">
      <c r="A29" s="53" t="s">
        <v>168</v>
      </c>
      <c r="B29" s="28" t="s">
        <v>106</v>
      </c>
      <c r="C29" s="160">
        <f>'לא סחיר - כתבי אופציה'!I11</f>
        <v>55.304230000000004</v>
      </c>
      <c r="D29" s="120">
        <f t="shared" si="3"/>
        <v>1.1129643112905702E-6</v>
      </c>
    </row>
    <row r="30" spans="1:4">
      <c r="A30" s="53" t="s">
        <v>168</v>
      </c>
      <c r="B30" s="28" t="s">
        <v>250</v>
      </c>
      <c r="C30" s="160" t="s" vm="8">
        <v>2634</v>
      </c>
      <c r="D30" s="120" t="s" vm="9">
        <v>2634</v>
      </c>
    </row>
    <row r="31" spans="1:4">
      <c r="A31" s="53" t="s">
        <v>168</v>
      </c>
      <c r="B31" s="28" t="s">
        <v>132</v>
      </c>
      <c r="C31" s="160">
        <f>'לא סחיר - חוזים עתידיים'!I11</f>
        <v>-22931.050969999993</v>
      </c>
      <c r="D31" s="120">
        <f t="shared" ref="D31:D35" si="4">C31/$C$43</f>
        <v>-4.6147358619756581E-4</v>
      </c>
    </row>
    <row r="32" spans="1:4">
      <c r="A32" s="53" t="s">
        <v>168</v>
      </c>
      <c r="B32" s="28" t="s">
        <v>107</v>
      </c>
      <c r="C32" s="160">
        <f>'לא סחיר - מוצרים מובנים'!N11</f>
        <v>51.868789999999997</v>
      </c>
      <c r="D32" s="120">
        <f t="shared" si="4"/>
        <v>1.043828150935746E-6</v>
      </c>
    </row>
    <row r="33" spans="1:4">
      <c r="A33" s="53" t="s">
        <v>168</v>
      </c>
      <c r="B33" s="27" t="s">
        <v>226</v>
      </c>
      <c r="C33" s="160">
        <f>הלוואות!M10</f>
        <v>1907608.3062307537</v>
      </c>
      <c r="D33" s="120">
        <f t="shared" si="4"/>
        <v>3.8389467944066516E-2</v>
      </c>
    </row>
    <row r="34" spans="1:4">
      <c r="A34" s="53" t="s">
        <v>168</v>
      </c>
      <c r="B34" s="27" t="s">
        <v>227</v>
      </c>
      <c r="C34" s="160">
        <f>'פקדונות מעל 3 חודשים'!M10</f>
        <v>453195.96281</v>
      </c>
      <c r="D34" s="120">
        <f t="shared" si="4"/>
        <v>9.1202957283466109E-3</v>
      </c>
    </row>
    <row r="35" spans="1:4">
      <c r="A35" s="53" t="s">
        <v>168</v>
      </c>
      <c r="B35" s="27" t="s">
        <v>228</v>
      </c>
      <c r="C35" s="119">
        <f>'זכויות מקרקעין'!G10</f>
        <v>1004436.7027900002</v>
      </c>
      <c r="D35" s="120">
        <f t="shared" si="4"/>
        <v>2.0213683531180957E-2</v>
      </c>
    </row>
    <row r="36" spans="1:4">
      <c r="A36" s="53" t="s">
        <v>168</v>
      </c>
      <c r="B36" s="54" t="s">
        <v>229</v>
      </c>
      <c r="C36" s="119" t="s" vm="10">
        <v>2634</v>
      </c>
      <c r="D36" s="120" t="s" vm="11">
        <v>2634</v>
      </c>
    </row>
    <row r="37" spans="1:4">
      <c r="A37" s="53" t="s">
        <v>168</v>
      </c>
      <c r="B37" s="27" t="s">
        <v>230</v>
      </c>
      <c r="C37" s="119"/>
      <c r="D37" s="120"/>
    </row>
    <row r="38" spans="1:4">
      <c r="A38" s="53"/>
      <c r="B38" s="67" t="s">
        <v>232</v>
      </c>
      <c r="C38" s="119">
        <f>C40+C41</f>
        <v>276468.79360999999</v>
      </c>
      <c r="D38" s="120">
        <f>C38/$C$43</f>
        <v>5.5637679156456642E-3</v>
      </c>
    </row>
    <row r="39" spans="1:4">
      <c r="A39" s="53" t="s">
        <v>168</v>
      </c>
      <c r="B39" s="68" t="s">
        <v>234</v>
      </c>
      <c r="C39" s="119" t="s" vm="12">
        <v>2634</v>
      </c>
      <c r="D39" s="120" t="s" vm="13">
        <v>2634</v>
      </c>
    </row>
    <row r="40" spans="1:4">
      <c r="A40" s="53" t="s">
        <v>168</v>
      </c>
      <c r="B40" s="68" t="s">
        <v>233</v>
      </c>
      <c r="C40" s="119">
        <f>'עלות מתואמת אג"ח קונצרני ל.סחיר'!M10</f>
        <v>260841.70561</v>
      </c>
      <c r="D40" s="120">
        <f t="shared" ref="D40:D43" si="5">C40/$C$43</f>
        <v>5.2492821840226566E-3</v>
      </c>
    </row>
    <row r="41" spans="1:4">
      <c r="A41" s="53" t="s">
        <v>168</v>
      </c>
      <c r="B41" s="68" t="s">
        <v>235</v>
      </c>
      <c r="C41" s="119">
        <f>'עלות מתואמת מסגרות אשראי ללווים'!M10</f>
        <v>15627.088</v>
      </c>
      <c r="D41" s="120">
        <f t="shared" si="5"/>
        <v>3.1448573162300847E-4</v>
      </c>
    </row>
    <row r="42" spans="1:4">
      <c r="A42" s="53"/>
      <c r="B42" s="68" t="s">
        <v>2920</v>
      </c>
      <c r="C42" s="236">
        <v>291778.01</v>
      </c>
      <c r="D42" s="120"/>
    </row>
    <row r="43" spans="1:4">
      <c r="B43" s="68" t="s">
        <v>108</v>
      </c>
      <c r="C43" s="119">
        <f>C10+C38+C42</f>
        <v>49690928.486170746</v>
      </c>
      <c r="D43" s="120">
        <f t="shared" si="5"/>
        <v>1</v>
      </c>
    </row>
    <row r="44" spans="1:4">
      <c r="A44" s="53" t="s">
        <v>168</v>
      </c>
      <c r="B44" s="68" t="s">
        <v>231</v>
      </c>
      <c r="C44" s="119">
        <f>'יתרת התחייבות להשקעה'!C10</f>
        <v>1339079.2505283286</v>
      </c>
      <c r="D44" s="120"/>
    </row>
    <row r="45" spans="1:4">
      <c r="B45" s="6"/>
    </row>
    <row r="46" spans="1:4">
      <c r="C46" s="63" t="s">
        <v>213</v>
      </c>
      <c r="D46" s="34" t="s">
        <v>131</v>
      </c>
    </row>
    <row r="47" spans="1:4">
      <c r="C47" s="63" t="s">
        <v>1</v>
      </c>
      <c r="D47" s="63" t="s">
        <v>2</v>
      </c>
    </row>
    <row r="48" spans="1:4">
      <c r="B48" s="219"/>
      <c r="C48" s="121" t="s">
        <v>194</v>
      </c>
      <c r="D48" s="122" vm="14">
        <v>2.8647</v>
      </c>
    </row>
    <row r="49" spans="2:4">
      <c r="C49" s="161" t="s">
        <v>203</v>
      </c>
      <c r="D49" s="154">
        <v>1.1900999999999999</v>
      </c>
    </row>
    <row r="50" spans="2:4">
      <c r="C50" s="161" t="s">
        <v>199</v>
      </c>
      <c r="D50" s="154" vm="15">
        <v>2.9716999999999998</v>
      </c>
    </row>
    <row r="51" spans="2:4">
      <c r="B51" s="12"/>
      <c r="C51" s="161" t="s">
        <v>1511</v>
      </c>
      <c r="D51" s="154" vm="16">
        <v>3.9373</v>
      </c>
    </row>
    <row r="52" spans="2:4">
      <c r="C52" s="161" t="s">
        <v>192</v>
      </c>
      <c r="D52" s="154" vm="17">
        <v>4.2839</v>
      </c>
    </row>
    <row r="53" spans="2:4">
      <c r="C53" s="161" t="s">
        <v>193</v>
      </c>
      <c r="D53" s="154">
        <v>5.1712999999999996</v>
      </c>
    </row>
    <row r="54" spans="2:4">
      <c r="C54" s="161" t="s">
        <v>195</v>
      </c>
      <c r="D54" s="154">
        <v>0.49569999999999997</v>
      </c>
    </row>
    <row r="55" spans="2:4">
      <c r="C55" s="161" t="s">
        <v>200</v>
      </c>
      <c r="D55" s="154" vm="18">
        <v>3.7397999999999998</v>
      </c>
    </row>
    <row r="56" spans="2:4">
      <c r="C56" s="161" t="s">
        <v>201</v>
      </c>
      <c r="D56" s="154">
        <v>0.20710000000000001</v>
      </c>
    </row>
    <row r="57" spans="2:4">
      <c r="C57" s="161" t="s">
        <v>198</v>
      </c>
      <c r="D57" s="154">
        <v>0.57579999999999998</v>
      </c>
    </row>
    <row r="58" spans="2:4">
      <c r="C58" s="161" t="s">
        <v>2635</v>
      </c>
      <c r="D58" s="154">
        <v>2.7343000000000002</v>
      </c>
    </row>
    <row r="59" spans="2:4">
      <c r="C59" s="161" t="s">
        <v>197</v>
      </c>
      <c r="D59" s="154" vm="19">
        <v>0.45419999999999999</v>
      </c>
    </row>
    <row r="60" spans="2:4">
      <c r="C60" s="161" t="s">
        <v>190</v>
      </c>
      <c r="D60" s="154" vm="20">
        <v>3.8460000000000001</v>
      </c>
    </row>
    <row r="61" spans="2:4">
      <c r="C61" s="161" t="s">
        <v>204</v>
      </c>
      <c r="D61" s="154" vm="21">
        <v>0.26</v>
      </c>
    </row>
    <row r="62" spans="2:4">
      <c r="C62" s="161" t="s">
        <v>2809</v>
      </c>
      <c r="D62" s="154">
        <v>0.4587</v>
      </c>
    </row>
    <row r="63" spans="2:4">
      <c r="C63" s="121" t="s">
        <v>191</v>
      </c>
      <c r="D63" s="122">
        <v>1</v>
      </c>
    </row>
    <row r="64" spans="2:4">
      <c r="C64"/>
      <c r="D64"/>
    </row>
    <row r="65" spans="2:4">
      <c r="B65" s="109" t="s">
        <v>2825</v>
      </c>
      <c r="C65"/>
      <c r="D65"/>
    </row>
    <row r="66" spans="2:4">
      <c r="B66" s="109" t="s">
        <v>139</v>
      </c>
      <c r="C66"/>
      <c r="D66"/>
    </row>
  </sheetData>
  <sheetProtection password="C7AB" sheet="1" objects="1" scenarios="1"/>
  <mergeCells count="1">
    <mergeCell ref="B6:D6"/>
  </mergeCells>
  <phoneticPr fontId="6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4" location="'יתרות 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1181102362204722" bottom="0.51181102362204722" header="0" footer="0.23622047244094491"/>
  <pageSetup paperSize="9" fitToHeight="4" pageOrder="overThenDown" orientation="portrait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2" customFormat="1">
      <c r="C5" s="52">
        <v>1</v>
      </c>
      <c r="D5" s="52">
        <f>C5+1</f>
        <v>2</v>
      </c>
      <c r="E5" s="52">
        <f t="shared" ref="E5:Y5" si="0">D5+1</f>
        <v>3</v>
      </c>
      <c r="F5" s="52">
        <f t="shared" si="0"/>
        <v>4</v>
      </c>
      <c r="G5" s="52">
        <f t="shared" si="0"/>
        <v>5</v>
      </c>
      <c r="H5" s="52">
        <f t="shared" si="0"/>
        <v>6</v>
      </c>
      <c r="I5" s="52">
        <f t="shared" si="0"/>
        <v>7</v>
      </c>
      <c r="J5" s="52">
        <f t="shared" si="0"/>
        <v>8</v>
      </c>
      <c r="K5" s="52">
        <f t="shared" si="0"/>
        <v>9</v>
      </c>
      <c r="L5" s="52">
        <f t="shared" si="0"/>
        <v>10</v>
      </c>
      <c r="M5" s="52">
        <f t="shared" si="0"/>
        <v>11</v>
      </c>
      <c r="N5" s="52">
        <f t="shared" si="0"/>
        <v>12</v>
      </c>
      <c r="O5" s="52">
        <f t="shared" si="0"/>
        <v>13</v>
      </c>
      <c r="P5" s="52">
        <f t="shared" si="0"/>
        <v>14</v>
      </c>
      <c r="Q5" s="52">
        <f t="shared" si="0"/>
        <v>15</v>
      </c>
      <c r="R5" s="52">
        <f t="shared" si="0"/>
        <v>16</v>
      </c>
      <c r="S5" s="52">
        <f t="shared" si="0"/>
        <v>17</v>
      </c>
      <c r="T5" s="52">
        <f t="shared" si="0"/>
        <v>18</v>
      </c>
      <c r="U5" s="52">
        <f t="shared" si="0"/>
        <v>19</v>
      </c>
      <c r="V5" s="52">
        <f t="shared" si="0"/>
        <v>20</v>
      </c>
      <c r="W5" s="52">
        <f t="shared" si="0"/>
        <v>21</v>
      </c>
      <c r="X5" s="52">
        <f t="shared" si="0"/>
        <v>22</v>
      </c>
      <c r="Y5" s="52">
        <f t="shared" si="0"/>
        <v>23</v>
      </c>
    </row>
    <row r="6" spans="2:25" ht="31.5">
      <c r="B6" s="51" t="s">
        <v>109</v>
      </c>
      <c r="C6" s="13" t="s">
        <v>59</v>
      </c>
      <c r="E6" s="13" t="s">
        <v>144</v>
      </c>
      <c r="I6" s="13" t="s">
        <v>15</v>
      </c>
      <c r="J6" s="13" t="s">
        <v>85</v>
      </c>
      <c r="M6" s="13" t="s">
        <v>129</v>
      </c>
      <c r="Q6" s="13" t="s">
        <v>17</v>
      </c>
      <c r="R6" s="13" t="s">
        <v>19</v>
      </c>
      <c r="U6" s="13" t="s">
        <v>79</v>
      </c>
      <c r="W6" s="14" t="s">
        <v>73</v>
      </c>
    </row>
    <row r="7" spans="2:25" ht="18">
      <c r="B7" s="51" t="str">
        <f>'תעודות התחייבות ממשלתיות'!B6:Q6</f>
        <v>1.ב. ניירות ערך סחירים</v>
      </c>
      <c r="C7" s="13"/>
      <c r="E7" s="45"/>
      <c r="I7" s="13"/>
      <c r="J7" s="13"/>
      <c r="K7" s="13"/>
      <c r="L7" s="13"/>
      <c r="M7" s="13"/>
      <c r="Q7" s="13"/>
      <c r="R7" s="50"/>
    </row>
    <row r="8" spans="2:25" ht="37.5">
      <c r="B8" s="46" t="s">
        <v>114</v>
      </c>
      <c r="C8" s="29" t="s">
        <v>59</v>
      </c>
      <c r="D8" s="29" t="s">
        <v>146</v>
      </c>
      <c r="I8" s="29" t="s">
        <v>15</v>
      </c>
      <c r="J8" s="29" t="s">
        <v>85</v>
      </c>
      <c r="K8" s="29" t="s">
        <v>130</v>
      </c>
      <c r="L8" s="29" t="s">
        <v>18</v>
      </c>
      <c r="M8" s="29" t="s">
        <v>129</v>
      </c>
      <c r="Q8" s="29" t="s">
        <v>17</v>
      </c>
      <c r="R8" s="29" t="s">
        <v>19</v>
      </c>
      <c r="S8" s="29" t="s">
        <v>0</v>
      </c>
      <c r="T8" s="29" t="s">
        <v>133</v>
      </c>
      <c r="U8" s="29" t="s">
        <v>79</v>
      </c>
      <c r="V8" s="29" t="s">
        <v>74</v>
      </c>
      <c r="W8" s="30" t="s">
        <v>138</v>
      </c>
    </row>
    <row r="9" spans="2:25" ht="31.5">
      <c r="B9" s="47" t="str">
        <f>'תעודות חוב מסחריות '!B7:T7</f>
        <v>2. תעודות חוב מסחריות</v>
      </c>
      <c r="C9" s="13" t="s">
        <v>59</v>
      </c>
      <c r="D9" s="13" t="s">
        <v>146</v>
      </c>
      <c r="E9" s="40" t="s">
        <v>144</v>
      </c>
      <c r="G9" s="13" t="s">
        <v>84</v>
      </c>
      <c r="I9" s="13" t="s">
        <v>15</v>
      </c>
      <c r="J9" s="13" t="s">
        <v>85</v>
      </c>
      <c r="K9" s="13" t="s">
        <v>130</v>
      </c>
      <c r="L9" s="13" t="s">
        <v>18</v>
      </c>
      <c r="M9" s="13" t="s">
        <v>129</v>
      </c>
      <c r="Q9" s="13" t="s">
        <v>17</v>
      </c>
      <c r="R9" s="13" t="s">
        <v>19</v>
      </c>
      <c r="S9" s="13" t="s">
        <v>0</v>
      </c>
      <c r="T9" s="13" t="s">
        <v>133</v>
      </c>
      <c r="U9" s="13" t="s">
        <v>79</v>
      </c>
      <c r="V9" s="13" t="s">
        <v>74</v>
      </c>
      <c r="W9" s="37" t="s">
        <v>138</v>
      </c>
    </row>
    <row r="10" spans="2:25" ht="31.5">
      <c r="B10" s="47" t="str">
        <f>'אג"ח קונצרני'!B7:T7</f>
        <v>3. אג"ח קונצרני</v>
      </c>
      <c r="C10" s="29" t="s">
        <v>59</v>
      </c>
      <c r="D10" s="13" t="s">
        <v>146</v>
      </c>
      <c r="E10" s="40" t="s">
        <v>144</v>
      </c>
      <c r="G10" s="29" t="s">
        <v>84</v>
      </c>
      <c r="I10" s="29" t="s">
        <v>15</v>
      </c>
      <c r="J10" s="29" t="s">
        <v>85</v>
      </c>
      <c r="K10" s="29" t="s">
        <v>130</v>
      </c>
      <c r="L10" s="29" t="s">
        <v>18</v>
      </c>
      <c r="M10" s="29" t="s">
        <v>129</v>
      </c>
      <c r="Q10" s="29" t="s">
        <v>17</v>
      </c>
      <c r="R10" s="29" t="s">
        <v>19</v>
      </c>
      <c r="S10" s="29" t="s">
        <v>0</v>
      </c>
      <c r="T10" s="29" t="s">
        <v>133</v>
      </c>
      <c r="U10" s="29" t="s">
        <v>79</v>
      </c>
      <c r="V10" s="13" t="s">
        <v>74</v>
      </c>
      <c r="W10" s="30" t="s">
        <v>138</v>
      </c>
    </row>
    <row r="11" spans="2:25" ht="31.5">
      <c r="B11" s="47" t="str">
        <f>מניות!B7</f>
        <v>4. מניות</v>
      </c>
      <c r="C11" s="29" t="s">
        <v>59</v>
      </c>
      <c r="D11" s="13" t="s">
        <v>146</v>
      </c>
      <c r="E11" s="40" t="s">
        <v>144</v>
      </c>
      <c r="H11" s="29" t="s">
        <v>129</v>
      </c>
      <c r="S11" s="29" t="s">
        <v>0</v>
      </c>
      <c r="T11" s="13" t="s">
        <v>133</v>
      </c>
      <c r="U11" s="13" t="s">
        <v>79</v>
      </c>
      <c r="V11" s="13" t="s">
        <v>74</v>
      </c>
      <c r="W11" s="14" t="s">
        <v>138</v>
      </c>
    </row>
    <row r="12" spans="2:25" ht="31.5">
      <c r="B12" s="47" t="str">
        <f>'תעודות סל'!B7:M7</f>
        <v>5. תעודות סל</v>
      </c>
      <c r="C12" s="29" t="s">
        <v>59</v>
      </c>
      <c r="D12" s="13" t="s">
        <v>146</v>
      </c>
      <c r="E12" s="40" t="s">
        <v>144</v>
      </c>
      <c r="H12" s="29" t="s">
        <v>129</v>
      </c>
      <c r="S12" s="29" t="s">
        <v>0</v>
      </c>
      <c r="T12" s="29" t="s">
        <v>133</v>
      </c>
      <c r="U12" s="29" t="s">
        <v>79</v>
      </c>
      <c r="V12" s="29" t="s">
        <v>74</v>
      </c>
      <c r="W12" s="30" t="s">
        <v>138</v>
      </c>
    </row>
    <row r="13" spans="2:25" ht="31.5">
      <c r="B13" s="47" t="str">
        <f>'קרנות נאמנות'!B7:O7</f>
        <v>6. קרנות נאמנות</v>
      </c>
      <c r="C13" s="29" t="s">
        <v>59</v>
      </c>
      <c r="D13" s="29" t="s">
        <v>146</v>
      </c>
      <c r="G13" s="29" t="s">
        <v>84</v>
      </c>
      <c r="H13" s="29" t="s">
        <v>129</v>
      </c>
      <c r="S13" s="29" t="s">
        <v>0</v>
      </c>
      <c r="T13" s="29" t="s">
        <v>133</v>
      </c>
      <c r="U13" s="29" t="s">
        <v>79</v>
      </c>
      <c r="V13" s="29" t="s">
        <v>74</v>
      </c>
      <c r="W13" s="30" t="s">
        <v>138</v>
      </c>
    </row>
    <row r="14" spans="2:25" ht="31.5">
      <c r="B14" s="47" t="str">
        <f>'כתבי אופציה'!B7:L7</f>
        <v>7. כתבי אופציה</v>
      </c>
      <c r="C14" s="29" t="s">
        <v>59</v>
      </c>
      <c r="D14" s="29" t="s">
        <v>146</v>
      </c>
      <c r="G14" s="29" t="s">
        <v>84</v>
      </c>
      <c r="H14" s="29" t="s">
        <v>129</v>
      </c>
      <c r="S14" s="29" t="s">
        <v>0</v>
      </c>
      <c r="T14" s="29" t="s">
        <v>133</v>
      </c>
      <c r="U14" s="29" t="s">
        <v>79</v>
      </c>
      <c r="V14" s="29" t="s">
        <v>74</v>
      </c>
      <c r="W14" s="30" t="s">
        <v>138</v>
      </c>
    </row>
    <row r="15" spans="2:25" ht="31.5">
      <c r="B15" s="47" t="str">
        <f>אופציות!B7</f>
        <v>8. אופציות</v>
      </c>
      <c r="C15" s="29" t="s">
        <v>59</v>
      </c>
      <c r="D15" s="29" t="s">
        <v>146</v>
      </c>
      <c r="G15" s="29" t="s">
        <v>84</v>
      </c>
      <c r="H15" s="29" t="s">
        <v>129</v>
      </c>
      <c r="S15" s="29" t="s">
        <v>0</v>
      </c>
      <c r="T15" s="29" t="s">
        <v>133</v>
      </c>
      <c r="U15" s="29" t="s">
        <v>79</v>
      </c>
      <c r="V15" s="29" t="s">
        <v>74</v>
      </c>
      <c r="W15" s="30" t="s">
        <v>138</v>
      </c>
    </row>
    <row r="16" spans="2:25" ht="31.5">
      <c r="B16" s="47" t="str">
        <f>'חוזים עתידיים'!B7:I7</f>
        <v>9. חוזים עתידיים</v>
      </c>
      <c r="C16" s="29" t="s">
        <v>59</v>
      </c>
      <c r="D16" s="29" t="s">
        <v>146</v>
      </c>
      <c r="G16" s="29" t="s">
        <v>84</v>
      </c>
      <c r="H16" s="29" t="s">
        <v>129</v>
      </c>
      <c r="S16" s="29" t="s">
        <v>0</v>
      </c>
      <c r="T16" s="30" t="s">
        <v>133</v>
      </c>
    </row>
    <row r="17" spans="2:25" ht="31.5">
      <c r="B17" s="47" t="str">
        <f>'מוצרים מובנים'!B7:Q7</f>
        <v>10. מוצרים מובנים</v>
      </c>
      <c r="C17" s="29" t="s">
        <v>59</v>
      </c>
      <c r="F17" s="13" t="s">
        <v>66</v>
      </c>
      <c r="I17" s="29" t="s">
        <v>15</v>
      </c>
      <c r="J17" s="29" t="s">
        <v>85</v>
      </c>
      <c r="K17" s="29" t="s">
        <v>130</v>
      </c>
      <c r="L17" s="29" t="s">
        <v>18</v>
      </c>
      <c r="M17" s="29" t="s">
        <v>129</v>
      </c>
      <c r="Q17" s="29" t="s">
        <v>17</v>
      </c>
      <c r="R17" s="29" t="s">
        <v>19</v>
      </c>
      <c r="S17" s="29" t="s">
        <v>0</v>
      </c>
      <c r="T17" s="29" t="s">
        <v>133</v>
      </c>
      <c r="U17" s="29" t="s">
        <v>79</v>
      </c>
      <c r="V17" s="29" t="s">
        <v>74</v>
      </c>
      <c r="W17" s="30" t="s">
        <v>138</v>
      </c>
    </row>
    <row r="18" spans="2:25" ht="18">
      <c r="B18" s="51" t="str">
        <f>'לא סחיר- תעודות התחייבות ממשלתי'!B6:P6</f>
        <v>1.ג. ניירות ערך לא סחירים</v>
      </c>
    </row>
    <row r="19" spans="2:25" ht="31.5">
      <c r="B19" s="47" t="str">
        <f>'לא סחיר- תעודות התחייבות ממשלתי'!B7:P7</f>
        <v>1. תעודות התחייבות ממשלתיות</v>
      </c>
      <c r="C19" s="29" t="s">
        <v>59</v>
      </c>
      <c r="I19" s="29" t="s">
        <v>15</v>
      </c>
      <c r="J19" s="29" t="s">
        <v>85</v>
      </c>
      <c r="K19" s="29" t="s">
        <v>130</v>
      </c>
      <c r="L19" s="29" t="s">
        <v>18</v>
      </c>
      <c r="M19" s="29" t="s">
        <v>129</v>
      </c>
      <c r="Q19" s="29" t="s">
        <v>17</v>
      </c>
      <c r="R19" s="29" t="s">
        <v>19</v>
      </c>
      <c r="S19" s="29" t="s">
        <v>0</v>
      </c>
      <c r="T19" s="29" t="s">
        <v>133</v>
      </c>
      <c r="U19" s="29" t="s">
        <v>137</v>
      </c>
      <c r="V19" s="29" t="s">
        <v>74</v>
      </c>
      <c r="W19" s="30" t="s">
        <v>138</v>
      </c>
    </row>
    <row r="20" spans="2:25" ht="31.5">
      <c r="B20" s="47" t="str">
        <f>'לא סחיר - תעודות חוב מסחריות'!B7:S7</f>
        <v>2. תעודות חוב מסחריות</v>
      </c>
      <c r="C20" s="29" t="s">
        <v>59</v>
      </c>
      <c r="D20" s="40" t="s">
        <v>145</v>
      </c>
      <c r="E20" s="40" t="s">
        <v>144</v>
      </c>
      <c r="G20" s="29" t="s">
        <v>84</v>
      </c>
      <c r="I20" s="29" t="s">
        <v>15</v>
      </c>
      <c r="J20" s="29" t="s">
        <v>85</v>
      </c>
      <c r="K20" s="29" t="s">
        <v>130</v>
      </c>
      <c r="L20" s="29" t="s">
        <v>18</v>
      </c>
      <c r="M20" s="29" t="s">
        <v>129</v>
      </c>
      <c r="Q20" s="29" t="s">
        <v>17</v>
      </c>
      <c r="R20" s="29" t="s">
        <v>19</v>
      </c>
      <c r="S20" s="29" t="s">
        <v>0</v>
      </c>
      <c r="T20" s="29" t="s">
        <v>133</v>
      </c>
      <c r="U20" s="29" t="s">
        <v>137</v>
      </c>
      <c r="V20" s="29" t="s">
        <v>74</v>
      </c>
      <c r="W20" s="30" t="s">
        <v>138</v>
      </c>
    </row>
    <row r="21" spans="2:25" ht="31.5">
      <c r="B21" s="47" t="str">
        <f>'לא סחיר - אג"ח קונצרני'!B7:S7</f>
        <v>3. אג"ח קונצרני</v>
      </c>
      <c r="C21" s="29" t="s">
        <v>59</v>
      </c>
      <c r="D21" s="40" t="s">
        <v>145</v>
      </c>
      <c r="E21" s="40" t="s">
        <v>144</v>
      </c>
      <c r="G21" s="29" t="s">
        <v>84</v>
      </c>
      <c r="I21" s="29" t="s">
        <v>15</v>
      </c>
      <c r="J21" s="29" t="s">
        <v>85</v>
      </c>
      <c r="K21" s="29" t="s">
        <v>130</v>
      </c>
      <c r="L21" s="29" t="s">
        <v>18</v>
      </c>
      <c r="M21" s="29" t="s">
        <v>129</v>
      </c>
      <c r="Q21" s="29" t="s">
        <v>17</v>
      </c>
      <c r="R21" s="29" t="s">
        <v>19</v>
      </c>
      <c r="S21" s="29" t="s">
        <v>0</v>
      </c>
      <c r="T21" s="29" t="s">
        <v>133</v>
      </c>
      <c r="U21" s="29" t="s">
        <v>137</v>
      </c>
      <c r="V21" s="29" t="s">
        <v>74</v>
      </c>
      <c r="W21" s="30" t="s">
        <v>138</v>
      </c>
    </row>
    <row r="22" spans="2:25" ht="31.5">
      <c r="B22" s="47" t="str">
        <f>'לא סחיר - מניות'!B7:M7</f>
        <v>4. מניות</v>
      </c>
      <c r="C22" s="29" t="s">
        <v>59</v>
      </c>
      <c r="D22" s="40" t="s">
        <v>145</v>
      </c>
      <c r="E22" s="40" t="s">
        <v>144</v>
      </c>
      <c r="G22" s="29" t="s">
        <v>84</v>
      </c>
      <c r="H22" s="29" t="s">
        <v>129</v>
      </c>
      <c r="S22" s="29" t="s">
        <v>0</v>
      </c>
      <c r="T22" s="29" t="s">
        <v>133</v>
      </c>
      <c r="U22" s="29" t="s">
        <v>137</v>
      </c>
      <c r="V22" s="29" t="s">
        <v>74</v>
      </c>
      <c r="W22" s="30" t="s">
        <v>138</v>
      </c>
    </row>
    <row r="23" spans="2:25" ht="31.5">
      <c r="B23" s="47" t="str">
        <f>'לא סחיר - קרנות השקעה'!B7:K7</f>
        <v>5. קרנות השקעה</v>
      </c>
      <c r="C23" s="29" t="s">
        <v>59</v>
      </c>
      <c r="G23" s="29" t="s">
        <v>84</v>
      </c>
      <c r="H23" s="29" t="s">
        <v>129</v>
      </c>
      <c r="K23" s="29" t="s">
        <v>130</v>
      </c>
      <c r="S23" s="29" t="s">
        <v>0</v>
      </c>
      <c r="T23" s="29" t="s">
        <v>133</v>
      </c>
      <c r="U23" s="29" t="s">
        <v>137</v>
      </c>
      <c r="V23" s="29" t="s">
        <v>74</v>
      </c>
      <c r="W23" s="30" t="s">
        <v>138</v>
      </c>
    </row>
    <row r="24" spans="2:25" ht="31.5">
      <c r="B24" s="47" t="str">
        <f>'לא סחיר - כתבי אופציה'!B7:L7</f>
        <v>6. כתבי אופציה</v>
      </c>
      <c r="C24" s="29" t="s">
        <v>59</v>
      </c>
      <c r="G24" s="29" t="s">
        <v>84</v>
      </c>
      <c r="H24" s="29" t="s">
        <v>129</v>
      </c>
      <c r="K24" s="29" t="s">
        <v>130</v>
      </c>
      <c r="S24" s="29" t="s">
        <v>0</v>
      </c>
      <c r="T24" s="29" t="s">
        <v>133</v>
      </c>
      <c r="U24" s="29" t="s">
        <v>137</v>
      </c>
      <c r="V24" s="29" t="s">
        <v>74</v>
      </c>
      <c r="W24" s="30" t="s">
        <v>138</v>
      </c>
    </row>
    <row r="25" spans="2:25" ht="31.5">
      <c r="B25" s="47" t="str">
        <f>'לא סחיר - אופציות'!B7:L7</f>
        <v>7. אופציות</v>
      </c>
      <c r="C25" s="29" t="s">
        <v>59</v>
      </c>
      <c r="G25" s="29" t="s">
        <v>84</v>
      </c>
      <c r="H25" s="29" t="s">
        <v>129</v>
      </c>
      <c r="K25" s="29" t="s">
        <v>130</v>
      </c>
      <c r="S25" s="29" t="s">
        <v>0</v>
      </c>
      <c r="T25" s="29" t="s">
        <v>133</v>
      </c>
      <c r="U25" s="29" t="s">
        <v>137</v>
      </c>
      <c r="V25" s="29" t="s">
        <v>74</v>
      </c>
      <c r="W25" s="30" t="s">
        <v>138</v>
      </c>
    </row>
    <row r="26" spans="2:25" ht="31.5">
      <c r="B26" s="47" t="str">
        <f>'לא סחיר - חוזים עתידיים'!B7:K7</f>
        <v>8. חוזים עתידיים</v>
      </c>
      <c r="C26" s="29" t="s">
        <v>59</v>
      </c>
      <c r="G26" s="29" t="s">
        <v>84</v>
      </c>
      <c r="H26" s="29" t="s">
        <v>129</v>
      </c>
      <c r="K26" s="29" t="s">
        <v>130</v>
      </c>
      <c r="S26" s="29" t="s">
        <v>0</v>
      </c>
      <c r="T26" s="29" t="s">
        <v>133</v>
      </c>
      <c r="U26" s="29" t="s">
        <v>137</v>
      </c>
      <c r="V26" s="30" t="s">
        <v>138</v>
      </c>
    </row>
    <row r="27" spans="2:25" ht="31.5">
      <c r="B27" s="47" t="str">
        <f>'לא סחיר - מוצרים מובנים'!B7:Q7</f>
        <v>9. מוצרים מובנים</v>
      </c>
      <c r="C27" s="29" t="s">
        <v>59</v>
      </c>
      <c r="F27" s="29" t="s">
        <v>66</v>
      </c>
      <c r="I27" s="29" t="s">
        <v>15</v>
      </c>
      <c r="J27" s="29" t="s">
        <v>85</v>
      </c>
      <c r="K27" s="29" t="s">
        <v>130</v>
      </c>
      <c r="L27" s="29" t="s">
        <v>18</v>
      </c>
      <c r="M27" s="29" t="s">
        <v>129</v>
      </c>
      <c r="Q27" s="29" t="s">
        <v>17</v>
      </c>
      <c r="R27" s="29" t="s">
        <v>19</v>
      </c>
      <c r="S27" s="29" t="s">
        <v>0</v>
      </c>
      <c r="T27" s="29" t="s">
        <v>133</v>
      </c>
      <c r="U27" s="29" t="s">
        <v>137</v>
      </c>
      <c r="V27" s="29" t="s">
        <v>74</v>
      </c>
      <c r="W27" s="30" t="s">
        <v>138</v>
      </c>
    </row>
    <row r="28" spans="2:25" ht="31.5">
      <c r="B28" s="51" t="str">
        <f>הלוואות!B6</f>
        <v>1.ד. הלוואות:</v>
      </c>
      <c r="C28" s="29" t="s">
        <v>59</v>
      </c>
      <c r="I28" s="29" t="s">
        <v>15</v>
      </c>
      <c r="J28" s="29" t="s">
        <v>85</v>
      </c>
      <c r="L28" s="29" t="s">
        <v>18</v>
      </c>
      <c r="M28" s="29" t="s">
        <v>129</v>
      </c>
      <c r="Q28" s="13" t="s">
        <v>46</v>
      </c>
      <c r="R28" s="29" t="s">
        <v>19</v>
      </c>
      <c r="S28" s="29" t="s">
        <v>0</v>
      </c>
      <c r="T28" s="29" t="s">
        <v>133</v>
      </c>
      <c r="U28" s="29" t="s">
        <v>137</v>
      </c>
      <c r="V28" s="30" t="s">
        <v>138</v>
      </c>
    </row>
    <row r="29" spans="2:25" ht="47.25">
      <c r="B29" s="51" t="str">
        <f>'פקדונות מעל 3 חודשים'!B6:O6</f>
        <v>1.ה. פקדונות מעל 3 חודשים:</v>
      </c>
      <c r="C29" s="29" t="s">
        <v>59</v>
      </c>
      <c r="E29" s="29" t="s">
        <v>144</v>
      </c>
      <c r="I29" s="29" t="s">
        <v>15</v>
      </c>
      <c r="J29" s="29" t="s">
        <v>85</v>
      </c>
      <c r="L29" s="29" t="s">
        <v>18</v>
      </c>
      <c r="M29" s="29" t="s">
        <v>129</v>
      </c>
      <c r="O29" s="48" t="s">
        <v>68</v>
      </c>
      <c r="P29" s="49"/>
      <c r="R29" s="29" t="s">
        <v>19</v>
      </c>
      <c r="S29" s="29" t="s">
        <v>0</v>
      </c>
      <c r="T29" s="29" t="s">
        <v>133</v>
      </c>
      <c r="U29" s="29" t="s">
        <v>137</v>
      </c>
      <c r="V29" s="30" t="s">
        <v>138</v>
      </c>
    </row>
    <row r="30" spans="2:25" ht="63">
      <c r="B30" s="51" t="str">
        <f>'זכויות מקרקעין'!B6</f>
        <v>1. ו. זכויות במקרקעין:</v>
      </c>
      <c r="C30" s="13" t="s">
        <v>70</v>
      </c>
      <c r="N30" s="48" t="s">
        <v>111</v>
      </c>
      <c r="P30" s="49" t="s">
        <v>71</v>
      </c>
      <c r="U30" s="29" t="s">
        <v>137</v>
      </c>
      <c r="V30" s="14" t="s">
        <v>73</v>
      </c>
    </row>
    <row r="31" spans="2:25" ht="31.5">
      <c r="B31" s="51" t="str">
        <f>'השקעות אחרות '!B6:K6</f>
        <v xml:space="preserve">1. ח. השקעות אחרות </v>
      </c>
      <c r="C31" s="13" t="s">
        <v>15</v>
      </c>
      <c r="J31" s="13" t="s">
        <v>16</v>
      </c>
      <c r="Q31" s="13" t="s">
        <v>72</v>
      </c>
      <c r="R31" s="13" t="s">
        <v>69</v>
      </c>
      <c r="U31" s="29" t="s">
        <v>137</v>
      </c>
      <c r="V31" s="14" t="s">
        <v>73</v>
      </c>
    </row>
    <row r="32" spans="2:25" ht="47.25">
      <c r="B32" s="51" t="str">
        <f>'יתרת התחייבות להשקעה'!B6:D6</f>
        <v>1. ט. יתרות התחייבות להשקעה:</v>
      </c>
      <c r="X32" s="13" t="s">
        <v>135</v>
      </c>
      <c r="Y32" s="14" t="s">
        <v>134</v>
      </c>
    </row>
  </sheetData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 enableFormatConditionsCalculation="0">
    <tabColor rgb="FFFF0000"/>
    <pageSetUpPr fitToPage="1"/>
  </sheetPr>
  <dimension ref="B1:AJ510"/>
  <sheetViews>
    <sheetView rightToLeft="1" zoomScaleNormal="100" workbookViewId="0">
      <selection activeCell="J10" sqref="J10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24.5703125" style="2" customWidth="1"/>
    <col min="4" max="4" width="6.5703125" style="2" bestFit="1" customWidth="1"/>
    <col min="5" max="5" width="4.85546875" style="1" bestFit="1" customWidth="1"/>
    <col min="6" max="6" width="10.710937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3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.28515625" style="1" customWidth="1"/>
    <col min="17" max="17" width="8" style="1" customWidth="1"/>
    <col min="18" max="18" width="8.7109375" style="1" customWidth="1"/>
    <col min="19" max="19" width="10" style="1" customWidth="1"/>
    <col min="20" max="20" width="9.5703125" style="1" customWidth="1"/>
    <col min="21" max="21" width="6.140625" style="1" customWidth="1"/>
    <col min="22" max="23" width="5.7109375" style="1" customWidth="1"/>
    <col min="24" max="24" width="6.85546875" style="1" customWidth="1"/>
    <col min="25" max="25" width="6.42578125" style="1" customWidth="1"/>
    <col min="26" max="26" width="6.7109375" style="1" customWidth="1"/>
    <col min="27" max="27" width="7.28515625" style="1" customWidth="1"/>
    <col min="28" max="34" width="5.7109375" style="1" customWidth="1"/>
    <col min="35" max="35" width="3.42578125" style="1" customWidth="1"/>
    <col min="36" max="36" width="5.7109375" style="1" hidden="1" customWidth="1"/>
    <col min="37" max="37" width="10.140625" style="1" customWidth="1"/>
    <col min="38" max="38" width="13.85546875" style="1" customWidth="1"/>
    <col min="39" max="39" width="5.7109375" style="1" customWidth="1"/>
    <col min="40" max="16384" width="9.140625" style="1"/>
  </cols>
  <sheetData>
    <row r="1" spans="2:15">
      <c r="B1" s="188" t="s">
        <v>206</v>
      </c>
      <c r="C1" s="187" t="s" vm="1">
        <v>271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2:15">
      <c r="B2" s="188" t="s">
        <v>205</v>
      </c>
      <c r="C2" s="187" t="s">
        <v>272</v>
      </c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</row>
    <row r="3" spans="2:15">
      <c r="B3" s="188" t="s">
        <v>207</v>
      </c>
      <c r="C3" s="187" t="s">
        <v>273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</row>
    <row r="4" spans="2:15">
      <c r="B4" s="188" t="s">
        <v>208</v>
      </c>
      <c r="C4" s="187">
        <v>162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</row>
    <row r="6" spans="2:15" ht="26.25" customHeight="1">
      <c r="B6" s="223" t="s">
        <v>236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186"/>
      <c r="N6" s="186"/>
      <c r="O6" s="186"/>
    </row>
    <row r="7" spans="2:15" s="3" customFormat="1" ht="63">
      <c r="B7" s="192" t="s">
        <v>142</v>
      </c>
      <c r="C7" s="193" t="s">
        <v>59</v>
      </c>
      <c r="D7" s="193" t="s">
        <v>144</v>
      </c>
      <c r="E7" s="193" t="s">
        <v>15</v>
      </c>
      <c r="F7" s="193" t="s">
        <v>85</v>
      </c>
      <c r="G7" s="193" t="s">
        <v>129</v>
      </c>
      <c r="H7" s="193" t="s">
        <v>17</v>
      </c>
      <c r="I7" s="193" t="s">
        <v>19</v>
      </c>
      <c r="J7" s="193" t="s">
        <v>79</v>
      </c>
      <c r="K7" s="193" t="s">
        <v>209</v>
      </c>
      <c r="L7" s="193" t="s">
        <v>210</v>
      </c>
      <c r="M7" s="189"/>
      <c r="N7" s="191"/>
      <c r="O7" s="191"/>
    </row>
    <row r="8" spans="2:15" s="3" customFormat="1" ht="28.5" customHeight="1">
      <c r="B8" s="194"/>
      <c r="C8" s="195"/>
      <c r="D8" s="195"/>
      <c r="E8" s="195"/>
      <c r="F8" s="195"/>
      <c r="G8" s="195"/>
      <c r="H8" s="195" t="s">
        <v>20</v>
      </c>
      <c r="I8" s="195" t="s">
        <v>20</v>
      </c>
      <c r="J8" s="195" t="s">
        <v>23</v>
      </c>
      <c r="K8" s="195" t="s">
        <v>20</v>
      </c>
      <c r="L8" s="195" t="s">
        <v>20</v>
      </c>
      <c r="M8" s="191"/>
      <c r="N8" s="191"/>
      <c r="O8" s="191"/>
    </row>
    <row r="9" spans="2:15" s="4" customFormat="1" ht="18" customHeight="1">
      <c r="B9" s="197"/>
      <c r="C9" s="198" t="s">
        <v>1</v>
      </c>
      <c r="D9" s="198" t="s">
        <v>2</v>
      </c>
      <c r="E9" s="198" t="s">
        <v>3</v>
      </c>
      <c r="F9" s="198" t="s">
        <v>4</v>
      </c>
      <c r="G9" s="198" t="s">
        <v>5</v>
      </c>
      <c r="H9" s="198" t="s">
        <v>6</v>
      </c>
      <c r="I9" s="198" t="s">
        <v>7</v>
      </c>
      <c r="J9" s="198" t="s">
        <v>8</v>
      </c>
      <c r="K9" s="198" t="s">
        <v>9</v>
      </c>
      <c r="L9" s="198" t="s">
        <v>10</v>
      </c>
      <c r="M9" s="196"/>
      <c r="N9" s="196"/>
      <c r="O9" s="196"/>
    </row>
    <row r="10" spans="2:15" s="153" customFormat="1" ht="18" customHeight="1">
      <c r="B10" s="199" t="s">
        <v>58</v>
      </c>
      <c r="C10" s="200"/>
      <c r="D10" s="200"/>
      <c r="E10" s="200"/>
      <c r="F10" s="200"/>
      <c r="G10" s="200"/>
      <c r="H10" s="200"/>
      <c r="I10" s="200"/>
      <c r="J10" s="201">
        <f>J11+J50</f>
        <v>2755726.3703100001</v>
      </c>
      <c r="K10" s="202">
        <v>1</v>
      </c>
      <c r="L10" s="202">
        <v>5.5784318423663055E-2</v>
      </c>
      <c r="M10" s="196"/>
      <c r="N10" s="196"/>
      <c r="O10" s="196"/>
    </row>
    <row r="11" spans="2:15" s="137" customFormat="1">
      <c r="B11" s="203" t="s">
        <v>266</v>
      </c>
      <c r="C11" s="204"/>
      <c r="D11" s="204"/>
      <c r="E11" s="204"/>
      <c r="F11" s="204"/>
      <c r="G11" s="204"/>
      <c r="H11" s="204"/>
      <c r="I11" s="204"/>
      <c r="J11" s="205">
        <f>J12+J20+J47</f>
        <v>1616515.8503099999</v>
      </c>
      <c r="K11" s="206">
        <v>0.38667261396469998</v>
      </c>
      <c r="L11" s="206">
        <v>3.2723160282427013E-2</v>
      </c>
      <c r="M11" s="186"/>
      <c r="N11" s="186"/>
      <c r="O11" s="186"/>
    </row>
    <row r="12" spans="2:15" s="137" customFormat="1">
      <c r="B12" s="207" t="s">
        <v>55</v>
      </c>
      <c r="C12" s="204"/>
      <c r="D12" s="204"/>
      <c r="E12" s="204"/>
      <c r="F12" s="204"/>
      <c r="G12" s="204"/>
      <c r="H12" s="204"/>
      <c r="I12" s="204"/>
      <c r="J12" s="205">
        <v>1472139.2869199999</v>
      </c>
      <c r="K12" s="206">
        <v>0.34086213357073297</v>
      </c>
      <c r="L12" s="206">
        <v>2.9800542837054647E-2</v>
      </c>
      <c r="M12" s="186"/>
      <c r="N12" s="186"/>
      <c r="O12" s="186"/>
    </row>
    <row r="13" spans="2:15" s="137" customFormat="1">
      <c r="B13" s="209" t="s">
        <v>2636</v>
      </c>
      <c r="C13" s="210" t="s">
        <v>2637</v>
      </c>
      <c r="D13" s="210">
        <v>26</v>
      </c>
      <c r="E13" s="210" t="s">
        <v>2638</v>
      </c>
      <c r="F13" s="210" t="s">
        <v>187</v>
      </c>
      <c r="G13" s="211" t="s">
        <v>191</v>
      </c>
      <c r="H13" s="212">
        <v>0</v>
      </c>
      <c r="I13" s="212">
        <v>0</v>
      </c>
      <c r="J13" s="213">
        <v>11794.60853</v>
      </c>
      <c r="K13" s="214">
        <v>4.8101363343644368E-3</v>
      </c>
      <c r="L13" s="214">
        <v>2.387584788121043E-4</v>
      </c>
      <c r="M13" s="208"/>
      <c r="N13" s="208"/>
      <c r="O13" s="208"/>
    </row>
    <row r="14" spans="2:15" s="137" customFormat="1">
      <c r="B14" s="209" t="s">
        <v>2639</v>
      </c>
      <c r="C14" s="210" t="s">
        <v>2640</v>
      </c>
      <c r="D14" s="210">
        <v>95</v>
      </c>
      <c r="E14" s="210" t="s">
        <v>747</v>
      </c>
      <c r="F14" s="210"/>
      <c r="G14" s="211" t="s">
        <v>191</v>
      </c>
      <c r="H14" s="212">
        <v>0</v>
      </c>
      <c r="I14" s="212">
        <v>0</v>
      </c>
      <c r="J14" s="213">
        <v>0</v>
      </c>
      <c r="K14" s="214">
        <v>8.0539662203438104E-7</v>
      </c>
      <c r="L14" s="214">
        <v>0</v>
      </c>
      <c r="M14" s="208"/>
      <c r="N14" s="208"/>
      <c r="O14" s="208"/>
    </row>
    <row r="15" spans="2:15" s="137" customFormat="1">
      <c r="B15" s="209" t="s">
        <v>2642</v>
      </c>
      <c r="C15" s="210" t="s">
        <v>2643</v>
      </c>
      <c r="D15" s="210">
        <v>12</v>
      </c>
      <c r="E15" s="210" t="s">
        <v>358</v>
      </c>
      <c r="F15" s="210" t="s">
        <v>189</v>
      </c>
      <c r="G15" s="211" t="s">
        <v>191</v>
      </c>
      <c r="H15" s="212">
        <v>0</v>
      </c>
      <c r="I15" s="212">
        <v>0</v>
      </c>
      <c r="J15" s="213">
        <v>589804.33869999996</v>
      </c>
      <c r="K15" s="214">
        <v>0.21409172953599753</v>
      </c>
      <c r="L15" s="214">
        <v>1.1939420146638062E-2</v>
      </c>
      <c r="M15" s="208"/>
      <c r="N15" s="208"/>
      <c r="O15" s="215"/>
    </row>
    <row r="16" spans="2:15" s="137" customFormat="1">
      <c r="B16" s="209" t="s">
        <v>2644</v>
      </c>
      <c r="C16" s="210" t="s">
        <v>2645</v>
      </c>
      <c r="D16" s="210">
        <v>10</v>
      </c>
      <c r="E16" s="210" t="s">
        <v>358</v>
      </c>
      <c r="F16" s="210" t="s">
        <v>189</v>
      </c>
      <c r="G16" s="211" t="s">
        <v>191</v>
      </c>
      <c r="H16" s="212">
        <v>0</v>
      </c>
      <c r="I16" s="212">
        <v>0</v>
      </c>
      <c r="J16" s="213">
        <v>841170.24471999996</v>
      </c>
      <c r="K16" s="214">
        <v>8.8456723052139669E-2</v>
      </c>
      <c r="L16" s="214">
        <v>1.7027824835433747E-2</v>
      </c>
      <c r="M16" s="208"/>
      <c r="N16" s="208"/>
      <c r="O16" s="208"/>
    </row>
    <row r="17" spans="2:12" s="137" customFormat="1">
      <c r="B17" s="209" t="s">
        <v>2646</v>
      </c>
      <c r="C17" s="210" t="s">
        <v>2647</v>
      </c>
      <c r="D17" s="210">
        <v>20</v>
      </c>
      <c r="E17" s="210" t="s">
        <v>358</v>
      </c>
      <c r="F17" s="210" t="s">
        <v>189</v>
      </c>
      <c r="G17" s="211" t="s">
        <v>191</v>
      </c>
      <c r="H17" s="212">
        <v>0</v>
      </c>
      <c r="I17" s="212">
        <v>0</v>
      </c>
      <c r="J17" s="213">
        <v>29330.163219999999</v>
      </c>
      <c r="K17" s="214">
        <v>1.194175297036585E-2</v>
      </c>
      <c r="L17" s="214">
        <v>5.9373103701627742E-4</v>
      </c>
    </row>
    <row r="18" spans="2:12" s="137" customFormat="1">
      <c r="B18" s="209" t="s">
        <v>2648</v>
      </c>
      <c r="C18" s="210" t="s">
        <v>2649</v>
      </c>
      <c r="D18" s="210">
        <v>11</v>
      </c>
      <c r="E18" s="210" t="s">
        <v>414</v>
      </c>
      <c r="F18" s="210" t="s">
        <v>189</v>
      </c>
      <c r="G18" s="211" t="s">
        <v>191</v>
      </c>
      <c r="H18" s="212">
        <v>0</v>
      </c>
      <c r="I18" s="212">
        <v>0</v>
      </c>
      <c r="J18" s="213">
        <v>39.931750000000001</v>
      </c>
      <c r="K18" s="214">
        <v>1.66936380344796E-5</v>
      </c>
      <c r="L18" s="214">
        <v>8.0833915445816383E-7</v>
      </c>
    </row>
    <row r="19" spans="2:12" s="137" customFormat="1">
      <c r="B19" s="216"/>
      <c r="C19" s="210"/>
      <c r="D19" s="210"/>
      <c r="E19" s="210"/>
      <c r="F19" s="210"/>
      <c r="G19" s="210"/>
      <c r="H19" s="210"/>
      <c r="I19" s="210"/>
      <c r="J19" s="210"/>
      <c r="K19" s="214"/>
      <c r="L19" s="210"/>
    </row>
    <row r="20" spans="2:12" s="137" customFormat="1">
      <c r="B20" s="207" t="s">
        <v>56</v>
      </c>
      <c r="C20" s="204"/>
      <c r="D20" s="204"/>
      <c r="E20" s="204"/>
      <c r="F20" s="204"/>
      <c r="G20" s="204"/>
      <c r="H20" s="204"/>
      <c r="I20" s="204"/>
      <c r="J20" s="205">
        <v>140907.32996999999</v>
      </c>
      <c r="K20" s="206">
        <v>4.4398209893090027E-2</v>
      </c>
      <c r="L20" s="206">
        <v>2.8523896890295885E-3</v>
      </c>
    </row>
    <row r="21" spans="2:12" s="137" customFormat="1">
      <c r="B21" s="209" t="s">
        <v>2636</v>
      </c>
      <c r="C21" s="210" t="s">
        <v>2650</v>
      </c>
      <c r="D21" s="210">
        <v>26</v>
      </c>
      <c r="E21" s="210" t="s">
        <v>2638</v>
      </c>
      <c r="F21" s="210" t="s">
        <v>187</v>
      </c>
      <c r="G21" s="211" t="s">
        <v>193</v>
      </c>
      <c r="H21" s="212">
        <v>0</v>
      </c>
      <c r="I21" s="212">
        <v>0</v>
      </c>
      <c r="J21" s="213">
        <v>3661.3743599999998</v>
      </c>
      <c r="K21" s="214">
        <v>1.5207236906697838E-3</v>
      </c>
      <c r="L21" s="214">
        <v>7.4117268948072657E-5</v>
      </c>
    </row>
    <row r="22" spans="2:12" s="137" customFormat="1">
      <c r="B22" s="209" t="s">
        <v>2636</v>
      </c>
      <c r="C22" s="210" t="s">
        <v>2651</v>
      </c>
      <c r="D22" s="210">
        <v>26</v>
      </c>
      <c r="E22" s="210" t="s">
        <v>2638</v>
      </c>
      <c r="F22" s="210" t="s">
        <v>187</v>
      </c>
      <c r="G22" s="211" t="s">
        <v>190</v>
      </c>
      <c r="H22" s="212">
        <v>0</v>
      </c>
      <c r="I22" s="212">
        <v>0</v>
      </c>
      <c r="J22" s="213">
        <v>12918.30809</v>
      </c>
      <c r="K22" s="214">
        <v>4.9097786669625399E-3</v>
      </c>
      <c r="L22" s="214">
        <v>2.6150554980687444E-4</v>
      </c>
    </row>
    <row r="23" spans="2:12" s="137" customFormat="1">
      <c r="B23" s="209" t="s">
        <v>2636</v>
      </c>
      <c r="C23" s="210" t="s">
        <v>2652</v>
      </c>
      <c r="D23" s="210">
        <v>26</v>
      </c>
      <c r="E23" s="210" t="s">
        <v>2638</v>
      </c>
      <c r="F23" s="210" t="s">
        <v>187</v>
      </c>
      <c r="G23" s="211" t="s">
        <v>192</v>
      </c>
      <c r="H23" s="212">
        <v>0</v>
      </c>
      <c r="I23" s="212">
        <v>0</v>
      </c>
      <c r="J23" s="213">
        <v>4087.7530499999998</v>
      </c>
      <c r="K23" s="214">
        <v>2.9376904971923617E-3</v>
      </c>
      <c r="L23" s="214">
        <v>8.2748460662775356E-5</v>
      </c>
    </row>
    <row r="24" spans="2:12" s="137" customFormat="1">
      <c r="B24" s="209" t="s">
        <v>2636</v>
      </c>
      <c r="C24" s="210" t="s">
        <v>2653</v>
      </c>
      <c r="D24" s="210">
        <v>26</v>
      </c>
      <c r="E24" s="210" t="s">
        <v>2638</v>
      </c>
      <c r="F24" s="210" t="s">
        <v>187</v>
      </c>
      <c r="G24" s="211" t="s">
        <v>199</v>
      </c>
      <c r="H24" s="212">
        <v>0</v>
      </c>
      <c r="I24" s="212">
        <v>0</v>
      </c>
      <c r="J24" s="213">
        <v>9.6049999999999996E-2</v>
      </c>
      <c r="K24" s="214">
        <v>9.790832596531575E-7</v>
      </c>
      <c r="L24" s="214">
        <v>1.9443419280574139E-9</v>
      </c>
    </row>
    <row r="25" spans="2:12" s="137" customFormat="1">
      <c r="B25" s="209" t="s">
        <v>2636</v>
      </c>
      <c r="C25" s="210" t="s">
        <v>2654</v>
      </c>
      <c r="D25" s="210">
        <v>26</v>
      </c>
      <c r="E25" s="210" t="s">
        <v>2638</v>
      </c>
      <c r="F25" s="210" t="s">
        <v>187</v>
      </c>
      <c r="G25" s="211" t="s">
        <v>200</v>
      </c>
      <c r="H25" s="212">
        <v>0</v>
      </c>
      <c r="I25" s="212">
        <v>0</v>
      </c>
      <c r="J25" s="213">
        <v>8949.5238599999993</v>
      </c>
      <c r="K25" s="214">
        <v>3.6457751841927379E-3</v>
      </c>
      <c r="L25" s="214">
        <v>1.8116537716968481E-4</v>
      </c>
    </row>
    <row r="26" spans="2:12" s="137" customFormat="1">
      <c r="B26" s="209" t="s">
        <v>2636</v>
      </c>
      <c r="C26" s="210" t="s">
        <v>2655</v>
      </c>
      <c r="D26" s="210">
        <v>26</v>
      </c>
      <c r="E26" s="210" t="s">
        <v>2638</v>
      </c>
      <c r="F26" s="210" t="s">
        <v>187</v>
      </c>
      <c r="G26" s="211" t="s">
        <v>1511</v>
      </c>
      <c r="H26" s="212">
        <v>0</v>
      </c>
      <c r="I26" s="212">
        <v>0</v>
      </c>
      <c r="J26" s="213">
        <v>5.0518299999999998</v>
      </c>
      <c r="K26" s="214">
        <v>2.0579683050043738E-6</v>
      </c>
      <c r="L26" s="214">
        <v>1.0226428820841524E-7</v>
      </c>
    </row>
    <row r="27" spans="2:12" s="137" customFormat="1">
      <c r="B27" s="209" t="s">
        <v>2636</v>
      </c>
      <c r="C27" s="210" t="s">
        <v>2656</v>
      </c>
      <c r="D27" s="210">
        <v>26</v>
      </c>
      <c r="E27" s="210" t="s">
        <v>2638</v>
      </c>
      <c r="F27" s="210" t="s">
        <v>187</v>
      </c>
      <c r="G27" s="211" t="s">
        <v>197</v>
      </c>
      <c r="H27" s="212">
        <v>0</v>
      </c>
      <c r="I27" s="212">
        <v>0</v>
      </c>
      <c r="J27" s="213">
        <v>0.74696000000000007</v>
      </c>
      <c r="K27" s="214">
        <v>3.0428973364227757E-7</v>
      </c>
      <c r="L27" s="214">
        <v>1.5120725107566539E-8</v>
      </c>
    </row>
    <row r="28" spans="2:12" s="137" customFormat="1">
      <c r="B28" s="209" t="s">
        <v>2636</v>
      </c>
      <c r="C28" s="210" t="s">
        <v>2657</v>
      </c>
      <c r="D28" s="210">
        <v>26</v>
      </c>
      <c r="E28" s="210" t="s">
        <v>2638</v>
      </c>
      <c r="F28" s="210" t="s">
        <v>187</v>
      </c>
      <c r="G28" s="211" t="s">
        <v>198</v>
      </c>
      <c r="H28" s="212">
        <v>0</v>
      </c>
      <c r="I28" s="212">
        <v>0</v>
      </c>
      <c r="J28" s="213">
        <v>8.5699999999999995E-3</v>
      </c>
      <c r="K28" s="214">
        <v>3.4911682249575858E-9</v>
      </c>
      <c r="L28" s="214">
        <v>1.7348266864603888E-10</v>
      </c>
    </row>
    <row r="29" spans="2:12" s="137" customFormat="1">
      <c r="B29" s="209" t="s">
        <v>2639</v>
      </c>
      <c r="C29" s="210" t="s">
        <v>2658</v>
      </c>
      <c r="D29" s="210">
        <v>95</v>
      </c>
      <c r="E29" s="210" t="s">
        <v>747</v>
      </c>
      <c r="F29" s="210"/>
      <c r="G29" s="211" t="s">
        <v>190</v>
      </c>
      <c r="H29" s="212">
        <v>0</v>
      </c>
      <c r="I29" s="212">
        <v>0</v>
      </c>
      <c r="J29" s="213">
        <v>1.1379999999999999E-2</v>
      </c>
      <c r="K29" s="214">
        <v>2.6297418155649012E-7</v>
      </c>
      <c r="L29" s="214">
        <v>2.3036555066416834E-10</v>
      </c>
    </row>
    <row r="30" spans="2:12" s="137" customFormat="1">
      <c r="B30" s="209" t="s">
        <v>2639</v>
      </c>
      <c r="C30" s="210" t="s">
        <v>2659</v>
      </c>
      <c r="D30" s="210">
        <v>95</v>
      </c>
      <c r="E30" s="210" t="s">
        <v>747</v>
      </c>
      <c r="F30" s="210"/>
      <c r="G30" s="211" t="s">
        <v>192</v>
      </c>
      <c r="H30" s="212">
        <v>0</v>
      </c>
      <c r="I30" s="212">
        <v>0</v>
      </c>
      <c r="J30" s="213">
        <v>7.7000000000000007E-4</v>
      </c>
      <c r="K30" s="214">
        <v>3.1367555813504569E-10</v>
      </c>
      <c r="L30" s="214">
        <v>1.5587124254078175E-11</v>
      </c>
    </row>
    <row r="31" spans="2:12" s="137" customFormat="1">
      <c r="B31" s="209" t="s">
        <v>2639</v>
      </c>
      <c r="C31" s="210" t="s">
        <v>2660</v>
      </c>
      <c r="D31" s="210">
        <v>95</v>
      </c>
      <c r="E31" s="210" t="s">
        <v>747</v>
      </c>
      <c r="F31" s="210"/>
      <c r="G31" s="211" t="s">
        <v>200</v>
      </c>
      <c r="H31" s="212">
        <v>0</v>
      </c>
      <c r="I31" s="212">
        <v>0</v>
      </c>
      <c r="J31" s="213">
        <v>1.4999999999999999E-4</v>
      </c>
      <c r="K31" s="214">
        <v>6.1105628208125769E-11</v>
      </c>
      <c r="L31" s="214">
        <v>3.036452776768475E-12</v>
      </c>
    </row>
    <row r="32" spans="2:12" s="137" customFormat="1">
      <c r="B32" s="209" t="s">
        <v>2642</v>
      </c>
      <c r="C32" s="210" t="s">
        <v>2661</v>
      </c>
      <c r="D32" s="210">
        <v>12</v>
      </c>
      <c r="E32" s="210" t="s">
        <v>358</v>
      </c>
      <c r="F32" s="210" t="s">
        <v>189</v>
      </c>
      <c r="G32" s="211" t="s">
        <v>193</v>
      </c>
      <c r="H32" s="212">
        <v>0</v>
      </c>
      <c r="I32" s="212">
        <v>0</v>
      </c>
      <c r="J32" s="213">
        <v>4.6141899999999998</v>
      </c>
      <c r="K32" s="214">
        <v>1.8796865241443459E-6</v>
      </c>
      <c r="L32" s="214">
        <v>9.3405133586915536E-8</v>
      </c>
    </row>
    <row r="33" spans="2:12" s="137" customFormat="1">
      <c r="B33" s="209" t="s">
        <v>2642</v>
      </c>
      <c r="C33" s="210" t="s">
        <v>2662</v>
      </c>
      <c r="D33" s="210">
        <v>12</v>
      </c>
      <c r="E33" s="210" t="s">
        <v>358</v>
      </c>
      <c r="F33" s="210" t="s">
        <v>189</v>
      </c>
      <c r="G33" s="211" t="s">
        <v>190</v>
      </c>
      <c r="H33" s="212">
        <v>0</v>
      </c>
      <c r="I33" s="212">
        <v>0</v>
      </c>
      <c r="J33" s="213">
        <v>53447.907659999997</v>
      </c>
      <c r="K33" s="214">
        <v>2.311691684730522E-2</v>
      </c>
      <c r="L33" s="214">
        <v>1.0819469841778138E-3</v>
      </c>
    </row>
    <row r="34" spans="2:12" s="137" customFormat="1">
      <c r="B34" s="209" t="s">
        <v>2642</v>
      </c>
      <c r="C34" s="210" t="s">
        <v>2663</v>
      </c>
      <c r="D34" s="210">
        <v>12</v>
      </c>
      <c r="E34" s="210" t="s">
        <v>358</v>
      </c>
      <c r="F34" s="210" t="s">
        <v>189</v>
      </c>
      <c r="G34" s="211" t="s">
        <v>192</v>
      </c>
      <c r="H34" s="212">
        <v>0</v>
      </c>
      <c r="I34" s="212">
        <v>0</v>
      </c>
      <c r="J34" s="213">
        <v>589.80028000000004</v>
      </c>
      <c r="K34" s="214">
        <v>-7.1729542349978554E-4</v>
      </c>
      <c r="L34" s="214">
        <v>1.193933798629883E-5</v>
      </c>
    </row>
    <row r="35" spans="2:12" s="137" customFormat="1">
      <c r="B35" s="209" t="s">
        <v>2642</v>
      </c>
      <c r="C35" s="210" t="s">
        <v>2664</v>
      </c>
      <c r="D35" s="210">
        <v>12</v>
      </c>
      <c r="E35" s="210" t="s">
        <v>358</v>
      </c>
      <c r="F35" s="210" t="s">
        <v>189</v>
      </c>
      <c r="G35" s="211" t="s">
        <v>200</v>
      </c>
      <c r="H35" s="212">
        <v>0</v>
      </c>
      <c r="I35" s="212">
        <v>0</v>
      </c>
      <c r="J35" s="213">
        <v>1.4895999999999998</v>
      </c>
      <c r="K35" s="214">
        <v>6.0681962519216096E-7</v>
      </c>
      <c r="L35" s="214">
        <v>3.0154000375162135E-8</v>
      </c>
    </row>
    <row r="36" spans="2:12" s="137" customFormat="1">
      <c r="B36" s="209" t="s">
        <v>2644</v>
      </c>
      <c r="C36" s="210" t="s">
        <v>2665</v>
      </c>
      <c r="D36" s="210">
        <v>10</v>
      </c>
      <c r="E36" s="210" t="s">
        <v>358</v>
      </c>
      <c r="F36" s="210" t="s">
        <v>189</v>
      </c>
      <c r="G36" s="211" t="s">
        <v>193</v>
      </c>
      <c r="H36" s="212">
        <v>0</v>
      </c>
      <c r="I36" s="212">
        <v>0</v>
      </c>
      <c r="J36" s="213">
        <v>51.630879999999998</v>
      </c>
      <c r="K36" s="214">
        <v>2.1032915715589047E-5</v>
      </c>
      <c r="L36" s="214">
        <v>1.0451648596199996E-6</v>
      </c>
    </row>
    <row r="37" spans="2:12" s="137" customFormat="1">
      <c r="B37" s="209" t="s">
        <v>2644</v>
      </c>
      <c r="C37" s="210" t="s">
        <v>2666</v>
      </c>
      <c r="D37" s="210">
        <v>10</v>
      </c>
      <c r="E37" s="210" t="s">
        <v>358</v>
      </c>
      <c r="F37" s="210" t="s">
        <v>189</v>
      </c>
      <c r="G37" s="211" t="s">
        <v>190</v>
      </c>
      <c r="H37" s="212">
        <v>0</v>
      </c>
      <c r="I37" s="212">
        <v>0</v>
      </c>
      <c r="J37" s="213">
        <v>54078.427779999998</v>
      </c>
      <c r="K37" s="214">
        <v>5.5785137288112182E-3</v>
      </c>
      <c r="L37" s="214">
        <v>1.0947106146390298E-3</v>
      </c>
    </row>
    <row r="38" spans="2:12" s="137" customFormat="1">
      <c r="B38" s="209" t="s">
        <v>2644</v>
      </c>
      <c r="C38" s="210" t="s">
        <v>2667</v>
      </c>
      <c r="D38" s="210">
        <v>10</v>
      </c>
      <c r="E38" s="210" t="s">
        <v>358</v>
      </c>
      <c r="F38" s="210" t="s">
        <v>189</v>
      </c>
      <c r="G38" s="211" t="s">
        <v>199</v>
      </c>
      <c r="H38" s="212">
        <v>0</v>
      </c>
      <c r="I38" s="212">
        <v>0</v>
      </c>
      <c r="J38" s="213">
        <v>-1.16665</v>
      </c>
      <c r="K38" s="214">
        <v>5.2178014452747659E-6</v>
      </c>
      <c r="L38" s="214">
        <v>-2.3616517546779614E-8</v>
      </c>
    </row>
    <row r="39" spans="2:12" s="137" customFormat="1">
      <c r="B39" s="209" t="s">
        <v>2644</v>
      </c>
      <c r="C39" s="210" t="s">
        <v>2668</v>
      </c>
      <c r="D39" s="210">
        <v>10</v>
      </c>
      <c r="E39" s="210" t="s">
        <v>358</v>
      </c>
      <c r="F39" s="210" t="s">
        <v>189</v>
      </c>
      <c r="G39" s="211" t="s">
        <v>192</v>
      </c>
      <c r="H39" s="212">
        <v>0</v>
      </c>
      <c r="I39" s="212">
        <v>0</v>
      </c>
      <c r="J39" s="213">
        <v>719.15293999999994</v>
      </c>
      <c r="K39" s="214">
        <v>2.4023959671393203E-3</v>
      </c>
      <c r="L39" s="214">
        <v>1.4557826277228084E-5</v>
      </c>
    </row>
    <row r="40" spans="2:12" s="137" customFormat="1">
      <c r="B40" s="209" t="s">
        <v>2644</v>
      </c>
      <c r="C40" s="210" t="s">
        <v>2669</v>
      </c>
      <c r="D40" s="210">
        <v>10</v>
      </c>
      <c r="E40" s="210" t="s">
        <v>358</v>
      </c>
      <c r="F40" s="210" t="s">
        <v>189</v>
      </c>
      <c r="G40" s="211" t="s">
        <v>200</v>
      </c>
      <c r="H40" s="212">
        <v>0</v>
      </c>
      <c r="I40" s="212">
        <v>0</v>
      </c>
      <c r="J40" s="213">
        <v>5.8111600000000001</v>
      </c>
      <c r="K40" s="214">
        <v>-9.3206044189273155E-7</v>
      </c>
      <c r="L40" s="214">
        <v>1.1763541945497262E-7</v>
      </c>
    </row>
    <row r="41" spans="2:12" s="137" customFormat="1">
      <c r="B41" s="209" t="s">
        <v>2644</v>
      </c>
      <c r="C41" s="210" t="s">
        <v>2670</v>
      </c>
      <c r="D41" s="210">
        <v>10</v>
      </c>
      <c r="E41" s="210" t="s">
        <v>358</v>
      </c>
      <c r="F41" s="210" t="s">
        <v>189</v>
      </c>
      <c r="G41" s="211" t="s">
        <v>195</v>
      </c>
      <c r="H41" s="212">
        <v>0</v>
      </c>
      <c r="I41" s="212">
        <v>0</v>
      </c>
      <c r="J41" s="213">
        <v>0.52400999999999998</v>
      </c>
      <c r="K41" s="214">
        <v>2.1346640158226658E-7</v>
      </c>
      <c r="L41" s="214">
        <v>1.0607544130362991E-8</v>
      </c>
    </row>
    <row r="42" spans="2:12" s="137" customFormat="1">
      <c r="B42" s="209" t="s">
        <v>2646</v>
      </c>
      <c r="C42" s="210" t="s">
        <v>2671</v>
      </c>
      <c r="D42" s="210">
        <v>20</v>
      </c>
      <c r="E42" s="210" t="s">
        <v>358</v>
      </c>
      <c r="F42" s="210" t="s">
        <v>189</v>
      </c>
      <c r="G42" s="211" t="s">
        <v>190</v>
      </c>
      <c r="H42" s="212">
        <v>0</v>
      </c>
      <c r="I42" s="212">
        <v>0</v>
      </c>
      <c r="J42" s="213">
        <v>2358.2240499999998</v>
      </c>
      <c r="K42" s="214">
        <v>9.6067174687173738E-4</v>
      </c>
      <c r="L42" s="214">
        <v>4.7737573099097998E-5</v>
      </c>
    </row>
    <row r="43" spans="2:12" s="137" customFormat="1">
      <c r="B43" s="209" t="s">
        <v>2646</v>
      </c>
      <c r="C43" s="210" t="s">
        <v>2672</v>
      </c>
      <c r="D43" s="210">
        <v>20</v>
      </c>
      <c r="E43" s="210" t="s">
        <v>358</v>
      </c>
      <c r="F43" s="210" t="s">
        <v>189</v>
      </c>
      <c r="G43" s="211" t="s">
        <v>192</v>
      </c>
      <c r="H43" s="212">
        <v>0</v>
      </c>
      <c r="I43" s="212">
        <v>0</v>
      </c>
      <c r="J43" s="213">
        <v>4.0069900000000001</v>
      </c>
      <c r="K43" s="214">
        <v>1.6323309411578528E-6</v>
      </c>
      <c r="L43" s="214">
        <v>8.1113572746556764E-8</v>
      </c>
    </row>
    <row r="44" spans="2:12" s="137" customFormat="1">
      <c r="B44" s="209" t="s">
        <v>2648</v>
      </c>
      <c r="C44" s="210" t="s">
        <v>2673</v>
      </c>
      <c r="D44" s="210">
        <v>11</v>
      </c>
      <c r="E44" s="210" t="s">
        <v>414</v>
      </c>
      <c r="F44" s="210" t="s">
        <v>189</v>
      </c>
      <c r="G44" s="211" t="s">
        <v>190</v>
      </c>
      <c r="H44" s="212">
        <v>0</v>
      </c>
      <c r="I44" s="212">
        <v>0</v>
      </c>
      <c r="J44" s="213">
        <v>5.8019999999999996</v>
      </c>
      <c r="K44" s="214">
        <v>2.363565699090305E-6</v>
      </c>
      <c r="L44" s="214">
        <v>1.1744999340540463E-7</v>
      </c>
    </row>
    <row r="45" spans="2:12" s="137" customFormat="1">
      <c r="B45" s="209" t="s">
        <v>2648</v>
      </c>
      <c r="C45" s="210" t="s">
        <v>2674</v>
      </c>
      <c r="D45" s="210">
        <v>11</v>
      </c>
      <c r="E45" s="210" t="s">
        <v>414</v>
      </c>
      <c r="F45" s="210" t="s">
        <v>189</v>
      </c>
      <c r="G45" s="211" t="s">
        <v>192</v>
      </c>
      <c r="H45" s="212">
        <v>0</v>
      </c>
      <c r="I45" s="212">
        <v>0</v>
      </c>
      <c r="J45" s="213">
        <v>18.23001</v>
      </c>
      <c r="K45" s="214">
        <v>7.4263747552694333E-6</v>
      </c>
      <c r="L45" s="214">
        <v>3.6903042990011384E-7</v>
      </c>
    </row>
    <row r="46" spans="2:12" s="137" customFormat="1">
      <c r="B46" s="216"/>
      <c r="C46" s="210"/>
      <c r="D46" s="210"/>
      <c r="E46" s="210"/>
      <c r="F46" s="210"/>
      <c r="G46" s="210"/>
      <c r="H46" s="210"/>
      <c r="I46" s="210"/>
      <c r="J46" s="210"/>
      <c r="K46" s="214"/>
      <c r="L46" s="210"/>
    </row>
    <row r="47" spans="2:12" s="137" customFormat="1">
      <c r="B47" s="207" t="s">
        <v>57</v>
      </c>
      <c r="C47" s="204"/>
      <c r="D47" s="204"/>
      <c r="E47" s="204"/>
      <c r="F47" s="204"/>
      <c r="G47" s="204"/>
      <c r="H47" s="204"/>
      <c r="I47" s="204"/>
      <c r="J47" s="205">
        <v>3469.23342</v>
      </c>
      <c r="K47" s="206">
        <v>1.4122705008769738E-3</v>
      </c>
      <c r="L47" s="206">
        <v>7.0227756342779968E-5</v>
      </c>
    </row>
    <row r="48" spans="2:12" s="137" customFormat="1">
      <c r="B48" s="209" t="s">
        <v>2639</v>
      </c>
      <c r="C48" s="210" t="s">
        <v>2675</v>
      </c>
      <c r="D48" s="210">
        <v>95</v>
      </c>
      <c r="E48" s="210" t="s">
        <v>747</v>
      </c>
      <c r="F48" s="210"/>
      <c r="G48" s="211" t="s">
        <v>191</v>
      </c>
      <c r="H48" s="212">
        <v>0</v>
      </c>
      <c r="I48" s="212">
        <v>0</v>
      </c>
      <c r="J48" s="213">
        <v>3469.23342</v>
      </c>
      <c r="K48" s="214">
        <v>1.4122705008769738E-3</v>
      </c>
      <c r="L48" s="214">
        <v>7.0227756342779968E-5</v>
      </c>
    </row>
    <row r="49" spans="2:12" s="137" customFormat="1">
      <c r="B49" s="216"/>
      <c r="C49" s="210"/>
      <c r="D49" s="210"/>
      <c r="E49" s="210"/>
      <c r="F49" s="210"/>
      <c r="G49" s="210"/>
      <c r="H49" s="210"/>
      <c r="I49" s="210"/>
      <c r="J49" s="210"/>
      <c r="K49" s="214"/>
      <c r="L49" s="210"/>
    </row>
    <row r="50" spans="2:12" s="137" customFormat="1">
      <c r="B50" s="203" t="s">
        <v>265</v>
      </c>
      <c r="C50" s="204"/>
      <c r="D50" s="204"/>
      <c r="E50" s="204"/>
      <c r="F50" s="204"/>
      <c r="G50" s="204"/>
      <c r="H50" s="204"/>
      <c r="I50" s="204"/>
      <c r="J50" s="205">
        <v>1139210.52</v>
      </c>
      <c r="K50" s="206">
        <v>0.61332738603530002</v>
      </c>
      <c r="L50" s="206">
        <v>2.3061158141236035E-2</v>
      </c>
    </row>
    <row r="51" spans="2:12" s="137" customFormat="1">
      <c r="B51" s="207" t="s">
        <v>56</v>
      </c>
      <c r="C51" s="204"/>
      <c r="D51" s="204"/>
      <c r="E51" s="204"/>
      <c r="F51" s="204"/>
      <c r="G51" s="204"/>
      <c r="H51" s="204"/>
      <c r="I51" s="204"/>
      <c r="J51" s="205">
        <f>SUM(J52:J61)</f>
        <v>1139210.5217299997</v>
      </c>
      <c r="K51" s="206">
        <v>0.6133273860352999</v>
      </c>
      <c r="L51" s="206">
        <v>2.3061158141236035E-2</v>
      </c>
    </row>
    <row r="52" spans="2:12" s="137" customFormat="1">
      <c r="B52" s="209" t="s">
        <v>2676</v>
      </c>
      <c r="C52" s="210" t="s">
        <v>2677</v>
      </c>
      <c r="D52" s="210">
        <v>91</v>
      </c>
      <c r="E52" s="210" t="s">
        <v>2638</v>
      </c>
      <c r="F52" s="210" t="s">
        <v>2678</v>
      </c>
      <c r="G52" s="211" t="s">
        <v>193</v>
      </c>
      <c r="H52" s="212">
        <v>0</v>
      </c>
      <c r="I52" s="212">
        <v>0</v>
      </c>
      <c r="J52" s="213">
        <v>119573.37996000001</v>
      </c>
      <c r="K52" s="214">
        <v>1.2467515678285497E-2</v>
      </c>
      <c r="L52" s="214">
        <v>2.42052614404756E-3</v>
      </c>
    </row>
    <row r="53" spans="2:12" s="137" customFormat="1">
      <c r="B53" s="209" t="s">
        <v>2676</v>
      </c>
      <c r="C53" s="210" t="s">
        <v>2679</v>
      </c>
      <c r="D53" s="210">
        <v>91</v>
      </c>
      <c r="E53" s="210" t="s">
        <v>2638</v>
      </c>
      <c r="F53" s="210" t="s">
        <v>2678</v>
      </c>
      <c r="G53" s="211" t="s">
        <v>190</v>
      </c>
      <c r="H53" s="212">
        <v>0</v>
      </c>
      <c r="I53" s="212">
        <v>0</v>
      </c>
      <c r="J53" s="213">
        <v>851007.04799999995</v>
      </c>
      <c r="K53" s="214">
        <v>0.37117818016138959</v>
      </c>
      <c r="L53" s="214">
        <v>1.7227049887357512E-2</v>
      </c>
    </row>
    <row r="54" spans="2:12" s="137" customFormat="1">
      <c r="B54" s="209" t="s">
        <v>2676</v>
      </c>
      <c r="C54" s="210" t="s">
        <v>2680</v>
      </c>
      <c r="D54" s="210">
        <v>91</v>
      </c>
      <c r="E54" s="210" t="s">
        <v>2638</v>
      </c>
      <c r="F54" s="210" t="s">
        <v>2678</v>
      </c>
      <c r="G54" s="211" t="s">
        <v>1511</v>
      </c>
      <c r="H54" s="212">
        <v>0</v>
      </c>
      <c r="I54" s="212">
        <v>0</v>
      </c>
      <c r="J54" s="213">
        <v>20.623419999999999</v>
      </c>
      <c r="K54" s="214">
        <v>8.401380232666836E-6</v>
      </c>
      <c r="L54" s="214">
        <v>4.1748027283641675E-7</v>
      </c>
    </row>
    <row r="55" spans="2:12" s="137" customFormat="1">
      <c r="B55" s="209" t="s">
        <v>2676</v>
      </c>
      <c r="C55" s="210" t="s">
        <v>2681</v>
      </c>
      <c r="D55" s="210">
        <v>91</v>
      </c>
      <c r="E55" s="210" t="s">
        <v>2638</v>
      </c>
      <c r="F55" s="210" t="s">
        <v>2678</v>
      </c>
      <c r="G55" s="211" t="s">
        <v>199</v>
      </c>
      <c r="H55" s="212">
        <v>0</v>
      </c>
      <c r="I55" s="212">
        <v>0</v>
      </c>
      <c r="J55" s="213">
        <v>23.73057</v>
      </c>
      <c r="K55" s="214">
        <v>9.6671425839126883E-6</v>
      </c>
      <c r="L55" s="214">
        <v>4.8037836780532459E-7</v>
      </c>
    </row>
    <row r="56" spans="2:12" s="137" customFormat="1">
      <c r="B56" s="209" t="s">
        <v>2676</v>
      </c>
      <c r="C56" s="210" t="s">
        <v>2682</v>
      </c>
      <c r="D56" s="210">
        <v>91</v>
      </c>
      <c r="E56" s="210" t="s">
        <v>2638</v>
      </c>
      <c r="F56" s="210" t="s">
        <v>2678</v>
      </c>
      <c r="G56" s="211" t="s">
        <v>200</v>
      </c>
      <c r="H56" s="212">
        <v>0</v>
      </c>
      <c r="I56" s="212">
        <v>0</v>
      </c>
      <c r="J56" s="213">
        <v>89427.213109999997</v>
      </c>
      <c r="K56" s="214">
        <v>3.5829445306570583E-2</v>
      </c>
      <c r="L56" s="214">
        <v>1.8102767304435047E-3</v>
      </c>
    </row>
    <row r="57" spans="2:12" s="137" customFormat="1">
      <c r="B57" s="209" t="s">
        <v>2676</v>
      </c>
      <c r="C57" s="210" t="s">
        <v>2683</v>
      </c>
      <c r="D57" s="210">
        <v>91</v>
      </c>
      <c r="E57" s="210" t="s">
        <v>2638</v>
      </c>
      <c r="F57" s="210" t="s">
        <v>2678</v>
      </c>
      <c r="G57" s="211" t="s">
        <v>192</v>
      </c>
      <c r="H57" s="212">
        <v>0</v>
      </c>
      <c r="I57" s="212">
        <v>0</v>
      </c>
      <c r="J57" s="213">
        <v>79012.186000000002</v>
      </c>
      <c r="K57" s="214">
        <v>0.19377370582511838</v>
      </c>
      <c r="L57" s="214">
        <v>1.5994451438549819E-3</v>
      </c>
    </row>
    <row r="58" spans="2:12" s="137" customFormat="1">
      <c r="B58" s="209" t="s">
        <v>2676</v>
      </c>
      <c r="C58" s="210" t="s">
        <v>2684</v>
      </c>
      <c r="D58" s="210">
        <v>91</v>
      </c>
      <c r="E58" s="210" t="s">
        <v>2638</v>
      </c>
      <c r="F58" s="210" t="s">
        <v>2678</v>
      </c>
      <c r="G58" s="211" t="s">
        <v>197</v>
      </c>
      <c r="H58" s="212">
        <v>0</v>
      </c>
      <c r="I58" s="212">
        <v>0</v>
      </c>
      <c r="J58" s="213">
        <v>2.6020599999999998</v>
      </c>
      <c r="K58" s="214">
        <v>1.060003406234905E-6</v>
      </c>
      <c r="L58" s="214">
        <v>5.2673548748787859E-8</v>
      </c>
    </row>
    <row r="59" spans="2:12" s="137" customFormat="1">
      <c r="B59" s="209" t="s">
        <v>2676</v>
      </c>
      <c r="C59" s="210" t="s">
        <v>2685</v>
      </c>
      <c r="D59" s="210">
        <v>91</v>
      </c>
      <c r="E59" s="210" t="s">
        <v>2638</v>
      </c>
      <c r="F59" s="210" t="s">
        <v>2678</v>
      </c>
      <c r="G59" s="211" t="s">
        <v>198</v>
      </c>
      <c r="H59" s="212">
        <v>0</v>
      </c>
      <c r="I59" s="212">
        <v>0</v>
      </c>
      <c r="J59" s="213">
        <v>53.875920000000001</v>
      </c>
      <c r="K59" s="214">
        <v>1.9118961155145585E-5</v>
      </c>
      <c r="L59" s="214">
        <v>1.0906112458997082E-6</v>
      </c>
    </row>
    <row r="60" spans="2:12" s="137" customFormat="1">
      <c r="B60" s="209" t="s">
        <v>2676</v>
      </c>
      <c r="C60" s="210" t="s">
        <v>2686</v>
      </c>
      <c r="D60" s="210">
        <v>91</v>
      </c>
      <c r="E60" s="210" t="s">
        <v>2638</v>
      </c>
      <c r="F60" s="210" t="s">
        <v>2678</v>
      </c>
      <c r="G60" s="211" t="s">
        <v>2687</v>
      </c>
      <c r="H60" s="212">
        <v>0</v>
      </c>
      <c r="I60" s="212">
        <v>0</v>
      </c>
      <c r="J60" s="213">
        <v>20.950060000000001</v>
      </c>
      <c r="K60" s="214">
        <v>8.5344438486528504E-6</v>
      </c>
      <c r="L60" s="214">
        <v>4.2409245240310778E-7</v>
      </c>
    </row>
    <row r="61" spans="2:12" s="137" customFormat="1">
      <c r="B61" s="209" t="s">
        <v>2676</v>
      </c>
      <c r="C61" s="210" t="s">
        <v>2688</v>
      </c>
      <c r="D61" s="210">
        <v>91</v>
      </c>
      <c r="E61" s="210" t="s">
        <v>2638</v>
      </c>
      <c r="F61" s="210" t="s">
        <v>2678</v>
      </c>
      <c r="G61" s="211" t="s">
        <v>195</v>
      </c>
      <c r="H61" s="212">
        <v>0</v>
      </c>
      <c r="I61" s="212">
        <v>0</v>
      </c>
      <c r="J61" s="213">
        <v>68.912629999999993</v>
      </c>
      <c r="K61" s="214">
        <v>2.7599342817668433E-5</v>
      </c>
      <c r="L61" s="214">
        <v>1.3949996447861234E-6</v>
      </c>
    </row>
    <row r="62" spans="2:12" s="137" customFormat="1">
      <c r="B62" s="217"/>
      <c r="C62" s="217"/>
      <c r="D62" s="208"/>
      <c r="E62" s="208"/>
      <c r="F62" s="208"/>
      <c r="G62" s="208"/>
      <c r="H62" s="208"/>
      <c r="I62" s="208"/>
      <c r="J62" s="208"/>
      <c r="K62" s="208"/>
      <c r="L62" s="208"/>
    </row>
    <row r="63" spans="2:12" s="137" customFormat="1">
      <c r="B63" s="217"/>
      <c r="C63" s="217"/>
      <c r="D63" s="208"/>
      <c r="E63" s="208"/>
      <c r="F63" s="208"/>
      <c r="G63" s="208"/>
      <c r="H63" s="208"/>
      <c r="I63" s="208"/>
      <c r="J63" s="208"/>
      <c r="K63" s="208"/>
      <c r="L63" s="208"/>
    </row>
    <row r="64" spans="2:12" s="137" customFormat="1">
      <c r="B64" s="217"/>
      <c r="C64" s="217"/>
      <c r="D64" s="208"/>
      <c r="E64" s="208"/>
      <c r="F64" s="208"/>
      <c r="G64" s="208"/>
      <c r="H64" s="208"/>
      <c r="I64" s="208"/>
      <c r="J64" s="208"/>
      <c r="K64" s="208"/>
      <c r="L64" s="208"/>
    </row>
    <row r="65" spans="2:12" s="137" customFormat="1">
      <c r="B65" s="218" t="s">
        <v>2825</v>
      </c>
      <c r="C65" s="217"/>
      <c r="D65" s="84"/>
      <c r="E65" s="84"/>
      <c r="F65" s="84"/>
      <c r="G65" s="97"/>
      <c r="H65" s="98"/>
      <c r="I65" s="98"/>
      <c r="J65" s="94"/>
      <c r="K65" s="95"/>
      <c r="L65" s="95"/>
    </row>
    <row r="66" spans="2:12" s="137" customFormat="1">
      <c r="B66" s="218" t="s">
        <v>139</v>
      </c>
      <c r="C66" s="217"/>
      <c r="D66" s="84"/>
      <c r="E66" s="84"/>
      <c r="F66" s="84"/>
      <c r="G66" s="97"/>
      <c r="H66" s="98"/>
      <c r="I66" s="98"/>
      <c r="J66" s="94"/>
      <c r="K66" s="95"/>
      <c r="L66" s="95"/>
    </row>
    <row r="67" spans="2:12" s="137" customFormat="1">
      <c r="B67" s="217"/>
      <c r="C67" s="217"/>
      <c r="D67" s="84"/>
      <c r="E67" s="84"/>
      <c r="F67" s="84"/>
      <c r="G67" s="97"/>
      <c r="H67" s="98"/>
      <c r="I67" s="98"/>
      <c r="J67" s="94"/>
      <c r="K67" s="95"/>
      <c r="L67" s="95"/>
    </row>
    <row r="68" spans="2:12" s="137" customFormat="1">
      <c r="B68" s="217"/>
      <c r="C68" s="217"/>
    </row>
    <row r="69" spans="2:12" s="137" customFormat="1">
      <c r="B69" s="217"/>
      <c r="C69" s="217"/>
    </row>
    <row r="70" spans="2:12" s="137" customFormat="1">
      <c r="B70" s="217"/>
      <c r="C70" s="217"/>
    </row>
    <row r="71" spans="2:12" s="137" customFormat="1">
      <c r="B71" s="217"/>
      <c r="C71" s="217"/>
    </row>
    <row r="72" spans="2:12" s="137" customFormat="1">
      <c r="B72" s="217"/>
      <c r="C72" s="217"/>
    </row>
    <row r="73" spans="2:12" s="137" customFormat="1">
      <c r="B73" s="217"/>
      <c r="C73" s="217"/>
    </row>
    <row r="74" spans="2:12" s="137" customFormat="1">
      <c r="B74" s="217"/>
      <c r="C74" s="217"/>
    </row>
    <row r="75" spans="2:12" s="137" customFormat="1">
      <c r="B75" s="217"/>
      <c r="C75" s="217"/>
    </row>
    <row r="76" spans="2:12" s="137" customFormat="1">
      <c r="B76" s="217"/>
      <c r="C76" s="217"/>
    </row>
    <row r="77" spans="2:12" s="137" customFormat="1">
      <c r="B77" s="217"/>
      <c r="C77" s="217"/>
    </row>
    <row r="78" spans="2:12" s="137" customFormat="1">
      <c r="B78" s="217"/>
      <c r="C78" s="217"/>
    </row>
    <row r="79" spans="2:12" s="137" customFormat="1">
      <c r="B79" s="217"/>
      <c r="C79" s="217"/>
    </row>
    <row r="80" spans="2:12" s="137" customFormat="1">
      <c r="B80" s="217"/>
      <c r="C80" s="217"/>
    </row>
    <row r="81" spans="2:3" s="137" customFormat="1">
      <c r="B81" s="217"/>
      <c r="C81" s="217"/>
    </row>
    <row r="82" spans="2:3" s="137" customFormat="1">
      <c r="B82" s="217"/>
      <c r="C82" s="217"/>
    </row>
    <row r="83" spans="2:3" s="137" customFormat="1">
      <c r="B83" s="217"/>
      <c r="C83" s="217"/>
    </row>
    <row r="84" spans="2:3" s="137" customFormat="1">
      <c r="B84" s="217"/>
      <c r="C84" s="217"/>
    </row>
    <row r="85" spans="2:3" s="137" customFormat="1">
      <c r="B85" s="217"/>
      <c r="C85" s="217"/>
    </row>
    <row r="86" spans="2:3" s="137" customFormat="1">
      <c r="B86" s="217"/>
      <c r="C86" s="217"/>
    </row>
    <row r="87" spans="2:3" s="137" customFormat="1">
      <c r="B87" s="217"/>
      <c r="C87" s="217"/>
    </row>
    <row r="88" spans="2:3" s="137" customFormat="1">
      <c r="B88" s="217"/>
      <c r="C88" s="217"/>
    </row>
    <row r="89" spans="2:3" s="137" customFormat="1">
      <c r="B89" s="217"/>
      <c r="C89" s="217"/>
    </row>
    <row r="90" spans="2:3" s="137" customFormat="1">
      <c r="B90" s="217"/>
      <c r="C90" s="217"/>
    </row>
    <row r="91" spans="2:3" s="137" customFormat="1">
      <c r="B91" s="217"/>
      <c r="C91" s="217"/>
    </row>
    <row r="92" spans="2:3" s="137" customFormat="1">
      <c r="B92" s="217"/>
      <c r="C92" s="217"/>
    </row>
    <row r="93" spans="2:3" s="137" customFormat="1">
      <c r="B93" s="217"/>
      <c r="C93" s="217"/>
    </row>
    <row r="94" spans="2:3" s="137" customFormat="1">
      <c r="B94" s="217"/>
      <c r="C94" s="217"/>
    </row>
    <row r="95" spans="2:3" s="137" customFormat="1">
      <c r="B95" s="217"/>
      <c r="C95" s="217"/>
    </row>
    <row r="96" spans="2:3" s="137" customFormat="1">
      <c r="B96" s="217"/>
      <c r="C96" s="217"/>
    </row>
    <row r="97" spans="2:3" s="137" customFormat="1">
      <c r="B97" s="217"/>
      <c r="C97" s="217"/>
    </row>
    <row r="98" spans="2:3" s="137" customFormat="1">
      <c r="B98" s="217"/>
      <c r="C98" s="217"/>
    </row>
    <row r="99" spans="2:3" s="137" customFormat="1">
      <c r="B99" s="217"/>
      <c r="C99" s="217"/>
    </row>
    <row r="100" spans="2:3" s="137" customFormat="1">
      <c r="B100" s="217"/>
      <c r="C100" s="217"/>
    </row>
    <row r="101" spans="2:3" s="137" customFormat="1">
      <c r="B101" s="217"/>
      <c r="C101" s="217"/>
    </row>
    <row r="102" spans="2:3" s="137" customFormat="1">
      <c r="B102" s="217"/>
      <c r="C102" s="217"/>
    </row>
    <row r="103" spans="2:3" s="137" customFormat="1">
      <c r="B103" s="217"/>
      <c r="C103" s="217"/>
    </row>
    <row r="104" spans="2:3" s="137" customFormat="1">
      <c r="B104" s="217"/>
      <c r="C104" s="217"/>
    </row>
    <row r="105" spans="2:3" s="137" customFormat="1">
      <c r="B105" s="217"/>
      <c r="C105" s="217"/>
    </row>
    <row r="106" spans="2:3" s="137" customFormat="1">
      <c r="B106" s="217"/>
      <c r="C106" s="217"/>
    </row>
    <row r="107" spans="2:3" s="137" customFormat="1">
      <c r="B107" s="217"/>
      <c r="C107" s="217"/>
    </row>
    <row r="108" spans="2:3" s="137" customFormat="1">
      <c r="B108" s="217"/>
      <c r="C108" s="217"/>
    </row>
    <row r="109" spans="2:3" s="137" customFormat="1">
      <c r="B109" s="217"/>
      <c r="C109" s="217"/>
    </row>
    <row r="110" spans="2:3" s="137" customFormat="1">
      <c r="B110" s="217"/>
      <c r="C110" s="217"/>
    </row>
    <row r="111" spans="2:3" s="137" customFormat="1">
      <c r="B111" s="217"/>
      <c r="C111" s="217"/>
    </row>
    <row r="112" spans="2:3" s="137" customFormat="1">
      <c r="B112" s="217"/>
      <c r="C112" s="217"/>
    </row>
    <row r="113" spans="2:3" s="137" customFormat="1">
      <c r="B113" s="217"/>
      <c r="C113" s="217"/>
    </row>
    <row r="114" spans="2:3" s="137" customFormat="1">
      <c r="B114" s="217"/>
      <c r="C114" s="217"/>
    </row>
    <row r="115" spans="2:3" s="137" customFormat="1">
      <c r="B115" s="217"/>
      <c r="C115" s="217"/>
    </row>
    <row r="116" spans="2:3" s="137" customFormat="1">
      <c r="B116" s="217"/>
      <c r="C116" s="217"/>
    </row>
    <row r="117" spans="2:3" s="137" customFormat="1">
      <c r="B117" s="217"/>
      <c r="C117" s="217"/>
    </row>
    <row r="118" spans="2:3" s="137" customFormat="1">
      <c r="B118" s="217"/>
      <c r="C118" s="217"/>
    </row>
    <row r="119" spans="2:3" s="137" customFormat="1">
      <c r="B119" s="217"/>
      <c r="C119" s="217"/>
    </row>
    <row r="120" spans="2:3" s="137" customFormat="1">
      <c r="B120" s="217"/>
      <c r="C120" s="217"/>
    </row>
    <row r="121" spans="2:3" s="137" customFormat="1">
      <c r="B121" s="217"/>
      <c r="C121" s="217"/>
    </row>
    <row r="122" spans="2:3" s="137" customFormat="1">
      <c r="B122" s="217"/>
      <c r="C122" s="217"/>
    </row>
    <row r="123" spans="2:3" s="137" customFormat="1">
      <c r="B123" s="217"/>
      <c r="C123" s="217"/>
    </row>
    <row r="124" spans="2:3" s="137" customFormat="1">
      <c r="B124" s="217"/>
      <c r="C124" s="217"/>
    </row>
    <row r="125" spans="2:3" s="137" customFormat="1">
      <c r="B125" s="217"/>
      <c r="C125" s="217"/>
    </row>
    <row r="126" spans="2:3" s="137" customFormat="1">
      <c r="B126" s="217"/>
      <c r="C126" s="217"/>
    </row>
    <row r="127" spans="2:3" s="137" customFormat="1">
      <c r="B127" s="217"/>
      <c r="C127" s="217"/>
    </row>
    <row r="128" spans="2:3" s="137" customFormat="1">
      <c r="B128" s="217"/>
      <c r="C128" s="217"/>
    </row>
    <row r="129" spans="2:4" s="137" customFormat="1">
      <c r="B129" s="217"/>
      <c r="C129" s="217"/>
      <c r="D129" s="208"/>
    </row>
    <row r="130" spans="2:4" s="137" customFormat="1">
      <c r="B130" s="217"/>
      <c r="C130" s="217"/>
      <c r="D130" s="208"/>
    </row>
    <row r="131" spans="2:4" s="137" customFormat="1">
      <c r="B131" s="217"/>
      <c r="C131" s="217"/>
      <c r="D131" s="208"/>
    </row>
    <row r="132" spans="2:4" s="137" customFormat="1">
      <c r="B132" s="217"/>
      <c r="C132" s="217"/>
      <c r="D132" s="208"/>
    </row>
    <row r="133" spans="2:4" s="137" customFormat="1">
      <c r="B133" s="217"/>
      <c r="C133" s="217"/>
      <c r="D133" s="208"/>
    </row>
    <row r="134" spans="2:4" s="137" customFormat="1">
      <c r="B134" s="217"/>
      <c r="C134" s="217"/>
      <c r="D134" s="208"/>
    </row>
    <row r="135" spans="2:4" s="137" customFormat="1">
      <c r="B135" s="186"/>
      <c r="C135" s="186"/>
      <c r="D135" s="189"/>
    </row>
    <row r="136" spans="2:4" s="137" customFormat="1">
      <c r="B136" s="186"/>
      <c r="C136" s="186"/>
      <c r="D136" s="189"/>
    </row>
    <row r="137" spans="2:4" s="137" customFormat="1">
      <c r="B137" s="186"/>
      <c r="C137" s="186"/>
      <c r="D137" s="189"/>
    </row>
    <row r="138" spans="2:4" s="137" customFormat="1">
      <c r="B138" s="186"/>
      <c r="C138" s="186"/>
      <c r="D138" s="189"/>
    </row>
    <row r="139" spans="2:4" s="137" customFormat="1">
      <c r="B139" s="186"/>
      <c r="C139" s="186"/>
      <c r="D139" s="189"/>
    </row>
    <row r="140" spans="2:4" s="137" customFormat="1">
      <c r="B140" s="186"/>
      <c r="C140" s="186"/>
      <c r="D140" s="189"/>
    </row>
    <row r="141" spans="2:4" s="137" customFormat="1">
      <c r="B141" s="186"/>
      <c r="C141" s="186"/>
      <c r="D141" s="189"/>
    </row>
    <row r="142" spans="2:4" s="137" customFormat="1">
      <c r="B142" s="186"/>
      <c r="C142" s="186"/>
      <c r="D142" s="189"/>
    </row>
    <row r="143" spans="2:4" s="137" customFormat="1">
      <c r="B143" s="186"/>
      <c r="C143" s="186"/>
      <c r="D143" s="189"/>
    </row>
    <row r="144" spans="2:4" s="137" customFormat="1">
      <c r="B144" s="186"/>
      <c r="C144" s="186"/>
      <c r="D144" s="189"/>
    </row>
    <row r="145" spans="2:3" s="137" customFormat="1">
      <c r="B145" s="162"/>
      <c r="C145" s="162"/>
    </row>
    <row r="146" spans="2:3" s="137" customFormat="1">
      <c r="B146" s="162"/>
      <c r="C146" s="162"/>
    </row>
    <row r="147" spans="2:3" s="137" customFormat="1">
      <c r="B147" s="162"/>
      <c r="C147" s="162"/>
    </row>
    <row r="148" spans="2:3" s="137" customFormat="1">
      <c r="B148" s="162"/>
      <c r="C148" s="162"/>
    </row>
    <row r="149" spans="2:3" s="137" customFormat="1">
      <c r="B149" s="162"/>
      <c r="C149" s="162"/>
    </row>
    <row r="150" spans="2:3" s="137" customFormat="1">
      <c r="B150" s="162"/>
      <c r="C150" s="162"/>
    </row>
    <row r="151" spans="2:3" s="137" customFormat="1">
      <c r="B151" s="162"/>
      <c r="C151" s="162"/>
    </row>
    <row r="152" spans="2:3" s="137" customFormat="1">
      <c r="B152" s="162"/>
      <c r="C152" s="162"/>
    </row>
    <row r="153" spans="2:3" s="137" customFormat="1">
      <c r="B153" s="162"/>
      <c r="C153" s="162"/>
    </row>
    <row r="154" spans="2:3" s="137" customFormat="1">
      <c r="B154" s="162"/>
      <c r="C154" s="162"/>
    </row>
    <row r="155" spans="2:3" s="137" customFormat="1">
      <c r="B155" s="162"/>
      <c r="C155" s="162"/>
    </row>
    <row r="156" spans="2:3" s="137" customFormat="1">
      <c r="B156" s="162"/>
      <c r="C156" s="162"/>
    </row>
    <row r="157" spans="2:3" s="137" customFormat="1">
      <c r="B157" s="162"/>
      <c r="C157" s="162"/>
    </row>
    <row r="158" spans="2:3" s="137" customFormat="1">
      <c r="B158" s="162"/>
      <c r="C158" s="162"/>
    </row>
    <row r="159" spans="2:3" s="137" customFormat="1">
      <c r="B159" s="162"/>
      <c r="C159" s="162"/>
    </row>
    <row r="160" spans="2:3" s="137" customFormat="1">
      <c r="B160" s="162"/>
      <c r="C160" s="162"/>
    </row>
    <row r="161" spans="2:3" s="137" customFormat="1">
      <c r="B161" s="162"/>
      <c r="C161" s="162"/>
    </row>
    <row r="162" spans="2:3" s="137" customFormat="1">
      <c r="B162" s="162"/>
      <c r="C162" s="162"/>
    </row>
    <row r="163" spans="2:3" s="137" customFormat="1">
      <c r="B163" s="162"/>
      <c r="C163" s="162"/>
    </row>
    <row r="164" spans="2:3" s="137" customFormat="1">
      <c r="B164" s="162"/>
      <c r="C164" s="162"/>
    </row>
    <row r="165" spans="2:3" s="137" customFormat="1">
      <c r="B165" s="162"/>
      <c r="C165" s="162"/>
    </row>
    <row r="166" spans="2:3" s="137" customFormat="1">
      <c r="B166" s="162"/>
      <c r="C166" s="162"/>
    </row>
    <row r="167" spans="2:3" s="137" customFormat="1">
      <c r="B167" s="162"/>
      <c r="C167" s="162"/>
    </row>
    <row r="168" spans="2:3" s="137" customFormat="1">
      <c r="B168" s="162"/>
      <c r="C168" s="162"/>
    </row>
    <row r="169" spans="2:3" s="137" customFormat="1">
      <c r="B169" s="162"/>
      <c r="C169" s="162"/>
    </row>
    <row r="170" spans="2:3" s="137" customFormat="1">
      <c r="B170" s="162"/>
      <c r="C170" s="162"/>
    </row>
    <row r="171" spans="2:3" s="137" customFormat="1">
      <c r="B171" s="162"/>
      <c r="C171" s="162"/>
    </row>
    <row r="172" spans="2:3" s="137" customFormat="1">
      <c r="B172" s="162"/>
      <c r="C172" s="162"/>
    </row>
    <row r="173" spans="2:3" s="137" customFormat="1">
      <c r="B173" s="162"/>
      <c r="C173" s="162"/>
    </row>
    <row r="174" spans="2:3" s="137" customFormat="1">
      <c r="B174" s="162"/>
      <c r="C174" s="162"/>
    </row>
    <row r="175" spans="2:3" s="137" customFormat="1">
      <c r="B175" s="162"/>
      <c r="C175" s="162"/>
    </row>
    <row r="176" spans="2:3" s="137" customFormat="1">
      <c r="B176" s="162"/>
      <c r="C176" s="162"/>
    </row>
    <row r="177" spans="2:3" s="137" customFormat="1">
      <c r="B177" s="162"/>
      <c r="C177" s="162"/>
    </row>
    <row r="178" spans="2:3" s="137" customFormat="1">
      <c r="B178" s="162"/>
      <c r="C178" s="162"/>
    </row>
    <row r="179" spans="2:3" s="137" customFormat="1">
      <c r="B179" s="162"/>
      <c r="C179" s="162"/>
    </row>
    <row r="180" spans="2:3" s="137" customFormat="1">
      <c r="B180" s="162"/>
      <c r="C180" s="162"/>
    </row>
    <row r="181" spans="2:3" s="137" customFormat="1">
      <c r="B181" s="162"/>
      <c r="C181" s="162"/>
    </row>
    <row r="182" spans="2:3" s="137" customFormat="1">
      <c r="B182" s="162"/>
      <c r="C182" s="162"/>
    </row>
    <row r="183" spans="2:3" s="137" customFormat="1">
      <c r="B183" s="162"/>
      <c r="C183" s="162"/>
    </row>
    <row r="184" spans="2:3" s="137" customFormat="1">
      <c r="B184" s="162"/>
      <c r="C184" s="162"/>
    </row>
    <row r="185" spans="2:3" s="137" customFormat="1">
      <c r="B185" s="162"/>
      <c r="C185" s="162"/>
    </row>
    <row r="186" spans="2:3" s="137" customFormat="1">
      <c r="B186" s="162"/>
      <c r="C186" s="162"/>
    </row>
    <row r="187" spans="2:3" s="137" customFormat="1">
      <c r="B187" s="162"/>
      <c r="C187" s="162"/>
    </row>
    <row r="188" spans="2:3" s="137" customFormat="1">
      <c r="B188" s="162"/>
      <c r="C188" s="162"/>
    </row>
    <row r="189" spans="2:3" s="137" customFormat="1">
      <c r="B189" s="162"/>
      <c r="C189" s="162"/>
    </row>
    <row r="190" spans="2:3" s="137" customFormat="1">
      <c r="B190" s="162"/>
      <c r="C190" s="162"/>
    </row>
    <row r="191" spans="2:3" s="137" customFormat="1">
      <c r="B191" s="162"/>
      <c r="C191" s="162"/>
    </row>
    <row r="192" spans="2:3" s="137" customFormat="1">
      <c r="B192" s="162"/>
      <c r="C192" s="162"/>
    </row>
    <row r="193" spans="2:3" s="137" customFormat="1">
      <c r="B193" s="162"/>
      <c r="C193" s="162"/>
    </row>
    <row r="194" spans="2:3" s="137" customFormat="1">
      <c r="B194" s="162"/>
      <c r="C194" s="162"/>
    </row>
    <row r="195" spans="2:3" s="137" customFormat="1">
      <c r="B195" s="162"/>
      <c r="C195" s="162"/>
    </row>
    <row r="196" spans="2:3" s="137" customFormat="1">
      <c r="B196" s="162"/>
      <c r="C196" s="162"/>
    </row>
    <row r="197" spans="2:3" s="137" customFormat="1">
      <c r="B197" s="162"/>
      <c r="C197" s="162"/>
    </row>
    <row r="198" spans="2:3" s="137" customFormat="1">
      <c r="B198" s="162"/>
      <c r="C198" s="162"/>
    </row>
    <row r="199" spans="2:3" s="137" customFormat="1">
      <c r="B199" s="162"/>
      <c r="C199" s="162"/>
    </row>
    <row r="200" spans="2:3" s="137" customFormat="1">
      <c r="B200" s="162"/>
      <c r="C200" s="162"/>
    </row>
    <row r="201" spans="2:3" s="137" customFormat="1">
      <c r="B201" s="162"/>
      <c r="C201" s="162"/>
    </row>
    <row r="202" spans="2:3" s="137" customFormat="1">
      <c r="B202" s="162"/>
      <c r="C202" s="162"/>
    </row>
    <row r="203" spans="2:3" s="137" customFormat="1">
      <c r="B203" s="162"/>
      <c r="C203" s="162"/>
    </row>
    <row r="204" spans="2:3" s="137" customFormat="1">
      <c r="B204" s="162"/>
      <c r="C204" s="162"/>
    </row>
    <row r="205" spans="2:3" s="137" customFormat="1">
      <c r="B205" s="162"/>
      <c r="C205" s="162"/>
    </row>
    <row r="206" spans="2:3" s="137" customFormat="1">
      <c r="B206" s="162"/>
      <c r="C206" s="162"/>
    </row>
    <row r="207" spans="2:3" s="137" customFormat="1">
      <c r="B207" s="162"/>
      <c r="C207" s="162"/>
    </row>
    <row r="208" spans="2:3" s="137" customFormat="1">
      <c r="B208" s="162"/>
      <c r="C208" s="162"/>
    </row>
    <row r="209" spans="2:3" s="137" customFormat="1">
      <c r="B209" s="162"/>
      <c r="C209" s="162"/>
    </row>
    <row r="210" spans="2:3" s="137" customFormat="1">
      <c r="B210" s="162"/>
      <c r="C210" s="162"/>
    </row>
    <row r="211" spans="2:3" s="137" customFormat="1">
      <c r="B211" s="162"/>
      <c r="C211" s="162"/>
    </row>
    <row r="212" spans="2:3" s="137" customFormat="1">
      <c r="B212" s="162"/>
      <c r="C212" s="162"/>
    </row>
    <row r="213" spans="2:3" s="137" customFormat="1">
      <c r="B213" s="162"/>
      <c r="C213" s="162"/>
    </row>
    <row r="214" spans="2:3" s="137" customFormat="1">
      <c r="B214" s="162"/>
      <c r="C214" s="162"/>
    </row>
    <row r="215" spans="2:3" s="137" customFormat="1">
      <c r="B215" s="162"/>
      <c r="C215" s="162"/>
    </row>
    <row r="216" spans="2:3" s="137" customFormat="1">
      <c r="B216" s="162"/>
      <c r="C216" s="162"/>
    </row>
    <row r="217" spans="2:3" s="137" customFormat="1">
      <c r="B217" s="162"/>
      <c r="C217" s="162"/>
    </row>
    <row r="218" spans="2:3" s="137" customFormat="1">
      <c r="B218" s="162"/>
      <c r="C218" s="162"/>
    </row>
    <row r="219" spans="2:3" s="137" customFormat="1">
      <c r="B219" s="162"/>
      <c r="C219" s="162"/>
    </row>
    <row r="220" spans="2:3" s="137" customFormat="1">
      <c r="B220" s="162"/>
      <c r="C220" s="162"/>
    </row>
    <row r="221" spans="2:3" s="137" customFormat="1">
      <c r="B221" s="162"/>
      <c r="C221" s="162"/>
    </row>
    <row r="222" spans="2:3" s="137" customFormat="1">
      <c r="B222" s="162"/>
      <c r="C222" s="162"/>
    </row>
    <row r="223" spans="2:3" s="137" customFormat="1">
      <c r="B223" s="162"/>
      <c r="C223" s="162"/>
    </row>
    <row r="224" spans="2:3" s="137" customFormat="1">
      <c r="B224" s="162"/>
      <c r="C224" s="162"/>
    </row>
    <row r="225" spans="2:3" s="137" customFormat="1">
      <c r="B225" s="162"/>
      <c r="C225" s="162"/>
    </row>
    <row r="226" spans="2:3" s="137" customFormat="1">
      <c r="B226" s="162"/>
      <c r="C226" s="162"/>
    </row>
    <row r="227" spans="2:3" s="137" customFormat="1">
      <c r="B227" s="162"/>
      <c r="C227" s="162"/>
    </row>
    <row r="228" spans="2:3" s="137" customFormat="1">
      <c r="B228" s="162"/>
      <c r="C228" s="162"/>
    </row>
    <row r="229" spans="2:3" s="137" customFormat="1">
      <c r="B229" s="162"/>
      <c r="C229" s="162"/>
    </row>
    <row r="230" spans="2:3" s="137" customFormat="1">
      <c r="B230" s="162"/>
      <c r="C230" s="162"/>
    </row>
    <row r="231" spans="2:3" s="137" customFormat="1">
      <c r="B231" s="162"/>
      <c r="C231" s="162"/>
    </row>
    <row r="232" spans="2:3" s="137" customFormat="1">
      <c r="B232" s="162"/>
      <c r="C232" s="162"/>
    </row>
    <row r="233" spans="2:3" s="137" customFormat="1">
      <c r="B233" s="162"/>
      <c r="C233" s="162"/>
    </row>
    <row r="234" spans="2:3" s="137" customFormat="1">
      <c r="B234" s="162"/>
      <c r="C234" s="162"/>
    </row>
    <row r="235" spans="2:3" s="137" customFormat="1">
      <c r="B235" s="162"/>
      <c r="C235" s="162"/>
    </row>
    <row r="236" spans="2:3" s="137" customFormat="1">
      <c r="B236" s="162"/>
      <c r="C236" s="162"/>
    </row>
    <row r="237" spans="2:3" s="137" customFormat="1">
      <c r="B237" s="162"/>
      <c r="C237" s="162"/>
    </row>
    <row r="238" spans="2:3" s="137" customFormat="1">
      <c r="B238" s="162"/>
      <c r="C238" s="162"/>
    </row>
    <row r="239" spans="2:3" s="137" customFormat="1">
      <c r="B239" s="162"/>
      <c r="C239" s="162"/>
    </row>
    <row r="240" spans="2:3" s="137" customFormat="1">
      <c r="B240" s="162"/>
      <c r="C240" s="162"/>
    </row>
    <row r="241" spans="2:4" s="137" customFormat="1">
      <c r="B241" s="162"/>
      <c r="C241" s="162"/>
    </row>
    <row r="242" spans="2:4" s="137" customFormat="1">
      <c r="B242" s="162"/>
      <c r="C242" s="162"/>
    </row>
    <row r="243" spans="2:4" s="137" customFormat="1">
      <c r="B243" s="162"/>
      <c r="C243" s="162"/>
    </row>
    <row r="244" spans="2:4" s="137" customFormat="1">
      <c r="B244" s="162"/>
      <c r="C244" s="162"/>
    </row>
    <row r="245" spans="2:4" s="137" customFormat="1">
      <c r="B245" s="162"/>
      <c r="C245" s="162"/>
    </row>
    <row r="246" spans="2:4" s="137" customFormat="1">
      <c r="B246" s="162"/>
      <c r="C246" s="162"/>
    </row>
    <row r="247" spans="2:4" s="137" customFormat="1">
      <c r="B247" s="162"/>
      <c r="C247" s="162"/>
    </row>
    <row r="248" spans="2:4">
      <c r="D248" s="1"/>
    </row>
    <row r="249" spans="2:4">
      <c r="D249" s="1"/>
    </row>
    <row r="250" spans="2:4">
      <c r="D250" s="1"/>
    </row>
    <row r="251" spans="2:4">
      <c r="D251" s="1"/>
    </row>
    <row r="252" spans="2:4">
      <c r="D252" s="1"/>
    </row>
    <row r="253" spans="2:4">
      <c r="D253" s="1"/>
    </row>
    <row r="254" spans="2:4">
      <c r="D254" s="1"/>
    </row>
    <row r="255" spans="2:4">
      <c r="D255" s="1"/>
    </row>
    <row r="256" spans="2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5">
      <c r="D497" s="189"/>
      <c r="E497" s="189"/>
    </row>
    <row r="498" spans="4:5">
      <c r="D498" s="189"/>
      <c r="E498" s="189"/>
    </row>
    <row r="499" spans="4:5">
      <c r="D499" s="189"/>
      <c r="E499" s="189"/>
    </row>
    <row r="500" spans="4:5">
      <c r="D500" s="189"/>
      <c r="E500" s="189"/>
    </row>
    <row r="501" spans="4:5">
      <c r="D501" s="189"/>
      <c r="E501" s="189"/>
    </row>
    <row r="502" spans="4:5">
      <c r="D502" s="189"/>
      <c r="E502" s="189"/>
    </row>
    <row r="503" spans="4:5">
      <c r="D503" s="189"/>
      <c r="E503" s="189"/>
    </row>
    <row r="504" spans="4:5">
      <c r="D504" s="190"/>
      <c r="E504" s="190"/>
    </row>
    <row r="505" spans="4:5">
      <c r="D505" s="1"/>
    </row>
    <row r="506" spans="4:5">
      <c r="D506" s="1"/>
    </row>
    <row r="507" spans="4:5">
      <c r="D507" s="1"/>
    </row>
    <row r="508" spans="4:5">
      <c r="D508" s="1"/>
    </row>
    <row r="509" spans="4:5">
      <c r="D509" s="1"/>
    </row>
    <row r="510" spans="4:5">
      <c r="E510" s="2"/>
    </row>
  </sheetData>
  <sheetProtection password="C7AB" sheet="1" objects="1" scenarios="1"/>
  <mergeCells count="1">
    <mergeCell ref="B6:L6"/>
  </mergeCells>
  <phoneticPr fontId="6" type="noConversion"/>
  <dataValidations disablePrompts="1" count="1">
    <dataValidation allowBlank="1" showInputMessage="1" showErrorMessage="1" sqref="E10"/>
  </dataValidations>
  <pageMargins left="0" right="0" top="0.51181102362204722" bottom="0.51181102362204722" header="0" footer="0.23622047244094491"/>
  <pageSetup paperSize="9" scale="98" fitToHeight="2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 enableFormatConditionsCalculation="0">
    <tabColor theme="4" tint="0.59999389629810485"/>
    <pageSetUpPr fitToPage="1"/>
  </sheetPr>
  <dimension ref="B1:AZ878"/>
  <sheetViews>
    <sheetView rightToLeft="1" zoomScale="90" zoomScaleNormal="90" workbookViewId="0"/>
  </sheetViews>
  <sheetFormatPr defaultColWidth="9.140625" defaultRowHeight="18"/>
  <cols>
    <col min="1" max="1" width="6.28515625" style="1" customWidth="1"/>
    <col min="2" max="2" width="47.85546875" style="2" bestFit="1" customWidth="1"/>
    <col min="3" max="3" width="22.140625" style="2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28515625" style="1" bestFit="1" customWidth="1"/>
    <col min="9" max="9" width="12" style="1" bestFit="1" customWidth="1"/>
    <col min="10" max="10" width="7" style="1" bestFit="1" customWidth="1"/>
    <col min="11" max="11" width="7.7109375" style="1" bestFit="1" customWidth="1"/>
    <col min="12" max="12" width="15.42578125" style="1" bestFit="1" customWidth="1"/>
    <col min="13" max="13" width="7.28515625" style="1" bestFit="1" customWidth="1"/>
    <col min="14" max="14" width="13.140625" style="1" bestFit="1" customWidth="1"/>
    <col min="15" max="15" width="11.28515625" style="1" bestFit="1" customWidth="1"/>
    <col min="16" max="16" width="11.85546875" style="1" bestFit="1" customWidth="1"/>
    <col min="17" max="17" width="9" style="1" bestFit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55" t="s">
        <v>206</v>
      </c>
      <c r="C1" s="78" t="s" vm="1">
        <v>271</v>
      </c>
    </row>
    <row r="2" spans="2:52">
      <c r="B2" s="55" t="s">
        <v>205</v>
      </c>
      <c r="C2" s="78" t="s">
        <v>272</v>
      </c>
    </row>
    <row r="3" spans="2:52">
      <c r="B3" s="55" t="s">
        <v>207</v>
      </c>
      <c r="C3" s="78" t="s">
        <v>273</v>
      </c>
    </row>
    <row r="4" spans="2:52">
      <c r="B4" s="55" t="s">
        <v>208</v>
      </c>
      <c r="C4" s="78">
        <v>162</v>
      </c>
    </row>
    <row r="6" spans="2:52" ht="21.75" customHeight="1">
      <c r="B6" s="225" t="s">
        <v>237</v>
      </c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7"/>
    </row>
    <row r="7" spans="2:52" ht="27.75" customHeight="1">
      <c r="B7" s="228" t="s">
        <v>114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30"/>
      <c r="AT7" s="3"/>
      <c r="AU7" s="3"/>
    </row>
    <row r="8" spans="2:52" s="3" customFormat="1" ht="55.5" customHeight="1">
      <c r="B8" s="21" t="s">
        <v>142</v>
      </c>
      <c r="C8" s="29" t="s">
        <v>59</v>
      </c>
      <c r="D8" s="70" t="s">
        <v>146</v>
      </c>
      <c r="E8" s="29" t="s">
        <v>15</v>
      </c>
      <c r="F8" s="29" t="s">
        <v>85</v>
      </c>
      <c r="G8" s="29" t="s">
        <v>130</v>
      </c>
      <c r="H8" s="29" t="s">
        <v>18</v>
      </c>
      <c r="I8" s="29" t="s">
        <v>129</v>
      </c>
      <c r="J8" s="29" t="s">
        <v>17</v>
      </c>
      <c r="K8" s="29" t="s">
        <v>19</v>
      </c>
      <c r="L8" s="29" t="s">
        <v>0</v>
      </c>
      <c r="M8" s="29" t="s">
        <v>133</v>
      </c>
      <c r="N8" s="29" t="s">
        <v>79</v>
      </c>
      <c r="O8" s="29" t="s">
        <v>74</v>
      </c>
      <c r="P8" s="70" t="s">
        <v>209</v>
      </c>
      <c r="Q8" s="71" t="s">
        <v>211</v>
      </c>
      <c r="AL8" s="1"/>
      <c r="AT8" s="1"/>
      <c r="AU8" s="1"/>
      <c r="AV8" s="1"/>
    </row>
    <row r="9" spans="2:52" s="3" customFormat="1" ht="21.75" customHeight="1">
      <c r="B9" s="15"/>
      <c r="C9" s="31"/>
      <c r="D9" s="31"/>
      <c r="E9" s="31"/>
      <c r="F9" s="31"/>
      <c r="G9" s="31" t="s">
        <v>24</v>
      </c>
      <c r="H9" s="31" t="s">
        <v>21</v>
      </c>
      <c r="I9" s="31"/>
      <c r="J9" s="31" t="s">
        <v>20</v>
      </c>
      <c r="K9" s="31" t="s">
        <v>20</v>
      </c>
      <c r="L9" s="31" t="s">
        <v>22</v>
      </c>
      <c r="M9" s="31" t="s">
        <v>80</v>
      </c>
      <c r="N9" s="31" t="s">
        <v>23</v>
      </c>
      <c r="O9" s="31" t="s">
        <v>20</v>
      </c>
      <c r="P9" s="31" t="s">
        <v>20</v>
      </c>
      <c r="Q9" s="32" t="s">
        <v>20</v>
      </c>
      <c r="AT9" s="1"/>
      <c r="AU9" s="1"/>
    </row>
    <row r="10" spans="2:52" s="4" customFormat="1" ht="18" customHeight="1">
      <c r="B10" s="18"/>
      <c r="C10" s="33" t="s">
        <v>1</v>
      </c>
      <c r="D10" s="33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140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79" t="s">
        <v>31</v>
      </c>
      <c r="C11" s="80"/>
      <c r="D11" s="80"/>
      <c r="E11" s="80"/>
      <c r="F11" s="80"/>
      <c r="G11" s="80"/>
      <c r="H11" s="88">
        <v>5.1252323620101583</v>
      </c>
      <c r="I11" s="80"/>
      <c r="J11" s="80"/>
      <c r="K11" s="89">
        <v>2.4733622810050935E-3</v>
      </c>
      <c r="L11" s="88"/>
      <c r="M11" s="90"/>
      <c r="N11" s="88">
        <v>5061030.9299300034</v>
      </c>
      <c r="O11" s="80"/>
      <c r="P11" s="89">
        <v>1</v>
      </c>
      <c r="Q11" s="89">
        <f>N11/'סכום נכסי הקרן'!$C$43</f>
        <v>0.10185019849927972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ht="22.5" customHeight="1">
      <c r="B12" s="81" t="s">
        <v>266</v>
      </c>
      <c r="C12" s="82"/>
      <c r="D12" s="82"/>
      <c r="E12" s="82"/>
      <c r="F12" s="82"/>
      <c r="G12" s="82"/>
      <c r="H12" s="91">
        <v>5.1126175587986316</v>
      </c>
      <c r="I12" s="82"/>
      <c r="J12" s="82"/>
      <c r="K12" s="92">
        <v>2.4219594503398479E-3</v>
      </c>
      <c r="L12" s="91"/>
      <c r="M12" s="93"/>
      <c r="N12" s="91">
        <v>5051847.9171900013</v>
      </c>
      <c r="O12" s="82"/>
      <c r="P12" s="92">
        <v>0.99818554502686496</v>
      </c>
      <c r="Q12" s="92">
        <f>N12/'סכום נכסי הקרן'!$C$43</f>
        <v>0.1016653959000979</v>
      </c>
      <c r="AV12" s="4"/>
    </row>
    <row r="13" spans="2:52" s="133" customFormat="1">
      <c r="B13" s="128" t="s">
        <v>29</v>
      </c>
      <c r="C13" s="129"/>
      <c r="D13" s="129"/>
      <c r="E13" s="129"/>
      <c r="F13" s="129"/>
      <c r="G13" s="129"/>
      <c r="H13" s="130">
        <v>5.396894064947892</v>
      </c>
      <c r="I13" s="129"/>
      <c r="J13" s="129"/>
      <c r="K13" s="131">
        <v>3.5413391135775449E-5</v>
      </c>
      <c r="L13" s="130"/>
      <c r="M13" s="132"/>
      <c r="N13" s="130">
        <v>3509586.7999900007</v>
      </c>
      <c r="O13" s="129"/>
      <c r="P13" s="131">
        <v>0.69345294438628136</v>
      </c>
      <c r="Q13" s="131">
        <f>N13/'סכום נכסי הקרן'!$C$43</f>
        <v>7.0628320035652739E-2</v>
      </c>
    </row>
    <row r="14" spans="2:52">
      <c r="B14" s="85" t="s">
        <v>28</v>
      </c>
      <c r="C14" s="82"/>
      <c r="D14" s="82"/>
      <c r="E14" s="82"/>
      <c r="F14" s="82"/>
      <c r="G14" s="82"/>
      <c r="H14" s="91">
        <v>5.396894064947892</v>
      </c>
      <c r="I14" s="82"/>
      <c r="J14" s="82"/>
      <c r="K14" s="92">
        <v>3.5413391135775449E-5</v>
      </c>
      <c r="L14" s="91"/>
      <c r="M14" s="93"/>
      <c r="N14" s="91">
        <v>3509586.7999900007</v>
      </c>
      <c r="O14" s="82"/>
      <c r="P14" s="92">
        <v>0.69345294438628136</v>
      </c>
      <c r="Q14" s="92">
        <f>N14/'סכום נכסי הקרן'!$C$43</f>
        <v>7.0628320035652739E-2</v>
      </c>
    </row>
    <row r="15" spans="2:52">
      <c r="B15" s="86" t="s">
        <v>274</v>
      </c>
      <c r="C15" s="84" t="s">
        <v>275</v>
      </c>
      <c r="D15" s="97" t="s">
        <v>147</v>
      </c>
      <c r="E15" s="84" t="s">
        <v>276</v>
      </c>
      <c r="F15" s="84"/>
      <c r="G15" s="84"/>
      <c r="H15" s="94">
        <v>4.5999999999999996</v>
      </c>
      <c r="I15" s="97" t="s">
        <v>191</v>
      </c>
      <c r="J15" s="98">
        <v>0.04</v>
      </c>
      <c r="K15" s="95">
        <v>-2.1999999999999993E-3</v>
      </c>
      <c r="L15" s="94">
        <v>366672326</v>
      </c>
      <c r="M15" s="96">
        <v>161.43</v>
      </c>
      <c r="N15" s="94">
        <v>591919.14401000016</v>
      </c>
      <c r="O15" s="95">
        <v>2.3583539852276274E-2</v>
      </c>
      <c r="P15" s="95">
        <v>0.11695623919417278</v>
      </c>
      <c r="Q15" s="95">
        <f>N15/'סכום נכסי הקרן'!$C$43</f>
        <v>1.1912016177655735E-2</v>
      </c>
    </row>
    <row r="16" spans="2:52" ht="20.25">
      <c r="B16" s="86" t="s">
        <v>277</v>
      </c>
      <c r="C16" s="84" t="s">
        <v>278</v>
      </c>
      <c r="D16" s="97" t="s">
        <v>147</v>
      </c>
      <c r="E16" s="84" t="s">
        <v>276</v>
      </c>
      <c r="F16" s="84"/>
      <c r="G16" s="84"/>
      <c r="H16" s="94">
        <v>7.0200000000000022</v>
      </c>
      <c r="I16" s="97" t="s">
        <v>191</v>
      </c>
      <c r="J16" s="98">
        <v>0.04</v>
      </c>
      <c r="K16" s="95">
        <v>8.0000000000000026E-4</v>
      </c>
      <c r="L16" s="94">
        <v>280249929</v>
      </c>
      <c r="M16" s="96">
        <v>164.96</v>
      </c>
      <c r="N16" s="94">
        <v>462300.28197999991</v>
      </c>
      <c r="O16" s="95">
        <v>2.6507958348490877E-2</v>
      </c>
      <c r="P16" s="95">
        <v>9.1345081344206241E-2</v>
      </c>
      <c r="Q16" s="95">
        <f>N16/'סכום נכסי הקרן'!$C$43</f>
        <v>9.3035146668402572E-3</v>
      </c>
      <c r="AT16" s="4"/>
    </row>
    <row r="17" spans="2:47" ht="20.25">
      <c r="B17" s="86" t="s">
        <v>279</v>
      </c>
      <c r="C17" s="84" t="s">
        <v>280</v>
      </c>
      <c r="D17" s="97" t="s">
        <v>147</v>
      </c>
      <c r="E17" s="84" t="s">
        <v>276</v>
      </c>
      <c r="F17" s="84"/>
      <c r="G17" s="84"/>
      <c r="H17" s="94">
        <v>0.33000000000000007</v>
      </c>
      <c r="I17" s="97" t="s">
        <v>191</v>
      </c>
      <c r="J17" s="98">
        <v>1E-3</v>
      </c>
      <c r="K17" s="95">
        <v>-6.1000000000000013E-3</v>
      </c>
      <c r="L17" s="94">
        <v>593251</v>
      </c>
      <c r="M17" s="96">
        <v>98.81</v>
      </c>
      <c r="N17" s="94">
        <v>586.19131999999991</v>
      </c>
      <c r="O17" s="95">
        <v>7.1165312492258158E-5</v>
      </c>
      <c r="P17" s="95">
        <v>1.1582448874860111E-4</v>
      </c>
      <c r="Q17" s="95">
        <f>N17/'סכום נכסי הקרן'!$C$43</f>
        <v>1.1796747170122614E-5</v>
      </c>
      <c r="AU17" s="4"/>
    </row>
    <row r="18" spans="2:47">
      <c r="B18" s="86" t="s">
        <v>281</v>
      </c>
      <c r="C18" s="84" t="s">
        <v>282</v>
      </c>
      <c r="D18" s="97" t="s">
        <v>147</v>
      </c>
      <c r="E18" s="84" t="s">
        <v>276</v>
      </c>
      <c r="F18" s="84"/>
      <c r="G18" s="84"/>
      <c r="H18" s="94">
        <v>1.8000000000000003</v>
      </c>
      <c r="I18" s="97" t="s">
        <v>191</v>
      </c>
      <c r="J18" s="98">
        <v>3.5000000000000003E-2</v>
      </c>
      <c r="K18" s="95">
        <v>-6.0000000000000006E-4</v>
      </c>
      <c r="L18" s="94">
        <v>745014173</v>
      </c>
      <c r="M18" s="96">
        <v>124.29</v>
      </c>
      <c r="N18" s="94">
        <v>925978.13440999982</v>
      </c>
      <c r="O18" s="95">
        <v>3.7908282781861417E-2</v>
      </c>
      <c r="P18" s="95">
        <v>0.18296235435629052</v>
      </c>
      <c r="Q18" s="95">
        <f>N18/'סכום נכסי הקרן'!$C$43</f>
        <v>1.8634752109083743E-2</v>
      </c>
      <c r="AT18" s="3"/>
    </row>
    <row r="19" spans="2:47">
      <c r="B19" s="86" t="s">
        <v>283</v>
      </c>
      <c r="C19" s="84" t="s">
        <v>284</v>
      </c>
      <c r="D19" s="97" t="s">
        <v>147</v>
      </c>
      <c r="E19" s="84" t="s">
        <v>276</v>
      </c>
      <c r="F19" s="84"/>
      <c r="G19" s="84"/>
      <c r="H19" s="94">
        <v>15.399999999999997</v>
      </c>
      <c r="I19" s="97" t="s">
        <v>191</v>
      </c>
      <c r="J19" s="98">
        <v>0.04</v>
      </c>
      <c r="K19" s="95">
        <v>7.8000000000000014E-3</v>
      </c>
      <c r="L19" s="94">
        <v>112245715</v>
      </c>
      <c r="M19" s="96">
        <v>187.36</v>
      </c>
      <c r="N19" s="94">
        <v>210303.56602999999</v>
      </c>
      <c r="O19" s="95">
        <v>6.9315277244213309E-3</v>
      </c>
      <c r="P19" s="95">
        <v>4.1553503414947235E-2</v>
      </c>
      <c r="Q19" s="95">
        <f>N19/'סכום נכסי הקרן'!$C$43</f>
        <v>4.232232571152874E-3</v>
      </c>
      <c r="AU19" s="3"/>
    </row>
    <row r="20" spans="2:47">
      <c r="B20" s="86" t="s">
        <v>285</v>
      </c>
      <c r="C20" s="84" t="s">
        <v>286</v>
      </c>
      <c r="D20" s="97" t="s">
        <v>147</v>
      </c>
      <c r="E20" s="84" t="s">
        <v>276</v>
      </c>
      <c r="F20" s="84"/>
      <c r="G20" s="84"/>
      <c r="H20" s="94">
        <v>19.350000000000001</v>
      </c>
      <c r="I20" s="97" t="s">
        <v>191</v>
      </c>
      <c r="J20" s="98">
        <v>2.75E-2</v>
      </c>
      <c r="K20" s="95">
        <v>9.6000000000000009E-3</v>
      </c>
      <c r="L20" s="94">
        <v>24835621</v>
      </c>
      <c r="M20" s="96">
        <v>150.30000000000001</v>
      </c>
      <c r="N20" s="94">
        <v>37327.937760000001</v>
      </c>
      <c r="O20" s="95">
        <v>1.4104843590651837E-3</v>
      </c>
      <c r="P20" s="95">
        <v>7.3755600937448259E-3</v>
      </c>
      <c r="Q20" s="95">
        <f>N20/'סכום נכסי הקרן'!$C$43</f>
        <v>7.5120225959127661E-4</v>
      </c>
    </row>
    <row r="21" spans="2:47">
      <c r="B21" s="86" t="s">
        <v>287</v>
      </c>
      <c r="C21" s="84" t="s">
        <v>288</v>
      </c>
      <c r="D21" s="97" t="s">
        <v>147</v>
      </c>
      <c r="E21" s="84" t="s">
        <v>276</v>
      </c>
      <c r="F21" s="84"/>
      <c r="G21" s="84"/>
      <c r="H21" s="94">
        <v>6.8199999999999985</v>
      </c>
      <c r="I21" s="97" t="s">
        <v>191</v>
      </c>
      <c r="J21" s="98">
        <v>1.7500000000000002E-2</v>
      </c>
      <c r="K21" s="95">
        <v>1.9999999999999998E-4</v>
      </c>
      <c r="L21" s="94">
        <v>189687530</v>
      </c>
      <c r="M21" s="96">
        <v>114.42</v>
      </c>
      <c r="N21" s="94">
        <v>217040.47278000004</v>
      </c>
      <c r="O21" s="95">
        <v>1.3682928324730146E-2</v>
      </c>
      <c r="P21" s="95">
        <v>4.28846367044435E-2</v>
      </c>
      <c r="Q21" s="95">
        <f>N21/'סכום נכסי הקרן'!$C$43</f>
        <v>4.3678087609170671E-3</v>
      </c>
    </row>
    <row r="22" spans="2:47">
      <c r="B22" s="86" t="s">
        <v>289</v>
      </c>
      <c r="C22" s="84" t="s">
        <v>290</v>
      </c>
      <c r="D22" s="97" t="s">
        <v>147</v>
      </c>
      <c r="E22" s="84" t="s">
        <v>276</v>
      </c>
      <c r="F22" s="84"/>
      <c r="G22" s="84"/>
      <c r="H22" s="94">
        <v>3.1700000000000008</v>
      </c>
      <c r="I22" s="97" t="s">
        <v>191</v>
      </c>
      <c r="J22" s="98">
        <v>0.03</v>
      </c>
      <c r="K22" s="95">
        <v>-3.2000000000000006E-3</v>
      </c>
      <c r="L22" s="94">
        <v>39237713</v>
      </c>
      <c r="M22" s="96">
        <v>123.1</v>
      </c>
      <c r="N22" s="94">
        <v>48301.626529999994</v>
      </c>
      <c r="O22" s="95">
        <v>2.5594944612481758E-3</v>
      </c>
      <c r="P22" s="95">
        <v>9.5438315234062463E-3</v>
      </c>
      <c r="Q22" s="95">
        <f>N22/'סכום נכסי הקרן'!$C$43</f>
        <v>9.7204113510260932E-4</v>
      </c>
    </row>
    <row r="23" spans="2:47">
      <c r="B23" s="86" t="s">
        <v>291</v>
      </c>
      <c r="C23" s="84" t="s">
        <v>292</v>
      </c>
      <c r="D23" s="97" t="s">
        <v>147</v>
      </c>
      <c r="E23" s="84" t="s">
        <v>276</v>
      </c>
      <c r="F23" s="84"/>
      <c r="G23" s="84"/>
      <c r="H23" s="94">
        <v>9.02</v>
      </c>
      <c r="I23" s="97" t="s">
        <v>191</v>
      </c>
      <c r="J23" s="98">
        <v>7.4999999999999997E-3</v>
      </c>
      <c r="K23" s="95">
        <v>2.0999999999999999E-3</v>
      </c>
      <c r="L23" s="94">
        <v>210307017</v>
      </c>
      <c r="M23" s="96">
        <v>104.66</v>
      </c>
      <c r="N23" s="94">
        <v>220107.32913000003</v>
      </c>
      <c r="O23" s="95">
        <v>2.8705616053424789E-2</v>
      </c>
      <c r="P23" s="95">
        <v>4.34906113353953E-2</v>
      </c>
      <c r="Q23" s="95">
        <f>N23/'סכום נכסי הקרן'!$C$43</f>
        <v>4.4295273973650358E-3</v>
      </c>
    </row>
    <row r="24" spans="2:47">
      <c r="B24" s="86" t="s">
        <v>293</v>
      </c>
      <c r="C24" s="84" t="s">
        <v>294</v>
      </c>
      <c r="D24" s="97" t="s">
        <v>147</v>
      </c>
      <c r="E24" s="84" t="s">
        <v>276</v>
      </c>
      <c r="F24" s="84"/>
      <c r="G24" s="84"/>
      <c r="H24" s="94">
        <v>5.7700000000000005</v>
      </c>
      <c r="I24" s="97" t="s">
        <v>191</v>
      </c>
      <c r="J24" s="98">
        <v>2.75E-2</v>
      </c>
      <c r="K24" s="95">
        <v>-8.9999999999999998E-4</v>
      </c>
      <c r="L24" s="94">
        <v>503371565</v>
      </c>
      <c r="M24" s="96">
        <v>122.71</v>
      </c>
      <c r="N24" s="94">
        <v>617687.26685999997</v>
      </c>
      <c r="O24" s="95">
        <v>3.1039853439710958E-2</v>
      </c>
      <c r="P24" s="95">
        <v>0.12204771624830653</v>
      </c>
      <c r="Q24" s="95">
        <f>N24/'סכום נכסי הקרן'!$C$43</f>
        <v>1.2430584126273786E-2</v>
      </c>
    </row>
    <row r="25" spans="2:47">
      <c r="B25" s="86" t="s">
        <v>295</v>
      </c>
      <c r="C25" s="84" t="s">
        <v>296</v>
      </c>
      <c r="D25" s="97" t="s">
        <v>147</v>
      </c>
      <c r="E25" s="84" t="s">
        <v>276</v>
      </c>
      <c r="F25" s="84"/>
      <c r="G25" s="84"/>
      <c r="H25" s="94">
        <v>0.91</v>
      </c>
      <c r="I25" s="97" t="s">
        <v>191</v>
      </c>
      <c r="J25" s="98">
        <v>0.01</v>
      </c>
      <c r="K25" s="95">
        <v>-9.999999999999998E-4</v>
      </c>
      <c r="L25" s="94">
        <v>172765504</v>
      </c>
      <c r="M25" s="96">
        <v>103.05</v>
      </c>
      <c r="N25" s="94">
        <v>178034.84918000002</v>
      </c>
      <c r="O25" s="95">
        <v>1.0658620433730831E-2</v>
      </c>
      <c r="P25" s="95">
        <v>3.5177585682619479E-2</v>
      </c>
      <c r="Q25" s="95">
        <f>N25/'סכום נכסי הקרן'!$C$43</f>
        <v>3.5828440845002136E-3</v>
      </c>
    </row>
    <row r="26" spans="2:47">
      <c r="B26" s="87"/>
      <c r="C26" s="84"/>
      <c r="D26" s="84"/>
      <c r="E26" s="84"/>
      <c r="F26" s="84"/>
      <c r="G26" s="84"/>
      <c r="H26" s="84"/>
      <c r="I26" s="84"/>
      <c r="J26" s="84"/>
      <c r="K26" s="95"/>
      <c r="L26" s="94"/>
      <c r="M26" s="96"/>
      <c r="N26" s="84"/>
      <c r="O26" s="84"/>
      <c r="P26" s="95"/>
      <c r="Q26" s="84"/>
    </row>
    <row r="27" spans="2:47" s="133" customFormat="1">
      <c r="B27" s="128" t="s">
        <v>60</v>
      </c>
      <c r="C27" s="129"/>
      <c r="D27" s="129"/>
      <c r="E27" s="129"/>
      <c r="F27" s="129"/>
      <c r="G27" s="129"/>
      <c r="H27" s="130">
        <v>4.4657147338476637</v>
      </c>
      <c r="I27" s="129"/>
      <c r="J27" s="129"/>
      <c r="K27" s="131">
        <v>7.8528105906170206E-3</v>
      </c>
      <c r="L27" s="130"/>
      <c r="M27" s="132"/>
      <c r="N27" s="130">
        <v>1542261.1172</v>
      </c>
      <c r="O27" s="129"/>
      <c r="P27" s="131">
        <v>0.30473260064058338</v>
      </c>
      <c r="Q27" s="131">
        <f>N27/'סכום נכסי הקרן'!$C$43</f>
        <v>3.1037075864445148E-2</v>
      </c>
    </row>
    <row r="28" spans="2:47">
      <c r="B28" s="85" t="s">
        <v>25</v>
      </c>
      <c r="C28" s="82"/>
      <c r="D28" s="82"/>
      <c r="E28" s="82"/>
      <c r="F28" s="82"/>
      <c r="G28" s="82"/>
      <c r="H28" s="91">
        <v>0.39977058643951668</v>
      </c>
      <c r="I28" s="82"/>
      <c r="J28" s="82"/>
      <c r="K28" s="92">
        <v>9.8347114633686892E-4</v>
      </c>
      <c r="L28" s="91"/>
      <c r="M28" s="93"/>
      <c r="N28" s="91">
        <v>575220.78564999998</v>
      </c>
      <c r="O28" s="82"/>
      <c r="P28" s="92">
        <v>0.11365684059511479</v>
      </c>
      <c r="Q28" s="92">
        <f>N28/'סכום נכסי הקרן'!$C$43</f>
        <v>1.1575971775413434E-2</v>
      </c>
    </row>
    <row r="29" spans="2:47">
      <c r="B29" s="86" t="s">
        <v>297</v>
      </c>
      <c r="C29" s="84" t="s">
        <v>298</v>
      </c>
      <c r="D29" s="97" t="s">
        <v>147</v>
      </c>
      <c r="E29" s="84" t="s">
        <v>276</v>
      </c>
      <c r="F29" s="84"/>
      <c r="G29" s="84"/>
      <c r="H29" s="94">
        <v>0.26999999999999996</v>
      </c>
      <c r="I29" s="97" t="s">
        <v>191</v>
      </c>
      <c r="J29" s="98">
        <v>0</v>
      </c>
      <c r="K29" s="95">
        <v>1.0999999999999998E-3</v>
      </c>
      <c r="L29" s="94">
        <v>163188327</v>
      </c>
      <c r="M29" s="96">
        <v>99.97</v>
      </c>
      <c r="N29" s="94">
        <v>163139.37049999999</v>
      </c>
      <c r="O29" s="95">
        <v>1.8132036333333334E-2</v>
      </c>
      <c r="P29" s="95">
        <v>3.223441483734546E-2</v>
      </c>
      <c r="Q29" s="95">
        <f>N29/'סכום נכסי הקרן'!$C$43</f>
        <v>3.2830815496917624E-3</v>
      </c>
    </row>
    <row r="30" spans="2:47">
      <c r="B30" s="86" t="s">
        <v>299</v>
      </c>
      <c r="C30" s="84" t="s">
        <v>300</v>
      </c>
      <c r="D30" s="97" t="s">
        <v>147</v>
      </c>
      <c r="E30" s="84" t="s">
        <v>276</v>
      </c>
      <c r="F30" s="84"/>
      <c r="G30" s="84"/>
      <c r="H30" s="94">
        <v>0.33999999999999997</v>
      </c>
      <c r="I30" s="97" t="s">
        <v>191</v>
      </c>
      <c r="J30" s="98">
        <v>0</v>
      </c>
      <c r="K30" s="95">
        <v>8.9999999999999987E-4</v>
      </c>
      <c r="L30" s="94">
        <v>14120391</v>
      </c>
      <c r="M30" s="96">
        <v>99.97</v>
      </c>
      <c r="N30" s="94">
        <v>14116.15488</v>
      </c>
      <c r="O30" s="95">
        <v>1.5689323333333333E-3</v>
      </c>
      <c r="P30" s="95">
        <v>2.7891856571197115E-3</v>
      </c>
      <c r="Q30" s="95">
        <f>N30/'סכום נכסי הקרן'!$C$43</f>
        <v>2.8407911282898651E-4</v>
      </c>
    </row>
    <row r="31" spans="2:47">
      <c r="B31" s="86" t="s">
        <v>301</v>
      </c>
      <c r="C31" s="84" t="s">
        <v>302</v>
      </c>
      <c r="D31" s="97" t="s">
        <v>147</v>
      </c>
      <c r="E31" s="84" t="s">
        <v>276</v>
      </c>
      <c r="F31" s="84"/>
      <c r="G31" s="84"/>
      <c r="H31" s="94">
        <v>0.51</v>
      </c>
      <c r="I31" s="97" t="s">
        <v>191</v>
      </c>
      <c r="J31" s="98">
        <v>0</v>
      </c>
      <c r="K31" s="95">
        <v>1.0000000000000002E-3</v>
      </c>
      <c r="L31" s="94">
        <v>5674897</v>
      </c>
      <c r="M31" s="96">
        <v>99.95</v>
      </c>
      <c r="N31" s="94">
        <v>5672.0595499999999</v>
      </c>
      <c r="O31" s="95">
        <v>7.0936212499999999E-4</v>
      </c>
      <c r="P31" s="95">
        <v>1.120732046203568E-3</v>
      </c>
      <c r="Q31" s="95">
        <f>N31/'סכום נכסי הקרן'!$C$43</f>
        <v>1.1414678137033734E-4</v>
      </c>
    </row>
    <row r="32" spans="2:47">
      <c r="B32" s="86" t="s">
        <v>303</v>
      </c>
      <c r="C32" s="84" t="s">
        <v>304</v>
      </c>
      <c r="D32" s="97" t="s">
        <v>147</v>
      </c>
      <c r="E32" s="84" t="s">
        <v>276</v>
      </c>
      <c r="F32" s="84"/>
      <c r="G32" s="84"/>
      <c r="H32" s="94">
        <v>0.44</v>
      </c>
      <c r="I32" s="97" t="s">
        <v>191</v>
      </c>
      <c r="J32" s="98">
        <v>0</v>
      </c>
      <c r="K32" s="95">
        <v>8.9999999999999987E-4</v>
      </c>
      <c r="L32" s="94">
        <v>347020194</v>
      </c>
      <c r="M32" s="96">
        <v>99.96</v>
      </c>
      <c r="N32" s="94">
        <v>346881.38592000003</v>
      </c>
      <c r="O32" s="95">
        <v>3.855779933333333E-2</v>
      </c>
      <c r="P32" s="95">
        <v>6.8539669233911915E-2</v>
      </c>
      <c r="Q32" s="95">
        <f>N32/'סכום נכסי הקרן'!$C$43</f>
        <v>6.9807789165489027E-3</v>
      </c>
    </row>
    <row r="33" spans="2:17">
      <c r="B33" s="86" t="s">
        <v>305</v>
      </c>
      <c r="C33" s="84" t="s">
        <v>306</v>
      </c>
      <c r="D33" s="97" t="s">
        <v>147</v>
      </c>
      <c r="E33" s="84" t="s">
        <v>276</v>
      </c>
      <c r="F33" s="84"/>
      <c r="G33" s="84"/>
      <c r="H33" s="94">
        <v>0.61</v>
      </c>
      <c r="I33" s="97" t="s">
        <v>191</v>
      </c>
      <c r="J33" s="98">
        <v>0</v>
      </c>
      <c r="K33" s="95">
        <v>1E-3</v>
      </c>
      <c r="L33" s="94">
        <v>9250000</v>
      </c>
      <c r="M33" s="96">
        <v>99.94</v>
      </c>
      <c r="N33" s="94">
        <v>9244.4500000000007</v>
      </c>
      <c r="O33" s="95">
        <v>1.1562499999999999E-3</v>
      </c>
      <c r="P33" s="95">
        <v>1.8265942508531273E-3</v>
      </c>
      <c r="Q33" s="95">
        <f>N33/'סכום נכסי הקרן'!$C$43</f>
        <v>1.8603898702703413E-4</v>
      </c>
    </row>
    <row r="34" spans="2:17">
      <c r="B34" s="86" t="s">
        <v>307</v>
      </c>
      <c r="C34" s="84" t="s">
        <v>308</v>
      </c>
      <c r="D34" s="97" t="s">
        <v>147</v>
      </c>
      <c r="E34" s="84" t="s">
        <v>276</v>
      </c>
      <c r="F34" s="84"/>
      <c r="G34" s="84"/>
      <c r="H34" s="94">
        <v>0.67999999999999994</v>
      </c>
      <c r="I34" s="97" t="s">
        <v>191</v>
      </c>
      <c r="J34" s="98">
        <v>0</v>
      </c>
      <c r="K34" s="95">
        <v>1.2000000000000001E-3</v>
      </c>
      <c r="L34" s="94">
        <v>8350000</v>
      </c>
      <c r="M34" s="96">
        <v>99.92</v>
      </c>
      <c r="N34" s="94">
        <v>8343.32</v>
      </c>
      <c r="O34" s="95">
        <v>1.04375E-3</v>
      </c>
      <c r="P34" s="95">
        <v>1.6485415946895609E-3</v>
      </c>
      <c r="Q34" s="95">
        <f>N34/'סכום נכסי הקרן'!$C$43</f>
        <v>1.6790428865345091E-4</v>
      </c>
    </row>
    <row r="35" spans="2:17">
      <c r="B35" s="86" t="s">
        <v>309</v>
      </c>
      <c r="C35" s="84" t="s">
        <v>310</v>
      </c>
      <c r="D35" s="97" t="s">
        <v>147</v>
      </c>
      <c r="E35" s="84" t="s">
        <v>276</v>
      </c>
      <c r="F35" s="84"/>
      <c r="G35" s="84"/>
      <c r="H35" s="94">
        <v>0.7599999999999999</v>
      </c>
      <c r="I35" s="97" t="s">
        <v>191</v>
      </c>
      <c r="J35" s="98">
        <v>0</v>
      </c>
      <c r="K35" s="95">
        <v>8.9999999999999998E-4</v>
      </c>
      <c r="L35" s="94">
        <v>6010000</v>
      </c>
      <c r="M35" s="96">
        <v>99.93</v>
      </c>
      <c r="N35" s="94">
        <v>6005.7929999999997</v>
      </c>
      <c r="O35" s="95">
        <v>7.5124999999999996E-4</v>
      </c>
      <c r="P35" s="95">
        <v>1.1866738384234815E-3</v>
      </c>
      <c r="Q35" s="95">
        <f>N35/'סכום נכסי הקרן'!$C$43</f>
        <v>1.2086296599733378E-4</v>
      </c>
    </row>
    <row r="36" spans="2:17">
      <c r="B36" s="86" t="s">
        <v>311</v>
      </c>
      <c r="C36" s="84" t="s">
        <v>312</v>
      </c>
      <c r="D36" s="97" t="s">
        <v>147</v>
      </c>
      <c r="E36" s="84" t="s">
        <v>276</v>
      </c>
      <c r="F36" s="84"/>
      <c r="G36" s="84"/>
      <c r="H36" s="94">
        <v>0.83999999999999986</v>
      </c>
      <c r="I36" s="97" t="s">
        <v>191</v>
      </c>
      <c r="J36" s="98">
        <v>0</v>
      </c>
      <c r="K36" s="95">
        <v>8.0000000000000004E-4</v>
      </c>
      <c r="L36" s="94">
        <v>9276000</v>
      </c>
      <c r="M36" s="96">
        <v>99.93</v>
      </c>
      <c r="N36" s="94">
        <v>9269.506800000001</v>
      </c>
      <c r="O36" s="95">
        <v>1.1594999999999999E-3</v>
      </c>
      <c r="P36" s="95">
        <v>1.8315451789045287E-3</v>
      </c>
      <c r="Q36" s="95">
        <f>N36/'סכום נכסי הקרן'!$C$43</f>
        <v>1.8654324003182502E-4</v>
      </c>
    </row>
    <row r="37" spans="2:17">
      <c r="B37" s="86" t="s">
        <v>313</v>
      </c>
      <c r="C37" s="84" t="s">
        <v>314</v>
      </c>
      <c r="D37" s="97" t="s">
        <v>147</v>
      </c>
      <c r="E37" s="84" t="s">
        <v>276</v>
      </c>
      <c r="F37" s="84"/>
      <c r="G37" s="84"/>
      <c r="H37" s="94">
        <v>0.01</v>
      </c>
      <c r="I37" s="97" t="s">
        <v>191</v>
      </c>
      <c r="J37" s="98">
        <v>0</v>
      </c>
      <c r="K37" s="95">
        <v>7.3000000000000001E-3</v>
      </c>
      <c r="L37" s="94">
        <v>2550000</v>
      </c>
      <c r="M37" s="96">
        <v>99.99</v>
      </c>
      <c r="N37" s="94">
        <v>2549.7449999999999</v>
      </c>
      <c r="O37" s="95">
        <v>2.3181818181818183E-4</v>
      </c>
      <c r="P37" s="95">
        <v>5.0379952924635928E-4</v>
      </c>
      <c r="Q37" s="95">
        <f>N37/'סכום נכסי הקרן'!$C$43</f>
        <v>5.1312082057585376E-5</v>
      </c>
    </row>
    <row r="38" spans="2:17">
      <c r="B38" s="86" t="s">
        <v>315</v>
      </c>
      <c r="C38" s="84" t="s">
        <v>316</v>
      </c>
      <c r="D38" s="97" t="s">
        <v>147</v>
      </c>
      <c r="E38" s="84" t="s">
        <v>276</v>
      </c>
      <c r="F38" s="84"/>
      <c r="G38" s="84"/>
      <c r="H38" s="94">
        <v>0.19</v>
      </c>
      <c r="I38" s="97" t="s">
        <v>191</v>
      </c>
      <c r="J38" s="98">
        <v>0</v>
      </c>
      <c r="K38" s="95">
        <v>5.0000000000000001E-4</v>
      </c>
      <c r="L38" s="94">
        <v>10000000</v>
      </c>
      <c r="M38" s="96">
        <v>99.99</v>
      </c>
      <c r="N38" s="94">
        <v>9999</v>
      </c>
      <c r="O38" s="95">
        <v>9.0909090909090909E-4</v>
      </c>
      <c r="P38" s="95">
        <v>1.9756844284170953E-3</v>
      </c>
      <c r="Q38" s="95">
        <f>N38/'סכום נכסי הקרן'!$C$43</f>
        <v>2.0122385120621716E-4</v>
      </c>
    </row>
    <row r="39" spans="2:17">
      <c r="B39" s="87"/>
      <c r="C39" s="84"/>
      <c r="D39" s="84"/>
      <c r="E39" s="84"/>
      <c r="F39" s="84"/>
      <c r="G39" s="84"/>
      <c r="H39" s="84"/>
      <c r="I39" s="84"/>
      <c r="J39" s="84"/>
      <c r="K39" s="95"/>
      <c r="L39" s="94"/>
      <c r="M39" s="96"/>
      <c r="N39" s="84"/>
      <c r="O39" s="84"/>
      <c r="P39" s="95"/>
      <c r="Q39" s="84"/>
    </row>
    <row r="40" spans="2:17">
      <c r="B40" s="85" t="s">
        <v>26</v>
      </c>
      <c r="C40" s="82"/>
      <c r="D40" s="82"/>
      <c r="E40" s="82"/>
      <c r="F40" s="82"/>
      <c r="G40" s="82"/>
      <c r="H40" s="91">
        <v>3.9099999999999997</v>
      </c>
      <c r="I40" s="82"/>
      <c r="J40" s="82"/>
      <c r="K40" s="92">
        <v>2.3999999999999998E-3</v>
      </c>
      <c r="L40" s="91"/>
      <c r="M40" s="93"/>
      <c r="N40" s="91">
        <v>0.27222000000000002</v>
      </c>
      <c r="O40" s="82"/>
      <c r="P40" s="92">
        <v>5.3787460256395819E-8</v>
      </c>
      <c r="Q40" s="92">
        <f>N40/'סכום נכסי הקרן'!$C$43</f>
        <v>5.4782635038860324E-9</v>
      </c>
    </row>
    <row r="41" spans="2:17">
      <c r="B41" s="86" t="s">
        <v>317</v>
      </c>
      <c r="C41" s="84" t="s">
        <v>318</v>
      </c>
      <c r="D41" s="97" t="s">
        <v>147</v>
      </c>
      <c r="E41" s="84" t="s">
        <v>276</v>
      </c>
      <c r="F41" s="84"/>
      <c r="G41" s="84"/>
      <c r="H41" s="94">
        <v>3.9099999999999997</v>
      </c>
      <c r="I41" s="97" t="s">
        <v>191</v>
      </c>
      <c r="J41" s="98">
        <v>1.1999999999999999E-3</v>
      </c>
      <c r="K41" s="95">
        <v>2.3999999999999998E-3</v>
      </c>
      <c r="L41" s="94">
        <v>274</v>
      </c>
      <c r="M41" s="96">
        <v>99.35</v>
      </c>
      <c r="N41" s="94">
        <v>0.27222000000000002</v>
      </c>
      <c r="O41" s="95">
        <v>1.4872087832969741E-8</v>
      </c>
      <c r="P41" s="95">
        <v>5.3787460256395819E-8</v>
      </c>
      <c r="Q41" s="95">
        <f>N41/'סכום נכסי הקרן'!$C$43</f>
        <v>5.4782635038860324E-9</v>
      </c>
    </row>
    <row r="42" spans="2:17">
      <c r="B42" s="87"/>
      <c r="C42" s="84"/>
      <c r="D42" s="84"/>
      <c r="E42" s="84"/>
      <c r="F42" s="84"/>
      <c r="G42" s="84"/>
      <c r="H42" s="84"/>
      <c r="I42" s="84"/>
      <c r="J42" s="84"/>
      <c r="K42" s="95"/>
      <c r="L42" s="94"/>
      <c r="M42" s="96"/>
      <c r="N42" s="84"/>
      <c r="O42" s="84"/>
      <c r="P42" s="95"/>
      <c r="Q42" s="84"/>
    </row>
    <row r="43" spans="2:17">
      <c r="B43" s="85" t="s">
        <v>27</v>
      </c>
      <c r="C43" s="82"/>
      <c r="D43" s="82"/>
      <c r="E43" s="82"/>
      <c r="F43" s="82"/>
      <c r="G43" s="82"/>
      <c r="H43" s="91">
        <v>6.884245089020558</v>
      </c>
      <c r="I43" s="82"/>
      <c r="J43" s="82"/>
      <c r="K43" s="92">
        <v>1.1938875359368308E-2</v>
      </c>
      <c r="L43" s="91"/>
      <c r="M43" s="93"/>
      <c r="N43" s="91">
        <v>967040.05932999973</v>
      </c>
      <c r="O43" s="82"/>
      <c r="P43" s="92">
        <v>0.19107570625800827</v>
      </c>
      <c r="Q43" s="92">
        <f>N43/'סכום נכסי הקרן'!$C$43</f>
        <v>1.9461098610768206E-2</v>
      </c>
    </row>
    <row r="44" spans="2:17">
      <c r="B44" s="86" t="s">
        <v>319</v>
      </c>
      <c r="C44" s="84" t="s">
        <v>320</v>
      </c>
      <c r="D44" s="97" t="s">
        <v>147</v>
      </c>
      <c r="E44" s="84" t="s">
        <v>276</v>
      </c>
      <c r="F44" s="84"/>
      <c r="G44" s="84"/>
      <c r="H44" s="94">
        <v>0.65999999999999981</v>
      </c>
      <c r="I44" s="97" t="s">
        <v>191</v>
      </c>
      <c r="J44" s="98">
        <v>5.5E-2</v>
      </c>
      <c r="K44" s="95">
        <v>8.9999999999999965E-4</v>
      </c>
      <c r="L44" s="94">
        <v>142589206</v>
      </c>
      <c r="M44" s="96">
        <v>105.44</v>
      </c>
      <c r="N44" s="94">
        <v>150346.05333000002</v>
      </c>
      <c r="O44" s="95">
        <v>7.9220204170253883E-3</v>
      </c>
      <c r="P44" s="95">
        <v>2.9706606304435168E-2</v>
      </c>
      <c r="Q44" s="95">
        <f>N44/'סכום נכסי הקרן'!$C$43</f>
        <v>3.0256237488466764E-3</v>
      </c>
    </row>
    <row r="45" spans="2:17">
      <c r="B45" s="86" t="s">
        <v>321</v>
      </c>
      <c r="C45" s="84" t="s">
        <v>322</v>
      </c>
      <c r="D45" s="97" t="s">
        <v>147</v>
      </c>
      <c r="E45" s="84" t="s">
        <v>276</v>
      </c>
      <c r="F45" s="84"/>
      <c r="G45" s="84"/>
      <c r="H45" s="94">
        <v>2.5100000000000002</v>
      </c>
      <c r="I45" s="97" t="s">
        <v>191</v>
      </c>
      <c r="J45" s="98">
        <v>0.06</v>
      </c>
      <c r="K45" s="95">
        <v>2.8999999999999998E-3</v>
      </c>
      <c r="L45" s="94">
        <v>2692920</v>
      </c>
      <c r="M45" s="96">
        <v>117.15</v>
      </c>
      <c r="N45" s="94">
        <v>3154.7557599999996</v>
      </c>
      <c r="O45" s="95">
        <v>1.4692690761978195E-4</v>
      </c>
      <c r="P45" s="95">
        <v>6.2334251730084402E-4</v>
      </c>
      <c r="Q45" s="95">
        <f>N45/'סכום נכסי הקרן'!$C$43</f>
        <v>6.348755912013166E-5</v>
      </c>
    </row>
    <row r="46" spans="2:17">
      <c r="B46" s="86" t="s">
        <v>323</v>
      </c>
      <c r="C46" s="84" t="s">
        <v>324</v>
      </c>
      <c r="D46" s="97" t="s">
        <v>147</v>
      </c>
      <c r="E46" s="84" t="s">
        <v>276</v>
      </c>
      <c r="F46" s="84"/>
      <c r="G46" s="84"/>
      <c r="H46" s="94">
        <v>8.120000000000001</v>
      </c>
      <c r="I46" s="97" t="s">
        <v>191</v>
      </c>
      <c r="J46" s="98">
        <v>6.25E-2</v>
      </c>
      <c r="K46" s="95">
        <v>1.6799999999999999E-2</v>
      </c>
      <c r="L46" s="94">
        <v>70974334</v>
      </c>
      <c r="M46" s="96">
        <v>147.25</v>
      </c>
      <c r="N46" s="94">
        <v>104509.70359999999</v>
      </c>
      <c r="O46" s="95">
        <v>4.2348326382613483E-3</v>
      </c>
      <c r="P46" s="95">
        <v>2.064988439053966E-2</v>
      </c>
      <c r="Q46" s="95">
        <f>N46/'סכום נכסי הקרן'!$C$43</f>
        <v>2.1031948241636419E-3</v>
      </c>
    </row>
    <row r="47" spans="2:17">
      <c r="B47" s="86" t="s">
        <v>325</v>
      </c>
      <c r="C47" s="84" t="s">
        <v>326</v>
      </c>
      <c r="D47" s="97" t="s">
        <v>147</v>
      </c>
      <c r="E47" s="84" t="s">
        <v>276</v>
      </c>
      <c r="F47" s="84"/>
      <c r="G47" s="84"/>
      <c r="H47" s="94">
        <v>6.9</v>
      </c>
      <c r="I47" s="97" t="s">
        <v>191</v>
      </c>
      <c r="J47" s="98">
        <v>3.7499999999999999E-2</v>
      </c>
      <c r="K47" s="95">
        <v>1.3699999999999999E-2</v>
      </c>
      <c r="L47" s="94">
        <v>23489812</v>
      </c>
      <c r="M47" s="96">
        <v>118.33</v>
      </c>
      <c r="N47" s="94">
        <v>27795.494910000001</v>
      </c>
      <c r="O47" s="95">
        <v>1.757470694371829E-3</v>
      </c>
      <c r="P47" s="95">
        <v>5.4920618535687213E-3</v>
      </c>
      <c r="Q47" s="95">
        <f>N47/'סכום נכסי הקרן'!$C$43</f>
        <v>5.5936758995629634E-4</v>
      </c>
    </row>
    <row r="48" spans="2:17">
      <c r="B48" s="86" t="s">
        <v>327</v>
      </c>
      <c r="C48" s="84" t="s">
        <v>328</v>
      </c>
      <c r="D48" s="97" t="s">
        <v>147</v>
      </c>
      <c r="E48" s="84" t="s">
        <v>276</v>
      </c>
      <c r="F48" s="84"/>
      <c r="G48" s="84"/>
      <c r="H48" s="94">
        <v>2.8499999999999996</v>
      </c>
      <c r="I48" s="97" t="s">
        <v>191</v>
      </c>
      <c r="J48" s="98">
        <v>2.2499999999999999E-2</v>
      </c>
      <c r="K48" s="95">
        <v>3.5999999999999995E-3</v>
      </c>
      <c r="L48" s="94">
        <v>112876393</v>
      </c>
      <c r="M48" s="96">
        <v>105.66</v>
      </c>
      <c r="N48" s="94">
        <v>119265.19855</v>
      </c>
      <c r="O48" s="95">
        <v>7.516394393980992E-3</v>
      </c>
      <c r="P48" s="95">
        <v>2.3565396102341051E-2</v>
      </c>
      <c r="Q48" s="95">
        <f>N48/'סכום נכסי הקרן'!$C$43</f>
        <v>2.4001402707375884E-3</v>
      </c>
    </row>
    <row r="49" spans="2:17">
      <c r="B49" s="86" t="s">
        <v>329</v>
      </c>
      <c r="C49" s="84" t="s">
        <v>330</v>
      </c>
      <c r="D49" s="97" t="s">
        <v>147</v>
      </c>
      <c r="E49" s="84" t="s">
        <v>276</v>
      </c>
      <c r="F49" s="84"/>
      <c r="G49" s="84"/>
      <c r="H49" s="94">
        <v>1.32</v>
      </c>
      <c r="I49" s="97" t="s">
        <v>191</v>
      </c>
      <c r="J49" s="98">
        <v>1.2500000000000001E-2</v>
      </c>
      <c r="K49" s="95">
        <v>8.9999999999999998E-4</v>
      </c>
      <c r="L49" s="94">
        <v>31248971</v>
      </c>
      <c r="M49" s="96">
        <v>102.39</v>
      </c>
      <c r="N49" s="94">
        <v>31995.821749999999</v>
      </c>
      <c r="O49" s="95">
        <v>3.1465592726566778E-3</v>
      </c>
      <c r="P49" s="95">
        <v>6.3219968802764297E-3</v>
      </c>
      <c r="Q49" s="95">
        <f>N49/'סכום נכסי הקרן'!$C$43</f>
        <v>6.4389663716798149E-4</v>
      </c>
    </row>
    <row r="50" spans="2:17">
      <c r="B50" s="86" t="s">
        <v>331</v>
      </c>
      <c r="C50" s="84" t="s">
        <v>332</v>
      </c>
      <c r="D50" s="97" t="s">
        <v>147</v>
      </c>
      <c r="E50" s="84" t="s">
        <v>276</v>
      </c>
      <c r="F50" s="84"/>
      <c r="G50" s="84"/>
      <c r="H50" s="94">
        <v>2.3200000000000003</v>
      </c>
      <c r="I50" s="97" t="s">
        <v>191</v>
      </c>
      <c r="J50" s="98">
        <v>5.0000000000000001E-3</v>
      </c>
      <c r="K50" s="95">
        <v>2.3E-3</v>
      </c>
      <c r="L50" s="94">
        <v>123292</v>
      </c>
      <c r="M50" s="96">
        <v>100.97</v>
      </c>
      <c r="N50" s="94">
        <v>124.48792999999999</v>
      </c>
      <c r="O50" s="95">
        <v>1.4521832630496203E-5</v>
      </c>
      <c r="P50" s="95">
        <v>2.4597346217309469E-5</v>
      </c>
      <c r="Q50" s="95">
        <f>N50/'סכום נכסי הקרן'!$C$43</f>
        <v>2.5052445947884762E-6</v>
      </c>
    </row>
    <row r="51" spans="2:17">
      <c r="B51" s="86" t="s">
        <v>333</v>
      </c>
      <c r="C51" s="84" t="s">
        <v>334</v>
      </c>
      <c r="D51" s="97" t="s">
        <v>147</v>
      </c>
      <c r="E51" s="84" t="s">
        <v>276</v>
      </c>
      <c r="F51" s="84"/>
      <c r="G51" s="84"/>
      <c r="H51" s="94">
        <v>1.5499999999999998</v>
      </c>
      <c r="I51" s="97" t="s">
        <v>191</v>
      </c>
      <c r="J51" s="98">
        <v>0.04</v>
      </c>
      <c r="K51" s="95">
        <v>1.2999999999999999E-3</v>
      </c>
      <c r="L51" s="94">
        <v>79415800</v>
      </c>
      <c r="M51" s="96">
        <v>107.79</v>
      </c>
      <c r="N51" s="94">
        <v>85602.294420000006</v>
      </c>
      <c r="O51" s="95">
        <v>4.7355438715708876E-3</v>
      </c>
      <c r="P51" s="95">
        <v>1.6914003412578222E-2</v>
      </c>
      <c r="Q51" s="95">
        <f>N51/'סכום נכסי הקרן'!$C$43</f>
        <v>1.7226946049885862E-3</v>
      </c>
    </row>
    <row r="52" spans="2:17">
      <c r="B52" s="86" t="s">
        <v>335</v>
      </c>
      <c r="C52" s="84" t="s">
        <v>336</v>
      </c>
      <c r="D52" s="97" t="s">
        <v>147</v>
      </c>
      <c r="E52" s="84" t="s">
        <v>276</v>
      </c>
      <c r="F52" s="84"/>
      <c r="G52" s="84"/>
      <c r="H52" s="94">
        <v>4.9499999999999993</v>
      </c>
      <c r="I52" s="97" t="s">
        <v>191</v>
      </c>
      <c r="J52" s="98">
        <v>5.5E-2</v>
      </c>
      <c r="K52" s="95">
        <v>8.8999999999999999E-3</v>
      </c>
      <c r="L52" s="94">
        <v>24187560</v>
      </c>
      <c r="M52" s="96">
        <v>127.28</v>
      </c>
      <c r="N52" s="94">
        <v>30785.926960000001</v>
      </c>
      <c r="O52" s="95">
        <v>1.3469482947633424E-3</v>
      </c>
      <c r="P52" s="95">
        <v>6.0829359445202574E-3</v>
      </c>
      <c r="Q52" s="95">
        <f>N52/'סכום נכסי הקרן'!$C$43</f>
        <v>6.1954823340779172E-4</v>
      </c>
    </row>
    <row r="53" spans="2:17">
      <c r="B53" s="86" t="s">
        <v>337</v>
      </c>
      <c r="C53" s="84" t="s">
        <v>338</v>
      </c>
      <c r="D53" s="97" t="s">
        <v>147</v>
      </c>
      <c r="E53" s="84" t="s">
        <v>276</v>
      </c>
      <c r="F53" s="84"/>
      <c r="G53" s="84"/>
      <c r="H53" s="94">
        <v>6.0299999999999985</v>
      </c>
      <c r="I53" s="97" t="s">
        <v>191</v>
      </c>
      <c r="J53" s="98">
        <v>4.2500000000000003E-2</v>
      </c>
      <c r="K53" s="95">
        <v>1.1699999999999999E-2</v>
      </c>
      <c r="L53" s="94">
        <v>78922491</v>
      </c>
      <c r="M53" s="96">
        <v>120.93</v>
      </c>
      <c r="N53" s="94">
        <v>95440.970650000003</v>
      </c>
      <c r="O53" s="95">
        <v>4.6018413900878489E-3</v>
      </c>
      <c r="P53" s="95">
        <v>1.8858009755597364E-2</v>
      </c>
      <c r="Q53" s="95">
        <f>N53/'סכום נכסי הקרן'!$C$43</f>
        <v>1.920692036908945E-3</v>
      </c>
    </row>
    <row r="54" spans="2:17">
      <c r="B54" s="86" t="s">
        <v>339</v>
      </c>
      <c r="C54" s="84" t="s">
        <v>340</v>
      </c>
      <c r="D54" s="97" t="s">
        <v>147</v>
      </c>
      <c r="E54" s="84" t="s">
        <v>276</v>
      </c>
      <c r="F54" s="84"/>
      <c r="G54" s="84"/>
      <c r="H54" s="94">
        <v>8.4400000000000013</v>
      </c>
      <c r="I54" s="97" t="s">
        <v>191</v>
      </c>
      <c r="J54" s="98">
        <v>1.7500000000000002E-2</v>
      </c>
      <c r="K54" s="95">
        <v>1.6300000000000002E-2</v>
      </c>
      <c r="L54" s="94">
        <v>38383779</v>
      </c>
      <c r="M54" s="96">
        <v>102.48</v>
      </c>
      <c r="N54" s="94">
        <v>39335.696250000001</v>
      </c>
      <c r="O54" s="95">
        <v>3.4188227118588511E-3</v>
      </c>
      <c r="P54" s="95">
        <v>7.7722694831552893E-3</v>
      </c>
      <c r="Q54" s="95">
        <f>N54/'סכום נכסי הקרן'!$C$43</f>
        <v>7.9160718964926032E-4</v>
      </c>
    </row>
    <row r="55" spans="2:17">
      <c r="B55" s="86" t="s">
        <v>341</v>
      </c>
      <c r="C55" s="84" t="s">
        <v>342</v>
      </c>
      <c r="D55" s="97" t="s">
        <v>147</v>
      </c>
      <c r="E55" s="84" t="s">
        <v>276</v>
      </c>
      <c r="F55" s="84"/>
      <c r="G55" s="84"/>
      <c r="H55" s="94">
        <v>3.33</v>
      </c>
      <c r="I55" s="97" t="s">
        <v>191</v>
      </c>
      <c r="J55" s="98">
        <v>0.05</v>
      </c>
      <c r="K55" s="95">
        <v>4.9000000000000007E-3</v>
      </c>
      <c r="L55" s="94">
        <v>19148709</v>
      </c>
      <c r="M55" s="96">
        <v>118.08</v>
      </c>
      <c r="N55" s="94">
        <v>22610.796190000001</v>
      </c>
      <c r="O55" s="95">
        <v>1.0661407612257159E-3</v>
      </c>
      <c r="P55" s="95">
        <v>4.4676265573252915E-3</v>
      </c>
      <c r="Q55" s="95">
        <f>N55/'סכום נכסי הקרן'!$C$43</f>
        <v>4.5502865168423463E-4</v>
      </c>
    </row>
    <row r="56" spans="2:17">
      <c r="B56" s="86" t="s">
        <v>343</v>
      </c>
      <c r="C56" s="84" t="s">
        <v>344</v>
      </c>
      <c r="D56" s="97" t="s">
        <v>147</v>
      </c>
      <c r="E56" s="84" t="s">
        <v>276</v>
      </c>
      <c r="F56" s="84"/>
      <c r="G56" s="84"/>
      <c r="H56" s="94">
        <v>16.18</v>
      </c>
      <c r="I56" s="97" t="s">
        <v>191</v>
      </c>
      <c r="J56" s="98">
        <v>5.5E-2</v>
      </c>
      <c r="K56" s="95">
        <v>2.7400000000000001E-2</v>
      </c>
      <c r="L56" s="94">
        <v>156150543</v>
      </c>
      <c r="M56" s="96">
        <v>152.63999999999999</v>
      </c>
      <c r="N56" s="94">
        <v>238348.19268999997</v>
      </c>
      <c r="O56" s="95">
        <v>1.02814996333175E-2</v>
      </c>
      <c r="P56" s="95">
        <v>4.7094790762975333E-2</v>
      </c>
      <c r="Q56" s="95">
        <f>N56/'סכום נכסי הקרן'!$C$43</f>
        <v>4.7966137874910818E-3</v>
      </c>
    </row>
    <row r="57" spans="2:17">
      <c r="B57" s="86" t="s">
        <v>345</v>
      </c>
      <c r="C57" s="84" t="s">
        <v>346</v>
      </c>
      <c r="D57" s="97" t="s">
        <v>147</v>
      </c>
      <c r="E57" s="84" t="s">
        <v>276</v>
      </c>
      <c r="F57" s="84"/>
      <c r="G57" s="84"/>
      <c r="H57" s="94">
        <v>0.16999999999999998</v>
      </c>
      <c r="I57" s="97" t="s">
        <v>191</v>
      </c>
      <c r="J57" s="98">
        <v>4.2500000000000003E-2</v>
      </c>
      <c r="K57" s="95">
        <v>1.1999999999999999E-3</v>
      </c>
      <c r="L57" s="94">
        <v>17003709</v>
      </c>
      <c r="M57" s="96">
        <v>104.24</v>
      </c>
      <c r="N57" s="94">
        <v>17724.66634</v>
      </c>
      <c r="O57" s="95">
        <v>1.2596278665355566E-3</v>
      </c>
      <c r="P57" s="95">
        <v>3.502184947177381E-3</v>
      </c>
      <c r="Q57" s="95">
        <f>N57/'סכום נכסי הקרן'!$C$43</f>
        <v>3.5669823205120569E-4</v>
      </c>
    </row>
    <row r="58" spans="2:17">
      <c r="B58" s="87"/>
      <c r="C58" s="84"/>
      <c r="D58" s="84"/>
      <c r="E58" s="84"/>
      <c r="F58" s="84"/>
      <c r="G58" s="84"/>
      <c r="H58" s="84"/>
      <c r="I58" s="84"/>
      <c r="J58" s="84"/>
      <c r="K58" s="95"/>
      <c r="L58" s="94"/>
      <c r="M58" s="96"/>
      <c r="N58" s="84"/>
      <c r="O58" s="84"/>
      <c r="P58" s="95"/>
      <c r="Q58" s="84"/>
    </row>
    <row r="59" spans="2:17">
      <c r="B59" s="81" t="s">
        <v>265</v>
      </c>
      <c r="C59" s="82"/>
      <c r="D59" s="82"/>
      <c r="E59" s="82"/>
      <c r="F59" s="82"/>
      <c r="G59" s="82"/>
      <c r="H59" s="91">
        <v>12.065010094464926</v>
      </c>
      <c r="I59" s="82"/>
      <c r="J59" s="82"/>
      <c r="K59" s="92">
        <v>3.07515853855823E-2</v>
      </c>
      <c r="L59" s="91"/>
      <c r="M59" s="93"/>
      <c r="N59" s="91">
        <v>9183.0127399999983</v>
      </c>
      <c r="O59" s="82"/>
      <c r="P59" s="92">
        <v>1.8144549731346938E-3</v>
      </c>
      <c r="Q59" s="92">
        <f>N59/'סכום נכסי הקרן'!$C$43</f>
        <v>1.848025991817738E-4</v>
      </c>
    </row>
    <row r="60" spans="2:17" s="133" customFormat="1">
      <c r="B60" s="128" t="s">
        <v>81</v>
      </c>
      <c r="C60" s="129"/>
      <c r="D60" s="129"/>
      <c r="E60" s="129"/>
      <c r="F60" s="129"/>
      <c r="G60" s="129"/>
      <c r="H60" s="130">
        <v>12.065010094464926</v>
      </c>
      <c r="I60" s="129"/>
      <c r="J60" s="129"/>
      <c r="K60" s="131">
        <v>3.07515853855823E-2</v>
      </c>
      <c r="L60" s="130"/>
      <c r="M60" s="132"/>
      <c r="N60" s="130">
        <v>9183.0127399999983</v>
      </c>
      <c r="O60" s="129"/>
      <c r="P60" s="131">
        <v>1.8144549731346938E-3</v>
      </c>
      <c r="Q60" s="131">
        <f>N60/'סכום נכסי הקרן'!$C$43</f>
        <v>1.848025991817738E-4</v>
      </c>
    </row>
    <row r="61" spans="2:17">
      <c r="B61" s="85" t="s">
        <v>81</v>
      </c>
      <c r="C61" s="82"/>
      <c r="D61" s="82"/>
      <c r="E61" s="82"/>
      <c r="F61" s="82"/>
      <c r="G61" s="82"/>
      <c r="H61" s="91">
        <v>12.065010094464926</v>
      </c>
      <c r="I61" s="82"/>
      <c r="J61" s="82"/>
      <c r="K61" s="92">
        <v>3.07515853855823E-2</v>
      </c>
      <c r="L61" s="91"/>
      <c r="M61" s="93"/>
      <c r="N61" s="91">
        <v>9183.0127399999983</v>
      </c>
      <c r="O61" s="82"/>
      <c r="P61" s="92">
        <v>1.8144549731346938E-3</v>
      </c>
      <c r="Q61" s="92">
        <f>N61/'סכום נכסי הקרן'!$C$43</f>
        <v>1.848025991817738E-4</v>
      </c>
    </row>
    <row r="62" spans="2:17">
      <c r="B62" s="86" t="s">
        <v>347</v>
      </c>
      <c r="C62" s="84" t="s">
        <v>348</v>
      </c>
      <c r="D62" s="97" t="s">
        <v>32</v>
      </c>
      <c r="E62" s="84" t="s">
        <v>349</v>
      </c>
      <c r="F62" s="84" t="s">
        <v>350</v>
      </c>
      <c r="G62" s="84"/>
      <c r="H62" s="94">
        <v>8.48</v>
      </c>
      <c r="I62" s="97" t="s">
        <v>190</v>
      </c>
      <c r="J62" s="98">
        <v>2.8750000000000001E-2</v>
      </c>
      <c r="K62" s="95">
        <v>2.4800000000000003E-2</v>
      </c>
      <c r="L62" s="94">
        <v>1224000</v>
      </c>
      <c r="M62" s="96">
        <v>102.81699999999999</v>
      </c>
      <c r="N62" s="94">
        <v>4879.5887699999994</v>
      </c>
      <c r="O62" s="95">
        <v>1.224E-3</v>
      </c>
      <c r="P62" s="95">
        <v>9.6414916991378408E-4</v>
      </c>
      <c r="Q62" s="95">
        <f>N62/'סכום נכסי הקרן'!$C$43</f>
        <v>9.8198784338634674E-5</v>
      </c>
    </row>
    <row r="63" spans="2:17">
      <c r="B63" s="86" t="s">
        <v>351</v>
      </c>
      <c r="C63" s="84" t="s">
        <v>352</v>
      </c>
      <c r="D63" s="97" t="s">
        <v>32</v>
      </c>
      <c r="E63" s="84" t="s">
        <v>349</v>
      </c>
      <c r="F63" s="84" t="s">
        <v>350</v>
      </c>
      <c r="G63" s="84"/>
      <c r="H63" s="94">
        <v>16.13</v>
      </c>
      <c r="I63" s="97" t="s">
        <v>190</v>
      </c>
      <c r="J63" s="98">
        <v>4.4999999999999998E-2</v>
      </c>
      <c r="K63" s="95">
        <v>3.7499999999999999E-2</v>
      </c>
      <c r="L63" s="94">
        <v>982000</v>
      </c>
      <c r="M63" s="96">
        <v>112.057</v>
      </c>
      <c r="N63" s="94">
        <v>4303.4239699999998</v>
      </c>
      <c r="O63" s="95">
        <v>6.5466666666666668E-4</v>
      </c>
      <c r="P63" s="95">
        <v>8.503058032209098E-4</v>
      </c>
      <c r="Q63" s="95">
        <f>N63/'סכום נכסי הקרן'!$C$43</f>
        <v>8.6603814843139141E-5</v>
      </c>
    </row>
    <row r="64" spans="2:17">
      <c r="C64" s="1"/>
      <c r="D64" s="1"/>
    </row>
    <row r="65" spans="2:4">
      <c r="C65" s="1"/>
      <c r="D65" s="1"/>
    </row>
    <row r="66" spans="2:4">
      <c r="C66" s="1"/>
      <c r="D66" s="1"/>
    </row>
    <row r="67" spans="2:4">
      <c r="B67" s="109" t="s">
        <v>2825</v>
      </c>
      <c r="C67" s="1"/>
      <c r="D67" s="1"/>
    </row>
    <row r="68" spans="2:4">
      <c r="B68" s="109" t="s">
        <v>139</v>
      </c>
      <c r="C68" s="1"/>
      <c r="D68" s="1"/>
    </row>
    <row r="69" spans="2:4">
      <c r="C69" s="1"/>
      <c r="D69" s="1"/>
    </row>
    <row r="70" spans="2:4">
      <c r="C70" s="1"/>
      <c r="D70" s="1"/>
    </row>
    <row r="71" spans="2:4">
      <c r="C71" s="1"/>
      <c r="D71" s="1"/>
    </row>
    <row r="72" spans="2:4">
      <c r="C72" s="1"/>
      <c r="D72" s="1"/>
    </row>
    <row r="73" spans="2:4">
      <c r="C73" s="1"/>
      <c r="D73" s="1"/>
    </row>
    <row r="74" spans="2:4">
      <c r="C74" s="1"/>
      <c r="D74" s="1"/>
    </row>
    <row r="75" spans="2:4">
      <c r="C75" s="1"/>
      <c r="D75" s="1"/>
    </row>
    <row r="76" spans="2:4">
      <c r="C76" s="1"/>
      <c r="D76" s="1"/>
    </row>
    <row r="77" spans="2:4">
      <c r="C77" s="1"/>
      <c r="D77" s="1"/>
    </row>
    <row r="78" spans="2:4">
      <c r="C78" s="1"/>
      <c r="D78" s="1"/>
    </row>
    <row r="79" spans="2:4">
      <c r="C79" s="1"/>
      <c r="D79" s="1"/>
    </row>
    <row r="80" spans="2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password="C7AB" sheet="1" objects="1" scenarios="1"/>
  <mergeCells count="2">
    <mergeCell ref="B6:Q6"/>
    <mergeCell ref="B7:Q7"/>
  </mergeCells>
  <phoneticPr fontId="6" type="noConversion"/>
  <dataValidations count="1">
    <dataValidation allowBlank="1" showInputMessage="1" showErrorMessage="1" sqref="C5:C1048576 A1:B1048576 D3:XFD1048576 D1:AF2 AH1:XFD2"/>
  </dataValidations>
  <pageMargins left="0" right="0" top="0.51181102362204722" bottom="0.51181102362204722" header="0" footer="0.23622047244094491"/>
  <pageSetup paperSize="9" scale="71" fitToHeight="25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 enableFormatConditionsCalculation="0">
    <tabColor indexed="44"/>
    <pageSetUpPr fitToPage="1"/>
  </sheetPr>
  <dimension ref="B1:BO713"/>
  <sheetViews>
    <sheetView rightToLeft="1" zoomScaleNormal="100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5" style="1" bestFit="1" customWidth="1"/>
    <col min="16" max="16" width="5.7109375" style="1" bestFit="1" customWidth="1"/>
    <col min="17" max="17" width="6.85546875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5" t="s">
        <v>206</v>
      </c>
      <c r="C1" s="78" t="s" vm="1">
        <v>271</v>
      </c>
    </row>
    <row r="2" spans="2:67">
      <c r="B2" s="55" t="s">
        <v>205</v>
      </c>
      <c r="C2" s="78" t="s">
        <v>272</v>
      </c>
    </row>
    <row r="3" spans="2:67">
      <c r="B3" s="55" t="s">
        <v>207</v>
      </c>
      <c r="C3" s="78" t="s">
        <v>273</v>
      </c>
    </row>
    <row r="4" spans="2:67">
      <c r="B4" s="55" t="s">
        <v>208</v>
      </c>
      <c r="C4" s="78">
        <v>162</v>
      </c>
    </row>
    <row r="6" spans="2:67" ht="26.25" customHeight="1">
      <c r="B6" s="228" t="s">
        <v>237</v>
      </c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2"/>
      <c r="BO6" s="3"/>
    </row>
    <row r="7" spans="2:67" ht="26.25" customHeight="1">
      <c r="B7" s="228" t="s">
        <v>115</v>
      </c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2"/>
      <c r="AZ7" s="42"/>
      <c r="BJ7" s="3"/>
      <c r="BO7" s="3"/>
    </row>
    <row r="8" spans="2:67" s="3" customFormat="1" ht="78.75">
      <c r="B8" s="36" t="s">
        <v>142</v>
      </c>
      <c r="C8" s="13" t="s">
        <v>59</v>
      </c>
      <c r="D8" s="74" t="s">
        <v>146</v>
      </c>
      <c r="E8" s="74" t="s">
        <v>256</v>
      </c>
      <c r="F8" s="74" t="s">
        <v>144</v>
      </c>
      <c r="G8" s="13" t="s">
        <v>84</v>
      </c>
      <c r="H8" s="13" t="s">
        <v>15</v>
      </c>
      <c r="I8" s="13" t="s">
        <v>85</v>
      </c>
      <c r="J8" s="13" t="s">
        <v>130</v>
      </c>
      <c r="K8" s="13" t="s">
        <v>18</v>
      </c>
      <c r="L8" s="13" t="s">
        <v>129</v>
      </c>
      <c r="M8" s="13" t="s">
        <v>17</v>
      </c>
      <c r="N8" s="13" t="s">
        <v>19</v>
      </c>
      <c r="O8" s="13" t="s">
        <v>0</v>
      </c>
      <c r="P8" s="13" t="s">
        <v>133</v>
      </c>
      <c r="Q8" s="13" t="s">
        <v>79</v>
      </c>
      <c r="R8" s="13" t="s">
        <v>74</v>
      </c>
      <c r="S8" s="74" t="s">
        <v>209</v>
      </c>
      <c r="T8" s="37" t="s">
        <v>211</v>
      </c>
      <c r="V8" s="1"/>
      <c r="AZ8" s="42"/>
      <c r="BJ8" s="1"/>
      <c r="BK8" s="1"/>
      <c r="BL8" s="1"/>
      <c r="BO8" s="4"/>
    </row>
    <row r="9" spans="2:67" s="3" customFormat="1" ht="20.25" customHeight="1">
      <c r="B9" s="38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80</v>
      </c>
      <c r="Q9" s="16" t="s">
        <v>23</v>
      </c>
      <c r="R9" s="16" t="s">
        <v>20</v>
      </c>
      <c r="S9" s="16" t="s">
        <v>20</v>
      </c>
      <c r="T9" s="72" t="s">
        <v>20</v>
      </c>
      <c r="BJ9" s="1"/>
      <c r="BL9" s="1"/>
      <c r="BO9" s="4"/>
    </row>
    <row r="10" spans="2:67" s="4" customFormat="1" ht="18" customHeight="1">
      <c r="B10" s="39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140</v>
      </c>
      <c r="R10" s="19" t="s">
        <v>141</v>
      </c>
      <c r="S10" s="44" t="s">
        <v>212</v>
      </c>
      <c r="T10" s="73" t="s">
        <v>257</v>
      </c>
      <c r="U10" s="5"/>
      <c r="BJ10" s="1"/>
      <c r="BK10" s="3"/>
      <c r="BL10" s="1"/>
      <c r="BO10" s="1"/>
    </row>
    <row r="11" spans="2:67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5"/>
      <c r="BJ11" s="1"/>
      <c r="BK11" s="3"/>
      <c r="BL11" s="1"/>
      <c r="BO11" s="1"/>
    </row>
    <row r="12" spans="2:67" ht="20.25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BK12" s="4"/>
    </row>
    <row r="13" spans="2:67">
      <c r="B13" s="99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</row>
    <row r="14" spans="2:67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</row>
    <row r="15" spans="2:67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</row>
    <row r="16" spans="2:67" ht="20.25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BJ16" s="4"/>
    </row>
    <row r="17" spans="2:20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</row>
    <row r="18" spans="2:20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</row>
    <row r="19" spans="2:20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</row>
    <row r="20" spans="2:20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</row>
    <row r="21" spans="2:20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</row>
    <row r="22" spans="2:20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</row>
    <row r="23" spans="2:20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</row>
    <row r="24" spans="2:20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</row>
    <row r="25" spans="2:20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</row>
    <row r="26" spans="2:20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</row>
    <row r="27" spans="2:20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</row>
    <row r="28" spans="2:20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</row>
    <row r="29" spans="2:20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</row>
    <row r="30" spans="2:20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</row>
    <row r="31" spans="2:20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</row>
    <row r="32" spans="2:20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</row>
    <row r="33" spans="2:20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</row>
    <row r="34" spans="2:20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</row>
    <row r="35" spans="2:20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</row>
    <row r="36" spans="2:20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2:20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2:20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2:20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2:20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2:20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2:20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2:20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2:20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2:20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2:20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2:20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2:20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2:20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2:20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2:20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2:20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2:20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2:20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2:20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2:20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2:20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2:20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2:20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2:20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2:20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2:20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2:20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2:20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2:20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2:20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2:20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2:20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2:20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2:20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2:20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2:20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2:20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2:20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2:20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2:20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2:20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2:20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2:20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2:20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2:20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2:20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2:20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2:20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2:20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2:20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2:20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2:20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  <row r="89" spans="2:20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</row>
    <row r="90" spans="2:20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</row>
    <row r="91" spans="2:20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</row>
    <row r="92" spans="2:20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</row>
    <row r="93" spans="2:20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</row>
    <row r="94" spans="2:20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</row>
    <row r="95" spans="2:20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</row>
    <row r="96" spans="2:20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</row>
    <row r="97" spans="2:20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</row>
    <row r="98" spans="2:20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</row>
    <row r="99" spans="2:20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</row>
    <row r="100" spans="2:20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</row>
    <row r="101" spans="2:20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</row>
    <row r="102" spans="2:20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</row>
    <row r="103" spans="2:20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</row>
    <row r="104" spans="2:20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</row>
    <row r="105" spans="2:20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</row>
    <row r="106" spans="2:20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</row>
    <row r="107" spans="2:20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</row>
    <row r="108" spans="2:20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</row>
    <row r="109" spans="2:20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</row>
    <row r="110" spans="2:20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2"/>
      <c r="C697" s="1"/>
      <c r="D697" s="1"/>
      <c r="E697" s="1"/>
      <c r="F697" s="1"/>
      <c r="G697" s="1"/>
    </row>
    <row r="698" spans="2:7">
      <c r="B698" s="4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password="C7AB" sheet="1" objects="1" scenarios="1"/>
  <mergeCells count="2">
    <mergeCell ref="B7:T7"/>
    <mergeCell ref="B6:T6"/>
  </mergeCells>
  <phoneticPr fontId="6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"/>
    <dataValidation type="list" allowBlank="1" showInputMessage="1" showErrorMessage="1" sqref="I12:I487">
      <formula1>$BN$6:$BN$9</formula1>
    </dataValidation>
    <dataValidation type="list" allowBlank="1" showInputMessage="1" showErrorMessage="1" sqref="E12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705">
      <formula1>$BL$6:$BL$28</formula1>
    </dataValidation>
  </dataValidations>
  <pageMargins left="0" right="0" top="0.5" bottom="0.5" header="0" footer="0.25"/>
  <pageSetup paperSize="9" scale="77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 enableFormatConditionsCalculation="0">
    <tabColor indexed="44"/>
    <pageSetUpPr fitToPage="1"/>
  </sheetPr>
  <dimension ref="B1:BB830"/>
  <sheetViews>
    <sheetView rightToLeft="1" zoomScale="90" zoomScaleNormal="90" workbookViewId="0"/>
  </sheetViews>
  <sheetFormatPr defaultColWidth="9.140625" defaultRowHeight="18"/>
  <cols>
    <col min="1" max="1" width="6.28515625" style="1" customWidth="1"/>
    <col min="2" max="2" width="39.7109375" style="2" customWidth="1"/>
    <col min="3" max="3" width="23.7109375" style="2" customWidth="1"/>
    <col min="4" max="4" width="6.42578125" style="2" bestFit="1" customWidth="1"/>
    <col min="5" max="5" width="8" style="2" bestFit="1" customWidth="1"/>
    <col min="6" max="6" width="11.7109375" style="2" bestFit="1" customWidth="1"/>
    <col min="7" max="7" width="18.7109375" style="1" customWidth="1"/>
    <col min="8" max="8" width="6.5703125" style="1" bestFit="1" customWidth="1"/>
    <col min="9" max="9" width="8.140625" style="1" bestFit="1" customWidth="1"/>
    <col min="10" max="10" width="7.140625" style="1" bestFit="1" customWidth="1"/>
    <col min="11" max="11" width="6.140625" style="1" bestFit="1" customWidth="1"/>
    <col min="12" max="12" width="12.28515625" style="1" bestFit="1" customWidth="1"/>
    <col min="13" max="14" width="8" style="1" bestFit="1" customWidth="1"/>
    <col min="15" max="15" width="15.42578125" style="1" bestFit="1" customWidth="1"/>
    <col min="16" max="16" width="11.85546875" style="1" bestFit="1" customWidth="1"/>
    <col min="17" max="17" width="13.140625" style="1" bestFit="1" customWidth="1"/>
    <col min="18" max="18" width="12.5703125" style="1" bestFit="1" customWidth="1"/>
    <col min="19" max="19" width="11.85546875" style="1" bestFit="1" customWidth="1"/>
    <col min="20" max="20" width="9" style="1" bestFit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2:54">
      <c r="B1" s="55" t="s">
        <v>206</v>
      </c>
      <c r="C1" s="78" t="s" vm="1">
        <v>271</v>
      </c>
    </row>
    <row r="2" spans="2:54">
      <c r="B2" s="55" t="s">
        <v>205</v>
      </c>
      <c r="C2" s="78" t="s">
        <v>272</v>
      </c>
    </row>
    <row r="3" spans="2:54">
      <c r="B3" s="55" t="s">
        <v>207</v>
      </c>
      <c r="C3" s="78" t="s">
        <v>273</v>
      </c>
    </row>
    <row r="4" spans="2:54">
      <c r="B4" s="55" t="s">
        <v>208</v>
      </c>
      <c r="C4" s="78">
        <v>162</v>
      </c>
    </row>
    <row r="6" spans="2:54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5"/>
    </row>
    <row r="7" spans="2:54" ht="26.25" customHeight="1">
      <c r="B7" s="233" t="s">
        <v>116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5"/>
      <c r="BB7" s="3"/>
    </row>
    <row r="8" spans="2:54" s="3" customFormat="1" ht="78.75">
      <c r="B8" s="21" t="s">
        <v>142</v>
      </c>
      <c r="C8" s="29" t="s">
        <v>59</v>
      </c>
      <c r="D8" s="74" t="s">
        <v>146</v>
      </c>
      <c r="E8" s="74" t="s">
        <v>256</v>
      </c>
      <c r="F8" s="70" t="s">
        <v>144</v>
      </c>
      <c r="G8" s="29" t="s">
        <v>84</v>
      </c>
      <c r="H8" s="29" t="s">
        <v>15</v>
      </c>
      <c r="I8" s="29" t="s">
        <v>85</v>
      </c>
      <c r="J8" s="29" t="s">
        <v>130</v>
      </c>
      <c r="K8" s="29" t="s">
        <v>18</v>
      </c>
      <c r="L8" s="29" t="s">
        <v>129</v>
      </c>
      <c r="M8" s="29" t="s">
        <v>17</v>
      </c>
      <c r="N8" s="29" t="s">
        <v>19</v>
      </c>
      <c r="O8" s="29" t="s">
        <v>0</v>
      </c>
      <c r="P8" s="29" t="s">
        <v>133</v>
      </c>
      <c r="Q8" s="29" t="s">
        <v>79</v>
      </c>
      <c r="R8" s="13" t="s">
        <v>74</v>
      </c>
      <c r="S8" s="74" t="s">
        <v>209</v>
      </c>
      <c r="T8" s="30" t="s">
        <v>211</v>
      </c>
      <c r="AX8" s="1"/>
      <c r="AY8" s="1"/>
    </row>
    <row r="9" spans="2:54" s="3" customFormat="1" ht="20.25">
      <c r="B9" s="15"/>
      <c r="C9" s="16"/>
      <c r="D9" s="16"/>
      <c r="E9" s="16"/>
      <c r="F9" s="16"/>
      <c r="G9" s="16"/>
      <c r="H9" s="31"/>
      <c r="I9" s="31"/>
      <c r="J9" s="31" t="s">
        <v>24</v>
      </c>
      <c r="K9" s="31" t="s">
        <v>21</v>
      </c>
      <c r="L9" s="31"/>
      <c r="M9" s="31" t="s">
        <v>20</v>
      </c>
      <c r="N9" s="31" t="s">
        <v>20</v>
      </c>
      <c r="O9" s="31" t="s">
        <v>22</v>
      </c>
      <c r="P9" s="31" t="s">
        <v>80</v>
      </c>
      <c r="Q9" s="31" t="s">
        <v>23</v>
      </c>
      <c r="R9" s="16" t="s">
        <v>20</v>
      </c>
      <c r="S9" s="31" t="s">
        <v>23</v>
      </c>
      <c r="T9" s="17" t="s">
        <v>20</v>
      </c>
      <c r="AW9" s="1"/>
      <c r="AX9" s="1"/>
      <c r="AY9" s="1"/>
      <c r="BB9" s="4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33" t="s">
        <v>14</v>
      </c>
      <c r="Q10" s="41" t="s">
        <v>140</v>
      </c>
      <c r="R10" s="19" t="s">
        <v>141</v>
      </c>
      <c r="S10" s="19" t="s">
        <v>212</v>
      </c>
      <c r="T10" s="20" t="s">
        <v>257</v>
      </c>
      <c r="AW10" s="1"/>
      <c r="AX10" s="3"/>
      <c r="AY10" s="1"/>
    </row>
    <row r="11" spans="2:54" s="4" customFormat="1" ht="18" customHeight="1">
      <c r="B11" s="79" t="s">
        <v>41</v>
      </c>
      <c r="C11" s="80"/>
      <c r="D11" s="80"/>
      <c r="E11" s="80"/>
      <c r="F11" s="80"/>
      <c r="G11" s="80"/>
      <c r="H11" s="80"/>
      <c r="I11" s="80"/>
      <c r="J11" s="80"/>
      <c r="K11" s="88">
        <v>4.6522394414734336</v>
      </c>
      <c r="L11" s="80"/>
      <c r="M11" s="80"/>
      <c r="N11" s="102">
        <v>2.3914621192821946E-2</v>
      </c>
      <c r="O11" s="88"/>
      <c r="P11" s="90"/>
      <c r="Q11" s="88">
        <v>6053652.4397899928</v>
      </c>
      <c r="R11" s="80"/>
      <c r="S11" s="89">
        <v>1</v>
      </c>
      <c r="T11" s="89">
        <f>Q11/'סכום נכסי הקרן'!$C$43</f>
        <v>0.12182610839068457</v>
      </c>
      <c r="AW11" s="1"/>
      <c r="AX11" s="3"/>
      <c r="AY11" s="1"/>
      <c r="BB11" s="1"/>
    </row>
    <row r="12" spans="2:54">
      <c r="B12" s="81" t="s">
        <v>266</v>
      </c>
      <c r="C12" s="82"/>
      <c r="D12" s="82"/>
      <c r="E12" s="82"/>
      <c r="F12" s="82"/>
      <c r="G12" s="82"/>
      <c r="H12" s="82"/>
      <c r="I12" s="82"/>
      <c r="J12" s="82"/>
      <c r="K12" s="91">
        <v>3.8937965185788492</v>
      </c>
      <c r="L12" s="82"/>
      <c r="M12" s="82"/>
      <c r="N12" s="103">
        <v>1.4687177913422922E-2</v>
      </c>
      <c r="O12" s="91"/>
      <c r="P12" s="93"/>
      <c r="Q12" s="91">
        <v>4415258.17313</v>
      </c>
      <c r="R12" s="82"/>
      <c r="S12" s="92">
        <v>0.72935442149089913</v>
      </c>
      <c r="T12" s="92">
        <f>Q12/'סכום נכסי הקרן'!$C$43</f>
        <v>8.8854410807775314E-2</v>
      </c>
      <c r="AX12" s="3"/>
    </row>
    <row r="13" spans="2:54" ht="20.25">
      <c r="B13" s="101" t="s">
        <v>40</v>
      </c>
      <c r="C13" s="82"/>
      <c r="D13" s="82"/>
      <c r="E13" s="82"/>
      <c r="F13" s="82"/>
      <c r="G13" s="82"/>
      <c r="H13" s="82"/>
      <c r="I13" s="82"/>
      <c r="J13" s="82"/>
      <c r="K13" s="91">
        <v>3.8903068022784866</v>
      </c>
      <c r="L13" s="82"/>
      <c r="M13" s="82"/>
      <c r="N13" s="103">
        <v>1.1826089593194047E-2</v>
      </c>
      <c r="O13" s="91"/>
      <c r="P13" s="93"/>
      <c r="Q13" s="91">
        <v>3511620.2738999994</v>
      </c>
      <c r="R13" s="82"/>
      <c r="S13" s="92">
        <v>0.58008290182279132</v>
      </c>
      <c r="T13" s="92">
        <f>Q13/'סכום נכסי הקרן'!$C$43</f>
        <v>7.0669242473046207E-2</v>
      </c>
      <c r="AX13" s="4"/>
    </row>
    <row r="14" spans="2:54">
      <c r="B14" s="87" t="s">
        <v>353</v>
      </c>
      <c r="C14" s="84" t="s">
        <v>354</v>
      </c>
      <c r="D14" s="97" t="s">
        <v>147</v>
      </c>
      <c r="E14" s="97" t="s">
        <v>355</v>
      </c>
      <c r="F14" s="84" t="s">
        <v>356</v>
      </c>
      <c r="G14" s="97" t="s">
        <v>357</v>
      </c>
      <c r="H14" s="84" t="s">
        <v>358</v>
      </c>
      <c r="I14" s="84" t="s">
        <v>187</v>
      </c>
      <c r="J14" s="84"/>
      <c r="K14" s="94">
        <v>3.9600000000000013</v>
      </c>
      <c r="L14" s="97" t="s">
        <v>191</v>
      </c>
      <c r="M14" s="98">
        <v>5.8999999999999999E-3</v>
      </c>
      <c r="N14" s="98">
        <v>4.3000000000000009E-3</v>
      </c>
      <c r="O14" s="94">
        <v>165561535</v>
      </c>
      <c r="P14" s="96">
        <v>99.53</v>
      </c>
      <c r="Q14" s="94">
        <v>164783.39576999997</v>
      </c>
      <c r="R14" s="95">
        <v>3.1014771781465156E-2</v>
      </c>
      <c r="S14" s="95">
        <v>2.7220491663329863E-2</v>
      </c>
      <c r="T14" s="95">
        <f>Q14/'סכום נכסי הקרן'!$C$43</f>
        <v>3.3161665678245493E-3</v>
      </c>
    </row>
    <row r="15" spans="2:54">
      <c r="B15" s="87" t="s">
        <v>359</v>
      </c>
      <c r="C15" s="84" t="s">
        <v>360</v>
      </c>
      <c r="D15" s="97" t="s">
        <v>147</v>
      </c>
      <c r="E15" s="97" t="s">
        <v>355</v>
      </c>
      <c r="F15" s="84" t="s">
        <v>356</v>
      </c>
      <c r="G15" s="97" t="s">
        <v>357</v>
      </c>
      <c r="H15" s="84" t="s">
        <v>358</v>
      </c>
      <c r="I15" s="84" t="s">
        <v>187</v>
      </c>
      <c r="J15" s="84"/>
      <c r="K15" s="94">
        <v>0.08</v>
      </c>
      <c r="L15" s="97" t="s">
        <v>191</v>
      </c>
      <c r="M15" s="98">
        <v>5.0499999999999996E-2</v>
      </c>
      <c r="N15" s="98">
        <v>-9.9000000000000025E-3</v>
      </c>
      <c r="O15" s="94">
        <v>137320.5</v>
      </c>
      <c r="P15" s="96">
        <v>136.02000000000001</v>
      </c>
      <c r="Q15" s="94">
        <v>186.78332999999998</v>
      </c>
      <c r="R15" s="95">
        <v>5.6336615384615385E-4</v>
      </c>
      <c r="S15" s="95">
        <v>3.0854650454045504E-5</v>
      </c>
      <c r="T15" s="95">
        <f>Q15/'סכום נכסי הקרן'!$C$43</f>
        <v>3.7589019905712326E-6</v>
      </c>
    </row>
    <row r="16" spans="2:54">
      <c r="B16" s="87" t="s">
        <v>361</v>
      </c>
      <c r="C16" s="84" t="s">
        <v>362</v>
      </c>
      <c r="D16" s="97" t="s">
        <v>147</v>
      </c>
      <c r="E16" s="97" t="s">
        <v>355</v>
      </c>
      <c r="F16" s="84" t="s">
        <v>363</v>
      </c>
      <c r="G16" s="97" t="s">
        <v>357</v>
      </c>
      <c r="H16" s="84" t="s">
        <v>358</v>
      </c>
      <c r="I16" s="84" t="s">
        <v>189</v>
      </c>
      <c r="J16" s="84"/>
      <c r="K16" s="94">
        <v>4.6899999999999986</v>
      </c>
      <c r="L16" s="97" t="s">
        <v>191</v>
      </c>
      <c r="M16" s="98">
        <v>0.04</v>
      </c>
      <c r="N16" s="98">
        <v>5.5999999999999991E-3</v>
      </c>
      <c r="O16" s="94">
        <v>93614622</v>
      </c>
      <c r="P16" s="96">
        <v>118.6</v>
      </c>
      <c r="Q16" s="94">
        <v>111026.93648000002</v>
      </c>
      <c r="R16" s="95">
        <v>4.5187431939821283E-2</v>
      </c>
      <c r="S16" s="95">
        <v>1.8340487430403528E-2</v>
      </c>
      <c r="T16" s="95">
        <f>Q16/'סכום נכסי הקרן'!$C$43</f>
        <v>2.2343502096343281E-3</v>
      </c>
    </row>
    <row r="17" spans="2:49" ht="20.25">
      <c r="B17" s="87" t="s">
        <v>364</v>
      </c>
      <c r="C17" s="84" t="s">
        <v>365</v>
      </c>
      <c r="D17" s="97" t="s">
        <v>147</v>
      </c>
      <c r="E17" s="97" t="s">
        <v>355</v>
      </c>
      <c r="F17" s="84" t="s">
        <v>363</v>
      </c>
      <c r="G17" s="97" t="s">
        <v>357</v>
      </c>
      <c r="H17" s="84" t="s">
        <v>358</v>
      </c>
      <c r="I17" s="84" t="s">
        <v>189</v>
      </c>
      <c r="J17" s="84"/>
      <c r="K17" s="94">
        <v>2.4900000000000002</v>
      </c>
      <c r="L17" s="97" t="s">
        <v>191</v>
      </c>
      <c r="M17" s="98">
        <v>2.58E-2</v>
      </c>
      <c r="N17" s="98">
        <v>3.8999999999999985E-3</v>
      </c>
      <c r="O17" s="94">
        <v>59245688</v>
      </c>
      <c r="P17" s="96">
        <v>108.77</v>
      </c>
      <c r="Q17" s="94">
        <v>64441.532720000003</v>
      </c>
      <c r="R17" s="95">
        <v>2.1752800440888842E-2</v>
      </c>
      <c r="S17" s="95">
        <v>1.0645066488527304E-2</v>
      </c>
      <c r="T17" s="95">
        <f>Q17/'סכום נכסי הקרן'!$C$43</f>
        <v>1.2968470238573712E-3</v>
      </c>
      <c r="AW17" s="4"/>
    </row>
    <row r="18" spans="2:49">
      <c r="B18" s="87" t="s">
        <v>366</v>
      </c>
      <c r="C18" s="84" t="s">
        <v>367</v>
      </c>
      <c r="D18" s="97" t="s">
        <v>147</v>
      </c>
      <c r="E18" s="97" t="s">
        <v>355</v>
      </c>
      <c r="F18" s="84" t="s">
        <v>363</v>
      </c>
      <c r="G18" s="97" t="s">
        <v>357</v>
      </c>
      <c r="H18" s="84" t="s">
        <v>358</v>
      </c>
      <c r="I18" s="84" t="s">
        <v>189</v>
      </c>
      <c r="J18" s="84"/>
      <c r="K18" s="94">
        <v>2.68</v>
      </c>
      <c r="L18" s="97" t="s">
        <v>191</v>
      </c>
      <c r="M18" s="98">
        <v>4.0999999999999995E-3</v>
      </c>
      <c r="N18" s="98">
        <v>1.1000000000000001E-3</v>
      </c>
      <c r="O18" s="94">
        <v>29150583.77</v>
      </c>
      <c r="P18" s="96">
        <v>99.52</v>
      </c>
      <c r="Q18" s="94">
        <v>29010.662190000003</v>
      </c>
      <c r="R18" s="95">
        <v>1.1823251266849185E-2</v>
      </c>
      <c r="S18" s="95">
        <v>4.7922576458661725E-3</v>
      </c>
      <c r="T18" s="95">
        <f>Q18/'סכום נכסי הקרן'!$C$43</f>
        <v>5.8382209940137917E-4</v>
      </c>
    </row>
    <row r="19" spans="2:49">
      <c r="B19" s="87" t="s">
        <v>368</v>
      </c>
      <c r="C19" s="84" t="s">
        <v>369</v>
      </c>
      <c r="D19" s="97" t="s">
        <v>147</v>
      </c>
      <c r="E19" s="97" t="s">
        <v>355</v>
      </c>
      <c r="F19" s="84" t="s">
        <v>363</v>
      </c>
      <c r="G19" s="97" t="s">
        <v>357</v>
      </c>
      <c r="H19" s="84" t="s">
        <v>358</v>
      </c>
      <c r="I19" s="84" t="s">
        <v>189</v>
      </c>
      <c r="J19" s="84"/>
      <c r="K19" s="94">
        <v>3.5500000000000012</v>
      </c>
      <c r="L19" s="97" t="s">
        <v>191</v>
      </c>
      <c r="M19" s="98">
        <v>6.4000000000000003E-3</v>
      </c>
      <c r="N19" s="98">
        <v>3.7999999999999996E-3</v>
      </c>
      <c r="O19" s="94">
        <v>78810681</v>
      </c>
      <c r="P19" s="96">
        <v>99.86</v>
      </c>
      <c r="Q19" s="94">
        <v>78700.344569999987</v>
      </c>
      <c r="R19" s="95">
        <v>2.5018509283053367E-2</v>
      </c>
      <c r="S19" s="95">
        <v>1.3000472913296321E-2</v>
      </c>
      <c r="T19" s="95">
        <f>Q19/'סכום נכסי הקרן'!$C$43</f>
        <v>1.5837970222653964E-3</v>
      </c>
      <c r="AW19" s="3"/>
    </row>
    <row r="20" spans="2:49">
      <c r="B20" s="87" t="s">
        <v>370</v>
      </c>
      <c r="C20" s="84" t="s">
        <v>371</v>
      </c>
      <c r="D20" s="97" t="s">
        <v>147</v>
      </c>
      <c r="E20" s="97" t="s">
        <v>355</v>
      </c>
      <c r="F20" s="84" t="s">
        <v>372</v>
      </c>
      <c r="G20" s="97" t="s">
        <v>357</v>
      </c>
      <c r="H20" s="84" t="s">
        <v>358</v>
      </c>
      <c r="I20" s="84" t="s">
        <v>187</v>
      </c>
      <c r="J20" s="84"/>
      <c r="K20" s="94">
        <v>3.6899999999999995</v>
      </c>
      <c r="L20" s="97" t="s">
        <v>191</v>
      </c>
      <c r="M20" s="98">
        <v>6.9999999999999993E-3</v>
      </c>
      <c r="N20" s="98">
        <v>3.899999999999999E-3</v>
      </c>
      <c r="O20" s="94">
        <v>157077010</v>
      </c>
      <c r="P20" s="96">
        <v>101.65</v>
      </c>
      <c r="Q20" s="94">
        <v>159668.78864000001</v>
      </c>
      <c r="R20" s="95">
        <v>3.1560314339320425E-2</v>
      </c>
      <c r="S20" s="95">
        <v>2.6375612116499223E-2</v>
      </c>
      <c r="T20" s="95">
        <f>Q20/'סכום נכסי הקרן'!$C$43</f>
        <v>3.2132381805752876E-3</v>
      </c>
    </row>
    <row r="21" spans="2:49">
      <c r="B21" s="87" t="s">
        <v>373</v>
      </c>
      <c r="C21" s="84" t="s">
        <v>374</v>
      </c>
      <c r="D21" s="97" t="s">
        <v>147</v>
      </c>
      <c r="E21" s="97" t="s">
        <v>355</v>
      </c>
      <c r="F21" s="84" t="s">
        <v>372</v>
      </c>
      <c r="G21" s="97" t="s">
        <v>357</v>
      </c>
      <c r="H21" s="84" t="s">
        <v>358</v>
      </c>
      <c r="I21" s="84" t="s">
        <v>187</v>
      </c>
      <c r="J21" s="84"/>
      <c r="K21" s="94">
        <v>3.120000000000001</v>
      </c>
      <c r="L21" s="97" t="s">
        <v>191</v>
      </c>
      <c r="M21" s="98">
        <v>1.6E-2</v>
      </c>
      <c r="N21" s="98">
        <v>3.1000000000000003E-3</v>
      </c>
      <c r="O21" s="94">
        <v>9900635</v>
      </c>
      <c r="P21" s="96">
        <v>103.72</v>
      </c>
      <c r="Q21" s="94">
        <v>10268.938729999998</v>
      </c>
      <c r="R21" s="95">
        <v>3.1442432654158864E-3</v>
      </c>
      <c r="S21" s="95">
        <v>1.6963211601814785E-3</v>
      </c>
      <c r="T21" s="95">
        <f>Q21/'סכום נכסי הקרן'!$C$43</f>
        <v>2.0665620552568059E-4</v>
      </c>
    </row>
    <row r="22" spans="2:49">
      <c r="B22" s="87" t="s">
        <v>375</v>
      </c>
      <c r="C22" s="84" t="s">
        <v>376</v>
      </c>
      <c r="D22" s="97" t="s">
        <v>147</v>
      </c>
      <c r="E22" s="97" t="s">
        <v>355</v>
      </c>
      <c r="F22" s="84" t="s">
        <v>372</v>
      </c>
      <c r="G22" s="97" t="s">
        <v>357</v>
      </c>
      <c r="H22" s="84" t="s">
        <v>358</v>
      </c>
      <c r="I22" s="84" t="s">
        <v>187</v>
      </c>
      <c r="J22" s="84"/>
      <c r="K22" s="94">
        <v>1.0900000000000001</v>
      </c>
      <c r="L22" s="97" t="s">
        <v>191</v>
      </c>
      <c r="M22" s="98">
        <v>4.4999999999999998E-2</v>
      </c>
      <c r="N22" s="98">
        <v>1.6000000000000001E-3</v>
      </c>
      <c r="O22" s="94">
        <v>19660086.75</v>
      </c>
      <c r="P22" s="96">
        <v>108.63</v>
      </c>
      <c r="Q22" s="94">
        <v>21356.751600000003</v>
      </c>
      <c r="R22" s="95">
        <v>4.0681435348928159E-2</v>
      </c>
      <c r="S22" s="95">
        <v>3.5279117545012032E-3</v>
      </c>
      <c r="T22" s="95">
        <f>Q22/'סכום נכסי הקרן'!$C$43</f>
        <v>4.2979175979663376E-4</v>
      </c>
    </row>
    <row r="23" spans="2:49">
      <c r="B23" s="87" t="s">
        <v>377</v>
      </c>
      <c r="C23" s="84" t="s">
        <v>378</v>
      </c>
      <c r="D23" s="97" t="s">
        <v>147</v>
      </c>
      <c r="E23" s="97" t="s">
        <v>355</v>
      </c>
      <c r="F23" s="84" t="s">
        <v>372</v>
      </c>
      <c r="G23" s="97" t="s">
        <v>357</v>
      </c>
      <c r="H23" s="84" t="s">
        <v>358</v>
      </c>
      <c r="I23" s="84" t="s">
        <v>187</v>
      </c>
      <c r="J23" s="84"/>
      <c r="K23" s="94">
        <v>5.36</v>
      </c>
      <c r="L23" s="97" t="s">
        <v>191</v>
      </c>
      <c r="M23" s="98">
        <v>0.05</v>
      </c>
      <c r="N23" s="98">
        <v>6.6000000000000017E-3</v>
      </c>
      <c r="O23" s="94">
        <v>215772929</v>
      </c>
      <c r="P23" s="96">
        <v>130.38999999999999</v>
      </c>
      <c r="Q23" s="94">
        <v>281346.31915</v>
      </c>
      <c r="R23" s="95">
        <v>6.846441482075652E-2</v>
      </c>
      <c r="S23" s="95">
        <v>4.6475466166630501E-2</v>
      </c>
      <c r="T23" s="95">
        <f>Q23/'סכום נכסי הקרן'!$C$43</f>
        <v>5.6619251787235212E-3</v>
      </c>
    </row>
    <row r="24" spans="2:49">
      <c r="B24" s="87" t="s">
        <v>379</v>
      </c>
      <c r="C24" s="84" t="s">
        <v>380</v>
      </c>
      <c r="D24" s="97" t="s">
        <v>147</v>
      </c>
      <c r="E24" s="97" t="s">
        <v>355</v>
      </c>
      <c r="F24" s="84" t="s">
        <v>381</v>
      </c>
      <c r="G24" s="97" t="s">
        <v>357</v>
      </c>
      <c r="H24" s="84" t="s">
        <v>382</v>
      </c>
      <c r="I24" s="84" t="s">
        <v>187</v>
      </c>
      <c r="J24" s="84"/>
      <c r="K24" s="94">
        <v>1.05</v>
      </c>
      <c r="L24" s="97" t="s">
        <v>191</v>
      </c>
      <c r="M24" s="98">
        <v>4.2000000000000003E-2</v>
      </c>
      <c r="N24" s="98">
        <v>5.3E-3</v>
      </c>
      <c r="O24" s="94">
        <v>5427.92</v>
      </c>
      <c r="P24" s="96">
        <v>130.97</v>
      </c>
      <c r="Q24" s="94">
        <v>7.1089200000000003</v>
      </c>
      <c r="R24" s="95">
        <v>3.507823748129373E-5</v>
      </c>
      <c r="S24" s="95">
        <v>1.1743191520665854E-6</v>
      </c>
      <c r="T24" s="95">
        <f>Q24/'סכום נכסי הקרן'!$C$43</f>
        <v>1.4306273230492063E-7</v>
      </c>
    </row>
    <row r="25" spans="2:49">
      <c r="B25" s="87" t="s">
        <v>383</v>
      </c>
      <c r="C25" s="84" t="s">
        <v>384</v>
      </c>
      <c r="D25" s="97" t="s">
        <v>147</v>
      </c>
      <c r="E25" s="97" t="s">
        <v>355</v>
      </c>
      <c r="F25" s="84" t="s">
        <v>381</v>
      </c>
      <c r="G25" s="97" t="s">
        <v>357</v>
      </c>
      <c r="H25" s="84" t="s">
        <v>382</v>
      </c>
      <c r="I25" s="84" t="s">
        <v>187</v>
      </c>
      <c r="J25" s="84"/>
      <c r="K25" s="94">
        <v>3.7</v>
      </c>
      <c r="L25" s="97" t="s">
        <v>191</v>
      </c>
      <c r="M25" s="98">
        <v>8.0000000000000002E-3</v>
      </c>
      <c r="N25" s="98">
        <v>3.8E-3</v>
      </c>
      <c r="O25" s="94">
        <v>20731082</v>
      </c>
      <c r="P25" s="96">
        <v>102.07</v>
      </c>
      <c r="Q25" s="94">
        <v>21160.215059999999</v>
      </c>
      <c r="R25" s="95">
        <v>3.2164151177584012E-2</v>
      </c>
      <c r="S25" s="95">
        <v>3.4954459758733797E-3</v>
      </c>
      <c r="T25" s="95">
        <f>Q25/'סכום נכסי הקרן'!$C$43</f>
        <v>4.2583658033053256E-4</v>
      </c>
    </row>
    <row r="26" spans="2:49">
      <c r="B26" s="87" t="s">
        <v>385</v>
      </c>
      <c r="C26" s="84" t="s">
        <v>386</v>
      </c>
      <c r="D26" s="97" t="s">
        <v>147</v>
      </c>
      <c r="E26" s="97" t="s">
        <v>355</v>
      </c>
      <c r="F26" s="84" t="s">
        <v>363</v>
      </c>
      <c r="G26" s="97" t="s">
        <v>357</v>
      </c>
      <c r="H26" s="84" t="s">
        <v>382</v>
      </c>
      <c r="I26" s="84" t="s">
        <v>189</v>
      </c>
      <c r="J26" s="84"/>
      <c r="K26" s="94">
        <v>0.42000000000000004</v>
      </c>
      <c r="L26" s="97" t="s">
        <v>191</v>
      </c>
      <c r="M26" s="98">
        <v>5.5E-2</v>
      </c>
      <c r="N26" s="98">
        <v>-2.2000000000000001E-3</v>
      </c>
      <c r="O26" s="94">
        <v>3960906</v>
      </c>
      <c r="P26" s="96">
        <v>135.28</v>
      </c>
      <c r="Q26" s="94">
        <v>5358.3135599999996</v>
      </c>
      <c r="R26" s="95">
        <v>1.9804530000000001E-2</v>
      </c>
      <c r="S26" s="95">
        <v>8.851372974074945E-4</v>
      </c>
      <c r="T26" s="95">
        <f>Q26/'סכום נכסי הקרן'!$C$43</f>
        <v>1.0783283233460304E-4</v>
      </c>
    </row>
    <row r="27" spans="2:49">
      <c r="B27" s="87" t="s">
        <v>387</v>
      </c>
      <c r="C27" s="84" t="s">
        <v>388</v>
      </c>
      <c r="D27" s="97" t="s">
        <v>147</v>
      </c>
      <c r="E27" s="97" t="s">
        <v>355</v>
      </c>
      <c r="F27" s="84" t="s">
        <v>372</v>
      </c>
      <c r="G27" s="97" t="s">
        <v>357</v>
      </c>
      <c r="H27" s="84" t="s">
        <v>382</v>
      </c>
      <c r="I27" s="84" t="s">
        <v>189</v>
      </c>
      <c r="J27" s="84"/>
      <c r="K27" s="94">
        <v>2.6599999999999997</v>
      </c>
      <c r="L27" s="97" t="s">
        <v>191</v>
      </c>
      <c r="M27" s="98">
        <v>4.0999999999999995E-2</v>
      </c>
      <c r="N27" s="98">
        <v>5.0000000000000001E-3</v>
      </c>
      <c r="O27" s="94">
        <v>85626946</v>
      </c>
      <c r="P27" s="96">
        <v>132.75</v>
      </c>
      <c r="Q27" s="94">
        <v>113669.76937000001</v>
      </c>
      <c r="R27" s="95">
        <v>2.1980668233066544E-2</v>
      </c>
      <c r="S27" s="95">
        <v>1.8777055752798276E-2</v>
      </c>
      <c r="T27" s="95">
        <f>Q27/'סכום נכסי הקרן'!$C$43</f>
        <v>2.2875356293983302E-3</v>
      </c>
    </row>
    <row r="28" spans="2:49">
      <c r="B28" s="87" t="s">
        <v>389</v>
      </c>
      <c r="C28" s="84" t="s">
        <v>390</v>
      </c>
      <c r="D28" s="97" t="s">
        <v>147</v>
      </c>
      <c r="E28" s="97" t="s">
        <v>355</v>
      </c>
      <c r="F28" s="84" t="s">
        <v>356</v>
      </c>
      <c r="G28" s="97" t="s">
        <v>357</v>
      </c>
      <c r="H28" s="84" t="s">
        <v>382</v>
      </c>
      <c r="I28" s="84" t="s">
        <v>187</v>
      </c>
      <c r="J28" s="84"/>
      <c r="K28" s="94">
        <v>1.1700000000000002</v>
      </c>
      <c r="L28" s="97" t="s">
        <v>191</v>
      </c>
      <c r="M28" s="98">
        <v>2.6000000000000002E-2</v>
      </c>
      <c r="N28" s="98">
        <v>3.6999999999999993E-3</v>
      </c>
      <c r="O28" s="94">
        <v>45214223</v>
      </c>
      <c r="P28" s="96">
        <v>110.74</v>
      </c>
      <c r="Q28" s="94">
        <v>50070.229049999994</v>
      </c>
      <c r="R28" s="95">
        <v>1.3820175081993269E-2</v>
      </c>
      <c r="S28" s="95">
        <v>8.271077592908023E-3</v>
      </c>
      <c r="T28" s="95">
        <f>Q28/'סכום נכסי הקרן'!$C$43</f>
        <v>1.0076331953413752E-3</v>
      </c>
    </row>
    <row r="29" spans="2:49">
      <c r="B29" s="87" t="s">
        <v>391</v>
      </c>
      <c r="C29" s="84" t="s">
        <v>392</v>
      </c>
      <c r="D29" s="97" t="s">
        <v>147</v>
      </c>
      <c r="E29" s="97" t="s">
        <v>355</v>
      </c>
      <c r="F29" s="84" t="s">
        <v>356</v>
      </c>
      <c r="G29" s="97" t="s">
        <v>357</v>
      </c>
      <c r="H29" s="84" t="s">
        <v>382</v>
      </c>
      <c r="I29" s="84" t="s">
        <v>187</v>
      </c>
      <c r="J29" s="84"/>
      <c r="K29" s="94">
        <v>4.0699999999999994</v>
      </c>
      <c r="L29" s="97" t="s">
        <v>191</v>
      </c>
      <c r="M29" s="98">
        <v>3.4000000000000002E-2</v>
      </c>
      <c r="N29" s="98">
        <v>5.1000000000000004E-3</v>
      </c>
      <c r="O29" s="94">
        <v>26604627</v>
      </c>
      <c r="P29" s="96">
        <v>116.82</v>
      </c>
      <c r="Q29" s="94">
        <v>31079.526550000002</v>
      </c>
      <c r="R29" s="95">
        <v>1.4221407514118706E-2</v>
      </c>
      <c r="S29" s="95">
        <v>5.1340123766798517E-3</v>
      </c>
      <c r="T29" s="95">
        <f>Q29/'סכום נכסי הקרן'!$C$43</f>
        <v>6.2545674828051571E-4</v>
      </c>
    </row>
    <row r="30" spans="2:49">
      <c r="B30" s="87" t="s">
        <v>393</v>
      </c>
      <c r="C30" s="84" t="s">
        <v>394</v>
      </c>
      <c r="D30" s="97" t="s">
        <v>147</v>
      </c>
      <c r="E30" s="97" t="s">
        <v>355</v>
      </c>
      <c r="F30" s="84" t="s">
        <v>356</v>
      </c>
      <c r="G30" s="97" t="s">
        <v>357</v>
      </c>
      <c r="H30" s="84" t="s">
        <v>382</v>
      </c>
      <c r="I30" s="84" t="s">
        <v>187</v>
      </c>
      <c r="J30" s="84"/>
      <c r="K30" s="94">
        <v>0.83999999999999986</v>
      </c>
      <c r="L30" s="97" t="s">
        <v>191</v>
      </c>
      <c r="M30" s="98">
        <v>4.4000000000000004E-2</v>
      </c>
      <c r="N30" s="98">
        <v>2.6999999999999997E-3</v>
      </c>
      <c r="O30" s="94">
        <v>35361434.899999999</v>
      </c>
      <c r="P30" s="96">
        <v>124</v>
      </c>
      <c r="Q30" s="94">
        <v>43848.179560000004</v>
      </c>
      <c r="R30" s="95">
        <v>2.7495931154157868E-2</v>
      </c>
      <c r="S30" s="95">
        <v>7.2432601633669507E-3</v>
      </c>
      <c r="T30" s="95">
        <f>Q30/'סכום נכסי הקרן'!$C$43</f>
        <v>8.8241819776426974E-4</v>
      </c>
    </row>
    <row r="31" spans="2:49">
      <c r="B31" s="87" t="s">
        <v>395</v>
      </c>
      <c r="C31" s="84" t="s">
        <v>396</v>
      </c>
      <c r="D31" s="97" t="s">
        <v>147</v>
      </c>
      <c r="E31" s="97" t="s">
        <v>355</v>
      </c>
      <c r="F31" s="84" t="s">
        <v>363</v>
      </c>
      <c r="G31" s="97" t="s">
        <v>357</v>
      </c>
      <c r="H31" s="84" t="s">
        <v>382</v>
      </c>
      <c r="I31" s="84" t="s">
        <v>189</v>
      </c>
      <c r="J31" s="84"/>
      <c r="K31" s="94">
        <v>0.91</v>
      </c>
      <c r="L31" s="97" t="s">
        <v>191</v>
      </c>
      <c r="M31" s="98">
        <v>3.9E-2</v>
      </c>
      <c r="N31" s="98">
        <v>6.0000000000000001E-3</v>
      </c>
      <c r="O31" s="94">
        <v>32619859</v>
      </c>
      <c r="P31" s="96">
        <v>122.91</v>
      </c>
      <c r="Q31" s="94">
        <v>40093.069840000004</v>
      </c>
      <c r="R31" s="95">
        <v>2.2478717999129101E-2</v>
      </c>
      <c r="S31" s="95">
        <v>6.6229553544357219E-3</v>
      </c>
      <c r="T31" s="95">
        <f>Q31/'סכום נכסי הקרן'!$C$43</f>
        <v>8.0684887687615099E-4</v>
      </c>
    </row>
    <row r="32" spans="2:49">
      <c r="B32" s="87" t="s">
        <v>397</v>
      </c>
      <c r="C32" s="84" t="s">
        <v>398</v>
      </c>
      <c r="D32" s="97" t="s">
        <v>147</v>
      </c>
      <c r="E32" s="97" t="s">
        <v>355</v>
      </c>
      <c r="F32" s="84" t="s">
        <v>363</v>
      </c>
      <c r="G32" s="97" t="s">
        <v>357</v>
      </c>
      <c r="H32" s="84" t="s">
        <v>382</v>
      </c>
      <c r="I32" s="84" t="s">
        <v>189</v>
      </c>
      <c r="J32" s="84"/>
      <c r="K32" s="94">
        <v>3.06</v>
      </c>
      <c r="L32" s="97" t="s">
        <v>191</v>
      </c>
      <c r="M32" s="98">
        <v>0.03</v>
      </c>
      <c r="N32" s="98">
        <v>3.7999999999999996E-3</v>
      </c>
      <c r="O32" s="94">
        <v>19718059</v>
      </c>
      <c r="P32" s="96">
        <v>116.48</v>
      </c>
      <c r="Q32" s="94">
        <v>22967.595089999999</v>
      </c>
      <c r="R32" s="95">
        <v>4.1079289583333331E-2</v>
      </c>
      <c r="S32" s="95">
        <v>3.7940062331686766E-3</v>
      </c>
      <c r="T32" s="95">
        <f>Q32/'סכום נכסי הקרן'!$C$43</f>
        <v>4.6220901459694008E-4</v>
      </c>
    </row>
    <row r="33" spans="2:20">
      <c r="B33" s="87" t="s">
        <v>399</v>
      </c>
      <c r="C33" s="84" t="s">
        <v>400</v>
      </c>
      <c r="D33" s="97" t="s">
        <v>147</v>
      </c>
      <c r="E33" s="97" t="s">
        <v>355</v>
      </c>
      <c r="F33" s="84" t="s">
        <v>401</v>
      </c>
      <c r="G33" s="97" t="s">
        <v>402</v>
      </c>
      <c r="H33" s="84" t="s">
        <v>382</v>
      </c>
      <c r="I33" s="84" t="s">
        <v>189</v>
      </c>
      <c r="J33" s="84"/>
      <c r="K33" s="94">
        <v>4.6700000000000008</v>
      </c>
      <c r="L33" s="97" t="s">
        <v>191</v>
      </c>
      <c r="M33" s="98">
        <v>6.5000000000000006E-3</v>
      </c>
      <c r="N33" s="98">
        <v>5.4000000000000012E-3</v>
      </c>
      <c r="O33" s="94">
        <v>39071330.100000001</v>
      </c>
      <c r="P33" s="96">
        <v>99.39</v>
      </c>
      <c r="Q33" s="94">
        <v>38832.994979999996</v>
      </c>
      <c r="R33" s="95">
        <v>3.548000496902938E-2</v>
      </c>
      <c r="S33" s="95">
        <v>6.4148041808206532E-3</v>
      </c>
      <c r="T33" s="95">
        <f>Q33/'סכום נכסי הקרן'!$C$43</f>
        <v>7.8149062943767345E-4</v>
      </c>
    </row>
    <row r="34" spans="2:20">
      <c r="B34" s="87" t="s">
        <v>403</v>
      </c>
      <c r="C34" s="84" t="s">
        <v>404</v>
      </c>
      <c r="D34" s="97" t="s">
        <v>147</v>
      </c>
      <c r="E34" s="97" t="s">
        <v>355</v>
      </c>
      <c r="F34" s="84" t="s">
        <v>401</v>
      </c>
      <c r="G34" s="97" t="s">
        <v>402</v>
      </c>
      <c r="H34" s="84" t="s">
        <v>382</v>
      </c>
      <c r="I34" s="84" t="s">
        <v>189</v>
      </c>
      <c r="J34" s="84"/>
      <c r="K34" s="94">
        <v>6.1899999999999995</v>
      </c>
      <c r="L34" s="97" t="s">
        <v>191</v>
      </c>
      <c r="M34" s="98">
        <v>1.6399999999999998E-2</v>
      </c>
      <c r="N34" s="98">
        <v>0.01</v>
      </c>
      <c r="O34" s="94">
        <v>42287514</v>
      </c>
      <c r="P34" s="96">
        <v>102.65</v>
      </c>
      <c r="Q34" s="94">
        <v>43976.245600000002</v>
      </c>
      <c r="R34" s="95">
        <v>4.2072523405398417E-2</v>
      </c>
      <c r="S34" s="95">
        <v>7.2644153322957506E-3</v>
      </c>
      <c r="T34" s="95">
        <f>Q34/'סכום נכסי הקרן'!$C$43</f>
        <v>8.8499544966721294E-4</v>
      </c>
    </row>
    <row r="35" spans="2:20">
      <c r="B35" s="87" t="s">
        <v>405</v>
      </c>
      <c r="C35" s="84" t="s">
        <v>406</v>
      </c>
      <c r="D35" s="97" t="s">
        <v>147</v>
      </c>
      <c r="E35" s="97" t="s">
        <v>355</v>
      </c>
      <c r="F35" s="84" t="s">
        <v>372</v>
      </c>
      <c r="G35" s="97" t="s">
        <v>357</v>
      </c>
      <c r="H35" s="84" t="s">
        <v>382</v>
      </c>
      <c r="I35" s="84" t="s">
        <v>189</v>
      </c>
      <c r="J35" s="84"/>
      <c r="K35" s="94">
        <v>4.57</v>
      </c>
      <c r="L35" s="97" t="s">
        <v>191</v>
      </c>
      <c r="M35" s="98">
        <v>0.04</v>
      </c>
      <c r="N35" s="98">
        <v>5.9000000000000016E-3</v>
      </c>
      <c r="O35" s="94">
        <v>57452080</v>
      </c>
      <c r="P35" s="96">
        <v>122.21</v>
      </c>
      <c r="Q35" s="94">
        <v>70212.183769999989</v>
      </c>
      <c r="R35" s="95">
        <v>1.9779244766608198E-2</v>
      </c>
      <c r="S35" s="95">
        <v>1.1598317622019893E-2</v>
      </c>
      <c r="T35" s="95">
        <f>Q35/'סכום נכסי הקרן'!$C$43</f>
        <v>1.4129778997697823E-3</v>
      </c>
    </row>
    <row r="36" spans="2:20">
      <c r="B36" s="87" t="s">
        <v>407</v>
      </c>
      <c r="C36" s="84" t="s">
        <v>408</v>
      </c>
      <c r="D36" s="97" t="s">
        <v>147</v>
      </c>
      <c r="E36" s="97" t="s">
        <v>355</v>
      </c>
      <c r="F36" s="84" t="s">
        <v>372</v>
      </c>
      <c r="G36" s="97" t="s">
        <v>357</v>
      </c>
      <c r="H36" s="84" t="s">
        <v>382</v>
      </c>
      <c r="I36" s="84" t="s">
        <v>189</v>
      </c>
      <c r="J36" s="84"/>
      <c r="K36" s="94">
        <v>0.96</v>
      </c>
      <c r="L36" s="97" t="s">
        <v>191</v>
      </c>
      <c r="M36" s="98">
        <v>4.7E-2</v>
      </c>
      <c r="N36" s="98">
        <v>5.0000000000000001E-3</v>
      </c>
      <c r="O36" s="94">
        <v>1412424.53</v>
      </c>
      <c r="P36" s="96">
        <v>126.69</v>
      </c>
      <c r="Q36" s="94">
        <v>1789.4005400000001</v>
      </c>
      <c r="R36" s="95">
        <v>4.9434734963162592E-3</v>
      </c>
      <c r="S36" s="95">
        <v>2.9559023379645434E-4</v>
      </c>
      <c r="T36" s="95">
        <f>Q36/'סכום נכסי הקרן'!$C$43</f>
        <v>3.601060786171464E-5</v>
      </c>
    </row>
    <row r="37" spans="2:20">
      <c r="B37" s="87" t="s">
        <v>409</v>
      </c>
      <c r="C37" s="84" t="s">
        <v>410</v>
      </c>
      <c r="D37" s="97" t="s">
        <v>147</v>
      </c>
      <c r="E37" s="97" t="s">
        <v>355</v>
      </c>
      <c r="F37" s="84" t="s">
        <v>372</v>
      </c>
      <c r="G37" s="97" t="s">
        <v>357</v>
      </c>
      <c r="H37" s="84" t="s">
        <v>382</v>
      </c>
      <c r="I37" s="84" t="s">
        <v>189</v>
      </c>
      <c r="J37" s="84"/>
      <c r="K37" s="94">
        <v>5.4099999999999993</v>
      </c>
      <c r="L37" s="97" t="s">
        <v>191</v>
      </c>
      <c r="M37" s="98">
        <v>4.2000000000000003E-2</v>
      </c>
      <c r="N37" s="98">
        <v>6.9999999999999993E-3</v>
      </c>
      <c r="O37" s="94">
        <v>3406500</v>
      </c>
      <c r="P37" s="96">
        <v>121.37</v>
      </c>
      <c r="Q37" s="94">
        <v>4134.4689500000004</v>
      </c>
      <c r="R37" s="95">
        <v>3.414236660272177E-3</v>
      </c>
      <c r="S37" s="95">
        <v>6.8297098175385657E-4</v>
      </c>
      <c r="T37" s="95">
        <f>Q37/'סכום נכסי הקרן'!$C$43</f>
        <v>8.3203696850837582E-5</v>
      </c>
    </row>
    <row r="38" spans="2:20">
      <c r="B38" s="87" t="s">
        <v>411</v>
      </c>
      <c r="C38" s="84" t="s">
        <v>412</v>
      </c>
      <c r="D38" s="97" t="s">
        <v>147</v>
      </c>
      <c r="E38" s="97" t="s">
        <v>355</v>
      </c>
      <c r="F38" s="84" t="s">
        <v>413</v>
      </c>
      <c r="G38" s="97" t="s">
        <v>402</v>
      </c>
      <c r="H38" s="84" t="s">
        <v>414</v>
      </c>
      <c r="I38" s="84" t="s">
        <v>189</v>
      </c>
      <c r="J38" s="84"/>
      <c r="K38" s="94">
        <v>3</v>
      </c>
      <c r="L38" s="97" t="s">
        <v>191</v>
      </c>
      <c r="M38" s="98">
        <v>1.6399999999999998E-2</v>
      </c>
      <c r="N38" s="98">
        <v>5.1000000000000004E-3</v>
      </c>
      <c r="O38" s="94">
        <v>9660156.4199999999</v>
      </c>
      <c r="P38" s="96">
        <v>102.45</v>
      </c>
      <c r="Q38" s="94">
        <v>9896.8304700000008</v>
      </c>
      <c r="R38" s="95">
        <v>1.7201009456411658E-2</v>
      </c>
      <c r="S38" s="95">
        <v>1.6348527716836237E-3</v>
      </c>
      <c r="T38" s="95">
        <f>Q38/'סכום נכסי הקרן'!$C$43</f>
        <v>1.9916775096594024E-4</v>
      </c>
    </row>
    <row r="39" spans="2:20">
      <c r="B39" s="87" t="s">
        <v>415</v>
      </c>
      <c r="C39" s="84" t="s">
        <v>416</v>
      </c>
      <c r="D39" s="97" t="s">
        <v>147</v>
      </c>
      <c r="E39" s="97" t="s">
        <v>355</v>
      </c>
      <c r="F39" s="84" t="s">
        <v>413</v>
      </c>
      <c r="G39" s="97" t="s">
        <v>402</v>
      </c>
      <c r="H39" s="84" t="s">
        <v>414</v>
      </c>
      <c r="I39" s="84" t="s">
        <v>189</v>
      </c>
      <c r="J39" s="84"/>
      <c r="K39" s="94">
        <v>7.1499999999999995</v>
      </c>
      <c r="L39" s="97" t="s">
        <v>191</v>
      </c>
      <c r="M39" s="98">
        <v>2.3399999999999997E-2</v>
      </c>
      <c r="N39" s="98">
        <v>1.8299999999999997E-2</v>
      </c>
      <c r="O39" s="94">
        <v>15158771</v>
      </c>
      <c r="P39" s="96">
        <v>102.87</v>
      </c>
      <c r="Q39" s="94">
        <v>15593.82756</v>
      </c>
      <c r="R39" s="95">
        <v>1.4471017597321074E-2</v>
      </c>
      <c r="S39" s="95">
        <v>2.5759370421571419E-3</v>
      </c>
      <c r="T39" s="95">
        <f>Q39/'סכום נכסי הקרן'!$C$43</f>
        <v>3.1381638530541536E-4</v>
      </c>
    </row>
    <row r="40" spans="2:20">
      <c r="B40" s="87" t="s">
        <v>417</v>
      </c>
      <c r="C40" s="84" t="s">
        <v>418</v>
      </c>
      <c r="D40" s="97" t="s">
        <v>147</v>
      </c>
      <c r="E40" s="97" t="s">
        <v>355</v>
      </c>
      <c r="F40" s="84" t="s">
        <v>419</v>
      </c>
      <c r="G40" s="97" t="s">
        <v>420</v>
      </c>
      <c r="H40" s="84" t="s">
        <v>414</v>
      </c>
      <c r="I40" s="84" t="s">
        <v>189</v>
      </c>
      <c r="J40" s="84"/>
      <c r="K40" s="94">
        <v>4.1500000000000004</v>
      </c>
      <c r="L40" s="97" t="s">
        <v>191</v>
      </c>
      <c r="M40" s="98">
        <v>3.7000000000000005E-2</v>
      </c>
      <c r="N40" s="98">
        <v>8.3999999999999995E-3</v>
      </c>
      <c r="O40" s="94">
        <v>37457160</v>
      </c>
      <c r="P40" s="96">
        <v>115.3</v>
      </c>
      <c r="Q40" s="94">
        <v>43188.107259999997</v>
      </c>
      <c r="R40" s="95">
        <v>1.3032060423631643E-2</v>
      </c>
      <c r="S40" s="95">
        <v>7.1342231305070161E-3</v>
      </c>
      <c r="T40" s="95">
        <f>Q40/'סכום נכסי הקרן'!$C$43</f>
        <v>8.6913464038047665E-4</v>
      </c>
    </row>
    <row r="41" spans="2:20">
      <c r="B41" s="87" t="s">
        <v>421</v>
      </c>
      <c r="C41" s="84" t="s">
        <v>422</v>
      </c>
      <c r="D41" s="97" t="s">
        <v>147</v>
      </c>
      <c r="E41" s="97" t="s">
        <v>355</v>
      </c>
      <c r="F41" s="84" t="s">
        <v>419</v>
      </c>
      <c r="G41" s="97" t="s">
        <v>420</v>
      </c>
      <c r="H41" s="84" t="s">
        <v>414</v>
      </c>
      <c r="I41" s="84" t="s">
        <v>189</v>
      </c>
      <c r="J41" s="84"/>
      <c r="K41" s="94">
        <v>7.5800000000000018</v>
      </c>
      <c r="L41" s="97" t="s">
        <v>191</v>
      </c>
      <c r="M41" s="98">
        <v>2.2000000000000002E-2</v>
      </c>
      <c r="N41" s="98">
        <v>1.4499999999999997E-2</v>
      </c>
      <c r="O41" s="94">
        <v>18806000</v>
      </c>
      <c r="P41" s="96">
        <v>104.84</v>
      </c>
      <c r="Q41" s="94">
        <v>19716.211019999999</v>
      </c>
      <c r="R41" s="95">
        <v>4.7015000000000001E-2</v>
      </c>
      <c r="S41" s="95">
        <v>3.2569116275006985E-3</v>
      </c>
      <c r="T41" s="95">
        <f>Q41/'סכום נכסי הקרן'!$C$43</f>
        <v>3.9677686895078096E-4</v>
      </c>
    </row>
    <row r="42" spans="2:20">
      <c r="B42" s="87" t="s">
        <v>423</v>
      </c>
      <c r="C42" s="84" t="s">
        <v>424</v>
      </c>
      <c r="D42" s="97" t="s">
        <v>147</v>
      </c>
      <c r="E42" s="97" t="s">
        <v>355</v>
      </c>
      <c r="F42" s="84" t="s">
        <v>381</v>
      </c>
      <c r="G42" s="97" t="s">
        <v>357</v>
      </c>
      <c r="H42" s="84" t="s">
        <v>414</v>
      </c>
      <c r="I42" s="84" t="s">
        <v>187</v>
      </c>
      <c r="J42" s="84"/>
      <c r="K42" s="94">
        <v>0.93999999999999984</v>
      </c>
      <c r="L42" s="97" t="s">
        <v>191</v>
      </c>
      <c r="M42" s="98">
        <v>3.85E-2</v>
      </c>
      <c r="N42" s="98">
        <v>5.1999999999999998E-3</v>
      </c>
      <c r="O42" s="94">
        <v>6164756.5</v>
      </c>
      <c r="P42" s="96">
        <v>122.92</v>
      </c>
      <c r="Q42" s="94">
        <v>7577.7190300000002</v>
      </c>
      <c r="R42" s="95">
        <v>1.6784804319296888E-2</v>
      </c>
      <c r="S42" s="95">
        <v>1.2517598433951188E-3</v>
      </c>
      <c r="T42" s="95">
        <f>Q42/'סכום נכסי הקרן'!$C$43</f>
        <v>1.524970303605601E-4</v>
      </c>
    </row>
    <row r="43" spans="2:20">
      <c r="B43" s="87" t="s">
        <v>425</v>
      </c>
      <c r="C43" s="84" t="s">
        <v>426</v>
      </c>
      <c r="D43" s="97" t="s">
        <v>147</v>
      </c>
      <c r="E43" s="97" t="s">
        <v>355</v>
      </c>
      <c r="F43" s="84" t="s">
        <v>381</v>
      </c>
      <c r="G43" s="97" t="s">
        <v>357</v>
      </c>
      <c r="H43" s="84" t="s">
        <v>414</v>
      </c>
      <c r="I43" s="84" t="s">
        <v>187</v>
      </c>
      <c r="J43" s="84"/>
      <c r="K43" s="94">
        <v>1.1299999999999999</v>
      </c>
      <c r="L43" s="97" t="s">
        <v>191</v>
      </c>
      <c r="M43" s="98">
        <v>5.2499999999999998E-2</v>
      </c>
      <c r="N43" s="98">
        <v>5.3999999999999994E-3</v>
      </c>
      <c r="O43" s="94">
        <v>606478.80000000005</v>
      </c>
      <c r="P43" s="96">
        <v>133.97</v>
      </c>
      <c r="Q43" s="94">
        <v>812.49967000000004</v>
      </c>
      <c r="R43" s="95">
        <v>5.2237622739018091E-3</v>
      </c>
      <c r="S43" s="95">
        <v>1.3421643843632795E-4</v>
      </c>
      <c r="T43" s="95">
        <f>Q43/'סכום נכסי הקרן'!$C$43</f>
        <v>1.6351066376755732E-5</v>
      </c>
    </row>
    <row r="44" spans="2:20">
      <c r="B44" s="87" t="s">
        <v>427</v>
      </c>
      <c r="C44" s="84" t="s">
        <v>428</v>
      </c>
      <c r="D44" s="97" t="s">
        <v>147</v>
      </c>
      <c r="E44" s="97" t="s">
        <v>355</v>
      </c>
      <c r="F44" s="84" t="s">
        <v>381</v>
      </c>
      <c r="G44" s="97" t="s">
        <v>357</v>
      </c>
      <c r="H44" s="84" t="s">
        <v>414</v>
      </c>
      <c r="I44" s="84" t="s">
        <v>187</v>
      </c>
      <c r="J44" s="84"/>
      <c r="K44" s="94">
        <v>2.5100000000000007</v>
      </c>
      <c r="L44" s="97" t="s">
        <v>191</v>
      </c>
      <c r="M44" s="98">
        <v>3.1E-2</v>
      </c>
      <c r="N44" s="98">
        <v>4.5999999999999999E-3</v>
      </c>
      <c r="O44" s="94">
        <v>29284092</v>
      </c>
      <c r="P44" s="96">
        <v>112.96</v>
      </c>
      <c r="Q44" s="94">
        <v>33079.309979999998</v>
      </c>
      <c r="R44" s="95">
        <v>3.4047825394407774E-2</v>
      </c>
      <c r="S44" s="95">
        <v>5.4643556611498421E-3</v>
      </c>
      <c r="T44" s="95">
        <f>Q44/'סכום נכסי הקרן'!$C$43</f>
        <v>6.6570118506049144E-4</v>
      </c>
    </row>
    <row r="45" spans="2:20">
      <c r="B45" s="87" t="s">
        <v>429</v>
      </c>
      <c r="C45" s="84" t="s">
        <v>430</v>
      </c>
      <c r="D45" s="97" t="s">
        <v>147</v>
      </c>
      <c r="E45" s="97" t="s">
        <v>355</v>
      </c>
      <c r="F45" s="84" t="s">
        <v>381</v>
      </c>
      <c r="G45" s="97" t="s">
        <v>357</v>
      </c>
      <c r="H45" s="84" t="s">
        <v>414</v>
      </c>
      <c r="I45" s="84" t="s">
        <v>187</v>
      </c>
      <c r="J45" s="84"/>
      <c r="K45" s="94">
        <v>2.95</v>
      </c>
      <c r="L45" s="97" t="s">
        <v>191</v>
      </c>
      <c r="M45" s="98">
        <v>2.7999999999999997E-2</v>
      </c>
      <c r="N45" s="98">
        <v>3.9000000000000007E-3</v>
      </c>
      <c r="O45" s="94">
        <v>43498457</v>
      </c>
      <c r="P45" s="96">
        <v>107.89</v>
      </c>
      <c r="Q45" s="94">
        <v>48115.485119999998</v>
      </c>
      <c r="R45" s="95">
        <v>4.4226738706276254E-2</v>
      </c>
      <c r="S45" s="95">
        <v>7.9481743622647049E-3</v>
      </c>
      <c r="T45" s="95">
        <f>Q45/'סכום נכסי הקרן'!$C$43</f>
        <v>9.6829515136532011E-4</v>
      </c>
    </row>
    <row r="46" spans="2:20">
      <c r="B46" s="87" t="s">
        <v>431</v>
      </c>
      <c r="C46" s="84" t="s">
        <v>432</v>
      </c>
      <c r="D46" s="97" t="s">
        <v>147</v>
      </c>
      <c r="E46" s="97" t="s">
        <v>355</v>
      </c>
      <c r="F46" s="84" t="s">
        <v>381</v>
      </c>
      <c r="G46" s="97" t="s">
        <v>357</v>
      </c>
      <c r="H46" s="84" t="s">
        <v>414</v>
      </c>
      <c r="I46" s="84" t="s">
        <v>187</v>
      </c>
      <c r="J46" s="84"/>
      <c r="K46" s="94">
        <v>2.61</v>
      </c>
      <c r="L46" s="97" t="s">
        <v>191</v>
      </c>
      <c r="M46" s="98">
        <v>4.2000000000000003E-2</v>
      </c>
      <c r="N46" s="98">
        <v>5.4000000000000003E-3</v>
      </c>
      <c r="O46" s="94">
        <v>3091609.38</v>
      </c>
      <c r="P46" s="96">
        <v>133</v>
      </c>
      <c r="Q46" s="94">
        <v>4111.8404500000006</v>
      </c>
      <c r="R46" s="95">
        <v>2.3705933979986965E-2</v>
      </c>
      <c r="S46" s="95">
        <v>6.792329904791568E-4</v>
      </c>
      <c r="T46" s="95">
        <f>Q46/'סכום נכסי הקרן'!$C$43</f>
        <v>8.2748311920642582E-5</v>
      </c>
    </row>
    <row r="47" spans="2:20">
      <c r="B47" s="87" t="s">
        <v>433</v>
      </c>
      <c r="C47" s="84" t="s">
        <v>434</v>
      </c>
      <c r="D47" s="97" t="s">
        <v>147</v>
      </c>
      <c r="E47" s="97" t="s">
        <v>355</v>
      </c>
      <c r="F47" s="84" t="s">
        <v>356</v>
      </c>
      <c r="G47" s="97" t="s">
        <v>357</v>
      </c>
      <c r="H47" s="84" t="s">
        <v>414</v>
      </c>
      <c r="I47" s="84" t="s">
        <v>187</v>
      </c>
      <c r="J47" s="84"/>
      <c r="K47" s="94">
        <v>4.2299999999999986</v>
      </c>
      <c r="L47" s="97" t="s">
        <v>191</v>
      </c>
      <c r="M47" s="98">
        <v>0.04</v>
      </c>
      <c r="N47" s="98">
        <v>8.8999999999999982E-3</v>
      </c>
      <c r="O47" s="94">
        <v>58097954</v>
      </c>
      <c r="P47" s="96">
        <v>122.57</v>
      </c>
      <c r="Q47" s="94">
        <v>71210.662610000014</v>
      </c>
      <c r="R47" s="95">
        <v>4.3035585237904059E-2</v>
      </c>
      <c r="S47" s="95">
        <v>1.1763255872098E-2</v>
      </c>
      <c r="T47" s="95">
        <f>Q47/'סכום נכסי הקרן'!$C$43</f>
        <v>1.4330716849015677E-3</v>
      </c>
    </row>
    <row r="48" spans="2:20">
      <c r="B48" s="87" t="s">
        <v>435</v>
      </c>
      <c r="C48" s="84" t="s">
        <v>436</v>
      </c>
      <c r="D48" s="97" t="s">
        <v>147</v>
      </c>
      <c r="E48" s="97" t="s">
        <v>355</v>
      </c>
      <c r="F48" s="84" t="s">
        <v>437</v>
      </c>
      <c r="G48" s="97" t="s">
        <v>438</v>
      </c>
      <c r="H48" s="84" t="s">
        <v>414</v>
      </c>
      <c r="I48" s="84" t="s">
        <v>189</v>
      </c>
      <c r="J48" s="84"/>
      <c r="K48" s="94">
        <v>2.87</v>
      </c>
      <c r="L48" s="97" t="s">
        <v>191</v>
      </c>
      <c r="M48" s="98">
        <v>4.6500000000000007E-2</v>
      </c>
      <c r="N48" s="98">
        <v>5.6999999999999993E-3</v>
      </c>
      <c r="O48" s="94">
        <v>560401.64</v>
      </c>
      <c r="P48" s="96">
        <v>136.16</v>
      </c>
      <c r="Q48" s="94">
        <v>763.04286000000002</v>
      </c>
      <c r="R48" s="95">
        <v>3.6869472272221494E-3</v>
      </c>
      <c r="S48" s="95">
        <v>1.2604669124784951E-4</v>
      </c>
      <c r="T48" s="95">
        <f>Q48/'סכום נכסי הקרן'!$C$43</f>
        <v>1.5355777870247664E-5</v>
      </c>
    </row>
    <row r="49" spans="2:20">
      <c r="B49" s="87" t="s">
        <v>439</v>
      </c>
      <c r="C49" s="84" t="s">
        <v>440</v>
      </c>
      <c r="D49" s="97" t="s">
        <v>147</v>
      </c>
      <c r="E49" s="97" t="s">
        <v>355</v>
      </c>
      <c r="F49" s="84" t="s">
        <v>441</v>
      </c>
      <c r="G49" s="97" t="s">
        <v>402</v>
      </c>
      <c r="H49" s="84" t="s">
        <v>414</v>
      </c>
      <c r="I49" s="84" t="s">
        <v>189</v>
      </c>
      <c r="J49" s="84"/>
      <c r="K49" s="94">
        <v>3.03</v>
      </c>
      <c r="L49" s="97" t="s">
        <v>191</v>
      </c>
      <c r="M49" s="98">
        <v>3.6400000000000002E-2</v>
      </c>
      <c r="N49" s="98">
        <v>1.03E-2</v>
      </c>
      <c r="O49" s="94">
        <v>4429797</v>
      </c>
      <c r="P49" s="96">
        <v>117.63</v>
      </c>
      <c r="Q49" s="94">
        <v>5210.7702299999992</v>
      </c>
      <c r="R49" s="95">
        <v>3.4439626822157433E-2</v>
      </c>
      <c r="S49" s="95">
        <v>8.6076468410214285E-4</v>
      </c>
      <c r="T49" s="95">
        <f>Q49/'סכום נכסי הקרן'!$C$43</f>
        <v>1.0486361170430101E-4</v>
      </c>
    </row>
    <row r="50" spans="2:20">
      <c r="B50" s="87" t="s">
        <v>442</v>
      </c>
      <c r="C50" s="84" t="s">
        <v>443</v>
      </c>
      <c r="D50" s="97" t="s">
        <v>147</v>
      </c>
      <c r="E50" s="97" t="s">
        <v>355</v>
      </c>
      <c r="F50" s="84" t="s">
        <v>356</v>
      </c>
      <c r="G50" s="97" t="s">
        <v>357</v>
      </c>
      <c r="H50" s="84" t="s">
        <v>414</v>
      </c>
      <c r="I50" s="84" t="s">
        <v>187</v>
      </c>
      <c r="J50" s="84"/>
      <c r="K50" s="94">
        <v>3.7500000000000004</v>
      </c>
      <c r="L50" s="97" t="s">
        <v>191</v>
      </c>
      <c r="M50" s="98">
        <v>0.05</v>
      </c>
      <c r="N50" s="98">
        <v>8.800000000000004E-3</v>
      </c>
      <c r="O50" s="94">
        <v>27561259</v>
      </c>
      <c r="P50" s="96">
        <v>127.61</v>
      </c>
      <c r="Q50" s="94">
        <v>35170.925169999995</v>
      </c>
      <c r="R50" s="95">
        <v>2.756128656128656E-2</v>
      </c>
      <c r="S50" s="95">
        <v>5.8098685908733981E-3</v>
      </c>
      <c r="T50" s="95">
        <f>Q50/'סכום נכסי הקרן'!$C$43</f>
        <v>7.0779368068737644E-4</v>
      </c>
    </row>
    <row r="51" spans="2:20">
      <c r="B51" s="87" t="s">
        <v>444</v>
      </c>
      <c r="C51" s="84" t="s">
        <v>445</v>
      </c>
      <c r="D51" s="97" t="s">
        <v>147</v>
      </c>
      <c r="E51" s="97" t="s">
        <v>355</v>
      </c>
      <c r="F51" s="84" t="s">
        <v>446</v>
      </c>
      <c r="G51" s="97" t="s">
        <v>402</v>
      </c>
      <c r="H51" s="84" t="s">
        <v>414</v>
      </c>
      <c r="I51" s="84" t="s">
        <v>189</v>
      </c>
      <c r="J51" s="84"/>
      <c r="K51" s="94">
        <v>5.92</v>
      </c>
      <c r="L51" s="97" t="s">
        <v>191</v>
      </c>
      <c r="M51" s="98">
        <v>3.0499999999999999E-2</v>
      </c>
      <c r="N51" s="98">
        <v>1.24E-2</v>
      </c>
      <c r="O51" s="94">
        <v>21456224.780000001</v>
      </c>
      <c r="P51" s="96">
        <v>112.05</v>
      </c>
      <c r="Q51" s="94">
        <v>24041.701129999998</v>
      </c>
      <c r="R51" s="95">
        <v>7.7711248005808878E-2</v>
      </c>
      <c r="S51" s="95">
        <v>3.9714373048536011E-3</v>
      </c>
      <c r="T51" s="95">
        <f>Q51/'סכום נכסי הקרן'!$C$43</f>
        <v>4.8382475156790301E-4</v>
      </c>
    </row>
    <row r="52" spans="2:20">
      <c r="B52" s="87" t="s">
        <v>447</v>
      </c>
      <c r="C52" s="84" t="s">
        <v>448</v>
      </c>
      <c r="D52" s="97" t="s">
        <v>147</v>
      </c>
      <c r="E52" s="97" t="s">
        <v>355</v>
      </c>
      <c r="F52" s="84" t="s">
        <v>446</v>
      </c>
      <c r="G52" s="97" t="s">
        <v>402</v>
      </c>
      <c r="H52" s="84" t="s">
        <v>414</v>
      </c>
      <c r="I52" s="84" t="s">
        <v>189</v>
      </c>
      <c r="J52" s="84"/>
      <c r="K52" s="94">
        <v>3.2199999999999993</v>
      </c>
      <c r="L52" s="97" t="s">
        <v>191</v>
      </c>
      <c r="M52" s="98">
        <v>0.03</v>
      </c>
      <c r="N52" s="98">
        <v>8.8000000000000005E-3</v>
      </c>
      <c r="O52" s="94">
        <v>42867550.230000004</v>
      </c>
      <c r="P52" s="96">
        <v>114.33</v>
      </c>
      <c r="Q52" s="94">
        <v>49010.470450000001</v>
      </c>
      <c r="R52" s="95">
        <v>3.7865953211081937E-2</v>
      </c>
      <c r="S52" s="95">
        <v>8.0960165680902928E-3</v>
      </c>
      <c r="T52" s="95">
        <f>Q52/'סכום נכסי הקרן'!$C$43</f>
        <v>9.8630619195694594E-4</v>
      </c>
    </row>
    <row r="53" spans="2:20">
      <c r="B53" s="87" t="s">
        <v>449</v>
      </c>
      <c r="C53" s="84" t="s">
        <v>450</v>
      </c>
      <c r="D53" s="97" t="s">
        <v>147</v>
      </c>
      <c r="E53" s="97" t="s">
        <v>355</v>
      </c>
      <c r="F53" s="84" t="s">
        <v>372</v>
      </c>
      <c r="G53" s="97" t="s">
        <v>357</v>
      </c>
      <c r="H53" s="84" t="s">
        <v>414</v>
      </c>
      <c r="I53" s="84" t="s">
        <v>189</v>
      </c>
      <c r="J53" s="84"/>
      <c r="K53" s="94">
        <v>3.6100000000000008</v>
      </c>
      <c r="L53" s="97" t="s">
        <v>191</v>
      </c>
      <c r="M53" s="98">
        <v>6.5000000000000002E-2</v>
      </c>
      <c r="N53" s="98">
        <v>9.1000000000000004E-3</v>
      </c>
      <c r="O53" s="94">
        <v>64099562</v>
      </c>
      <c r="P53" s="96">
        <v>133.83000000000001</v>
      </c>
      <c r="Q53" s="94">
        <v>86733.173250000007</v>
      </c>
      <c r="R53" s="95">
        <v>4.0698134603174604E-2</v>
      </c>
      <c r="S53" s="95">
        <v>1.4327412105774753E-2</v>
      </c>
      <c r="T53" s="95">
        <f>Q53/'סכום נכסי הקרן'!$C$43</f>
        <v>1.7454528601561212E-3</v>
      </c>
    </row>
    <row r="54" spans="2:20">
      <c r="B54" s="87" t="s">
        <v>451</v>
      </c>
      <c r="C54" s="84" t="s">
        <v>452</v>
      </c>
      <c r="D54" s="97" t="s">
        <v>147</v>
      </c>
      <c r="E54" s="97" t="s">
        <v>355</v>
      </c>
      <c r="F54" s="84" t="s">
        <v>453</v>
      </c>
      <c r="G54" s="97" t="s">
        <v>438</v>
      </c>
      <c r="H54" s="84" t="s">
        <v>414</v>
      </c>
      <c r="I54" s="84" t="s">
        <v>187</v>
      </c>
      <c r="J54" s="84"/>
      <c r="K54" s="94">
        <v>1.1499999999999999</v>
      </c>
      <c r="L54" s="97" t="s">
        <v>191</v>
      </c>
      <c r="M54" s="98">
        <v>4.4000000000000004E-2</v>
      </c>
      <c r="N54" s="98">
        <v>8.0000000000000002E-3</v>
      </c>
      <c r="O54" s="94">
        <v>118287</v>
      </c>
      <c r="P54" s="96">
        <v>113.7</v>
      </c>
      <c r="Q54" s="94">
        <v>134.49235000000002</v>
      </c>
      <c r="R54" s="95">
        <v>6.581108015523842E-4</v>
      </c>
      <c r="S54" s="95">
        <v>2.2216728055941329E-5</v>
      </c>
      <c r="T54" s="95">
        <f>Q54/'סכום נכסי הקרן'!$C$43</f>
        <v>2.7065775202294712E-6</v>
      </c>
    </row>
    <row r="55" spans="2:20">
      <c r="B55" s="87" t="s">
        <v>454</v>
      </c>
      <c r="C55" s="84" t="s">
        <v>455</v>
      </c>
      <c r="D55" s="97" t="s">
        <v>147</v>
      </c>
      <c r="E55" s="97" t="s">
        <v>355</v>
      </c>
      <c r="F55" s="84" t="s">
        <v>456</v>
      </c>
      <c r="G55" s="97" t="s">
        <v>457</v>
      </c>
      <c r="H55" s="84" t="s">
        <v>414</v>
      </c>
      <c r="I55" s="84" t="s">
        <v>187</v>
      </c>
      <c r="J55" s="84"/>
      <c r="K55" s="94">
        <v>1.06</v>
      </c>
      <c r="L55" s="97" t="s">
        <v>191</v>
      </c>
      <c r="M55" s="98">
        <v>4.0999999999999995E-2</v>
      </c>
      <c r="N55" s="98">
        <v>3.9000000000000007E-3</v>
      </c>
      <c r="O55" s="94">
        <v>17783.599999999999</v>
      </c>
      <c r="P55" s="96">
        <v>126.24</v>
      </c>
      <c r="Q55" s="94">
        <v>22.450020000000002</v>
      </c>
      <c r="R55" s="95">
        <v>5.9784696092046643E-5</v>
      </c>
      <c r="S55" s="95">
        <v>3.708508247424065E-6</v>
      </c>
      <c r="T55" s="95">
        <f>Q55/'סכום נכסי הקרן'!$C$43</f>
        <v>4.5179312771843181E-7</v>
      </c>
    </row>
    <row r="56" spans="2:20">
      <c r="B56" s="87" t="s">
        <v>458</v>
      </c>
      <c r="C56" s="84" t="s">
        <v>459</v>
      </c>
      <c r="D56" s="97" t="s">
        <v>147</v>
      </c>
      <c r="E56" s="97" t="s">
        <v>355</v>
      </c>
      <c r="F56" s="84" t="s">
        <v>460</v>
      </c>
      <c r="G56" s="97" t="s">
        <v>461</v>
      </c>
      <c r="H56" s="84" t="s">
        <v>462</v>
      </c>
      <c r="I56" s="84" t="s">
        <v>189</v>
      </c>
      <c r="J56" s="84"/>
      <c r="K56" s="94">
        <v>9.1399999999999988</v>
      </c>
      <c r="L56" s="97" t="s">
        <v>191</v>
      </c>
      <c r="M56" s="98">
        <v>5.1500000000000004E-2</v>
      </c>
      <c r="N56" s="98">
        <v>4.5300000000000014E-2</v>
      </c>
      <c r="O56" s="94">
        <v>46932185</v>
      </c>
      <c r="P56" s="96">
        <v>126.79</v>
      </c>
      <c r="Q56" s="94">
        <v>59505.315609999998</v>
      </c>
      <c r="R56" s="95">
        <v>1.3216528931670938E-2</v>
      </c>
      <c r="S56" s="95">
        <v>9.8296551052184777E-3</v>
      </c>
      <c r="T56" s="95">
        <f>Q56/'סכום נכסי הקרן'!$C$43</f>
        <v>1.1975086282913921E-3</v>
      </c>
    </row>
    <row r="57" spans="2:20">
      <c r="B57" s="87" t="s">
        <v>463</v>
      </c>
      <c r="C57" s="84" t="s">
        <v>464</v>
      </c>
      <c r="D57" s="97" t="s">
        <v>147</v>
      </c>
      <c r="E57" s="97" t="s">
        <v>355</v>
      </c>
      <c r="F57" s="84" t="s">
        <v>465</v>
      </c>
      <c r="G57" s="97" t="s">
        <v>402</v>
      </c>
      <c r="H57" s="84" t="s">
        <v>462</v>
      </c>
      <c r="I57" s="84" t="s">
        <v>187</v>
      </c>
      <c r="J57" s="84"/>
      <c r="K57" s="94">
        <v>1.98</v>
      </c>
      <c r="L57" s="97" t="s">
        <v>191</v>
      </c>
      <c r="M57" s="98">
        <v>4.9500000000000002E-2</v>
      </c>
      <c r="N57" s="98">
        <v>7.4999999999999997E-3</v>
      </c>
      <c r="O57" s="94">
        <v>4243113.4000000004</v>
      </c>
      <c r="P57" s="96">
        <v>127.17</v>
      </c>
      <c r="Q57" s="94">
        <v>5642.6059599999999</v>
      </c>
      <c r="R57" s="95">
        <v>1.0965445916690011E-2</v>
      </c>
      <c r="S57" s="95">
        <v>9.3209942528443997E-4</v>
      </c>
      <c r="T57" s="95">
        <f>Q57/'סכום נכסי הקרן'!$C$43</f>
        <v>1.1355404561559697E-4</v>
      </c>
    </row>
    <row r="58" spans="2:20">
      <c r="B58" s="87" t="s">
        <v>466</v>
      </c>
      <c r="C58" s="84" t="s">
        <v>467</v>
      </c>
      <c r="D58" s="97" t="s">
        <v>147</v>
      </c>
      <c r="E58" s="97" t="s">
        <v>355</v>
      </c>
      <c r="F58" s="84" t="s">
        <v>465</v>
      </c>
      <c r="G58" s="97" t="s">
        <v>402</v>
      </c>
      <c r="H58" s="84" t="s">
        <v>462</v>
      </c>
      <c r="I58" s="84" t="s">
        <v>187</v>
      </c>
      <c r="J58" s="84"/>
      <c r="K58" s="94">
        <v>4.4500000000000011</v>
      </c>
      <c r="L58" s="97" t="s">
        <v>191</v>
      </c>
      <c r="M58" s="98">
        <v>4.8000000000000001E-2</v>
      </c>
      <c r="N58" s="98">
        <v>1.1900000000000001E-2</v>
      </c>
      <c r="O58" s="94">
        <v>44101217</v>
      </c>
      <c r="P58" s="96">
        <v>117.5</v>
      </c>
      <c r="Q58" s="94">
        <v>53907.472299999994</v>
      </c>
      <c r="R58" s="95">
        <v>3.8033175915401375E-2</v>
      </c>
      <c r="S58" s="95">
        <v>8.9049500010393891E-3</v>
      </c>
      <c r="T58" s="95">
        <f>Q58/'סכום נכסי הקרן'!$C$43</f>
        <v>1.0848554040402511E-3</v>
      </c>
    </row>
    <row r="59" spans="2:20">
      <c r="B59" s="87" t="s">
        <v>468</v>
      </c>
      <c r="C59" s="84" t="s">
        <v>469</v>
      </c>
      <c r="D59" s="97" t="s">
        <v>147</v>
      </c>
      <c r="E59" s="97" t="s">
        <v>355</v>
      </c>
      <c r="F59" s="84" t="s">
        <v>465</v>
      </c>
      <c r="G59" s="97" t="s">
        <v>402</v>
      </c>
      <c r="H59" s="84" t="s">
        <v>462</v>
      </c>
      <c r="I59" s="84" t="s">
        <v>187</v>
      </c>
      <c r="J59" s="84"/>
      <c r="K59" s="94">
        <v>2.4</v>
      </c>
      <c r="L59" s="97" t="s">
        <v>191</v>
      </c>
      <c r="M59" s="98">
        <v>4.9000000000000002E-2</v>
      </c>
      <c r="N59" s="98">
        <v>8.0999999999999978E-3</v>
      </c>
      <c r="O59" s="94">
        <v>24094078.049999997</v>
      </c>
      <c r="P59" s="96">
        <v>120.27</v>
      </c>
      <c r="Q59" s="94">
        <v>28977.948049999999</v>
      </c>
      <c r="R59" s="95">
        <v>4.8649417475995341E-2</v>
      </c>
      <c r="S59" s="95">
        <v>4.7868536124623089E-3</v>
      </c>
      <c r="T59" s="95">
        <f>Q59/'סכום נכסי הקרן'!$C$43</f>
        <v>5.8316374704217328E-4</v>
      </c>
    </row>
    <row r="60" spans="2:20">
      <c r="B60" s="87" t="s">
        <v>470</v>
      </c>
      <c r="C60" s="84" t="s">
        <v>471</v>
      </c>
      <c r="D60" s="97" t="s">
        <v>147</v>
      </c>
      <c r="E60" s="97" t="s">
        <v>355</v>
      </c>
      <c r="F60" s="84" t="s">
        <v>381</v>
      </c>
      <c r="G60" s="97" t="s">
        <v>357</v>
      </c>
      <c r="H60" s="84" t="s">
        <v>462</v>
      </c>
      <c r="I60" s="84" t="s">
        <v>187</v>
      </c>
      <c r="J60" s="84"/>
      <c r="K60" s="94">
        <v>0.7599999999999999</v>
      </c>
      <c r="L60" s="97" t="s">
        <v>191</v>
      </c>
      <c r="M60" s="98">
        <v>4.2999999999999997E-2</v>
      </c>
      <c r="N60" s="98">
        <v>1.26E-2</v>
      </c>
      <c r="O60" s="94">
        <v>1177320.99</v>
      </c>
      <c r="P60" s="96">
        <v>119.4</v>
      </c>
      <c r="Q60" s="94">
        <v>1405.72119</v>
      </c>
      <c r="R60" s="95">
        <v>1.681883764803899E-2</v>
      </c>
      <c r="S60" s="95">
        <v>2.3221042238241973E-4</v>
      </c>
      <c r="T60" s="95">
        <f>Q60/'סכום נכסי הקרן'!$C$43</f>
        <v>2.8289292086607311E-5</v>
      </c>
    </row>
    <row r="61" spans="2:20">
      <c r="B61" s="87" t="s">
        <v>472</v>
      </c>
      <c r="C61" s="84" t="s">
        <v>473</v>
      </c>
      <c r="D61" s="97" t="s">
        <v>147</v>
      </c>
      <c r="E61" s="97" t="s">
        <v>355</v>
      </c>
      <c r="F61" s="84" t="s">
        <v>474</v>
      </c>
      <c r="G61" s="97" t="s">
        <v>402</v>
      </c>
      <c r="H61" s="84" t="s">
        <v>462</v>
      </c>
      <c r="I61" s="84" t="s">
        <v>189</v>
      </c>
      <c r="J61" s="84"/>
      <c r="K61" s="94">
        <v>1.9500000000000004</v>
      </c>
      <c r="L61" s="97" t="s">
        <v>191</v>
      </c>
      <c r="M61" s="98">
        <v>4.8000000000000001E-2</v>
      </c>
      <c r="N61" s="98">
        <v>1.1400000000000004E-2</v>
      </c>
      <c r="O61" s="94">
        <v>2872790.29</v>
      </c>
      <c r="P61" s="96">
        <v>113.85</v>
      </c>
      <c r="Q61" s="94">
        <v>3270.6716199999992</v>
      </c>
      <c r="R61" s="95">
        <v>1.0053157509798433E-2</v>
      </c>
      <c r="S61" s="95">
        <v>5.4028070698314854E-4</v>
      </c>
      <c r="T61" s="95">
        <f>Q61/'סכום נכסי הקרן'!$C$43</f>
        <v>6.5820295970324736E-5</v>
      </c>
    </row>
    <row r="62" spans="2:20">
      <c r="B62" s="87" t="s">
        <v>475</v>
      </c>
      <c r="C62" s="84" t="s">
        <v>476</v>
      </c>
      <c r="D62" s="97" t="s">
        <v>147</v>
      </c>
      <c r="E62" s="97" t="s">
        <v>355</v>
      </c>
      <c r="F62" s="84" t="s">
        <v>474</v>
      </c>
      <c r="G62" s="97" t="s">
        <v>402</v>
      </c>
      <c r="H62" s="84" t="s">
        <v>462</v>
      </c>
      <c r="I62" s="84" t="s">
        <v>189</v>
      </c>
      <c r="J62" s="84"/>
      <c r="K62" s="94">
        <v>5.25</v>
      </c>
      <c r="L62" s="97" t="s">
        <v>191</v>
      </c>
      <c r="M62" s="98">
        <v>3.2899999999999999E-2</v>
      </c>
      <c r="N62" s="98">
        <v>1.6800000000000002E-2</v>
      </c>
      <c r="O62" s="94">
        <v>16413661.109999999</v>
      </c>
      <c r="P62" s="96">
        <v>108.53</v>
      </c>
      <c r="Q62" s="94">
        <v>17813.7464</v>
      </c>
      <c r="R62" s="95">
        <v>7.4607550499999994E-2</v>
      </c>
      <c r="S62" s="95">
        <v>2.9426443914936712E-3</v>
      </c>
      <c r="T62" s="95">
        <f>Q62/'סכום נכסי הקרן'!$C$43</f>
        <v>3.5849091459334799E-4</v>
      </c>
    </row>
    <row r="63" spans="2:20">
      <c r="B63" s="87" t="s">
        <v>477</v>
      </c>
      <c r="C63" s="84" t="s">
        <v>478</v>
      </c>
      <c r="D63" s="97" t="s">
        <v>147</v>
      </c>
      <c r="E63" s="97" t="s">
        <v>355</v>
      </c>
      <c r="F63" s="84" t="s">
        <v>479</v>
      </c>
      <c r="G63" s="97" t="s">
        <v>402</v>
      </c>
      <c r="H63" s="84" t="s">
        <v>462</v>
      </c>
      <c r="I63" s="84" t="s">
        <v>189</v>
      </c>
      <c r="J63" s="84"/>
      <c r="K63" s="94">
        <v>1.22</v>
      </c>
      <c r="L63" s="97" t="s">
        <v>191</v>
      </c>
      <c r="M63" s="98">
        <v>4.5499999999999999E-2</v>
      </c>
      <c r="N63" s="98">
        <v>6.5000000000000014E-3</v>
      </c>
      <c r="O63" s="94">
        <v>3870150.4</v>
      </c>
      <c r="P63" s="96">
        <v>126.95</v>
      </c>
      <c r="Q63" s="94">
        <v>4913.1560799999997</v>
      </c>
      <c r="R63" s="95">
        <v>1.3682985674081825E-2</v>
      </c>
      <c r="S63" s="95">
        <v>8.1160194260680783E-4</v>
      </c>
      <c r="T63" s="95">
        <f>Q63/'סכום נכסי הקרן'!$C$43</f>
        <v>9.8874306230107125E-5</v>
      </c>
    </row>
    <row r="64" spans="2:20">
      <c r="B64" s="87" t="s">
        <v>480</v>
      </c>
      <c r="C64" s="84" t="s">
        <v>481</v>
      </c>
      <c r="D64" s="97" t="s">
        <v>147</v>
      </c>
      <c r="E64" s="97" t="s">
        <v>355</v>
      </c>
      <c r="F64" s="84" t="s">
        <v>479</v>
      </c>
      <c r="G64" s="97" t="s">
        <v>402</v>
      </c>
      <c r="H64" s="84" t="s">
        <v>462</v>
      </c>
      <c r="I64" s="84" t="s">
        <v>189</v>
      </c>
      <c r="J64" s="84"/>
      <c r="K64" s="94">
        <v>6.2799999999999994</v>
      </c>
      <c r="L64" s="97" t="s">
        <v>191</v>
      </c>
      <c r="M64" s="98">
        <v>4.7500000000000001E-2</v>
      </c>
      <c r="N64" s="98">
        <v>1.6999999999999998E-2</v>
      </c>
      <c r="O64" s="94">
        <v>21041511</v>
      </c>
      <c r="P64" s="96">
        <v>146</v>
      </c>
      <c r="Q64" s="94">
        <v>30720.606640000002</v>
      </c>
      <c r="R64" s="95">
        <v>1.3277939568258158E-2</v>
      </c>
      <c r="S64" s="95">
        <v>5.0747225655171126E-3</v>
      </c>
      <c r="T64" s="95">
        <f>Q64/'סכום נכסי הקרן'!$C$43</f>
        <v>6.1823370131934064E-4</v>
      </c>
    </row>
    <row r="65" spans="2:20">
      <c r="B65" s="87" t="s">
        <v>482</v>
      </c>
      <c r="C65" s="84" t="s">
        <v>483</v>
      </c>
      <c r="D65" s="97" t="s">
        <v>147</v>
      </c>
      <c r="E65" s="97" t="s">
        <v>355</v>
      </c>
      <c r="F65" s="84" t="s">
        <v>484</v>
      </c>
      <c r="G65" s="97" t="s">
        <v>402</v>
      </c>
      <c r="H65" s="84" t="s">
        <v>462</v>
      </c>
      <c r="I65" s="84" t="s">
        <v>189</v>
      </c>
      <c r="J65" s="84"/>
      <c r="K65" s="94">
        <v>1.7</v>
      </c>
      <c r="L65" s="97" t="s">
        <v>191</v>
      </c>
      <c r="M65" s="98">
        <v>4.9500000000000002E-2</v>
      </c>
      <c r="N65" s="98">
        <v>1.1699999999999999E-2</v>
      </c>
      <c r="O65" s="94">
        <v>906611.66</v>
      </c>
      <c r="P65" s="96">
        <v>130.72</v>
      </c>
      <c r="Q65" s="94">
        <v>1185.12275</v>
      </c>
      <c r="R65" s="95">
        <v>1.7898579134061374E-3</v>
      </c>
      <c r="S65" s="95">
        <v>1.9576986980790611E-4</v>
      </c>
      <c r="T65" s="95">
        <f>Q65/'סכום נכסי הקרן'!$C$43</f>
        <v>2.3849881378848176E-5</v>
      </c>
    </row>
    <row r="66" spans="2:20">
      <c r="B66" s="87" t="s">
        <v>485</v>
      </c>
      <c r="C66" s="84" t="s">
        <v>486</v>
      </c>
      <c r="D66" s="97" t="s">
        <v>147</v>
      </c>
      <c r="E66" s="97" t="s">
        <v>355</v>
      </c>
      <c r="F66" s="84" t="s">
        <v>484</v>
      </c>
      <c r="G66" s="97" t="s">
        <v>402</v>
      </c>
      <c r="H66" s="84" t="s">
        <v>462</v>
      </c>
      <c r="I66" s="84" t="s">
        <v>189</v>
      </c>
      <c r="J66" s="84"/>
      <c r="K66" s="94">
        <v>2.8799999999999994</v>
      </c>
      <c r="L66" s="97" t="s">
        <v>191</v>
      </c>
      <c r="M66" s="98">
        <v>6.5000000000000002E-2</v>
      </c>
      <c r="N66" s="98">
        <v>8.9000000000000017E-3</v>
      </c>
      <c r="O66" s="94">
        <v>47408449.840000004</v>
      </c>
      <c r="P66" s="96">
        <v>132.87</v>
      </c>
      <c r="Q66" s="94">
        <v>62991.606299999999</v>
      </c>
      <c r="R66" s="95">
        <v>6.7206932582219631E-2</v>
      </c>
      <c r="S66" s="95">
        <v>1.0405553824987224E-2</v>
      </c>
      <c r="T66" s="95">
        <f>Q66/'סכום נכסי הקרן'!$C$43</f>
        <v>1.2676681281479959E-3</v>
      </c>
    </row>
    <row r="67" spans="2:20">
      <c r="B67" s="87" t="s">
        <v>487</v>
      </c>
      <c r="C67" s="84" t="s">
        <v>488</v>
      </c>
      <c r="D67" s="97" t="s">
        <v>147</v>
      </c>
      <c r="E67" s="97" t="s">
        <v>355</v>
      </c>
      <c r="F67" s="84" t="s">
        <v>484</v>
      </c>
      <c r="G67" s="97" t="s">
        <v>402</v>
      </c>
      <c r="H67" s="84" t="s">
        <v>462</v>
      </c>
      <c r="I67" s="84" t="s">
        <v>189</v>
      </c>
      <c r="J67" s="84"/>
      <c r="K67" s="94">
        <v>3.58</v>
      </c>
      <c r="L67" s="97" t="s">
        <v>191</v>
      </c>
      <c r="M67" s="98">
        <v>5.0999999999999997E-2</v>
      </c>
      <c r="N67" s="98">
        <v>1.72E-2</v>
      </c>
      <c r="O67" s="94">
        <v>18135560</v>
      </c>
      <c r="P67" s="96">
        <v>133.32</v>
      </c>
      <c r="Q67" s="94">
        <v>24178.327440000001</v>
      </c>
      <c r="R67" s="95">
        <v>8.7651725375333563E-3</v>
      </c>
      <c r="S67" s="95">
        <v>3.9940065407585192E-3</v>
      </c>
      <c r="T67" s="95">
        <f>Q67/'סכום נכסי הקרן'!$C$43</f>
        <v>4.8657427374755054E-4</v>
      </c>
    </row>
    <row r="68" spans="2:20">
      <c r="B68" s="87" t="s">
        <v>489</v>
      </c>
      <c r="C68" s="84" t="s">
        <v>490</v>
      </c>
      <c r="D68" s="97" t="s">
        <v>147</v>
      </c>
      <c r="E68" s="97" t="s">
        <v>355</v>
      </c>
      <c r="F68" s="84" t="s">
        <v>484</v>
      </c>
      <c r="G68" s="97" t="s">
        <v>402</v>
      </c>
      <c r="H68" s="84" t="s">
        <v>462</v>
      </c>
      <c r="I68" s="84" t="s">
        <v>189</v>
      </c>
      <c r="J68" s="84"/>
      <c r="K68" s="94">
        <v>1.92</v>
      </c>
      <c r="L68" s="97" t="s">
        <v>191</v>
      </c>
      <c r="M68" s="98">
        <v>5.2999999999999999E-2</v>
      </c>
      <c r="N68" s="98">
        <v>1.1599999999999997E-2</v>
      </c>
      <c r="O68" s="94">
        <v>4635061.32</v>
      </c>
      <c r="P68" s="96">
        <v>125.49</v>
      </c>
      <c r="Q68" s="94">
        <v>5816.5384400000003</v>
      </c>
      <c r="R68" s="95">
        <v>9.6671816310711922E-3</v>
      </c>
      <c r="S68" s="95">
        <v>9.6083124986967073E-4</v>
      </c>
      <c r="T68" s="95">
        <f>Q68/'סכום נכסי הקרן'!$C$43</f>
        <v>1.1705433199177943E-4</v>
      </c>
    </row>
    <row r="69" spans="2:20">
      <c r="B69" s="87" t="s">
        <v>491</v>
      </c>
      <c r="C69" s="84" t="s">
        <v>492</v>
      </c>
      <c r="D69" s="97" t="s">
        <v>147</v>
      </c>
      <c r="E69" s="97" t="s">
        <v>355</v>
      </c>
      <c r="F69" s="84" t="s">
        <v>493</v>
      </c>
      <c r="G69" s="97" t="s">
        <v>402</v>
      </c>
      <c r="H69" s="84" t="s">
        <v>462</v>
      </c>
      <c r="I69" s="84" t="s">
        <v>189</v>
      </c>
      <c r="J69" s="84"/>
      <c r="K69" s="94">
        <v>2.96</v>
      </c>
      <c r="L69" s="97" t="s">
        <v>191</v>
      </c>
      <c r="M69" s="98">
        <v>4.9500000000000002E-2</v>
      </c>
      <c r="N69" s="98">
        <v>1.5699999999999999E-2</v>
      </c>
      <c r="O69" s="94">
        <v>16396161.58</v>
      </c>
      <c r="P69" s="96">
        <v>112.52</v>
      </c>
      <c r="Q69" s="94">
        <v>18448.961180000002</v>
      </c>
      <c r="R69" s="95">
        <v>4.7818950011665889E-2</v>
      </c>
      <c r="S69" s="95">
        <v>3.047575222313228E-3</v>
      </c>
      <c r="T69" s="95">
        <f>Q69/'סכום נכסי הקרן'!$C$43</f>
        <v>3.7127422936229592E-4</v>
      </c>
    </row>
    <row r="70" spans="2:20">
      <c r="B70" s="87" t="s">
        <v>494</v>
      </c>
      <c r="C70" s="84" t="s">
        <v>495</v>
      </c>
      <c r="D70" s="97" t="s">
        <v>147</v>
      </c>
      <c r="E70" s="97" t="s">
        <v>355</v>
      </c>
      <c r="F70" s="84" t="s">
        <v>496</v>
      </c>
      <c r="G70" s="97" t="s">
        <v>357</v>
      </c>
      <c r="H70" s="84" t="s">
        <v>462</v>
      </c>
      <c r="I70" s="84" t="s">
        <v>189</v>
      </c>
      <c r="J70" s="84"/>
      <c r="K70" s="94">
        <v>4.16</v>
      </c>
      <c r="L70" s="97" t="s">
        <v>191</v>
      </c>
      <c r="M70" s="98">
        <v>3.85E-2</v>
      </c>
      <c r="N70" s="98">
        <v>5.8999999999999999E-3</v>
      </c>
      <c r="O70" s="94">
        <v>9854239</v>
      </c>
      <c r="P70" s="96">
        <v>121.97</v>
      </c>
      <c r="Q70" s="94">
        <v>12019.215539999999</v>
      </c>
      <c r="R70" s="95">
        <v>2.3135655138249445E-2</v>
      </c>
      <c r="S70" s="95">
        <v>1.9854485634158668E-3</v>
      </c>
      <c r="T70" s="95">
        <f>Q70/'סכום נכסי הקרן'!$C$43</f>
        <v>2.4187947189083036E-4</v>
      </c>
    </row>
    <row r="71" spans="2:20">
      <c r="B71" s="87" t="s">
        <v>497</v>
      </c>
      <c r="C71" s="84" t="s">
        <v>498</v>
      </c>
      <c r="D71" s="97" t="s">
        <v>147</v>
      </c>
      <c r="E71" s="97" t="s">
        <v>355</v>
      </c>
      <c r="F71" s="84" t="s">
        <v>496</v>
      </c>
      <c r="G71" s="97" t="s">
        <v>357</v>
      </c>
      <c r="H71" s="84" t="s">
        <v>462</v>
      </c>
      <c r="I71" s="84" t="s">
        <v>187</v>
      </c>
      <c r="J71" s="84"/>
      <c r="K71" s="94">
        <v>0.68999999999999984</v>
      </c>
      <c r="L71" s="97" t="s">
        <v>191</v>
      </c>
      <c r="M71" s="98">
        <v>4.2900000000000001E-2</v>
      </c>
      <c r="N71" s="98">
        <v>6.5999999999999982E-3</v>
      </c>
      <c r="O71" s="94">
        <v>4763424.32</v>
      </c>
      <c r="P71" s="96">
        <v>119.74</v>
      </c>
      <c r="Q71" s="94">
        <v>5703.7244700000019</v>
      </c>
      <c r="R71" s="95">
        <v>1.678005169007343E-2</v>
      </c>
      <c r="S71" s="95">
        <v>9.4219556321239182E-4</v>
      </c>
      <c r="T71" s="95">
        <f>Q71/'סכום נכסי הקרן'!$C$43</f>
        <v>1.1478401880913493E-4</v>
      </c>
    </row>
    <row r="72" spans="2:20">
      <c r="B72" s="87" t="s">
        <v>499</v>
      </c>
      <c r="C72" s="84" t="s">
        <v>500</v>
      </c>
      <c r="D72" s="97" t="s">
        <v>147</v>
      </c>
      <c r="E72" s="97" t="s">
        <v>355</v>
      </c>
      <c r="F72" s="84" t="s">
        <v>496</v>
      </c>
      <c r="G72" s="97" t="s">
        <v>357</v>
      </c>
      <c r="H72" s="84" t="s">
        <v>462</v>
      </c>
      <c r="I72" s="84" t="s">
        <v>187</v>
      </c>
      <c r="J72" s="84"/>
      <c r="K72" s="94">
        <v>3.1599999999999993</v>
      </c>
      <c r="L72" s="97" t="s">
        <v>191</v>
      </c>
      <c r="M72" s="98">
        <v>4.7500000000000001E-2</v>
      </c>
      <c r="N72" s="98">
        <v>3.8E-3</v>
      </c>
      <c r="O72" s="94">
        <v>9118362.3699999992</v>
      </c>
      <c r="P72" s="96">
        <v>137.09</v>
      </c>
      <c r="Q72" s="94">
        <v>12500.36238</v>
      </c>
      <c r="R72" s="95">
        <v>1.7952433592121876E-2</v>
      </c>
      <c r="S72" s="95">
        <v>2.064928983672153E-3</v>
      </c>
      <c r="T72" s="95">
        <f>Q72/'סכום נכסי הקרן'!$C$43</f>
        <v>2.5156226218390988E-4</v>
      </c>
    </row>
    <row r="73" spans="2:20">
      <c r="B73" s="87" t="s">
        <v>501</v>
      </c>
      <c r="C73" s="84" t="s">
        <v>502</v>
      </c>
      <c r="D73" s="97" t="s">
        <v>147</v>
      </c>
      <c r="E73" s="97" t="s">
        <v>355</v>
      </c>
      <c r="F73" s="84" t="s">
        <v>503</v>
      </c>
      <c r="G73" s="97" t="s">
        <v>357</v>
      </c>
      <c r="H73" s="84" t="s">
        <v>462</v>
      </c>
      <c r="I73" s="84" t="s">
        <v>189</v>
      </c>
      <c r="J73" s="84"/>
      <c r="K73" s="94">
        <v>3.3999999999999995</v>
      </c>
      <c r="L73" s="97" t="s">
        <v>191</v>
      </c>
      <c r="M73" s="98">
        <v>3.5499999999999997E-2</v>
      </c>
      <c r="N73" s="98">
        <v>5.0000000000000001E-3</v>
      </c>
      <c r="O73" s="94">
        <v>14988025</v>
      </c>
      <c r="P73" s="96">
        <v>121.47</v>
      </c>
      <c r="Q73" s="94">
        <v>18205.953710000002</v>
      </c>
      <c r="R73" s="95">
        <v>2.6286156997616571E-2</v>
      </c>
      <c r="S73" s="95">
        <v>3.0074329326101159E-3</v>
      </c>
      <c r="T73" s="95">
        <f>Q73/'סכום נכסי הקרן'!$C$43</f>
        <v>3.6638385042587433E-4</v>
      </c>
    </row>
    <row r="74" spans="2:20">
      <c r="B74" s="87" t="s">
        <v>504</v>
      </c>
      <c r="C74" s="84" t="s">
        <v>505</v>
      </c>
      <c r="D74" s="97" t="s">
        <v>147</v>
      </c>
      <c r="E74" s="97" t="s">
        <v>355</v>
      </c>
      <c r="F74" s="84" t="s">
        <v>503</v>
      </c>
      <c r="G74" s="97" t="s">
        <v>357</v>
      </c>
      <c r="H74" s="84" t="s">
        <v>462</v>
      </c>
      <c r="I74" s="84" t="s">
        <v>189</v>
      </c>
      <c r="J74" s="84"/>
      <c r="K74" s="94">
        <v>2.3499999999999992</v>
      </c>
      <c r="L74" s="97" t="s">
        <v>191</v>
      </c>
      <c r="M74" s="98">
        <v>4.6500000000000007E-2</v>
      </c>
      <c r="N74" s="98">
        <v>5.6999999999999985E-3</v>
      </c>
      <c r="O74" s="94">
        <v>16567421.93</v>
      </c>
      <c r="P74" s="96">
        <v>133.58000000000001</v>
      </c>
      <c r="Q74" s="94">
        <v>22130.761800000004</v>
      </c>
      <c r="R74" s="95">
        <v>2.5262807599328651E-2</v>
      </c>
      <c r="S74" s="95">
        <v>3.6557701354866259E-3</v>
      </c>
      <c r="T74" s="95">
        <f>Q74/'סכום נכסי הקרן'!$C$43</f>
        <v>4.4536824877722129E-4</v>
      </c>
    </row>
    <row r="75" spans="2:20">
      <c r="B75" s="87" t="s">
        <v>506</v>
      </c>
      <c r="C75" s="84" t="s">
        <v>507</v>
      </c>
      <c r="D75" s="97" t="s">
        <v>147</v>
      </c>
      <c r="E75" s="97" t="s">
        <v>355</v>
      </c>
      <c r="F75" s="84" t="s">
        <v>503</v>
      </c>
      <c r="G75" s="97" t="s">
        <v>357</v>
      </c>
      <c r="H75" s="84" t="s">
        <v>462</v>
      </c>
      <c r="I75" s="84" t="s">
        <v>189</v>
      </c>
      <c r="J75" s="84"/>
      <c r="K75" s="94">
        <v>6.7099999999999991</v>
      </c>
      <c r="L75" s="97" t="s">
        <v>191</v>
      </c>
      <c r="M75" s="98">
        <v>1.4999999999999999E-2</v>
      </c>
      <c r="N75" s="98">
        <v>1.0100000000000003E-2</v>
      </c>
      <c r="O75" s="94">
        <v>28272771.309999999</v>
      </c>
      <c r="P75" s="96">
        <v>102.57</v>
      </c>
      <c r="Q75" s="94">
        <v>28999.380949999999</v>
      </c>
      <c r="R75" s="95">
        <v>4.3469968494834373E-2</v>
      </c>
      <c r="S75" s="95">
        <v>4.7903941031351999E-3</v>
      </c>
      <c r="T75" s="95">
        <f>Q75/'סכום נכסי הקרן'!$C$43</f>
        <v>5.8359507124264504E-4</v>
      </c>
    </row>
    <row r="76" spans="2:20">
      <c r="B76" s="87" t="s">
        <v>508</v>
      </c>
      <c r="C76" s="84" t="s">
        <v>509</v>
      </c>
      <c r="D76" s="97" t="s">
        <v>147</v>
      </c>
      <c r="E76" s="97" t="s">
        <v>355</v>
      </c>
      <c r="F76" s="84" t="s">
        <v>437</v>
      </c>
      <c r="G76" s="97" t="s">
        <v>438</v>
      </c>
      <c r="H76" s="84" t="s">
        <v>462</v>
      </c>
      <c r="I76" s="84" t="s">
        <v>189</v>
      </c>
      <c r="J76" s="84"/>
      <c r="K76" s="94">
        <v>6.1899999999999995</v>
      </c>
      <c r="L76" s="97" t="s">
        <v>191</v>
      </c>
      <c r="M76" s="98">
        <v>3.85E-2</v>
      </c>
      <c r="N76" s="98">
        <v>1.2599999999999995E-2</v>
      </c>
      <c r="O76" s="94">
        <v>12286906</v>
      </c>
      <c r="P76" s="96">
        <v>119.72</v>
      </c>
      <c r="Q76" s="94">
        <v>14709.884310000001</v>
      </c>
      <c r="R76" s="95">
        <v>5.1292281494127581E-2</v>
      </c>
      <c r="S76" s="95">
        <v>2.429918872334584E-3</v>
      </c>
      <c r="T76" s="95">
        <f>Q76/'סכום נכסי הקרן'!$C$43</f>
        <v>2.9602755992160304E-4</v>
      </c>
    </row>
    <row r="77" spans="2:20">
      <c r="B77" s="87" t="s">
        <v>510</v>
      </c>
      <c r="C77" s="84" t="s">
        <v>511</v>
      </c>
      <c r="D77" s="97" t="s">
        <v>147</v>
      </c>
      <c r="E77" s="97" t="s">
        <v>355</v>
      </c>
      <c r="F77" s="84" t="s">
        <v>437</v>
      </c>
      <c r="G77" s="97" t="s">
        <v>438</v>
      </c>
      <c r="H77" s="84" t="s">
        <v>462</v>
      </c>
      <c r="I77" s="84" t="s">
        <v>189</v>
      </c>
      <c r="J77" s="84"/>
      <c r="K77" s="94">
        <v>3.6799999999999997</v>
      </c>
      <c r="L77" s="97" t="s">
        <v>191</v>
      </c>
      <c r="M77" s="98">
        <v>3.9E-2</v>
      </c>
      <c r="N77" s="98">
        <v>7.6999999999999976E-3</v>
      </c>
      <c r="O77" s="94">
        <v>12233774</v>
      </c>
      <c r="P77" s="96">
        <v>120.18</v>
      </c>
      <c r="Q77" s="94">
        <v>14702.549720000001</v>
      </c>
      <c r="R77" s="95">
        <v>6.1466212804441485E-2</v>
      </c>
      <c r="S77" s="95">
        <v>2.4287072748613312E-3</v>
      </c>
      <c r="T77" s="95">
        <f>Q77/'סכום נכסי הקרן'!$C$43</f>
        <v>2.9587995571650065E-4</v>
      </c>
    </row>
    <row r="78" spans="2:20">
      <c r="B78" s="87" t="s">
        <v>512</v>
      </c>
      <c r="C78" s="84" t="s">
        <v>513</v>
      </c>
      <c r="D78" s="97" t="s">
        <v>147</v>
      </c>
      <c r="E78" s="97" t="s">
        <v>355</v>
      </c>
      <c r="F78" s="84" t="s">
        <v>437</v>
      </c>
      <c r="G78" s="97" t="s">
        <v>438</v>
      </c>
      <c r="H78" s="84" t="s">
        <v>462</v>
      </c>
      <c r="I78" s="84" t="s">
        <v>189</v>
      </c>
      <c r="J78" s="84"/>
      <c r="K78" s="94">
        <v>4.54</v>
      </c>
      <c r="L78" s="97" t="s">
        <v>191</v>
      </c>
      <c r="M78" s="98">
        <v>3.9E-2</v>
      </c>
      <c r="N78" s="98">
        <v>9.8999999999999991E-3</v>
      </c>
      <c r="O78" s="94">
        <v>11752140</v>
      </c>
      <c r="P78" s="96">
        <v>122.19</v>
      </c>
      <c r="Q78" s="94">
        <v>14359.939920000001</v>
      </c>
      <c r="R78" s="95">
        <v>2.9451586023694812E-2</v>
      </c>
      <c r="S78" s="95">
        <v>2.3721117231002052E-3</v>
      </c>
      <c r="T78" s="95">
        <f>Q78/'סכום נכסי הקרן'!$C$43</f>
        <v>2.8898513989321915E-4</v>
      </c>
    </row>
    <row r="79" spans="2:20">
      <c r="B79" s="87" t="s">
        <v>514</v>
      </c>
      <c r="C79" s="84" t="s">
        <v>515</v>
      </c>
      <c r="D79" s="97" t="s">
        <v>147</v>
      </c>
      <c r="E79" s="97" t="s">
        <v>355</v>
      </c>
      <c r="F79" s="84" t="s">
        <v>437</v>
      </c>
      <c r="G79" s="97" t="s">
        <v>438</v>
      </c>
      <c r="H79" s="84" t="s">
        <v>462</v>
      </c>
      <c r="I79" s="84" t="s">
        <v>189</v>
      </c>
      <c r="J79" s="84"/>
      <c r="K79" s="94">
        <v>6.9799999999999995</v>
      </c>
      <c r="L79" s="97" t="s">
        <v>191</v>
      </c>
      <c r="M79" s="98">
        <v>3.85E-2</v>
      </c>
      <c r="N79" s="98">
        <v>1.46E-2</v>
      </c>
      <c r="O79" s="94">
        <v>8502120</v>
      </c>
      <c r="P79" s="96">
        <v>120.46</v>
      </c>
      <c r="Q79" s="94">
        <v>10241.654039999999</v>
      </c>
      <c r="R79" s="95">
        <v>3.4008480000000001E-2</v>
      </c>
      <c r="S79" s="95">
        <v>1.6918140150700975E-3</v>
      </c>
      <c r="T79" s="95">
        <f>Q79/'סכום נכסי הקרן'!$C$43</f>
        <v>2.0610711757680896E-4</v>
      </c>
    </row>
    <row r="80" spans="2:20">
      <c r="B80" s="87" t="s">
        <v>516</v>
      </c>
      <c r="C80" s="84" t="s">
        <v>517</v>
      </c>
      <c r="D80" s="97" t="s">
        <v>147</v>
      </c>
      <c r="E80" s="97" t="s">
        <v>355</v>
      </c>
      <c r="F80" s="84" t="s">
        <v>518</v>
      </c>
      <c r="G80" s="97" t="s">
        <v>519</v>
      </c>
      <c r="H80" s="84" t="s">
        <v>462</v>
      </c>
      <c r="I80" s="84" t="s">
        <v>189</v>
      </c>
      <c r="J80" s="84"/>
      <c r="K80" s="94">
        <v>0.7400000000000001</v>
      </c>
      <c r="L80" s="97" t="s">
        <v>191</v>
      </c>
      <c r="M80" s="98">
        <v>1.2800000000000001E-2</v>
      </c>
      <c r="N80" s="98">
        <v>4.2000000000000006E-3</v>
      </c>
      <c r="O80" s="94">
        <v>3429792.03</v>
      </c>
      <c r="P80" s="96">
        <v>100.7</v>
      </c>
      <c r="Q80" s="94">
        <v>3453.8005599999997</v>
      </c>
      <c r="R80" s="95">
        <v>2.8581600249999999E-2</v>
      </c>
      <c r="S80" s="95">
        <v>5.7053169047144954E-4</v>
      </c>
      <c r="T80" s="95">
        <f>Q80/'סכום נכסי הקרן'!$C$43</f>
        <v>6.9505655563695308E-5</v>
      </c>
    </row>
    <row r="81" spans="2:20">
      <c r="B81" s="87" t="s">
        <v>520</v>
      </c>
      <c r="C81" s="84" t="s">
        <v>521</v>
      </c>
      <c r="D81" s="97" t="s">
        <v>147</v>
      </c>
      <c r="E81" s="97" t="s">
        <v>355</v>
      </c>
      <c r="F81" s="84" t="s">
        <v>522</v>
      </c>
      <c r="G81" s="97" t="s">
        <v>438</v>
      </c>
      <c r="H81" s="84" t="s">
        <v>462</v>
      </c>
      <c r="I81" s="84" t="s">
        <v>187</v>
      </c>
      <c r="J81" s="84"/>
      <c r="K81" s="94">
        <v>4.6500000000000012</v>
      </c>
      <c r="L81" s="97" t="s">
        <v>191</v>
      </c>
      <c r="M81" s="98">
        <v>3.7499999999999999E-2</v>
      </c>
      <c r="N81" s="98">
        <v>1.1300000000000003E-2</v>
      </c>
      <c r="O81" s="94">
        <v>40776381</v>
      </c>
      <c r="P81" s="96">
        <v>121.57</v>
      </c>
      <c r="Q81" s="94">
        <v>49571.84472999999</v>
      </c>
      <c r="R81" s="95">
        <v>5.2634971358412774E-2</v>
      </c>
      <c r="S81" s="95">
        <v>8.1887497214358888E-3</v>
      </c>
      <c r="T81" s="95">
        <f>Q81/'סכום נכסי הקרן'!$C$43</f>
        <v>9.9760351114783663E-4</v>
      </c>
    </row>
    <row r="82" spans="2:20">
      <c r="B82" s="87" t="s">
        <v>523</v>
      </c>
      <c r="C82" s="84" t="s">
        <v>524</v>
      </c>
      <c r="D82" s="97" t="s">
        <v>147</v>
      </c>
      <c r="E82" s="97" t="s">
        <v>355</v>
      </c>
      <c r="F82" s="84" t="s">
        <v>522</v>
      </c>
      <c r="G82" s="97" t="s">
        <v>438</v>
      </c>
      <c r="H82" s="84" t="s">
        <v>462</v>
      </c>
      <c r="I82" s="84" t="s">
        <v>187</v>
      </c>
      <c r="J82" s="84"/>
      <c r="K82" s="94">
        <v>8.14</v>
      </c>
      <c r="L82" s="97" t="s">
        <v>191</v>
      </c>
      <c r="M82" s="98">
        <v>2.4799999999999999E-2</v>
      </c>
      <c r="N82" s="98">
        <v>1.8800000000000001E-2</v>
      </c>
      <c r="O82" s="94">
        <v>12206429</v>
      </c>
      <c r="P82" s="96">
        <v>104.94</v>
      </c>
      <c r="Q82" s="94">
        <v>12809.427019999999</v>
      </c>
      <c r="R82" s="95">
        <v>4.7490658605288137E-2</v>
      </c>
      <c r="S82" s="95">
        <v>2.1159832262263758E-3</v>
      </c>
      <c r="T82" s="95">
        <f>Q82/'סכום נכסי הקרן'!$C$43</f>
        <v>2.5778200187112486E-4</v>
      </c>
    </row>
    <row r="83" spans="2:20">
      <c r="B83" s="87" t="s">
        <v>525</v>
      </c>
      <c r="C83" s="84" t="s">
        <v>526</v>
      </c>
      <c r="D83" s="97" t="s">
        <v>147</v>
      </c>
      <c r="E83" s="97" t="s">
        <v>355</v>
      </c>
      <c r="F83" s="84" t="s">
        <v>527</v>
      </c>
      <c r="G83" s="97" t="s">
        <v>402</v>
      </c>
      <c r="H83" s="84" t="s">
        <v>462</v>
      </c>
      <c r="I83" s="84" t="s">
        <v>189</v>
      </c>
      <c r="J83" s="84"/>
      <c r="K83" s="94">
        <v>3.5899999999999994</v>
      </c>
      <c r="L83" s="97" t="s">
        <v>191</v>
      </c>
      <c r="M83" s="98">
        <v>5.0999999999999997E-2</v>
      </c>
      <c r="N83" s="98">
        <v>8.8999999999999999E-3</v>
      </c>
      <c r="O83" s="94">
        <v>55375642.469999999</v>
      </c>
      <c r="P83" s="96">
        <v>127.1</v>
      </c>
      <c r="Q83" s="94">
        <v>71932.0579</v>
      </c>
      <c r="R83" s="95">
        <v>4.8236230756384453E-2</v>
      </c>
      <c r="S83" s="95">
        <v>1.1882422820840932E-2</v>
      </c>
      <c r="T83" s="95">
        <f>Q83/'סכום נכסי הקרן'!$C$43</f>
        <v>1.4475893305157114E-3</v>
      </c>
    </row>
    <row r="84" spans="2:20">
      <c r="B84" s="87" t="s">
        <v>528</v>
      </c>
      <c r="C84" s="84" t="s">
        <v>529</v>
      </c>
      <c r="D84" s="97" t="s">
        <v>147</v>
      </c>
      <c r="E84" s="97" t="s">
        <v>355</v>
      </c>
      <c r="F84" s="84" t="s">
        <v>527</v>
      </c>
      <c r="G84" s="97" t="s">
        <v>402</v>
      </c>
      <c r="H84" s="84" t="s">
        <v>462</v>
      </c>
      <c r="I84" s="84" t="s">
        <v>189</v>
      </c>
      <c r="J84" s="84"/>
      <c r="K84" s="94">
        <v>3.8800000000000003</v>
      </c>
      <c r="L84" s="97" t="s">
        <v>191</v>
      </c>
      <c r="M84" s="98">
        <v>3.4000000000000002E-2</v>
      </c>
      <c r="N84" s="98">
        <v>9.8999999999999973E-3</v>
      </c>
      <c r="O84" s="94">
        <v>12696425.24</v>
      </c>
      <c r="P84" s="96">
        <v>111.3</v>
      </c>
      <c r="Q84" s="94">
        <v>14131.121880000001</v>
      </c>
      <c r="R84" s="95">
        <v>3.6730775605942824E-2</v>
      </c>
      <c r="S84" s="95">
        <v>2.3343133786666854E-3</v>
      </c>
      <c r="T84" s="95">
        <f>Q84/'סכום נכסי הקרן'!$C$43</f>
        <v>2.843803146872727E-4</v>
      </c>
    </row>
    <row r="85" spans="2:20">
      <c r="B85" s="87" t="s">
        <v>530</v>
      </c>
      <c r="C85" s="84" t="s">
        <v>531</v>
      </c>
      <c r="D85" s="97" t="s">
        <v>147</v>
      </c>
      <c r="E85" s="97" t="s">
        <v>355</v>
      </c>
      <c r="F85" s="84" t="s">
        <v>527</v>
      </c>
      <c r="G85" s="97" t="s">
        <v>402</v>
      </c>
      <c r="H85" s="84" t="s">
        <v>462</v>
      </c>
      <c r="I85" s="84" t="s">
        <v>189</v>
      </c>
      <c r="J85" s="84"/>
      <c r="K85" s="94">
        <v>4.9300000000000015</v>
      </c>
      <c r="L85" s="97" t="s">
        <v>191</v>
      </c>
      <c r="M85" s="98">
        <v>2.5499999999999998E-2</v>
      </c>
      <c r="N85" s="98">
        <v>1.1200000000000003E-2</v>
      </c>
      <c r="O85" s="94">
        <v>19967255.369999997</v>
      </c>
      <c r="P85" s="96">
        <v>107.11</v>
      </c>
      <c r="Q85" s="94">
        <v>21564.662</v>
      </c>
      <c r="R85" s="95">
        <v>2.1799265846100403E-2</v>
      </c>
      <c r="S85" s="95">
        <v>3.5622563757142455E-3</v>
      </c>
      <c r="T85" s="95">
        <f>Q85/'סכום נכסי הקרן'!$C$43</f>
        <v>4.3397583134317086E-4</v>
      </c>
    </row>
    <row r="86" spans="2:20">
      <c r="B86" s="87" t="s">
        <v>532</v>
      </c>
      <c r="C86" s="84" t="s">
        <v>533</v>
      </c>
      <c r="D86" s="97" t="s">
        <v>147</v>
      </c>
      <c r="E86" s="97" t="s">
        <v>355</v>
      </c>
      <c r="F86" s="84" t="s">
        <v>527</v>
      </c>
      <c r="G86" s="97" t="s">
        <v>402</v>
      </c>
      <c r="H86" s="84" t="s">
        <v>462</v>
      </c>
      <c r="I86" s="84" t="s">
        <v>189</v>
      </c>
      <c r="J86" s="84"/>
      <c r="K86" s="94">
        <v>3.6899999999999995</v>
      </c>
      <c r="L86" s="97" t="s">
        <v>191</v>
      </c>
      <c r="M86" s="98">
        <v>4.9000000000000002E-2</v>
      </c>
      <c r="N86" s="98">
        <v>1.2199999999999999E-2</v>
      </c>
      <c r="O86" s="94">
        <v>16873090.710000001</v>
      </c>
      <c r="P86" s="96">
        <v>117.21</v>
      </c>
      <c r="Q86" s="94">
        <v>19776.94932</v>
      </c>
      <c r="R86" s="95">
        <v>1.6692475058452137E-2</v>
      </c>
      <c r="S86" s="95">
        <v>3.2669449587175311E-3</v>
      </c>
      <c r="T86" s="95">
        <f>Q86/'סכום נכסי הקרן'!$C$43</f>
        <v>3.9799919064712245E-4</v>
      </c>
    </row>
    <row r="87" spans="2:20">
      <c r="B87" s="87" t="s">
        <v>534</v>
      </c>
      <c r="C87" s="84" t="s">
        <v>535</v>
      </c>
      <c r="D87" s="97" t="s">
        <v>147</v>
      </c>
      <c r="E87" s="97" t="s">
        <v>355</v>
      </c>
      <c r="F87" s="84" t="s">
        <v>527</v>
      </c>
      <c r="G87" s="97" t="s">
        <v>402</v>
      </c>
      <c r="H87" s="84" t="s">
        <v>462</v>
      </c>
      <c r="I87" s="84" t="s">
        <v>189</v>
      </c>
      <c r="J87" s="84"/>
      <c r="K87" s="94">
        <v>7.6800000000000006</v>
      </c>
      <c r="L87" s="97" t="s">
        <v>191</v>
      </c>
      <c r="M87" s="98">
        <v>1.7600000000000001E-2</v>
      </c>
      <c r="N87" s="98">
        <v>1.8599999999999998E-2</v>
      </c>
      <c r="O87" s="94">
        <v>8434959</v>
      </c>
      <c r="P87" s="96">
        <v>99.52</v>
      </c>
      <c r="Q87" s="94">
        <v>8468.9246000000003</v>
      </c>
      <c r="R87" s="95">
        <v>2.6720750234880814E-2</v>
      </c>
      <c r="S87" s="95">
        <v>1.3989776724436125E-3</v>
      </c>
      <c r="T87" s="95">
        <f>Q87/'סכום נכסי הקרן'!$C$43</f>
        <v>1.7043200555926316E-4</v>
      </c>
    </row>
    <row r="88" spans="2:20">
      <c r="B88" s="87" t="s">
        <v>536</v>
      </c>
      <c r="C88" s="84" t="s">
        <v>537</v>
      </c>
      <c r="D88" s="97" t="s">
        <v>147</v>
      </c>
      <c r="E88" s="97" t="s">
        <v>355</v>
      </c>
      <c r="F88" s="84" t="s">
        <v>527</v>
      </c>
      <c r="G88" s="97" t="s">
        <v>402</v>
      </c>
      <c r="H88" s="84" t="s">
        <v>462</v>
      </c>
      <c r="I88" s="84" t="s">
        <v>189</v>
      </c>
      <c r="J88" s="84"/>
      <c r="K88" s="94">
        <v>7.52</v>
      </c>
      <c r="L88" s="97" t="s">
        <v>191</v>
      </c>
      <c r="M88" s="98">
        <v>2.3E-2</v>
      </c>
      <c r="N88" s="98">
        <v>2.4399999999999995E-2</v>
      </c>
      <c r="O88" s="94">
        <v>11325207</v>
      </c>
      <c r="P88" s="96">
        <v>99.33</v>
      </c>
      <c r="Q88" s="94">
        <v>11379.965250000001</v>
      </c>
      <c r="R88" s="95">
        <v>2.061778834691122E-2</v>
      </c>
      <c r="S88" s="95">
        <v>1.879851108596975E-3</v>
      </c>
      <c r="T88" s="95">
        <f>Q88/'סכום נכסי הקרן'!$C$43</f>
        <v>2.2901494491428363E-4</v>
      </c>
    </row>
    <row r="89" spans="2:20">
      <c r="B89" s="87" t="s">
        <v>538</v>
      </c>
      <c r="C89" s="84" t="s">
        <v>539</v>
      </c>
      <c r="D89" s="97" t="s">
        <v>147</v>
      </c>
      <c r="E89" s="97" t="s">
        <v>355</v>
      </c>
      <c r="F89" s="84" t="s">
        <v>527</v>
      </c>
      <c r="G89" s="97" t="s">
        <v>402</v>
      </c>
      <c r="H89" s="84" t="s">
        <v>462</v>
      </c>
      <c r="I89" s="84" t="s">
        <v>189</v>
      </c>
      <c r="J89" s="84"/>
      <c r="K89" s="94">
        <v>1.1499999999999999</v>
      </c>
      <c r="L89" s="97" t="s">
        <v>191</v>
      </c>
      <c r="M89" s="98">
        <v>5.5E-2</v>
      </c>
      <c r="N89" s="98">
        <v>6.9999999999999984E-3</v>
      </c>
      <c r="O89" s="94">
        <v>416795.19999999995</v>
      </c>
      <c r="P89" s="96">
        <v>126.1</v>
      </c>
      <c r="Q89" s="94">
        <v>525.57872999999995</v>
      </c>
      <c r="R89" s="95">
        <v>6.9652395782572388E-3</v>
      </c>
      <c r="S89" s="95">
        <v>8.6820103272766151E-5</v>
      </c>
      <c r="T89" s="95">
        <f>Q89/'סכום נכסי הקרן'!$C$43</f>
        <v>1.0576955311798438E-5</v>
      </c>
    </row>
    <row r="90" spans="2:20">
      <c r="B90" s="87" t="s">
        <v>540</v>
      </c>
      <c r="C90" s="84" t="s">
        <v>541</v>
      </c>
      <c r="D90" s="97" t="s">
        <v>147</v>
      </c>
      <c r="E90" s="97" t="s">
        <v>355</v>
      </c>
      <c r="F90" s="84" t="s">
        <v>527</v>
      </c>
      <c r="G90" s="97" t="s">
        <v>402</v>
      </c>
      <c r="H90" s="84" t="s">
        <v>462</v>
      </c>
      <c r="I90" s="84" t="s">
        <v>189</v>
      </c>
      <c r="J90" s="84"/>
      <c r="K90" s="94">
        <v>3.4199999999999995</v>
      </c>
      <c r="L90" s="97" t="s">
        <v>191</v>
      </c>
      <c r="M90" s="98">
        <v>5.8499999999999996E-2</v>
      </c>
      <c r="N90" s="98">
        <v>1.2599999999999995E-2</v>
      </c>
      <c r="O90" s="94">
        <v>14259724.309999997</v>
      </c>
      <c r="P90" s="96">
        <v>124.91</v>
      </c>
      <c r="Q90" s="94">
        <v>17811.821130000004</v>
      </c>
      <c r="R90" s="95">
        <v>8.6517823714603939E-3</v>
      </c>
      <c r="S90" s="95">
        <v>2.9423263570476661E-3</v>
      </c>
      <c r="T90" s="95">
        <f>Q90/'סכום נכסי הקרן'!$C$43</f>
        <v>3.5845216969445699E-4</v>
      </c>
    </row>
    <row r="91" spans="2:20">
      <c r="B91" s="87" t="s">
        <v>542</v>
      </c>
      <c r="C91" s="84" t="s">
        <v>543</v>
      </c>
      <c r="D91" s="97" t="s">
        <v>147</v>
      </c>
      <c r="E91" s="97" t="s">
        <v>355</v>
      </c>
      <c r="F91" s="84" t="s">
        <v>527</v>
      </c>
      <c r="G91" s="97" t="s">
        <v>402</v>
      </c>
      <c r="H91" s="84" t="s">
        <v>462</v>
      </c>
      <c r="I91" s="84" t="s">
        <v>189</v>
      </c>
      <c r="J91" s="84"/>
      <c r="K91" s="94">
        <v>8.0399999999999991</v>
      </c>
      <c r="L91" s="97" t="s">
        <v>191</v>
      </c>
      <c r="M91" s="98">
        <v>2.1499999999999998E-2</v>
      </c>
      <c r="N91" s="98">
        <v>2.2199999999999998E-2</v>
      </c>
      <c r="O91" s="94">
        <v>19406827</v>
      </c>
      <c r="P91" s="96">
        <v>100.45</v>
      </c>
      <c r="Q91" s="94">
        <v>19494.157279999999</v>
      </c>
      <c r="R91" s="95">
        <v>3.563494558401472E-2</v>
      </c>
      <c r="S91" s="95">
        <v>3.2202306746034913E-3</v>
      </c>
      <c r="T91" s="95">
        <f>Q91/'סכום נכסי הקרן'!$C$43</f>
        <v>3.9230817120725222E-4</v>
      </c>
    </row>
    <row r="92" spans="2:20">
      <c r="B92" s="87" t="s">
        <v>544</v>
      </c>
      <c r="C92" s="84" t="s">
        <v>545</v>
      </c>
      <c r="D92" s="97" t="s">
        <v>147</v>
      </c>
      <c r="E92" s="97" t="s">
        <v>355</v>
      </c>
      <c r="F92" s="84" t="s">
        <v>546</v>
      </c>
      <c r="G92" s="97" t="s">
        <v>438</v>
      </c>
      <c r="H92" s="84" t="s">
        <v>462</v>
      </c>
      <c r="I92" s="84" t="s">
        <v>187</v>
      </c>
      <c r="J92" s="84"/>
      <c r="K92" s="94">
        <v>3.38</v>
      </c>
      <c r="L92" s="97" t="s">
        <v>191</v>
      </c>
      <c r="M92" s="98">
        <v>4.0500000000000001E-2</v>
      </c>
      <c r="N92" s="98">
        <v>5.7999999999999996E-3</v>
      </c>
      <c r="O92" s="94">
        <v>5547627.2799999984</v>
      </c>
      <c r="P92" s="96">
        <v>133.18</v>
      </c>
      <c r="Q92" s="94">
        <v>7655.5487400000002</v>
      </c>
      <c r="R92" s="95">
        <v>2.5426603844496787E-2</v>
      </c>
      <c r="S92" s="95">
        <v>1.2646164965931838E-3</v>
      </c>
      <c r="T92" s="95">
        <f>Q92/'סכום נכסי הקרן'!$C$43</f>
        <v>1.54063306386609E-4</v>
      </c>
    </row>
    <row r="93" spans="2:20">
      <c r="B93" s="87" t="s">
        <v>547</v>
      </c>
      <c r="C93" s="84" t="s">
        <v>548</v>
      </c>
      <c r="D93" s="97" t="s">
        <v>147</v>
      </c>
      <c r="E93" s="97" t="s">
        <v>355</v>
      </c>
      <c r="F93" s="84" t="s">
        <v>546</v>
      </c>
      <c r="G93" s="97" t="s">
        <v>438</v>
      </c>
      <c r="H93" s="84" t="s">
        <v>462</v>
      </c>
      <c r="I93" s="84" t="s">
        <v>187</v>
      </c>
      <c r="J93" s="84"/>
      <c r="K93" s="94">
        <v>1.48</v>
      </c>
      <c r="L93" s="97" t="s">
        <v>191</v>
      </c>
      <c r="M93" s="98">
        <v>4.2800000000000005E-2</v>
      </c>
      <c r="N93" s="98">
        <v>9.300000000000001E-3</v>
      </c>
      <c r="O93" s="94">
        <v>2795860.17</v>
      </c>
      <c r="P93" s="96">
        <v>129.86000000000001</v>
      </c>
      <c r="Q93" s="94">
        <v>3630.7038199999997</v>
      </c>
      <c r="R93" s="95">
        <v>9.771925346795312E-3</v>
      </c>
      <c r="S93" s="95">
        <v>5.9975425680796972E-4</v>
      </c>
      <c r="T93" s="95">
        <f>Q93/'סכום נכסי הקרן'!$C$43</f>
        <v>7.3065727097662182E-5</v>
      </c>
    </row>
    <row r="94" spans="2:20">
      <c r="B94" s="87" t="s">
        <v>549</v>
      </c>
      <c r="C94" s="84" t="s">
        <v>550</v>
      </c>
      <c r="D94" s="97" t="s">
        <v>147</v>
      </c>
      <c r="E94" s="97" t="s">
        <v>355</v>
      </c>
      <c r="F94" s="84" t="s">
        <v>496</v>
      </c>
      <c r="G94" s="97" t="s">
        <v>357</v>
      </c>
      <c r="H94" s="84" t="s">
        <v>462</v>
      </c>
      <c r="I94" s="84" t="s">
        <v>187</v>
      </c>
      <c r="J94" s="84"/>
      <c r="K94" s="94">
        <v>1.85</v>
      </c>
      <c r="L94" s="97" t="s">
        <v>191</v>
      </c>
      <c r="M94" s="98">
        <v>5.2499999999999998E-2</v>
      </c>
      <c r="N94" s="98">
        <v>6.2999999999999992E-3</v>
      </c>
      <c r="O94" s="94">
        <v>8228638.4000000004</v>
      </c>
      <c r="P94" s="96">
        <v>136.38999999999999</v>
      </c>
      <c r="Q94" s="94">
        <v>11223.039470000002</v>
      </c>
      <c r="R94" s="95">
        <v>1.7142996666666667E-2</v>
      </c>
      <c r="S94" s="95">
        <v>1.8539286127879089E-3</v>
      </c>
      <c r="T94" s="95">
        <f>Q94/'סכום נכסי הקרן'!$C$43</f>
        <v>2.2585690813009128E-4</v>
      </c>
    </row>
    <row r="95" spans="2:20">
      <c r="B95" s="87" t="s">
        <v>551</v>
      </c>
      <c r="C95" s="84" t="s">
        <v>552</v>
      </c>
      <c r="D95" s="97" t="s">
        <v>147</v>
      </c>
      <c r="E95" s="97" t="s">
        <v>355</v>
      </c>
      <c r="F95" s="84" t="s">
        <v>496</v>
      </c>
      <c r="G95" s="97" t="s">
        <v>357</v>
      </c>
      <c r="H95" s="84" t="s">
        <v>462</v>
      </c>
      <c r="I95" s="84" t="s">
        <v>187</v>
      </c>
      <c r="J95" s="84"/>
      <c r="K95" s="94">
        <v>1.2399999999999998</v>
      </c>
      <c r="L95" s="97" t="s">
        <v>191</v>
      </c>
      <c r="M95" s="98">
        <v>5.5E-2</v>
      </c>
      <c r="N95" s="98">
        <v>4.6000000000000008E-3</v>
      </c>
      <c r="O95" s="94">
        <v>1626430.34</v>
      </c>
      <c r="P95" s="96">
        <v>132.88</v>
      </c>
      <c r="Q95" s="94">
        <v>2161.2006699999997</v>
      </c>
      <c r="R95" s="95">
        <v>1.0165189625000001E-2</v>
      </c>
      <c r="S95" s="95">
        <v>3.570077224444973E-4</v>
      </c>
      <c r="T95" s="95">
        <f>Q95/'סכום נכסי הקרן'!$C$43</f>
        <v>4.3492861490834761E-5</v>
      </c>
    </row>
    <row r="96" spans="2:20">
      <c r="B96" s="87" t="s">
        <v>553</v>
      </c>
      <c r="C96" s="84" t="s">
        <v>554</v>
      </c>
      <c r="D96" s="97" t="s">
        <v>147</v>
      </c>
      <c r="E96" s="97" t="s">
        <v>355</v>
      </c>
      <c r="F96" s="84" t="s">
        <v>453</v>
      </c>
      <c r="G96" s="97" t="s">
        <v>438</v>
      </c>
      <c r="H96" s="84" t="s">
        <v>462</v>
      </c>
      <c r="I96" s="84" t="s">
        <v>187</v>
      </c>
      <c r="J96" s="84"/>
      <c r="K96" s="94">
        <v>3.08</v>
      </c>
      <c r="L96" s="97" t="s">
        <v>191</v>
      </c>
      <c r="M96" s="98">
        <v>3.6000000000000004E-2</v>
      </c>
      <c r="N96" s="98">
        <v>7.000000000000001E-3</v>
      </c>
      <c r="O96" s="94">
        <v>26645527</v>
      </c>
      <c r="P96" s="96">
        <v>115.95</v>
      </c>
      <c r="Q96" s="94">
        <v>30895.487590000001</v>
      </c>
      <c r="R96" s="95">
        <v>6.4405980488842482E-2</v>
      </c>
      <c r="S96" s="95">
        <v>5.1036110674156565E-3</v>
      </c>
      <c r="T96" s="95">
        <f>Q96/'סכום נכסי הקרן'!$C$43</f>
        <v>6.2175307508287715E-4</v>
      </c>
    </row>
    <row r="97" spans="2:20">
      <c r="B97" s="87" t="s">
        <v>555</v>
      </c>
      <c r="C97" s="84" t="s">
        <v>556</v>
      </c>
      <c r="D97" s="97" t="s">
        <v>147</v>
      </c>
      <c r="E97" s="97" t="s">
        <v>355</v>
      </c>
      <c r="F97" s="84" t="s">
        <v>557</v>
      </c>
      <c r="G97" s="97" t="s">
        <v>402</v>
      </c>
      <c r="H97" s="84" t="s">
        <v>462</v>
      </c>
      <c r="I97" s="84" t="s">
        <v>189</v>
      </c>
      <c r="J97" s="84"/>
      <c r="K97" s="94">
        <v>0.57999999999999996</v>
      </c>
      <c r="L97" s="97" t="s">
        <v>191</v>
      </c>
      <c r="M97" s="98">
        <v>4.7E-2</v>
      </c>
      <c r="N97" s="98">
        <v>6.3999999999999994E-3</v>
      </c>
      <c r="O97" s="94">
        <v>991480.98999999987</v>
      </c>
      <c r="P97" s="96">
        <v>124.07</v>
      </c>
      <c r="Q97" s="94">
        <v>1218.63482</v>
      </c>
      <c r="R97" s="95">
        <v>1.3432567657780656E-2</v>
      </c>
      <c r="S97" s="95">
        <v>2.0130571289326871E-4</v>
      </c>
      <c r="T97" s="95">
        <f>Q97/'סכום נכסי הקרן'!$C$43</f>
        <v>2.4524291598599384E-5</v>
      </c>
    </row>
    <row r="98" spans="2:20">
      <c r="B98" s="87" t="s">
        <v>558</v>
      </c>
      <c r="C98" s="84" t="s">
        <v>559</v>
      </c>
      <c r="D98" s="97" t="s">
        <v>147</v>
      </c>
      <c r="E98" s="97" t="s">
        <v>355</v>
      </c>
      <c r="F98" s="84" t="s">
        <v>557</v>
      </c>
      <c r="G98" s="97" t="s">
        <v>402</v>
      </c>
      <c r="H98" s="84" t="s">
        <v>462</v>
      </c>
      <c r="I98" s="84" t="s">
        <v>189</v>
      </c>
      <c r="J98" s="84"/>
      <c r="K98" s="94">
        <v>2.81</v>
      </c>
      <c r="L98" s="97" t="s">
        <v>191</v>
      </c>
      <c r="M98" s="98">
        <v>3.9E-2</v>
      </c>
      <c r="N98" s="98">
        <v>6.7999999999999979E-3</v>
      </c>
      <c r="O98" s="94">
        <v>12680880.300000001</v>
      </c>
      <c r="P98" s="96">
        <v>117.34</v>
      </c>
      <c r="Q98" s="94">
        <v>14879.744680000002</v>
      </c>
      <c r="R98" s="95">
        <v>2.8529450733235519E-2</v>
      </c>
      <c r="S98" s="95">
        <v>2.4579780269836891E-3</v>
      </c>
      <c r="T98" s="95">
        <f>Q98/'סכום נכסי הקרן'!$C$43</f>
        <v>2.994458975372359E-4</v>
      </c>
    </row>
    <row r="99" spans="2:20">
      <c r="B99" s="87" t="s">
        <v>560</v>
      </c>
      <c r="C99" s="84" t="s">
        <v>561</v>
      </c>
      <c r="D99" s="97" t="s">
        <v>147</v>
      </c>
      <c r="E99" s="97" t="s">
        <v>355</v>
      </c>
      <c r="F99" s="84" t="s">
        <v>557</v>
      </c>
      <c r="G99" s="97" t="s">
        <v>402</v>
      </c>
      <c r="H99" s="84" t="s">
        <v>462</v>
      </c>
      <c r="I99" s="84" t="s">
        <v>189</v>
      </c>
      <c r="J99" s="84"/>
      <c r="K99" s="94">
        <v>5.4299999999999988</v>
      </c>
      <c r="L99" s="97" t="s">
        <v>191</v>
      </c>
      <c r="M99" s="98">
        <v>0.04</v>
      </c>
      <c r="N99" s="98">
        <v>1.1599999999999997E-2</v>
      </c>
      <c r="O99" s="94">
        <v>19972774.41</v>
      </c>
      <c r="P99" s="96">
        <v>115.69</v>
      </c>
      <c r="Q99" s="94">
        <v>23106.503160000004</v>
      </c>
      <c r="R99" s="95">
        <v>3.3946594552382803E-2</v>
      </c>
      <c r="S99" s="95">
        <v>3.8169523919350731E-3</v>
      </c>
      <c r="T99" s="95">
        <f>Q99/'סכום נכסי הקרן'!$C$43</f>
        <v>4.6500445582196495E-4</v>
      </c>
    </row>
    <row r="100" spans="2:20">
      <c r="B100" s="87" t="s">
        <v>562</v>
      </c>
      <c r="C100" s="84" t="s">
        <v>563</v>
      </c>
      <c r="D100" s="97" t="s">
        <v>147</v>
      </c>
      <c r="E100" s="97" t="s">
        <v>355</v>
      </c>
      <c r="F100" s="84" t="s">
        <v>557</v>
      </c>
      <c r="G100" s="97" t="s">
        <v>402</v>
      </c>
      <c r="H100" s="84" t="s">
        <v>462</v>
      </c>
      <c r="I100" s="84" t="s">
        <v>189</v>
      </c>
      <c r="J100" s="84"/>
      <c r="K100" s="94">
        <v>6.990000000000002</v>
      </c>
      <c r="L100" s="97" t="s">
        <v>191</v>
      </c>
      <c r="M100" s="98">
        <v>0.04</v>
      </c>
      <c r="N100" s="98">
        <v>1.6500000000000001E-2</v>
      </c>
      <c r="O100" s="94">
        <v>7847000</v>
      </c>
      <c r="P100" s="96">
        <v>119.28</v>
      </c>
      <c r="Q100" s="94">
        <v>9359.901969999999</v>
      </c>
      <c r="R100" s="95">
        <v>5.4517285460204533E-2</v>
      </c>
      <c r="S100" s="95">
        <v>1.5461578052414094E-3</v>
      </c>
      <c r="T100" s="95">
        <f>Q100/'סכום נכסי הקרן'!$C$43</f>
        <v>1.883623883704429E-4</v>
      </c>
    </row>
    <row r="101" spans="2:20">
      <c r="B101" s="87" t="s">
        <v>564</v>
      </c>
      <c r="C101" s="84" t="s">
        <v>565</v>
      </c>
      <c r="D101" s="97" t="s">
        <v>147</v>
      </c>
      <c r="E101" s="97" t="s">
        <v>355</v>
      </c>
      <c r="F101" s="84" t="s">
        <v>372</v>
      </c>
      <c r="G101" s="97" t="s">
        <v>357</v>
      </c>
      <c r="H101" s="84" t="s">
        <v>566</v>
      </c>
      <c r="I101" s="84" t="s">
        <v>189</v>
      </c>
      <c r="J101" s="84"/>
      <c r="K101" s="94">
        <v>0.49</v>
      </c>
      <c r="L101" s="97" t="s">
        <v>191</v>
      </c>
      <c r="M101" s="98">
        <v>6.5000000000000002E-2</v>
      </c>
      <c r="N101" s="98">
        <v>1.0999999999999998E-3</v>
      </c>
      <c r="O101" s="94">
        <v>10390240</v>
      </c>
      <c r="P101" s="96">
        <v>132.19999999999999</v>
      </c>
      <c r="Q101" s="94">
        <v>13735.897489999999</v>
      </c>
      <c r="R101" s="95">
        <v>1.53701775147929E-2</v>
      </c>
      <c r="S101" s="95">
        <v>2.269026447523722E-3</v>
      </c>
      <c r="T101" s="95">
        <f>Q101/'סכום נכסי הקרן'!$C$43</f>
        <v>2.7642666193735489E-4</v>
      </c>
    </row>
    <row r="102" spans="2:20">
      <c r="B102" s="87" t="s">
        <v>567</v>
      </c>
      <c r="C102" s="84" t="s">
        <v>568</v>
      </c>
      <c r="D102" s="97" t="s">
        <v>147</v>
      </c>
      <c r="E102" s="97" t="s">
        <v>355</v>
      </c>
      <c r="F102" s="84" t="s">
        <v>569</v>
      </c>
      <c r="G102" s="97" t="s">
        <v>357</v>
      </c>
      <c r="H102" s="84" t="s">
        <v>566</v>
      </c>
      <c r="I102" s="84" t="s">
        <v>187</v>
      </c>
      <c r="J102" s="84"/>
      <c r="K102" s="94">
        <v>3.7999999999999994</v>
      </c>
      <c r="L102" s="97" t="s">
        <v>191</v>
      </c>
      <c r="M102" s="98">
        <v>4.1500000000000002E-2</v>
      </c>
      <c r="N102" s="98">
        <v>7.0999999999999995E-3</v>
      </c>
      <c r="O102" s="94">
        <v>1431700</v>
      </c>
      <c r="P102" s="96">
        <v>116.14</v>
      </c>
      <c r="Q102" s="94">
        <v>1723.5777800000001</v>
      </c>
      <c r="R102" s="95">
        <v>4.7581382209740944E-3</v>
      </c>
      <c r="S102" s="95">
        <v>2.8471700302302007E-4</v>
      </c>
      <c r="T102" s="95">
        <f>Q102/'סכום נכסי הקרן'!$C$43</f>
        <v>3.4685964470953308E-5</v>
      </c>
    </row>
    <row r="103" spans="2:20">
      <c r="B103" s="87" t="s">
        <v>570</v>
      </c>
      <c r="C103" s="84" t="s">
        <v>571</v>
      </c>
      <c r="D103" s="97" t="s">
        <v>147</v>
      </c>
      <c r="E103" s="97" t="s">
        <v>355</v>
      </c>
      <c r="F103" s="84" t="s">
        <v>569</v>
      </c>
      <c r="G103" s="97" t="s">
        <v>357</v>
      </c>
      <c r="H103" s="84" t="s">
        <v>566</v>
      </c>
      <c r="I103" s="84" t="s">
        <v>187</v>
      </c>
      <c r="J103" s="84"/>
      <c r="K103" s="94">
        <v>0.54999999999999993</v>
      </c>
      <c r="L103" s="97" t="s">
        <v>191</v>
      </c>
      <c r="M103" s="98">
        <v>4.2999999999999997E-2</v>
      </c>
      <c r="N103" s="98">
        <v>7.4000000000000003E-3</v>
      </c>
      <c r="O103" s="94">
        <v>1845284.33</v>
      </c>
      <c r="P103" s="96">
        <v>123.88</v>
      </c>
      <c r="Q103" s="94">
        <v>2285.9381200000003</v>
      </c>
      <c r="R103" s="95">
        <v>1.7961998287477854E-2</v>
      </c>
      <c r="S103" s="95">
        <v>3.7761304315635631E-4</v>
      </c>
      <c r="T103" s="95">
        <f>Q103/'סכום נכסי הקרן'!$C$43</f>
        <v>4.6003127525302513E-5</v>
      </c>
    </row>
    <row r="104" spans="2:20">
      <c r="B104" s="87" t="s">
        <v>572</v>
      </c>
      <c r="C104" s="84" t="s">
        <v>573</v>
      </c>
      <c r="D104" s="97" t="s">
        <v>147</v>
      </c>
      <c r="E104" s="97" t="s">
        <v>355</v>
      </c>
      <c r="F104" s="84" t="s">
        <v>574</v>
      </c>
      <c r="G104" s="97" t="s">
        <v>402</v>
      </c>
      <c r="H104" s="84" t="s">
        <v>566</v>
      </c>
      <c r="I104" s="84" t="s">
        <v>189</v>
      </c>
      <c r="J104" s="84"/>
      <c r="K104" s="94">
        <v>4.3500000000000005</v>
      </c>
      <c r="L104" s="97" t="s">
        <v>191</v>
      </c>
      <c r="M104" s="98">
        <v>2.8500000000000001E-2</v>
      </c>
      <c r="N104" s="98">
        <v>1.2800000000000002E-2</v>
      </c>
      <c r="O104" s="94">
        <v>11434194.500000002</v>
      </c>
      <c r="P104" s="96">
        <v>107.91</v>
      </c>
      <c r="Q104" s="94">
        <v>12338.639289999999</v>
      </c>
      <c r="R104" s="95">
        <v>2.0773693515557183E-2</v>
      </c>
      <c r="S104" s="95">
        <v>2.0382140224799623E-3</v>
      </c>
      <c r="T104" s="95">
        <f>Q104/'סכום נכסי הקרן'!$C$43</f>
        <v>2.4830768242605709E-4</v>
      </c>
    </row>
    <row r="105" spans="2:20">
      <c r="B105" s="87" t="s">
        <v>575</v>
      </c>
      <c r="C105" s="84" t="s">
        <v>576</v>
      </c>
      <c r="D105" s="97" t="s">
        <v>147</v>
      </c>
      <c r="E105" s="97" t="s">
        <v>355</v>
      </c>
      <c r="F105" s="84" t="s">
        <v>574</v>
      </c>
      <c r="G105" s="97" t="s">
        <v>402</v>
      </c>
      <c r="H105" s="84" t="s">
        <v>566</v>
      </c>
      <c r="I105" s="84" t="s">
        <v>189</v>
      </c>
      <c r="J105" s="84"/>
      <c r="K105" s="94">
        <v>3.0700000000000012</v>
      </c>
      <c r="L105" s="97" t="s">
        <v>191</v>
      </c>
      <c r="M105" s="98">
        <v>3.7699999999999997E-2</v>
      </c>
      <c r="N105" s="98">
        <v>7.5000000000000015E-3</v>
      </c>
      <c r="O105" s="94">
        <v>16391106.25</v>
      </c>
      <c r="P105" s="96">
        <v>117.81</v>
      </c>
      <c r="Q105" s="94">
        <v>19642.938729999998</v>
      </c>
      <c r="R105" s="95">
        <v>4.0433296814013774E-2</v>
      </c>
      <c r="S105" s="95">
        <v>3.2448078123694579E-3</v>
      </c>
      <c r="T105" s="95">
        <f>Q105/'סכום נכסי הקרן'!$C$43</f>
        <v>3.9530230825666167E-4</v>
      </c>
    </row>
    <row r="106" spans="2:20">
      <c r="B106" s="87" t="s">
        <v>577</v>
      </c>
      <c r="C106" s="84" t="s">
        <v>578</v>
      </c>
      <c r="D106" s="97" t="s">
        <v>147</v>
      </c>
      <c r="E106" s="97" t="s">
        <v>355</v>
      </c>
      <c r="F106" s="84" t="s">
        <v>574</v>
      </c>
      <c r="G106" s="97" t="s">
        <v>402</v>
      </c>
      <c r="H106" s="84" t="s">
        <v>566</v>
      </c>
      <c r="I106" s="84" t="s">
        <v>187</v>
      </c>
      <c r="J106" s="84"/>
      <c r="K106" s="94">
        <v>6.4700000000000024</v>
      </c>
      <c r="L106" s="97" t="s">
        <v>191</v>
      </c>
      <c r="M106" s="98">
        <v>2.5000000000000001E-2</v>
      </c>
      <c r="N106" s="98">
        <v>1.7400000000000006E-2</v>
      </c>
      <c r="O106" s="94">
        <v>2820000</v>
      </c>
      <c r="P106" s="96">
        <v>104.2</v>
      </c>
      <c r="Q106" s="94">
        <v>2938.4399099999991</v>
      </c>
      <c r="R106" s="95">
        <v>1.557643239380933E-2</v>
      </c>
      <c r="S106" s="95">
        <v>4.8539950702917073E-4</v>
      </c>
      <c r="T106" s="95">
        <f>Q106/'סכום נכסי הקרן'!$C$43</f>
        <v>5.9134332956120608E-5</v>
      </c>
    </row>
    <row r="107" spans="2:20">
      <c r="B107" s="87" t="s">
        <v>579</v>
      </c>
      <c r="C107" s="84" t="s">
        <v>580</v>
      </c>
      <c r="D107" s="97" t="s">
        <v>147</v>
      </c>
      <c r="E107" s="97" t="s">
        <v>355</v>
      </c>
      <c r="F107" s="84" t="s">
        <v>496</v>
      </c>
      <c r="G107" s="97" t="s">
        <v>357</v>
      </c>
      <c r="H107" s="84" t="s">
        <v>566</v>
      </c>
      <c r="I107" s="84" t="s">
        <v>189</v>
      </c>
      <c r="J107" s="84"/>
      <c r="K107" s="94">
        <v>3.4099999999999997</v>
      </c>
      <c r="L107" s="97" t="s">
        <v>191</v>
      </c>
      <c r="M107" s="98">
        <v>6.4000000000000001E-2</v>
      </c>
      <c r="N107" s="98">
        <v>1.14E-2</v>
      </c>
      <c r="O107" s="94">
        <v>67940867</v>
      </c>
      <c r="P107" s="96">
        <v>135.09</v>
      </c>
      <c r="Q107" s="94">
        <v>91781.319839999996</v>
      </c>
      <c r="R107" s="95">
        <v>5.4266713419258525E-2</v>
      </c>
      <c r="S107" s="95">
        <v>1.5161313067253657E-2</v>
      </c>
      <c r="T107" s="95">
        <f>Q107/'סכום נכסי הקרן'!$C$43</f>
        <v>1.8470437690763463E-3</v>
      </c>
    </row>
    <row r="108" spans="2:20">
      <c r="B108" s="87" t="s">
        <v>581</v>
      </c>
      <c r="C108" s="84" t="s">
        <v>582</v>
      </c>
      <c r="D108" s="97" t="s">
        <v>147</v>
      </c>
      <c r="E108" s="97" t="s">
        <v>355</v>
      </c>
      <c r="F108" s="84" t="s">
        <v>583</v>
      </c>
      <c r="G108" s="97" t="s">
        <v>357</v>
      </c>
      <c r="H108" s="84" t="s">
        <v>566</v>
      </c>
      <c r="I108" s="84" t="s">
        <v>189</v>
      </c>
      <c r="J108" s="84"/>
      <c r="K108" s="94">
        <v>3.4</v>
      </c>
      <c r="L108" s="97" t="s">
        <v>191</v>
      </c>
      <c r="M108" s="98">
        <v>0.02</v>
      </c>
      <c r="N108" s="98">
        <v>6.2000000000000006E-3</v>
      </c>
      <c r="O108" s="94">
        <v>18234439</v>
      </c>
      <c r="P108" s="96">
        <v>106.25</v>
      </c>
      <c r="Q108" s="94">
        <v>19374.092350000003</v>
      </c>
      <c r="R108" s="95">
        <v>2.5638001650668492E-2</v>
      </c>
      <c r="S108" s="95">
        <v>3.2003972052733354E-3</v>
      </c>
      <c r="T108" s="95">
        <f>Q108/'סכום נכסי הקרן'!$C$43</f>
        <v>3.8989193682287336E-4</v>
      </c>
    </row>
    <row r="109" spans="2:20">
      <c r="B109" s="87" t="s">
        <v>584</v>
      </c>
      <c r="C109" s="84" t="s">
        <v>585</v>
      </c>
      <c r="D109" s="97" t="s">
        <v>147</v>
      </c>
      <c r="E109" s="97" t="s">
        <v>355</v>
      </c>
      <c r="F109" s="84" t="s">
        <v>363</v>
      </c>
      <c r="G109" s="97" t="s">
        <v>357</v>
      </c>
      <c r="H109" s="84" t="s">
        <v>566</v>
      </c>
      <c r="I109" s="84" t="s">
        <v>189</v>
      </c>
      <c r="J109" s="84"/>
      <c r="K109" s="94">
        <v>4.9599999999999991</v>
      </c>
      <c r="L109" s="97" t="s">
        <v>191</v>
      </c>
      <c r="M109" s="98">
        <v>4.4999999999999998E-2</v>
      </c>
      <c r="N109" s="98">
        <v>1.5100000000000001E-2</v>
      </c>
      <c r="O109" s="94">
        <v>52430524</v>
      </c>
      <c r="P109" s="96">
        <v>137.81</v>
      </c>
      <c r="Q109" s="94">
        <v>72956.554040000003</v>
      </c>
      <c r="R109" s="95">
        <v>3.0805527370839404E-2</v>
      </c>
      <c r="S109" s="95">
        <v>1.2051658856472264E-2</v>
      </c>
      <c r="T109" s="95">
        <f>Q109/'סכום נכסי הקרן'!$C$43</f>
        <v>1.4682066981361438E-3</v>
      </c>
    </row>
    <row r="110" spans="2:20">
      <c r="B110" s="87" t="s">
        <v>586</v>
      </c>
      <c r="C110" s="84" t="s">
        <v>587</v>
      </c>
      <c r="D110" s="97" t="s">
        <v>147</v>
      </c>
      <c r="E110" s="97" t="s">
        <v>355</v>
      </c>
      <c r="F110" s="84" t="s">
        <v>588</v>
      </c>
      <c r="G110" s="97" t="s">
        <v>402</v>
      </c>
      <c r="H110" s="84" t="s">
        <v>566</v>
      </c>
      <c r="I110" s="84" t="s">
        <v>187</v>
      </c>
      <c r="J110" s="84"/>
      <c r="K110" s="94">
        <v>3.7900000000000009</v>
      </c>
      <c r="L110" s="97" t="s">
        <v>191</v>
      </c>
      <c r="M110" s="98">
        <v>4.9500000000000002E-2</v>
      </c>
      <c r="N110" s="98">
        <v>1.61E-2</v>
      </c>
      <c r="O110" s="94">
        <v>10796641.199999999</v>
      </c>
      <c r="P110" s="96">
        <v>113.5</v>
      </c>
      <c r="Q110" s="94">
        <v>12254.18777</v>
      </c>
      <c r="R110" s="95">
        <v>1.1086415716720496E-2</v>
      </c>
      <c r="S110" s="95">
        <v>2.0242635156016838E-3</v>
      </c>
      <c r="T110" s="95">
        <f>Q110/'סכום נכסי הקרן'!$C$43</f>
        <v>2.466081464629989E-4</v>
      </c>
    </row>
    <row r="111" spans="2:20">
      <c r="B111" s="87" t="s">
        <v>589</v>
      </c>
      <c r="C111" s="84" t="s">
        <v>590</v>
      </c>
      <c r="D111" s="97" t="s">
        <v>147</v>
      </c>
      <c r="E111" s="97" t="s">
        <v>355</v>
      </c>
      <c r="F111" s="84" t="s">
        <v>591</v>
      </c>
      <c r="G111" s="97" t="s">
        <v>420</v>
      </c>
      <c r="H111" s="84" t="s">
        <v>566</v>
      </c>
      <c r="I111" s="84" t="s">
        <v>189</v>
      </c>
      <c r="J111" s="84"/>
      <c r="K111" s="94">
        <v>0.52</v>
      </c>
      <c r="L111" s="97" t="s">
        <v>191</v>
      </c>
      <c r="M111" s="98">
        <v>5.2999999999999999E-2</v>
      </c>
      <c r="N111" s="98">
        <v>5.7999999999999996E-3</v>
      </c>
      <c r="O111" s="94">
        <v>1980817.8</v>
      </c>
      <c r="P111" s="96">
        <v>124.84</v>
      </c>
      <c r="Q111" s="94">
        <v>2472.85286</v>
      </c>
      <c r="R111" s="95">
        <v>1.0705939224234984E-2</v>
      </c>
      <c r="S111" s="95">
        <v>4.084894011665106E-4</v>
      </c>
      <c r="T111" s="95">
        <f>Q111/'סכום נכסי הקרן'!$C$43</f>
        <v>4.9764674062957151E-5</v>
      </c>
    </row>
    <row r="112" spans="2:20">
      <c r="B112" s="87" t="s">
        <v>592</v>
      </c>
      <c r="C112" s="84" t="s">
        <v>593</v>
      </c>
      <c r="D112" s="97" t="s">
        <v>147</v>
      </c>
      <c r="E112" s="97" t="s">
        <v>355</v>
      </c>
      <c r="F112" s="84" t="s">
        <v>591</v>
      </c>
      <c r="G112" s="97" t="s">
        <v>420</v>
      </c>
      <c r="H112" s="84" t="s">
        <v>566</v>
      </c>
      <c r="I112" s="84" t="s">
        <v>189</v>
      </c>
      <c r="J112" s="84"/>
      <c r="K112" s="94">
        <v>1</v>
      </c>
      <c r="L112" s="97" t="s">
        <v>191</v>
      </c>
      <c r="M112" s="98">
        <v>5.1900000000000002E-2</v>
      </c>
      <c r="N112" s="98">
        <v>5.7000000000000028E-3</v>
      </c>
      <c r="O112" s="94">
        <v>4205742.49</v>
      </c>
      <c r="P112" s="96">
        <v>121.34</v>
      </c>
      <c r="Q112" s="94">
        <v>5356.4846699999989</v>
      </c>
      <c r="R112" s="95">
        <v>1.4037787652330921E-2</v>
      </c>
      <c r="S112" s="95">
        <v>8.8483518392836911E-4</v>
      </c>
      <c r="T112" s="95">
        <f>Q112/'סכום נכסי הקרן'!$C$43</f>
        <v>1.0779602702514881E-4</v>
      </c>
    </row>
    <row r="113" spans="2:20">
      <c r="B113" s="87" t="s">
        <v>594</v>
      </c>
      <c r="C113" s="84" t="s">
        <v>595</v>
      </c>
      <c r="D113" s="97" t="s">
        <v>147</v>
      </c>
      <c r="E113" s="97" t="s">
        <v>355</v>
      </c>
      <c r="F113" s="84" t="s">
        <v>591</v>
      </c>
      <c r="G113" s="97" t="s">
        <v>420</v>
      </c>
      <c r="H113" s="84" t="s">
        <v>566</v>
      </c>
      <c r="I113" s="84" t="s">
        <v>189</v>
      </c>
      <c r="J113" s="84"/>
      <c r="K113" s="94">
        <v>2.2399999999999998</v>
      </c>
      <c r="L113" s="97" t="s">
        <v>191</v>
      </c>
      <c r="M113" s="98">
        <v>4.5999999999999999E-2</v>
      </c>
      <c r="N113" s="98">
        <v>1.1800000000000001E-2</v>
      </c>
      <c r="O113" s="94">
        <v>1140872</v>
      </c>
      <c r="P113" s="96">
        <v>109.8</v>
      </c>
      <c r="Q113" s="94">
        <v>1279.4262200000001</v>
      </c>
      <c r="R113" s="95">
        <v>1.596067162654833E-3</v>
      </c>
      <c r="S113" s="95">
        <v>2.1134781567413286E-4</v>
      </c>
      <c r="T113" s="95">
        <f>Q113/'סכום נכסי הקרן'!$C$43</f>
        <v>2.5747681900451333E-5</v>
      </c>
    </row>
    <row r="114" spans="2:20">
      <c r="B114" s="87" t="s">
        <v>596</v>
      </c>
      <c r="C114" s="84" t="s">
        <v>597</v>
      </c>
      <c r="D114" s="97" t="s">
        <v>147</v>
      </c>
      <c r="E114" s="97" t="s">
        <v>355</v>
      </c>
      <c r="F114" s="84" t="s">
        <v>591</v>
      </c>
      <c r="G114" s="97" t="s">
        <v>420</v>
      </c>
      <c r="H114" s="84" t="s">
        <v>566</v>
      </c>
      <c r="I114" s="84" t="s">
        <v>189</v>
      </c>
      <c r="J114" s="84"/>
      <c r="K114" s="94">
        <v>4.99</v>
      </c>
      <c r="L114" s="97" t="s">
        <v>191</v>
      </c>
      <c r="M114" s="98">
        <v>1.9799999999999998E-2</v>
      </c>
      <c r="N114" s="98">
        <v>1.7399999999999999E-2</v>
      </c>
      <c r="O114" s="94">
        <v>46584480</v>
      </c>
      <c r="P114" s="96">
        <v>100</v>
      </c>
      <c r="Q114" s="94">
        <v>47045.66635</v>
      </c>
      <c r="R114" s="95">
        <v>4.9055726639640994E-2</v>
      </c>
      <c r="S114" s="95">
        <v>7.7714515026951333E-3</v>
      </c>
      <c r="T114" s="95">
        <f>Q114/'סכום נכסי הקרן'!$C$43</f>
        <v>9.467656931202858E-4</v>
      </c>
    </row>
    <row r="115" spans="2:20">
      <c r="B115" s="87" t="s">
        <v>598</v>
      </c>
      <c r="C115" s="84" t="s">
        <v>599</v>
      </c>
      <c r="D115" s="97" t="s">
        <v>147</v>
      </c>
      <c r="E115" s="97" t="s">
        <v>355</v>
      </c>
      <c r="F115" s="84" t="s">
        <v>453</v>
      </c>
      <c r="G115" s="97" t="s">
        <v>438</v>
      </c>
      <c r="H115" s="84" t="s">
        <v>566</v>
      </c>
      <c r="I115" s="84" t="s">
        <v>189</v>
      </c>
      <c r="J115" s="84"/>
      <c r="K115" s="94">
        <v>1.7000000000000006</v>
      </c>
      <c r="L115" s="97" t="s">
        <v>191</v>
      </c>
      <c r="M115" s="98">
        <v>4.4999999999999998E-2</v>
      </c>
      <c r="N115" s="98">
        <v>6.7000000000000011E-3</v>
      </c>
      <c r="O115" s="94">
        <v>2932652.4800000004</v>
      </c>
      <c r="P115" s="96">
        <v>129.08000000000001</v>
      </c>
      <c r="Q115" s="94">
        <v>3785.467889999999</v>
      </c>
      <c r="R115" s="95">
        <v>1.8739502262908086E-2</v>
      </c>
      <c r="S115" s="95">
        <v>6.2531966075860814E-4</v>
      </c>
      <c r="T115" s="95">
        <f>Q115/'סכום נכסי הקרן'!$C$43</f>
        <v>7.6180260770404299E-5</v>
      </c>
    </row>
    <row r="116" spans="2:20">
      <c r="B116" s="87" t="s">
        <v>600</v>
      </c>
      <c r="C116" s="84" t="s">
        <v>601</v>
      </c>
      <c r="D116" s="97" t="s">
        <v>147</v>
      </c>
      <c r="E116" s="97" t="s">
        <v>355</v>
      </c>
      <c r="F116" s="84" t="s">
        <v>602</v>
      </c>
      <c r="G116" s="97" t="s">
        <v>420</v>
      </c>
      <c r="H116" s="84" t="s">
        <v>566</v>
      </c>
      <c r="I116" s="84" t="s">
        <v>189</v>
      </c>
      <c r="J116" s="84"/>
      <c r="K116" s="94">
        <v>1.4799999999999998</v>
      </c>
      <c r="L116" s="97" t="s">
        <v>191</v>
      </c>
      <c r="M116" s="98">
        <v>3.3500000000000002E-2</v>
      </c>
      <c r="N116" s="98">
        <v>9.6999999999999968E-3</v>
      </c>
      <c r="O116" s="94">
        <v>18500920</v>
      </c>
      <c r="P116" s="96">
        <v>111.66</v>
      </c>
      <c r="Q116" s="94">
        <v>20658.127380000002</v>
      </c>
      <c r="R116" s="95">
        <v>3.1390492030470021E-2</v>
      </c>
      <c r="S116" s="95">
        <v>3.4125063481042286E-3</v>
      </c>
      <c r="T116" s="95">
        <f>Q116/'סכום נכסי הקרן'!$C$43</f>
        <v>4.1573236824804489E-4</v>
      </c>
    </row>
    <row r="117" spans="2:20">
      <c r="B117" s="87" t="s">
        <v>603</v>
      </c>
      <c r="C117" s="84" t="s">
        <v>604</v>
      </c>
      <c r="D117" s="97" t="s">
        <v>147</v>
      </c>
      <c r="E117" s="97" t="s">
        <v>355</v>
      </c>
      <c r="F117" s="84" t="s">
        <v>602</v>
      </c>
      <c r="G117" s="97" t="s">
        <v>420</v>
      </c>
      <c r="H117" s="84" t="s">
        <v>566</v>
      </c>
      <c r="I117" s="84" t="s">
        <v>189</v>
      </c>
      <c r="J117" s="84"/>
      <c r="K117" s="94">
        <v>0.41999999999999993</v>
      </c>
      <c r="L117" s="97" t="s">
        <v>191</v>
      </c>
      <c r="M117" s="98">
        <v>3.4000000000000002E-2</v>
      </c>
      <c r="N117" s="98">
        <v>4.4999999999999997E-3</v>
      </c>
      <c r="O117" s="94">
        <v>44703</v>
      </c>
      <c r="P117" s="96">
        <v>108.85</v>
      </c>
      <c r="Q117" s="94">
        <v>48.659219999999998</v>
      </c>
      <c r="R117" s="95">
        <v>6.4880638521970198E-4</v>
      </c>
      <c r="S117" s="95">
        <v>8.0379936714186439E-6</v>
      </c>
      <c r="T117" s="95">
        <f>Q117/'סכום נכסי הקרן'!$C$43</f>
        <v>9.7923748825788439E-7</v>
      </c>
    </row>
    <row r="118" spans="2:20">
      <c r="B118" s="87" t="s">
        <v>605</v>
      </c>
      <c r="C118" s="84" t="s">
        <v>606</v>
      </c>
      <c r="D118" s="97" t="s">
        <v>147</v>
      </c>
      <c r="E118" s="97" t="s">
        <v>355</v>
      </c>
      <c r="F118" s="84" t="s">
        <v>607</v>
      </c>
      <c r="G118" s="97" t="s">
        <v>402</v>
      </c>
      <c r="H118" s="84" t="s">
        <v>566</v>
      </c>
      <c r="I118" s="84" t="s">
        <v>187</v>
      </c>
      <c r="J118" s="84"/>
      <c r="K118" s="94">
        <v>5.5000000000000009</v>
      </c>
      <c r="L118" s="97" t="s">
        <v>191</v>
      </c>
      <c r="M118" s="98">
        <v>4.0899999999999999E-2</v>
      </c>
      <c r="N118" s="98">
        <v>3.2399999999999998E-2</v>
      </c>
      <c r="O118" s="94">
        <v>340347.84000000008</v>
      </c>
      <c r="P118" s="96">
        <v>104.51</v>
      </c>
      <c r="Q118" s="94">
        <v>355.69752</v>
      </c>
      <c r="R118" s="95">
        <v>1.936310296607413E-4</v>
      </c>
      <c r="S118" s="95">
        <v>5.8757506073860342E-5</v>
      </c>
      <c r="T118" s="95">
        <f>Q118/'סכום נכסי הקרן'!$C$43</f>
        <v>7.1581983037204174E-6</v>
      </c>
    </row>
    <row r="119" spans="2:20">
      <c r="B119" s="87" t="s">
        <v>608</v>
      </c>
      <c r="C119" s="84" t="s">
        <v>609</v>
      </c>
      <c r="D119" s="97" t="s">
        <v>147</v>
      </c>
      <c r="E119" s="97" t="s">
        <v>355</v>
      </c>
      <c r="F119" s="84" t="s">
        <v>569</v>
      </c>
      <c r="G119" s="97" t="s">
        <v>357</v>
      </c>
      <c r="H119" s="84" t="s">
        <v>349</v>
      </c>
      <c r="I119" s="84" t="s">
        <v>187</v>
      </c>
      <c r="J119" s="84"/>
      <c r="K119" s="94">
        <v>3.8200000000000007</v>
      </c>
      <c r="L119" s="97" t="s">
        <v>191</v>
      </c>
      <c r="M119" s="98">
        <v>5.2999999999999999E-2</v>
      </c>
      <c r="N119" s="98">
        <v>1.2300000000000002E-2</v>
      </c>
      <c r="O119" s="94">
        <v>14895051</v>
      </c>
      <c r="P119" s="96">
        <v>125.84</v>
      </c>
      <c r="Q119" s="94">
        <v>18743.933509999999</v>
      </c>
      <c r="R119" s="95">
        <v>5.7287335676868993E-2</v>
      </c>
      <c r="S119" s="95">
        <v>3.0963015628049906E-3</v>
      </c>
      <c r="T119" s="95">
        <f>Q119/'סכום נכסי הקרן'!$C$43</f>
        <v>3.7721036980052679E-4</v>
      </c>
    </row>
    <row r="120" spans="2:20">
      <c r="B120" s="87" t="s">
        <v>610</v>
      </c>
      <c r="C120" s="84" t="s">
        <v>611</v>
      </c>
      <c r="D120" s="97" t="s">
        <v>147</v>
      </c>
      <c r="E120" s="97" t="s">
        <v>355</v>
      </c>
      <c r="F120" s="84" t="s">
        <v>612</v>
      </c>
      <c r="G120" s="97" t="s">
        <v>402</v>
      </c>
      <c r="H120" s="84" t="s">
        <v>349</v>
      </c>
      <c r="I120" s="84" t="s">
        <v>189</v>
      </c>
      <c r="J120" s="84"/>
      <c r="K120" s="94">
        <v>2.6500000000000004</v>
      </c>
      <c r="L120" s="97" t="s">
        <v>191</v>
      </c>
      <c r="M120" s="98">
        <v>4.2500000000000003E-2</v>
      </c>
      <c r="N120" s="98">
        <v>1.1100000000000004E-2</v>
      </c>
      <c r="O120" s="94">
        <v>339259.9</v>
      </c>
      <c r="P120" s="96">
        <v>115.2</v>
      </c>
      <c r="Q120" s="94">
        <v>398.48485999999997</v>
      </c>
      <c r="R120" s="95">
        <v>1.3222437250258396E-3</v>
      </c>
      <c r="S120" s="95">
        <v>6.5825526649135449E-5</v>
      </c>
      <c r="T120" s="95">
        <f>Q120/'סכום נכסי הקרן'!$C$43</f>
        <v>8.0192677444314696E-6</v>
      </c>
    </row>
    <row r="121" spans="2:20">
      <c r="B121" s="87" t="s">
        <v>613</v>
      </c>
      <c r="C121" s="84" t="s">
        <v>614</v>
      </c>
      <c r="D121" s="97" t="s">
        <v>147</v>
      </c>
      <c r="E121" s="97" t="s">
        <v>355</v>
      </c>
      <c r="F121" s="84" t="s">
        <v>612</v>
      </c>
      <c r="G121" s="97" t="s">
        <v>402</v>
      </c>
      <c r="H121" s="84" t="s">
        <v>349</v>
      </c>
      <c r="I121" s="84" t="s">
        <v>189</v>
      </c>
      <c r="J121" s="84"/>
      <c r="K121" s="94">
        <v>3.2299999999999995</v>
      </c>
      <c r="L121" s="97" t="s">
        <v>191</v>
      </c>
      <c r="M121" s="98">
        <v>4.5999999999999999E-2</v>
      </c>
      <c r="N121" s="98">
        <v>1.3699999999999999E-2</v>
      </c>
      <c r="O121" s="94">
        <v>19931400</v>
      </c>
      <c r="P121" s="96">
        <v>111.1</v>
      </c>
      <c r="Q121" s="94">
        <v>22143.785940000002</v>
      </c>
      <c r="R121" s="95">
        <v>3.9081176470588237E-2</v>
      </c>
      <c r="S121" s="95">
        <v>3.6579215870490562E-3</v>
      </c>
      <c r="T121" s="95">
        <f>Q121/'סכום נכסי הקרן'!$C$43</f>
        <v>4.4563035174846323E-4</v>
      </c>
    </row>
    <row r="122" spans="2:20">
      <c r="B122" s="87" t="s">
        <v>615</v>
      </c>
      <c r="C122" s="84" t="s">
        <v>616</v>
      </c>
      <c r="D122" s="97" t="s">
        <v>147</v>
      </c>
      <c r="E122" s="97" t="s">
        <v>355</v>
      </c>
      <c r="F122" s="84" t="s">
        <v>617</v>
      </c>
      <c r="G122" s="97" t="s">
        <v>402</v>
      </c>
      <c r="H122" s="84" t="s">
        <v>349</v>
      </c>
      <c r="I122" s="84" t="s">
        <v>187</v>
      </c>
      <c r="J122" s="84"/>
      <c r="K122" s="94">
        <v>2.2700000000000005</v>
      </c>
      <c r="L122" s="97" t="s">
        <v>191</v>
      </c>
      <c r="M122" s="98">
        <v>4.4500000000000005E-2</v>
      </c>
      <c r="N122" s="98">
        <v>1.6500000000000001E-2</v>
      </c>
      <c r="O122" s="94">
        <v>3748158.31</v>
      </c>
      <c r="P122" s="96">
        <v>110.5</v>
      </c>
      <c r="Q122" s="94">
        <v>4141.7147999999997</v>
      </c>
      <c r="R122" s="95">
        <v>3.5324904759908092E-2</v>
      </c>
      <c r="S122" s="95">
        <v>6.8416792030823626E-4</v>
      </c>
      <c r="T122" s="95">
        <f>Q122/'סכום נכסי הקרן'!$C$43</f>
        <v>8.3349515216900425E-5</v>
      </c>
    </row>
    <row r="123" spans="2:20">
      <c r="B123" s="87" t="s">
        <v>618</v>
      </c>
      <c r="C123" s="84" t="s">
        <v>619</v>
      </c>
      <c r="D123" s="97" t="s">
        <v>147</v>
      </c>
      <c r="E123" s="97" t="s">
        <v>355</v>
      </c>
      <c r="F123" s="84" t="s">
        <v>617</v>
      </c>
      <c r="G123" s="97" t="s">
        <v>402</v>
      </c>
      <c r="H123" s="84" t="s">
        <v>349</v>
      </c>
      <c r="I123" s="84" t="s">
        <v>187</v>
      </c>
      <c r="J123" s="84"/>
      <c r="K123" s="94">
        <v>4.8499999999999996</v>
      </c>
      <c r="L123" s="97" t="s">
        <v>191</v>
      </c>
      <c r="M123" s="98">
        <v>3.2500000000000001E-2</v>
      </c>
      <c r="N123" s="98">
        <v>1.9399999999999997E-2</v>
      </c>
      <c r="O123" s="94">
        <v>6389999.9900000002</v>
      </c>
      <c r="P123" s="96">
        <v>104.57</v>
      </c>
      <c r="Q123" s="94">
        <v>6682.0229900000004</v>
      </c>
      <c r="R123" s="95">
        <v>4.5827443466935749E-2</v>
      </c>
      <c r="S123" s="95">
        <v>1.1038002357188195E-3</v>
      </c>
      <c r="T123" s="95">
        <f>Q123/'סכום נכסי הקרן'!$C$43</f>
        <v>1.3447168715834408E-4</v>
      </c>
    </row>
    <row r="124" spans="2:20">
      <c r="B124" s="87" t="s">
        <v>620</v>
      </c>
      <c r="C124" s="84" t="s">
        <v>621</v>
      </c>
      <c r="D124" s="97" t="s">
        <v>147</v>
      </c>
      <c r="E124" s="97" t="s">
        <v>355</v>
      </c>
      <c r="F124" s="84" t="s">
        <v>622</v>
      </c>
      <c r="G124" s="97" t="s">
        <v>519</v>
      </c>
      <c r="H124" s="84" t="s">
        <v>349</v>
      </c>
      <c r="I124" s="84" t="s">
        <v>189</v>
      </c>
      <c r="J124" s="84"/>
      <c r="K124" s="94">
        <v>3.9400000000000004</v>
      </c>
      <c r="L124" s="97" t="s">
        <v>191</v>
      </c>
      <c r="M124" s="98">
        <v>4.4999999999999998E-2</v>
      </c>
      <c r="N124" s="98">
        <v>1.9700000000000002E-2</v>
      </c>
      <c r="O124" s="94">
        <v>1.25</v>
      </c>
      <c r="P124" s="96">
        <v>131.15</v>
      </c>
      <c r="Q124" s="94">
        <v>1.6299999999999999E-3</v>
      </c>
      <c r="R124" s="95">
        <v>3.3333333333333334E-9</v>
      </c>
      <c r="S124" s="95">
        <v>2.6925893354666168E-10</v>
      </c>
      <c r="T124" s="95">
        <f>Q124/'סכום נכסי הקרן'!$C$43</f>
        <v>3.2802768023415739E-11</v>
      </c>
    </row>
    <row r="125" spans="2:20">
      <c r="B125" s="87" t="s">
        <v>623</v>
      </c>
      <c r="C125" s="84" t="s">
        <v>624</v>
      </c>
      <c r="D125" s="97" t="s">
        <v>147</v>
      </c>
      <c r="E125" s="97" t="s">
        <v>355</v>
      </c>
      <c r="F125" s="84" t="s">
        <v>625</v>
      </c>
      <c r="G125" s="97" t="s">
        <v>626</v>
      </c>
      <c r="H125" s="84" t="s">
        <v>349</v>
      </c>
      <c r="I125" s="84" t="s">
        <v>189</v>
      </c>
      <c r="J125" s="84"/>
      <c r="K125" s="94">
        <v>0.71000000000000008</v>
      </c>
      <c r="L125" s="97" t="s">
        <v>191</v>
      </c>
      <c r="M125" s="98">
        <v>5.1500000000000004E-2</v>
      </c>
      <c r="N125" s="98">
        <v>2.07E-2</v>
      </c>
      <c r="O125" s="94">
        <v>1868487.5</v>
      </c>
      <c r="P125" s="96">
        <v>124.14</v>
      </c>
      <c r="Q125" s="94">
        <v>2319.5403700000002</v>
      </c>
      <c r="R125" s="95">
        <v>2.4430412273712038E-2</v>
      </c>
      <c r="S125" s="95">
        <v>3.8316378303351477E-4</v>
      </c>
      <c r="T125" s="95">
        <f>Q125/'סכום נכסי הקרן'!$C$43</f>
        <v>4.6679352563225716E-5</v>
      </c>
    </row>
    <row r="126" spans="2:20">
      <c r="B126" s="87" t="s">
        <v>627</v>
      </c>
      <c r="C126" s="84" t="s">
        <v>628</v>
      </c>
      <c r="D126" s="97" t="s">
        <v>147</v>
      </c>
      <c r="E126" s="97" t="s">
        <v>355</v>
      </c>
      <c r="F126" s="84" t="s">
        <v>503</v>
      </c>
      <c r="G126" s="97" t="s">
        <v>357</v>
      </c>
      <c r="H126" s="84" t="s">
        <v>349</v>
      </c>
      <c r="I126" s="84" t="s">
        <v>189</v>
      </c>
      <c r="J126" s="84"/>
      <c r="K126" s="94">
        <v>2.3699999999999997</v>
      </c>
      <c r="L126" s="97" t="s">
        <v>191</v>
      </c>
      <c r="M126" s="98">
        <v>4.8499999999999995E-2</v>
      </c>
      <c r="N126" s="98">
        <v>1.09E-2</v>
      </c>
      <c r="O126" s="94">
        <v>56705</v>
      </c>
      <c r="P126" s="96">
        <v>113.8</v>
      </c>
      <c r="Q126" s="94">
        <v>64.530299999999997</v>
      </c>
      <c r="R126" s="95">
        <v>3.7803333333333332E-4</v>
      </c>
      <c r="S126" s="95">
        <v>1.0659729913770639E-5</v>
      </c>
      <c r="T126" s="95">
        <f>Q126/'סכום נכסי הקרן'!$C$43</f>
        <v>1.2986334118904446E-6</v>
      </c>
    </row>
    <row r="127" spans="2:20">
      <c r="B127" s="87" t="s">
        <v>629</v>
      </c>
      <c r="C127" s="84" t="s">
        <v>630</v>
      </c>
      <c r="D127" s="97" t="s">
        <v>147</v>
      </c>
      <c r="E127" s="97" t="s">
        <v>355</v>
      </c>
      <c r="F127" s="84" t="s">
        <v>631</v>
      </c>
      <c r="G127" s="97" t="s">
        <v>402</v>
      </c>
      <c r="H127" s="84" t="s">
        <v>349</v>
      </c>
      <c r="I127" s="84" t="s">
        <v>187</v>
      </c>
      <c r="J127" s="84"/>
      <c r="K127" s="94">
        <v>0.42</v>
      </c>
      <c r="L127" s="97" t="s">
        <v>191</v>
      </c>
      <c r="M127" s="98">
        <v>6.5000000000000002E-2</v>
      </c>
      <c r="N127" s="98">
        <v>1.03E-2</v>
      </c>
      <c r="O127" s="94">
        <v>3443205.8</v>
      </c>
      <c r="P127" s="96">
        <v>110.24</v>
      </c>
      <c r="Q127" s="94">
        <v>3795.7902000000004</v>
      </c>
      <c r="R127" s="95">
        <v>4.0123303907063063E-2</v>
      </c>
      <c r="S127" s="95">
        <v>6.2702479829378514E-4</v>
      </c>
      <c r="T127" s="95">
        <f>Q127/'סכום נכסי הקרן'!$C$43</f>
        <v>7.638799104058579E-5</v>
      </c>
    </row>
    <row r="128" spans="2:20">
      <c r="B128" s="87" t="s">
        <v>632</v>
      </c>
      <c r="C128" s="84" t="s">
        <v>633</v>
      </c>
      <c r="D128" s="97" t="s">
        <v>147</v>
      </c>
      <c r="E128" s="97" t="s">
        <v>355</v>
      </c>
      <c r="F128" s="84" t="s">
        <v>631</v>
      </c>
      <c r="G128" s="97" t="s">
        <v>402</v>
      </c>
      <c r="H128" s="84" t="s">
        <v>349</v>
      </c>
      <c r="I128" s="84" t="s">
        <v>187</v>
      </c>
      <c r="J128" s="84"/>
      <c r="K128" s="94">
        <v>2.9000000000000008</v>
      </c>
      <c r="L128" s="97" t="s">
        <v>191</v>
      </c>
      <c r="M128" s="98">
        <v>4.5999999999999999E-2</v>
      </c>
      <c r="N128" s="98">
        <v>1.8299999999999997E-2</v>
      </c>
      <c r="O128" s="94">
        <v>10804548.409999998</v>
      </c>
      <c r="P128" s="96">
        <v>128.38999999999999</v>
      </c>
      <c r="Q128" s="94">
        <v>14463.071529999999</v>
      </c>
      <c r="R128" s="95">
        <v>2.2502070985157222E-2</v>
      </c>
      <c r="S128" s="95">
        <v>2.3891479852618924E-3</v>
      </c>
      <c r="T128" s="95">
        <f>Q128/'סכום נכסי הקרן'!$C$43</f>
        <v>2.9106060141390093E-4</v>
      </c>
    </row>
    <row r="129" spans="2:20">
      <c r="B129" s="87" t="s">
        <v>634</v>
      </c>
      <c r="C129" s="84" t="s">
        <v>635</v>
      </c>
      <c r="D129" s="97" t="s">
        <v>147</v>
      </c>
      <c r="E129" s="97" t="s">
        <v>355</v>
      </c>
      <c r="F129" s="84" t="s">
        <v>636</v>
      </c>
      <c r="G129" s="97" t="s">
        <v>402</v>
      </c>
      <c r="H129" s="84" t="s">
        <v>349</v>
      </c>
      <c r="I129" s="84" t="s">
        <v>189</v>
      </c>
      <c r="J129" s="84"/>
      <c r="K129" s="94">
        <v>2.42</v>
      </c>
      <c r="L129" s="97" t="s">
        <v>191</v>
      </c>
      <c r="M129" s="98">
        <v>5.4000000000000006E-2</v>
      </c>
      <c r="N129" s="98">
        <v>9.2000000000000016E-3</v>
      </c>
      <c r="O129" s="94">
        <v>11800810.5</v>
      </c>
      <c r="P129" s="96">
        <v>131.99</v>
      </c>
      <c r="Q129" s="94">
        <v>15954.75396</v>
      </c>
      <c r="R129" s="95">
        <v>4.632851479467423E-2</v>
      </c>
      <c r="S129" s="95">
        <v>2.6355583044594955E-3</v>
      </c>
      <c r="T129" s="95">
        <f>Q129/'סכום נכסי הקרן'!$C$43</f>
        <v>3.210798116690513E-4</v>
      </c>
    </row>
    <row r="130" spans="2:20">
      <c r="B130" s="87" t="s">
        <v>637</v>
      </c>
      <c r="C130" s="84" t="s">
        <v>638</v>
      </c>
      <c r="D130" s="97" t="s">
        <v>147</v>
      </c>
      <c r="E130" s="97" t="s">
        <v>355</v>
      </c>
      <c r="F130" s="84" t="s">
        <v>639</v>
      </c>
      <c r="G130" s="97" t="s">
        <v>402</v>
      </c>
      <c r="H130" s="84" t="s">
        <v>349</v>
      </c>
      <c r="I130" s="84" t="s">
        <v>189</v>
      </c>
      <c r="J130" s="84"/>
      <c r="K130" s="94">
        <v>3.1700000000000004</v>
      </c>
      <c r="L130" s="97" t="s">
        <v>191</v>
      </c>
      <c r="M130" s="98">
        <v>4.4000000000000004E-2</v>
      </c>
      <c r="N130" s="98">
        <v>6.6E-3</v>
      </c>
      <c r="O130" s="94">
        <v>6603500.2300000004</v>
      </c>
      <c r="P130" s="96">
        <v>112.36</v>
      </c>
      <c r="Q130" s="94">
        <v>7419.6928899999994</v>
      </c>
      <c r="R130" s="95">
        <v>3.6131256723143816E-2</v>
      </c>
      <c r="S130" s="95">
        <v>1.2256555796350602E-3</v>
      </c>
      <c r="T130" s="95">
        <f>Q130/'סכום נכסי הקרן'!$C$43</f>
        <v>1.4931684949426815E-4</v>
      </c>
    </row>
    <row r="131" spans="2:20">
      <c r="B131" s="87" t="s">
        <v>640</v>
      </c>
      <c r="C131" s="84" t="s">
        <v>641</v>
      </c>
      <c r="D131" s="97" t="s">
        <v>147</v>
      </c>
      <c r="E131" s="97" t="s">
        <v>355</v>
      </c>
      <c r="F131" s="84" t="s">
        <v>588</v>
      </c>
      <c r="G131" s="97" t="s">
        <v>402</v>
      </c>
      <c r="H131" s="84" t="s">
        <v>349</v>
      </c>
      <c r="I131" s="84" t="s">
        <v>189</v>
      </c>
      <c r="J131" s="84"/>
      <c r="K131" s="94">
        <v>6.080000000000001</v>
      </c>
      <c r="L131" s="97" t="s">
        <v>191</v>
      </c>
      <c r="M131" s="98">
        <v>4.9500000000000002E-2</v>
      </c>
      <c r="N131" s="98">
        <v>2.64E-2</v>
      </c>
      <c r="O131" s="94">
        <v>7107576</v>
      </c>
      <c r="P131" s="96">
        <v>136.82</v>
      </c>
      <c r="Q131" s="94">
        <v>9724.5854599999984</v>
      </c>
      <c r="R131" s="95">
        <v>4.399182450439576E-3</v>
      </c>
      <c r="S131" s="95">
        <v>1.6063996994742159E-3</v>
      </c>
      <c r="T131" s="95">
        <f>Q131/'סכום נכסי הקרן'!$C$43</f>
        <v>1.9570142390690895E-4</v>
      </c>
    </row>
    <row r="132" spans="2:20">
      <c r="B132" s="87" t="s">
        <v>642</v>
      </c>
      <c r="C132" s="84" t="s">
        <v>643</v>
      </c>
      <c r="D132" s="97" t="s">
        <v>147</v>
      </c>
      <c r="E132" s="97" t="s">
        <v>355</v>
      </c>
      <c r="F132" s="84" t="s">
        <v>588</v>
      </c>
      <c r="G132" s="97" t="s">
        <v>402</v>
      </c>
      <c r="H132" s="84" t="s">
        <v>349</v>
      </c>
      <c r="I132" s="84" t="s">
        <v>189</v>
      </c>
      <c r="J132" s="84"/>
      <c r="K132" s="94">
        <v>0.89000000000000012</v>
      </c>
      <c r="L132" s="97" t="s">
        <v>191</v>
      </c>
      <c r="M132" s="98">
        <v>0.05</v>
      </c>
      <c r="N132" s="98">
        <v>4.8000000000000004E-3</v>
      </c>
      <c r="O132" s="94">
        <v>12233910.77</v>
      </c>
      <c r="P132" s="96">
        <v>127.16</v>
      </c>
      <c r="Q132" s="94">
        <v>15556.640449999999</v>
      </c>
      <c r="R132" s="95">
        <v>2.1752621168184445E-2</v>
      </c>
      <c r="S132" s="95">
        <v>2.5697941209422447E-3</v>
      </c>
      <c r="T132" s="95">
        <f>Q132/'סכום נכסי הקרן'!$C$43</f>
        <v>3.1306801711965384E-4</v>
      </c>
    </row>
    <row r="133" spans="2:20">
      <c r="B133" s="87" t="s">
        <v>644</v>
      </c>
      <c r="C133" s="84" t="s">
        <v>645</v>
      </c>
      <c r="D133" s="97" t="s">
        <v>147</v>
      </c>
      <c r="E133" s="97" t="s">
        <v>355</v>
      </c>
      <c r="F133" s="84" t="s">
        <v>622</v>
      </c>
      <c r="G133" s="97" t="s">
        <v>519</v>
      </c>
      <c r="H133" s="84" t="s">
        <v>349</v>
      </c>
      <c r="I133" s="84" t="s">
        <v>189</v>
      </c>
      <c r="J133" s="84"/>
      <c r="K133" s="94">
        <v>3.6799999999999997</v>
      </c>
      <c r="L133" s="97" t="s">
        <v>191</v>
      </c>
      <c r="M133" s="98">
        <v>4.5999999999999999E-2</v>
      </c>
      <c r="N133" s="98">
        <v>1.9400000000000001E-2</v>
      </c>
      <c r="O133" s="94">
        <v>1.96</v>
      </c>
      <c r="P133" s="96">
        <v>133.41</v>
      </c>
      <c r="Q133" s="94">
        <v>2.64E-3</v>
      </c>
      <c r="R133" s="95">
        <v>3.576931257819701E-9</v>
      </c>
      <c r="S133" s="95">
        <v>4.3610035862772197E-10</v>
      </c>
      <c r="T133" s="95">
        <f>Q133/'סכום נכסי הקרן'!$C$43</f>
        <v>5.3128409559397272E-11</v>
      </c>
    </row>
    <row r="134" spans="2:20">
      <c r="B134" s="87" t="s">
        <v>646</v>
      </c>
      <c r="C134" s="84" t="s">
        <v>647</v>
      </c>
      <c r="D134" s="97" t="s">
        <v>147</v>
      </c>
      <c r="E134" s="97" t="s">
        <v>355</v>
      </c>
      <c r="F134" s="84" t="s">
        <v>625</v>
      </c>
      <c r="G134" s="97" t="s">
        <v>626</v>
      </c>
      <c r="H134" s="84" t="s">
        <v>349</v>
      </c>
      <c r="I134" s="84" t="s">
        <v>189</v>
      </c>
      <c r="J134" s="84"/>
      <c r="K134" s="94">
        <v>0.33</v>
      </c>
      <c r="L134" s="97" t="s">
        <v>191</v>
      </c>
      <c r="M134" s="98">
        <v>5.2999999999999999E-2</v>
      </c>
      <c r="N134" s="98">
        <v>3.7999999999999996E-3</v>
      </c>
      <c r="O134" s="94">
        <v>2031351.36</v>
      </c>
      <c r="P134" s="96">
        <v>121.2</v>
      </c>
      <c r="Q134" s="94">
        <v>2461.9979600000001</v>
      </c>
      <c r="R134" s="95">
        <v>1.4092034328834458E-2</v>
      </c>
      <c r="S134" s="95">
        <v>4.0669628533966667E-4</v>
      </c>
      <c r="T134" s="95">
        <f>Q134/'סכום נכסי הקרן'!$C$43</f>
        <v>4.9546225739879009E-5</v>
      </c>
    </row>
    <row r="135" spans="2:20">
      <c r="B135" s="87" t="s">
        <v>648</v>
      </c>
      <c r="C135" s="84" t="s">
        <v>649</v>
      </c>
      <c r="D135" s="97" t="s">
        <v>147</v>
      </c>
      <c r="E135" s="97" t="s">
        <v>355</v>
      </c>
      <c r="F135" s="84" t="s">
        <v>650</v>
      </c>
      <c r="G135" s="97" t="s">
        <v>178</v>
      </c>
      <c r="H135" s="84" t="s">
        <v>349</v>
      </c>
      <c r="I135" s="84" t="s">
        <v>189</v>
      </c>
      <c r="J135" s="84"/>
      <c r="K135" s="94">
        <v>1.71</v>
      </c>
      <c r="L135" s="97" t="s">
        <v>191</v>
      </c>
      <c r="M135" s="98">
        <v>5.2000000000000005E-2</v>
      </c>
      <c r="N135" s="98">
        <v>7.6999999999999994E-3</v>
      </c>
      <c r="O135" s="94">
        <v>1158.5999999999999</v>
      </c>
      <c r="P135" s="96">
        <v>133.43</v>
      </c>
      <c r="Q135" s="94">
        <v>1.5459100000000001</v>
      </c>
      <c r="R135" s="95">
        <v>1.1322707743837206E-6</v>
      </c>
      <c r="S135" s="95">
        <v>2.5536814598719004E-7</v>
      </c>
      <c r="T135" s="95">
        <f>Q135/'סכום נכסי הקרן'!$C$43</f>
        <v>3.1110507432563578E-8</v>
      </c>
    </row>
    <row r="136" spans="2:20">
      <c r="B136" s="87" t="s">
        <v>651</v>
      </c>
      <c r="C136" s="84" t="s">
        <v>652</v>
      </c>
      <c r="D136" s="97" t="s">
        <v>147</v>
      </c>
      <c r="E136" s="97" t="s">
        <v>355</v>
      </c>
      <c r="F136" s="84" t="s">
        <v>653</v>
      </c>
      <c r="G136" s="97" t="s">
        <v>402</v>
      </c>
      <c r="H136" s="84" t="s">
        <v>654</v>
      </c>
      <c r="I136" s="84" t="s">
        <v>187</v>
      </c>
      <c r="J136" s="84"/>
      <c r="K136" s="94">
        <v>0.82000000000000006</v>
      </c>
      <c r="L136" s="97" t="s">
        <v>191</v>
      </c>
      <c r="M136" s="98">
        <v>6.0999999999999999E-2</v>
      </c>
      <c r="N136" s="98">
        <v>1.2500000000000001E-2</v>
      </c>
      <c r="O136" s="94">
        <v>1965613.5</v>
      </c>
      <c r="P136" s="96">
        <v>113.27</v>
      </c>
      <c r="Q136" s="94">
        <v>2226.4503199999999</v>
      </c>
      <c r="R136" s="95">
        <v>3.9312270000000003E-2</v>
      </c>
      <c r="S136" s="95">
        <v>3.6778628144651756E-4</v>
      </c>
      <c r="T136" s="95">
        <f>Q136/'סכום נכסי הקרן'!$C$43</f>
        <v>4.4805971388110264E-5</v>
      </c>
    </row>
    <row r="137" spans="2:20">
      <c r="B137" s="87" t="s">
        <v>655</v>
      </c>
      <c r="C137" s="84" t="s">
        <v>656</v>
      </c>
      <c r="D137" s="97" t="s">
        <v>147</v>
      </c>
      <c r="E137" s="97" t="s">
        <v>355</v>
      </c>
      <c r="F137" s="84" t="s">
        <v>653</v>
      </c>
      <c r="G137" s="97" t="s">
        <v>402</v>
      </c>
      <c r="H137" s="84" t="s">
        <v>654</v>
      </c>
      <c r="I137" s="84" t="s">
        <v>187</v>
      </c>
      <c r="J137" s="84"/>
      <c r="K137" s="94">
        <v>6.09</v>
      </c>
      <c r="L137" s="97" t="s">
        <v>191</v>
      </c>
      <c r="M137" s="98">
        <v>4.6500000000000007E-2</v>
      </c>
      <c r="N137" s="98">
        <v>3.2899999999999999E-2</v>
      </c>
      <c r="O137" s="94">
        <v>5500000</v>
      </c>
      <c r="P137" s="96">
        <v>107.71</v>
      </c>
      <c r="Q137" s="94">
        <v>6051.9250000000002</v>
      </c>
      <c r="R137" s="95">
        <v>2.1999999999999999E-2</v>
      </c>
      <c r="S137" s="95">
        <v>9.997146450333623E-4</v>
      </c>
      <c r="T137" s="95">
        <f>Q137/'סכום נכסי הקרן'!$C$43</f>
        <v>1.2179134470558915E-4</v>
      </c>
    </row>
    <row r="138" spans="2:20">
      <c r="B138" s="87" t="s">
        <v>657</v>
      </c>
      <c r="C138" s="84" t="s">
        <v>658</v>
      </c>
      <c r="D138" s="97" t="s">
        <v>147</v>
      </c>
      <c r="E138" s="97" t="s">
        <v>355</v>
      </c>
      <c r="F138" s="84" t="s">
        <v>653</v>
      </c>
      <c r="G138" s="97" t="s">
        <v>402</v>
      </c>
      <c r="H138" s="84" t="s">
        <v>654</v>
      </c>
      <c r="I138" s="84" t="s">
        <v>187</v>
      </c>
      <c r="J138" s="84"/>
      <c r="K138" s="94">
        <v>1.9499999999999997</v>
      </c>
      <c r="L138" s="97" t="s">
        <v>191</v>
      </c>
      <c r="M138" s="98">
        <v>5.5999999999999994E-2</v>
      </c>
      <c r="N138" s="98">
        <v>1.1800000000000001E-2</v>
      </c>
      <c r="O138" s="94">
        <v>8658671.1400000006</v>
      </c>
      <c r="P138" s="96">
        <v>113.61</v>
      </c>
      <c r="Q138" s="94">
        <v>10090.562189999999</v>
      </c>
      <c r="R138" s="95">
        <v>3.4192642083149052E-2</v>
      </c>
      <c r="S138" s="95">
        <v>1.6668552234145194E-3</v>
      </c>
      <c r="T138" s="95">
        <f>Q138/'סכום נכסי הקרן'!$C$43</f>
        <v>2.0306648511927598E-4</v>
      </c>
    </row>
    <row r="139" spans="2:20">
      <c r="B139" s="87" t="s">
        <v>659</v>
      </c>
      <c r="C139" s="84" t="s">
        <v>660</v>
      </c>
      <c r="D139" s="97" t="s">
        <v>147</v>
      </c>
      <c r="E139" s="97" t="s">
        <v>355</v>
      </c>
      <c r="F139" s="84" t="s">
        <v>661</v>
      </c>
      <c r="G139" s="97" t="s">
        <v>402</v>
      </c>
      <c r="H139" s="84" t="s">
        <v>654</v>
      </c>
      <c r="I139" s="84" t="s">
        <v>187</v>
      </c>
      <c r="J139" s="84"/>
      <c r="K139" s="94">
        <v>2.8499999999999992</v>
      </c>
      <c r="L139" s="97" t="s">
        <v>191</v>
      </c>
      <c r="M139" s="98">
        <v>5.3499999999999999E-2</v>
      </c>
      <c r="N139" s="98">
        <v>1.7199999999999997E-2</v>
      </c>
      <c r="O139" s="94">
        <v>11442517.289999999</v>
      </c>
      <c r="P139" s="96">
        <v>111.02</v>
      </c>
      <c r="Q139" s="94">
        <v>12703.482940000004</v>
      </c>
      <c r="R139" s="95">
        <v>3.2469539304967043E-2</v>
      </c>
      <c r="S139" s="95">
        <v>2.0984823734678595E-3</v>
      </c>
      <c r="T139" s="95">
        <f>Q139/'סכום נכסי הקרן'!$C$43</f>
        <v>2.5564994108603651E-4</v>
      </c>
    </row>
    <row r="140" spans="2:20">
      <c r="B140" s="87" t="s">
        <v>662</v>
      </c>
      <c r="C140" s="84" t="s">
        <v>663</v>
      </c>
      <c r="D140" s="97" t="s">
        <v>147</v>
      </c>
      <c r="E140" s="97" t="s">
        <v>355</v>
      </c>
      <c r="F140" s="84" t="s">
        <v>661</v>
      </c>
      <c r="G140" s="97" t="s">
        <v>402</v>
      </c>
      <c r="H140" s="84" t="s">
        <v>654</v>
      </c>
      <c r="I140" s="84" t="s">
        <v>187</v>
      </c>
      <c r="J140" s="84"/>
      <c r="K140" s="94">
        <v>0.99</v>
      </c>
      <c r="L140" s="97" t="s">
        <v>191</v>
      </c>
      <c r="M140" s="98">
        <v>5.5E-2</v>
      </c>
      <c r="N140" s="98">
        <v>1.5700000000000002E-2</v>
      </c>
      <c r="O140" s="94">
        <v>2367309.6</v>
      </c>
      <c r="P140" s="96">
        <v>123.55</v>
      </c>
      <c r="Q140" s="94">
        <v>2924.8110000000001</v>
      </c>
      <c r="R140" s="95">
        <v>1.9735803251354732E-2</v>
      </c>
      <c r="S140" s="95">
        <v>4.8314815379481296E-4</v>
      </c>
      <c r="T140" s="95">
        <f>Q140/'סכום נכסי הקרן'!$C$43</f>
        <v>5.8860059352966019E-5</v>
      </c>
    </row>
    <row r="141" spans="2:20">
      <c r="B141" s="87" t="s">
        <v>664</v>
      </c>
      <c r="C141" s="84" t="s">
        <v>665</v>
      </c>
      <c r="D141" s="97" t="s">
        <v>147</v>
      </c>
      <c r="E141" s="97" t="s">
        <v>355</v>
      </c>
      <c r="F141" s="84" t="s">
        <v>666</v>
      </c>
      <c r="G141" s="97" t="s">
        <v>626</v>
      </c>
      <c r="H141" s="84" t="s">
        <v>654</v>
      </c>
      <c r="I141" s="84" t="s">
        <v>187</v>
      </c>
      <c r="J141" s="84"/>
      <c r="K141" s="94">
        <v>1.3699999999999999</v>
      </c>
      <c r="L141" s="97" t="s">
        <v>191</v>
      </c>
      <c r="M141" s="98">
        <v>4.2000000000000003E-2</v>
      </c>
      <c r="N141" s="98">
        <v>1.5899999999999997E-2</v>
      </c>
      <c r="O141" s="94">
        <v>6763166.0599999996</v>
      </c>
      <c r="P141" s="96">
        <v>104.84</v>
      </c>
      <c r="Q141" s="94">
        <v>7090.5033800000001</v>
      </c>
      <c r="R141" s="95">
        <v>1.25380900436858E-2</v>
      </c>
      <c r="S141" s="95">
        <v>1.1712769192685889E-3</v>
      </c>
      <c r="T141" s="95">
        <f>Q141/'סכום נכסי הקרן'!$C$43</f>
        <v>1.4269210892232221E-4</v>
      </c>
    </row>
    <row r="142" spans="2:20">
      <c r="B142" s="87" t="s">
        <v>667</v>
      </c>
      <c r="C142" s="84" t="s">
        <v>668</v>
      </c>
      <c r="D142" s="97" t="s">
        <v>147</v>
      </c>
      <c r="E142" s="97" t="s">
        <v>355</v>
      </c>
      <c r="F142" s="84" t="s">
        <v>669</v>
      </c>
      <c r="G142" s="97" t="s">
        <v>402</v>
      </c>
      <c r="H142" s="84" t="s">
        <v>654</v>
      </c>
      <c r="I142" s="84" t="s">
        <v>187</v>
      </c>
      <c r="J142" s="84"/>
      <c r="K142" s="94">
        <v>2.6</v>
      </c>
      <c r="L142" s="97" t="s">
        <v>191</v>
      </c>
      <c r="M142" s="98">
        <v>4.8000000000000001E-2</v>
      </c>
      <c r="N142" s="98">
        <v>1.6400000000000001E-2</v>
      </c>
      <c r="O142" s="94">
        <v>6663000</v>
      </c>
      <c r="P142" s="96">
        <v>106.85</v>
      </c>
      <c r="Q142" s="94">
        <v>7279.3277099999996</v>
      </c>
      <c r="R142" s="95">
        <v>2.1398566363496224E-2</v>
      </c>
      <c r="S142" s="95">
        <v>1.202468721552922E-3</v>
      </c>
      <c r="T142" s="95">
        <f>Q142/'סכום נכסי הקרן'!$C$43</f>
        <v>1.4649208480831417E-4</v>
      </c>
    </row>
    <row r="143" spans="2:20">
      <c r="B143" s="87" t="s">
        <v>670</v>
      </c>
      <c r="C143" s="84" t="s">
        <v>671</v>
      </c>
      <c r="D143" s="97" t="s">
        <v>147</v>
      </c>
      <c r="E143" s="97" t="s">
        <v>355</v>
      </c>
      <c r="F143" s="84" t="s">
        <v>672</v>
      </c>
      <c r="G143" s="97" t="s">
        <v>402</v>
      </c>
      <c r="H143" s="84" t="s">
        <v>654</v>
      </c>
      <c r="I143" s="84" t="s">
        <v>189</v>
      </c>
      <c r="J143" s="84"/>
      <c r="K143" s="94">
        <v>2.4300000000000002</v>
      </c>
      <c r="L143" s="97" t="s">
        <v>191</v>
      </c>
      <c r="M143" s="98">
        <v>5.4000000000000006E-2</v>
      </c>
      <c r="N143" s="98">
        <v>3.85E-2</v>
      </c>
      <c r="O143" s="94">
        <v>3842675.2</v>
      </c>
      <c r="P143" s="96">
        <v>105.86</v>
      </c>
      <c r="Q143" s="94">
        <v>4067.8561</v>
      </c>
      <c r="R143" s="95">
        <v>4.2696391111111114E-2</v>
      </c>
      <c r="S143" s="95">
        <v>6.7196723638483574E-4</v>
      </c>
      <c r="T143" s="95">
        <f>Q143/'סכום נכסי הקרן'!$C$43</f>
        <v>8.1863153374807767E-5</v>
      </c>
    </row>
    <row r="144" spans="2:20">
      <c r="B144" s="87" t="s">
        <v>673</v>
      </c>
      <c r="C144" s="84" t="s">
        <v>674</v>
      </c>
      <c r="D144" s="97" t="s">
        <v>147</v>
      </c>
      <c r="E144" s="97" t="s">
        <v>355</v>
      </c>
      <c r="F144" s="84" t="s">
        <v>672</v>
      </c>
      <c r="G144" s="97" t="s">
        <v>402</v>
      </c>
      <c r="H144" s="84" t="s">
        <v>654</v>
      </c>
      <c r="I144" s="84" t="s">
        <v>189</v>
      </c>
      <c r="J144" s="84"/>
      <c r="K144" s="94">
        <v>1.8400000000000003</v>
      </c>
      <c r="L144" s="97" t="s">
        <v>191</v>
      </c>
      <c r="M144" s="98">
        <v>6.4000000000000001E-2</v>
      </c>
      <c r="N144" s="98">
        <v>3.9100000000000003E-2</v>
      </c>
      <c r="O144" s="94">
        <v>3450077.6</v>
      </c>
      <c r="P144" s="96">
        <v>113.43</v>
      </c>
      <c r="Q144" s="94">
        <v>3913.4232700000002</v>
      </c>
      <c r="R144" s="95">
        <v>3.3513990076196473E-2</v>
      </c>
      <c r="S144" s="95">
        <v>6.4645654981404261E-4</v>
      </c>
      <c r="T144" s="95">
        <f>Q144/'סכום נכסי הקרן'!$C$43</f>
        <v>7.8755285707513543E-5</v>
      </c>
    </row>
    <row r="145" spans="2:20">
      <c r="B145" s="87" t="s">
        <v>675</v>
      </c>
      <c r="C145" s="84" t="s">
        <v>676</v>
      </c>
      <c r="D145" s="97" t="s">
        <v>147</v>
      </c>
      <c r="E145" s="97" t="s">
        <v>355</v>
      </c>
      <c r="F145" s="84" t="s">
        <v>672</v>
      </c>
      <c r="G145" s="97" t="s">
        <v>402</v>
      </c>
      <c r="H145" s="84" t="s">
        <v>654</v>
      </c>
      <c r="I145" s="84" t="s">
        <v>189</v>
      </c>
      <c r="J145" s="84"/>
      <c r="K145" s="94">
        <v>4.0200000000000005</v>
      </c>
      <c r="L145" s="97" t="s">
        <v>191</v>
      </c>
      <c r="M145" s="98">
        <v>2.5000000000000001E-2</v>
      </c>
      <c r="N145" s="98">
        <v>4.5400000000000003E-2</v>
      </c>
      <c r="O145" s="94">
        <v>10000800</v>
      </c>
      <c r="P145" s="96">
        <v>91.84</v>
      </c>
      <c r="Q145" s="94">
        <v>9184.7344000000012</v>
      </c>
      <c r="R145" s="95">
        <v>5.4651569467517709E-2</v>
      </c>
      <c r="S145" s="95">
        <v>1.5172219567198392E-3</v>
      </c>
      <c r="T145" s="95">
        <f>Q145/'סכום נכסי הקרן'!$C$43</f>
        <v>1.8483724655207767E-4</v>
      </c>
    </row>
    <row r="146" spans="2:20">
      <c r="B146" s="87" t="s">
        <v>677</v>
      </c>
      <c r="C146" s="84" t="s">
        <v>678</v>
      </c>
      <c r="D146" s="97" t="s">
        <v>147</v>
      </c>
      <c r="E146" s="97" t="s">
        <v>355</v>
      </c>
      <c r="F146" s="84" t="s">
        <v>496</v>
      </c>
      <c r="G146" s="97" t="s">
        <v>357</v>
      </c>
      <c r="H146" s="84" t="s">
        <v>654</v>
      </c>
      <c r="I146" s="84" t="s">
        <v>189</v>
      </c>
      <c r="J146" s="84"/>
      <c r="K146" s="94">
        <v>4.8999999999999995</v>
      </c>
      <c r="L146" s="97" t="s">
        <v>191</v>
      </c>
      <c r="M146" s="98">
        <v>5.0999999999999997E-2</v>
      </c>
      <c r="N146" s="98">
        <v>1.7600000000000001E-2</v>
      </c>
      <c r="O146" s="94">
        <v>53289491</v>
      </c>
      <c r="P146" s="96">
        <v>140.15</v>
      </c>
      <c r="Q146" s="94">
        <v>75495.485759999996</v>
      </c>
      <c r="R146" s="95">
        <v>4.6450071502718855E-2</v>
      </c>
      <c r="S146" s="95">
        <v>1.2471063793450787E-2</v>
      </c>
      <c r="T146" s="95">
        <f>Q146/'סכום נכסי הקרן'!$C$43</f>
        <v>1.5193011694480773E-3</v>
      </c>
    </row>
    <row r="147" spans="2:20">
      <c r="B147" s="87" t="s">
        <v>679</v>
      </c>
      <c r="C147" s="84" t="s">
        <v>680</v>
      </c>
      <c r="D147" s="97" t="s">
        <v>147</v>
      </c>
      <c r="E147" s="97" t="s">
        <v>355</v>
      </c>
      <c r="F147" s="84" t="s">
        <v>583</v>
      </c>
      <c r="G147" s="97" t="s">
        <v>357</v>
      </c>
      <c r="H147" s="84" t="s">
        <v>654</v>
      </c>
      <c r="I147" s="84" t="s">
        <v>189</v>
      </c>
      <c r="J147" s="84"/>
      <c r="K147" s="94">
        <v>3.8399999999999994</v>
      </c>
      <c r="L147" s="97" t="s">
        <v>191</v>
      </c>
      <c r="M147" s="98">
        <v>2.4E-2</v>
      </c>
      <c r="N147" s="98">
        <v>1.2199999999999999E-2</v>
      </c>
      <c r="O147" s="94">
        <v>3538824</v>
      </c>
      <c r="P147" s="96">
        <v>105.12</v>
      </c>
      <c r="Q147" s="94">
        <v>3720.0117400000004</v>
      </c>
      <c r="R147" s="95">
        <v>2.7106831812854747E-2</v>
      </c>
      <c r="S147" s="95">
        <v>6.1450699011868801E-4</v>
      </c>
      <c r="T147" s="95">
        <f>Q147/'סכום נכסי הקרן'!$C$43</f>
        <v>7.486299518503261E-5</v>
      </c>
    </row>
    <row r="148" spans="2:20">
      <c r="B148" s="87" t="s">
        <v>681</v>
      </c>
      <c r="C148" s="84" t="s">
        <v>682</v>
      </c>
      <c r="D148" s="97" t="s">
        <v>147</v>
      </c>
      <c r="E148" s="97" t="s">
        <v>355</v>
      </c>
      <c r="F148" s="84" t="s">
        <v>683</v>
      </c>
      <c r="G148" s="97" t="s">
        <v>402</v>
      </c>
      <c r="H148" s="84" t="s">
        <v>654</v>
      </c>
      <c r="I148" s="84" t="s">
        <v>187</v>
      </c>
      <c r="J148" s="84"/>
      <c r="K148" s="94">
        <v>2.3899999999999997</v>
      </c>
      <c r="L148" s="97" t="s">
        <v>191</v>
      </c>
      <c r="M148" s="98">
        <v>4.8499999999999995E-2</v>
      </c>
      <c r="N148" s="98">
        <v>1.8099999999999995E-2</v>
      </c>
      <c r="O148" s="94">
        <v>18171516</v>
      </c>
      <c r="P148" s="96">
        <v>114.4</v>
      </c>
      <c r="Q148" s="94">
        <v>20788.21442</v>
      </c>
      <c r="R148" s="95">
        <v>2.614606618705036E-2</v>
      </c>
      <c r="S148" s="95">
        <v>3.4339953650727203E-3</v>
      </c>
      <c r="T148" s="95">
        <f>Q148/'סכום נכסי הקרן'!$C$43</f>
        <v>4.1835029155845767E-4</v>
      </c>
    </row>
    <row r="149" spans="2:20">
      <c r="B149" s="87" t="s">
        <v>684</v>
      </c>
      <c r="C149" s="84" t="s">
        <v>685</v>
      </c>
      <c r="D149" s="97" t="s">
        <v>147</v>
      </c>
      <c r="E149" s="97" t="s">
        <v>355</v>
      </c>
      <c r="F149" s="84" t="s">
        <v>683</v>
      </c>
      <c r="G149" s="97" t="s">
        <v>402</v>
      </c>
      <c r="H149" s="84" t="s">
        <v>654</v>
      </c>
      <c r="I149" s="84" t="s">
        <v>187</v>
      </c>
      <c r="J149" s="84"/>
      <c r="K149" s="94">
        <v>0.17</v>
      </c>
      <c r="L149" s="97" t="s">
        <v>191</v>
      </c>
      <c r="M149" s="98">
        <v>4.7E-2</v>
      </c>
      <c r="N149" s="98">
        <v>5.4000000000000029E-3</v>
      </c>
      <c r="O149" s="94">
        <v>2681737.5200000005</v>
      </c>
      <c r="P149" s="96">
        <v>119.85</v>
      </c>
      <c r="Q149" s="94">
        <v>3214.0625099999997</v>
      </c>
      <c r="R149" s="95">
        <v>2.1102196934038552E-2</v>
      </c>
      <c r="S149" s="95">
        <v>5.3092947472080159E-4</v>
      </c>
      <c r="T149" s="95">
        <f>Q149/'סכום נכסי הקרן'!$C$43</f>
        <v>6.4681071735145601E-5</v>
      </c>
    </row>
    <row r="150" spans="2:20">
      <c r="B150" s="87" t="s">
        <v>686</v>
      </c>
      <c r="C150" s="84" t="s">
        <v>687</v>
      </c>
      <c r="D150" s="97" t="s">
        <v>147</v>
      </c>
      <c r="E150" s="97" t="s">
        <v>355</v>
      </c>
      <c r="F150" s="84" t="s">
        <v>683</v>
      </c>
      <c r="G150" s="97" t="s">
        <v>402</v>
      </c>
      <c r="H150" s="84" t="s">
        <v>654</v>
      </c>
      <c r="I150" s="84" t="s">
        <v>187</v>
      </c>
      <c r="J150" s="84"/>
      <c r="K150" s="94">
        <v>1.6100000000000008</v>
      </c>
      <c r="L150" s="97" t="s">
        <v>191</v>
      </c>
      <c r="M150" s="98">
        <v>4.2000000000000003E-2</v>
      </c>
      <c r="N150" s="98">
        <v>1.5300000000000005E-2</v>
      </c>
      <c r="O150" s="94">
        <v>2669674.27</v>
      </c>
      <c r="P150" s="96">
        <v>112.52</v>
      </c>
      <c r="Q150" s="94">
        <v>3003.9174099999991</v>
      </c>
      <c r="R150" s="95">
        <v>1.4238262773333333E-2</v>
      </c>
      <c r="S150" s="95">
        <v>4.9621570446555202E-4</v>
      </c>
      <c r="T150" s="95">
        <f>Q150/'סכום נכסי הקרן'!$C$43</f>
        <v>6.0452028197380245E-5</v>
      </c>
    </row>
    <row r="151" spans="2:20">
      <c r="B151" s="87" t="s">
        <v>688</v>
      </c>
      <c r="C151" s="84" t="s">
        <v>689</v>
      </c>
      <c r="D151" s="97" t="s">
        <v>147</v>
      </c>
      <c r="E151" s="97" t="s">
        <v>355</v>
      </c>
      <c r="F151" s="84" t="s">
        <v>683</v>
      </c>
      <c r="G151" s="97" t="s">
        <v>402</v>
      </c>
      <c r="H151" s="84" t="s">
        <v>654</v>
      </c>
      <c r="I151" s="84" t="s">
        <v>187</v>
      </c>
      <c r="J151" s="84"/>
      <c r="K151" s="94">
        <v>5.0200000000000014</v>
      </c>
      <c r="L151" s="97" t="s">
        <v>191</v>
      </c>
      <c r="M151" s="98">
        <v>3.7999999999999999E-2</v>
      </c>
      <c r="N151" s="98">
        <v>2.5100000000000008E-2</v>
      </c>
      <c r="O151" s="94">
        <v>3868395.61</v>
      </c>
      <c r="P151" s="96">
        <v>105.35</v>
      </c>
      <c r="Q151" s="94">
        <v>4075.3546399999991</v>
      </c>
      <c r="R151" s="95">
        <v>9.9900719221949052E-3</v>
      </c>
      <c r="S151" s="95">
        <v>6.7320591668149641E-4</v>
      </c>
      <c r="T151" s="95">
        <f>Q151/'סכום נכסי הקרן'!$C$43</f>
        <v>8.2014056974890142E-5</v>
      </c>
    </row>
    <row r="152" spans="2:20">
      <c r="B152" s="87" t="s">
        <v>690</v>
      </c>
      <c r="C152" s="84" t="s">
        <v>691</v>
      </c>
      <c r="D152" s="97" t="s">
        <v>147</v>
      </c>
      <c r="E152" s="97" t="s">
        <v>355</v>
      </c>
      <c r="F152" s="84" t="s">
        <v>692</v>
      </c>
      <c r="G152" s="97" t="s">
        <v>461</v>
      </c>
      <c r="H152" s="84" t="s">
        <v>693</v>
      </c>
      <c r="I152" s="84" t="s">
        <v>189</v>
      </c>
      <c r="J152" s="84"/>
      <c r="K152" s="94">
        <v>2.1699999999999995</v>
      </c>
      <c r="L152" s="97" t="s">
        <v>191</v>
      </c>
      <c r="M152" s="98">
        <v>4.8000000000000001E-2</v>
      </c>
      <c r="N152" s="98">
        <v>1.9099999999999999E-2</v>
      </c>
      <c r="O152" s="94">
        <v>18979303.52</v>
      </c>
      <c r="P152" s="96">
        <v>123.85</v>
      </c>
      <c r="Q152" s="94">
        <v>23505.867440000002</v>
      </c>
      <c r="R152" s="95">
        <v>2.3192418845917551E-2</v>
      </c>
      <c r="S152" s="95">
        <v>3.8829231895604901E-3</v>
      </c>
      <c r="T152" s="95">
        <f>Q152/'סכום נכסי הקרן'!$C$43</f>
        <v>4.7304142136409894E-4</v>
      </c>
    </row>
    <row r="153" spans="2:20">
      <c r="B153" s="87" t="s">
        <v>694</v>
      </c>
      <c r="C153" s="84" t="s">
        <v>695</v>
      </c>
      <c r="D153" s="97" t="s">
        <v>147</v>
      </c>
      <c r="E153" s="97" t="s">
        <v>355</v>
      </c>
      <c r="F153" s="84" t="s">
        <v>696</v>
      </c>
      <c r="G153" s="97" t="s">
        <v>519</v>
      </c>
      <c r="H153" s="84" t="s">
        <v>693</v>
      </c>
      <c r="I153" s="84" t="s">
        <v>187</v>
      </c>
      <c r="J153" s="84"/>
      <c r="K153" s="94">
        <v>1.3</v>
      </c>
      <c r="L153" s="97" t="s">
        <v>191</v>
      </c>
      <c r="M153" s="98">
        <v>5.2999999999999999E-2</v>
      </c>
      <c r="N153" s="98">
        <v>2.0300000000000002E-2</v>
      </c>
      <c r="O153" s="94">
        <v>1718175.33</v>
      </c>
      <c r="P153" s="96">
        <v>125.71</v>
      </c>
      <c r="Q153" s="94">
        <v>2159.9180899999997</v>
      </c>
      <c r="R153" s="95">
        <v>1.6974635083328211E-2</v>
      </c>
      <c r="S153" s="95">
        <v>3.5679585365738792E-4</v>
      </c>
      <c r="T153" s="95">
        <f>Q153/'סכום נכסי הקרן'!$C$43</f>
        <v>4.3467050341011771E-5</v>
      </c>
    </row>
    <row r="154" spans="2:20">
      <c r="B154" s="87" t="s">
        <v>697</v>
      </c>
      <c r="C154" s="84" t="s">
        <v>698</v>
      </c>
      <c r="D154" s="97" t="s">
        <v>147</v>
      </c>
      <c r="E154" s="97" t="s">
        <v>355</v>
      </c>
      <c r="F154" s="84" t="s">
        <v>696</v>
      </c>
      <c r="G154" s="97" t="s">
        <v>519</v>
      </c>
      <c r="H154" s="84" t="s">
        <v>693</v>
      </c>
      <c r="I154" s="84" t="s">
        <v>189</v>
      </c>
      <c r="J154" s="84"/>
      <c r="K154" s="94">
        <v>3.03</v>
      </c>
      <c r="L154" s="97" t="s">
        <v>191</v>
      </c>
      <c r="M154" s="98">
        <v>0.05</v>
      </c>
      <c r="N154" s="98">
        <v>2.1899999999999996E-2</v>
      </c>
      <c r="O154" s="94">
        <v>5372</v>
      </c>
      <c r="P154" s="96">
        <v>107.29</v>
      </c>
      <c r="Q154" s="94">
        <v>5.7636199999999995</v>
      </c>
      <c r="R154" s="95">
        <v>2.6109482913647212E-5</v>
      </c>
      <c r="S154" s="95">
        <v>9.520896776492086E-7</v>
      </c>
      <c r="T154" s="95">
        <f>Q154/'סכום נכסי הקרן'!$C$43</f>
        <v>1.1598938026694441E-7</v>
      </c>
    </row>
    <row r="155" spans="2:20">
      <c r="B155" s="87" t="s">
        <v>699</v>
      </c>
      <c r="C155" s="84" t="s">
        <v>700</v>
      </c>
      <c r="D155" s="97" t="s">
        <v>147</v>
      </c>
      <c r="E155" s="97" t="s">
        <v>355</v>
      </c>
      <c r="F155" s="84" t="s">
        <v>696</v>
      </c>
      <c r="G155" s="97" t="s">
        <v>519</v>
      </c>
      <c r="H155" s="84" t="s">
        <v>693</v>
      </c>
      <c r="I155" s="84" t="s">
        <v>187</v>
      </c>
      <c r="J155" s="84"/>
      <c r="K155" s="94">
        <v>0.67999999999999983</v>
      </c>
      <c r="L155" s="97" t="s">
        <v>191</v>
      </c>
      <c r="M155" s="98">
        <v>5.2499999999999998E-2</v>
      </c>
      <c r="N155" s="98">
        <v>1.2299999999999998E-2</v>
      </c>
      <c r="O155" s="94">
        <v>2483451.2999999998</v>
      </c>
      <c r="P155" s="96">
        <v>124.65</v>
      </c>
      <c r="Q155" s="94">
        <v>3095.6220900000008</v>
      </c>
      <c r="R155" s="95">
        <v>2.4268081893126917E-2</v>
      </c>
      <c r="S155" s="95">
        <v>5.1136435743367374E-4</v>
      </c>
      <c r="T155" s="95">
        <f>Q155/'סכום נכסי הקרן'!$C$43</f>
        <v>6.2297529635847498E-5</v>
      </c>
    </row>
    <row r="156" spans="2:20">
      <c r="B156" s="87" t="s">
        <v>701</v>
      </c>
      <c r="C156" s="84" t="s">
        <v>702</v>
      </c>
      <c r="D156" s="97" t="s">
        <v>147</v>
      </c>
      <c r="E156" s="97" t="s">
        <v>355</v>
      </c>
      <c r="F156" s="84" t="s">
        <v>703</v>
      </c>
      <c r="G156" s="97" t="s">
        <v>402</v>
      </c>
      <c r="H156" s="84" t="s">
        <v>693</v>
      </c>
      <c r="I156" s="84" t="s">
        <v>187</v>
      </c>
      <c r="J156" s="84"/>
      <c r="K156" s="94">
        <v>3.24</v>
      </c>
      <c r="L156" s="97" t="s">
        <v>191</v>
      </c>
      <c r="M156" s="98">
        <v>7.2499999999999995E-2</v>
      </c>
      <c r="N156" s="98">
        <v>2.06E-2</v>
      </c>
      <c r="O156" s="94">
        <v>13889212.069999998</v>
      </c>
      <c r="P156" s="96">
        <v>122.52</v>
      </c>
      <c r="Q156" s="94">
        <v>17017.063169999998</v>
      </c>
      <c r="R156" s="95">
        <v>2.8198625964814684E-2</v>
      </c>
      <c r="S156" s="95">
        <v>2.8110406633437873E-3</v>
      </c>
      <c r="T156" s="95">
        <f>Q156/'סכום נכסי הקרן'!$C$43</f>
        <v>3.4245814454314207E-4</v>
      </c>
    </row>
    <row r="157" spans="2:20">
      <c r="B157" s="87" t="s">
        <v>704</v>
      </c>
      <c r="C157" s="84" t="s">
        <v>705</v>
      </c>
      <c r="D157" s="97" t="s">
        <v>147</v>
      </c>
      <c r="E157" s="97" t="s">
        <v>355</v>
      </c>
      <c r="F157" s="84" t="s">
        <v>703</v>
      </c>
      <c r="G157" s="97" t="s">
        <v>402</v>
      </c>
      <c r="H157" s="84" t="s">
        <v>693</v>
      </c>
      <c r="I157" s="84" t="s">
        <v>187</v>
      </c>
      <c r="J157" s="84"/>
      <c r="K157" s="94">
        <v>4.9400000000000004</v>
      </c>
      <c r="L157" s="97" t="s">
        <v>191</v>
      </c>
      <c r="M157" s="98">
        <v>4.9000000000000002E-2</v>
      </c>
      <c r="N157" s="98">
        <v>3.6900000000000009E-2</v>
      </c>
      <c r="O157" s="94">
        <v>667870.9</v>
      </c>
      <c r="P157" s="96">
        <v>104.98</v>
      </c>
      <c r="Q157" s="94">
        <v>701.13087999999993</v>
      </c>
      <c r="R157" s="95">
        <v>4.1201547207407839E-3</v>
      </c>
      <c r="S157" s="95">
        <v>1.1581948038370086E-4</v>
      </c>
      <c r="T157" s="95">
        <f>Q157/'סכום נכסי הקרן'!$C$43</f>
        <v>1.4109836570977507E-5</v>
      </c>
    </row>
    <row r="158" spans="2:20">
      <c r="B158" s="87" t="s">
        <v>706</v>
      </c>
      <c r="C158" s="84" t="s">
        <v>707</v>
      </c>
      <c r="D158" s="97" t="s">
        <v>147</v>
      </c>
      <c r="E158" s="97" t="s">
        <v>355</v>
      </c>
      <c r="F158" s="84" t="s">
        <v>703</v>
      </c>
      <c r="G158" s="97" t="s">
        <v>402</v>
      </c>
      <c r="H158" s="84" t="s">
        <v>693</v>
      </c>
      <c r="I158" s="84" t="s">
        <v>187</v>
      </c>
      <c r="J158" s="84"/>
      <c r="K158" s="94">
        <v>0.98999999999999988</v>
      </c>
      <c r="L158" s="97" t="s">
        <v>191</v>
      </c>
      <c r="M158" s="98">
        <v>5.3499999999999999E-2</v>
      </c>
      <c r="N158" s="98">
        <v>1.9300000000000001E-2</v>
      </c>
      <c r="O158" s="94">
        <v>2470950.3100000005</v>
      </c>
      <c r="P158" s="96">
        <v>126.41</v>
      </c>
      <c r="Q158" s="94">
        <v>3123.5283799999997</v>
      </c>
      <c r="R158" s="95">
        <v>6.8758281577726271E-3</v>
      </c>
      <c r="S158" s="95">
        <v>5.1597418435676791E-4</v>
      </c>
      <c r="T158" s="95">
        <f>Q158/'סכום נכסי הקרן'!$C$43</f>
        <v>6.2859126910242666E-5</v>
      </c>
    </row>
    <row r="159" spans="2:20">
      <c r="B159" s="87" t="s">
        <v>708</v>
      </c>
      <c r="C159" s="84" t="s">
        <v>709</v>
      </c>
      <c r="D159" s="97" t="s">
        <v>147</v>
      </c>
      <c r="E159" s="97" t="s">
        <v>355</v>
      </c>
      <c r="F159" s="84" t="s">
        <v>710</v>
      </c>
      <c r="G159" s="97" t="s">
        <v>402</v>
      </c>
      <c r="H159" s="84" t="s">
        <v>693</v>
      </c>
      <c r="I159" s="84" t="s">
        <v>189</v>
      </c>
      <c r="J159" s="84"/>
      <c r="K159" s="94">
        <v>6.8</v>
      </c>
      <c r="L159" s="97" t="s">
        <v>191</v>
      </c>
      <c r="M159" s="98">
        <v>2.8500000000000001E-2</v>
      </c>
      <c r="N159" s="98">
        <v>2.1000000000000001E-2</v>
      </c>
      <c r="O159" s="94">
        <v>22770000</v>
      </c>
      <c r="P159" s="96">
        <v>106.38</v>
      </c>
      <c r="Q159" s="94">
        <v>24222.725409999999</v>
      </c>
      <c r="R159" s="95">
        <v>3.3338213762811125E-2</v>
      </c>
      <c r="S159" s="95">
        <v>4.0013406205461491E-3</v>
      </c>
      <c r="T159" s="95">
        <f>Q159/'סכום נכסי הקרן'!$C$43</f>
        <v>4.8746775614670422E-4</v>
      </c>
    </row>
    <row r="160" spans="2:20">
      <c r="B160" s="87" t="s">
        <v>711</v>
      </c>
      <c r="C160" s="84" t="s">
        <v>712</v>
      </c>
      <c r="D160" s="97" t="s">
        <v>147</v>
      </c>
      <c r="E160" s="97" t="s">
        <v>355</v>
      </c>
      <c r="F160" s="84" t="s">
        <v>713</v>
      </c>
      <c r="G160" s="97" t="s">
        <v>438</v>
      </c>
      <c r="H160" s="84" t="s">
        <v>714</v>
      </c>
      <c r="I160" s="84" t="s">
        <v>187</v>
      </c>
      <c r="J160" s="84"/>
      <c r="K160" s="94">
        <v>2.5200000000000005</v>
      </c>
      <c r="L160" s="97" t="s">
        <v>191</v>
      </c>
      <c r="M160" s="98">
        <v>3.85E-2</v>
      </c>
      <c r="N160" s="98">
        <v>2.6900000000000004E-2</v>
      </c>
      <c r="O160" s="94">
        <v>530794</v>
      </c>
      <c r="P160" s="96">
        <v>103.05</v>
      </c>
      <c r="Q160" s="94">
        <v>546.98320999999999</v>
      </c>
      <c r="R160" s="95">
        <v>1.326985E-2</v>
      </c>
      <c r="S160" s="95">
        <v>9.0355899259220661E-5</v>
      </c>
      <c r="T160" s="95">
        <f>Q160/'סכום נכסי הקרן'!$C$43</f>
        <v>1.1007707576891593E-5</v>
      </c>
    </row>
    <row r="161" spans="2:20">
      <c r="B161" s="87" t="s">
        <v>715</v>
      </c>
      <c r="C161" s="84" t="s">
        <v>716</v>
      </c>
      <c r="D161" s="97" t="s">
        <v>147</v>
      </c>
      <c r="E161" s="97" t="s">
        <v>355</v>
      </c>
      <c r="F161" s="84" t="s">
        <v>710</v>
      </c>
      <c r="G161" s="97" t="s">
        <v>402</v>
      </c>
      <c r="H161" s="84" t="s">
        <v>714</v>
      </c>
      <c r="I161" s="84" t="s">
        <v>189</v>
      </c>
      <c r="J161" s="84"/>
      <c r="K161" s="94">
        <v>1.1400000000000001</v>
      </c>
      <c r="L161" s="97" t="s">
        <v>191</v>
      </c>
      <c r="M161" s="98">
        <v>4.6500000000000007E-2</v>
      </c>
      <c r="N161" s="98">
        <v>1.8200000000000001E-2</v>
      </c>
      <c r="O161" s="94">
        <v>12665154.1</v>
      </c>
      <c r="P161" s="96">
        <v>125.82</v>
      </c>
      <c r="Q161" s="94">
        <v>15935.2966</v>
      </c>
      <c r="R161" s="95">
        <v>3.6403449674813508E-2</v>
      </c>
      <c r="S161" s="95">
        <v>2.632344152310272E-3</v>
      </c>
      <c r="T161" s="95">
        <f>Q161/'סכום נכסי הקרן'!$C$43</f>
        <v>3.2068824402093591E-4</v>
      </c>
    </row>
    <row r="162" spans="2:20">
      <c r="B162" s="87" t="s">
        <v>717</v>
      </c>
      <c r="C162" s="84" t="s">
        <v>718</v>
      </c>
      <c r="D162" s="97" t="s">
        <v>147</v>
      </c>
      <c r="E162" s="97" t="s">
        <v>355</v>
      </c>
      <c r="F162" s="84" t="s">
        <v>710</v>
      </c>
      <c r="G162" s="97" t="s">
        <v>402</v>
      </c>
      <c r="H162" s="84" t="s">
        <v>714</v>
      </c>
      <c r="I162" s="84" t="s">
        <v>189</v>
      </c>
      <c r="J162" s="84"/>
      <c r="K162" s="94">
        <v>2.2799999999999998</v>
      </c>
      <c r="L162" s="97" t="s">
        <v>191</v>
      </c>
      <c r="M162" s="98">
        <v>6.8499999999999991E-2</v>
      </c>
      <c r="N162" s="98">
        <v>2.58E-2</v>
      </c>
      <c r="O162" s="94">
        <v>44698978.530000001</v>
      </c>
      <c r="P162" s="96">
        <v>111.02</v>
      </c>
      <c r="Q162" s="94">
        <v>49624.809380000006</v>
      </c>
      <c r="R162" s="95">
        <v>3.5805506068576402E-2</v>
      </c>
      <c r="S162" s="95">
        <v>8.1974989270645251E-3</v>
      </c>
      <c r="T162" s="95">
        <f>Q162/'סכום נכסי הקרן'!$C$43</f>
        <v>9.9866939282108316E-4</v>
      </c>
    </row>
    <row r="163" spans="2:20">
      <c r="B163" s="87" t="s">
        <v>719</v>
      </c>
      <c r="C163" s="84" t="s">
        <v>720</v>
      </c>
      <c r="D163" s="97" t="s">
        <v>147</v>
      </c>
      <c r="E163" s="97" t="s">
        <v>355</v>
      </c>
      <c r="F163" s="84" t="s">
        <v>710</v>
      </c>
      <c r="G163" s="97" t="s">
        <v>402</v>
      </c>
      <c r="H163" s="84" t="s">
        <v>714</v>
      </c>
      <c r="I163" s="84" t="s">
        <v>189</v>
      </c>
      <c r="J163" s="84"/>
      <c r="K163" s="94">
        <v>0.9900000000000001</v>
      </c>
      <c r="L163" s="97" t="s">
        <v>191</v>
      </c>
      <c r="M163" s="98">
        <v>5.0499999999999996E-2</v>
      </c>
      <c r="N163" s="98">
        <v>1.8100000000000005E-2</v>
      </c>
      <c r="O163" s="94">
        <v>4210621.99</v>
      </c>
      <c r="P163" s="96">
        <v>126.03</v>
      </c>
      <c r="Q163" s="94">
        <v>5306.6469200000001</v>
      </c>
      <c r="R163" s="95">
        <v>1.2987823508658267E-2</v>
      </c>
      <c r="S163" s="95">
        <v>8.7660250944041529E-4</v>
      </c>
      <c r="T163" s="95">
        <f>Q163/'סכום נכסי הקרן'!$C$43</f>
        <v>1.0679307233063412E-4</v>
      </c>
    </row>
    <row r="164" spans="2:20">
      <c r="B164" s="87" t="s">
        <v>721</v>
      </c>
      <c r="C164" s="84" t="s">
        <v>722</v>
      </c>
      <c r="D164" s="97" t="s">
        <v>147</v>
      </c>
      <c r="E164" s="97" t="s">
        <v>355</v>
      </c>
      <c r="F164" s="84" t="s">
        <v>723</v>
      </c>
      <c r="G164" s="97" t="s">
        <v>519</v>
      </c>
      <c r="H164" s="84" t="s">
        <v>724</v>
      </c>
      <c r="I164" s="84" t="s">
        <v>189</v>
      </c>
      <c r="J164" s="84"/>
      <c r="K164" s="94">
        <v>1.93</v>
      </c>
      <c r="L164" s="97" t="s">
        <v>191</v>
      </c>
      <c r="M164" s="98">
        <v>4.4500000000000005E-2</v>
      </c>
      <c r="N164" s="98">
        <v>5.1299999999999998E-2</v>
      </c>
      <c r="O164" s="94">
        <v>1671522.49</v>
      </c>
      <c r="P164" s="96">
        <v>117.49</v>
      </c>
      <c r="Q164" s="94">
        <v>1963.8716200000001</v>
      </c>
      <c r="R164" s="95">
        <v>1.7871535974393976E-2</v>
      </c>
      <c r="S164" s="95">
        <v>3.2441102946242629E-4</v>
      </c>
      <c r="T164" s="95">
        <f>Q164/'סכום נכסי הקרן'!$C$43</f>
        <v>3.9521733238423107E-5</v>
      </c>
    </row>
    <row r="165" spans="2:20">
      <c r="B165" s="87" t="s">
        <v>725</v>
      </c>
      <c r="C165" s="84" t="s">
        <v>726</v>
      </c>
      <c r="D165" s="97" t="s">
        <v>147</v>
      </c>
      <c r="E165" s="97" t="s">
        <v>355</v>
      </c>
      <c r="F165" s="84" t="s">
        <v>727</v>
      </c>
      <c r="G165" s="97" t="s">
        <v>402</v>
      </c>
      <c r="H165" s="84" t="s">
        <v>724</v>
      </c>
      <c r="I165" s="84" t="s">
        <v>189</v>
      </c>
      <c r="J165" s="84"/>
      <c r="K165" s="94">
        <v>2.7499999999999996</v>
      </c>
      <c r="L165" s="97" t="s">
        <v>191</v>
      </c>
      <c r="M165" s="98">
        <v>5.4000000000000006E-2</v>
      </c>
      <c r="N165" s="98">
        <v>0.1852</v>
      </c>
      <c r="O165" s="94">
        <v>2138970.88</v>
      </c>
      <c r="P165" s="96">
        <v>86.85</v>
      </c>
      <c r="Q165" s="94">
        <v>1900.7962000000002</v>
      </c>
      <c r="R165" s="95">
        <v>4.6562336037774769E-3</v>
      </c>
      <c r="S165" s="95">
        <v>3.1399163049174671E-4</v>
      </c>
      <c r="T165" s="95">
        <f>Q165/'סכום נכסי הקרן'!$C$43</f>
        <v>3.8252378410055311E-5</v>
      </c>
    </row>
    <row r="166" spans="2:20">
      <c r="B166" s="87" t="s">
        <v>728</v>
      </c>
      <c r="C166" s="84" t="s">
        <v>729</v>
      </c>
      <c r="D166" s="97" t="s">
        <v>147</v>
      </c>
      <c r="E166" s="97" t="s">
        <v>355</v>
      </c>
      <c r="F166" s="84" t="s">
        <v>730</v>
      </c>
      <c r="G166" s="97" t="s">
        <v>519</v>
      </c>
      <c r="H166" s="84" t="s">
        <v>731</v>
      </c>
      <c r="I166" s="84" t="s">
        <v>189</v>
      </c>
      <c r="J166" s="84"/>
      <c r="K166" s="94">
        <v>1.1000000000000001</v>
      </c>
      <c r="L166" s="97" t="s">
        <v>191</v>
      </c>
      <c r="M166" s="98">
        <v>4.4500000000000005E-2</v>
      </c>
      <c r="N166" s="98">
        <v>0.24950000000000003</v>
      </c>
      <c r="O166" s="94">
        <v>2615687.9799999995</v>
      </c>
      <c r="P166" s="96">
        <v>101.75</v>
      </c>
      <c r="Q166" s="94">
        <v>2661.4623099999999</v>
      </c>
      <c r="R166" s="95">
        <v>4.5644644747591164E-3</v>
      </c>
      <c r="S166" s="95">
        <v>4.3964570752468382E-4</v>
      </c>
      <c r="T166" s="95">
        <f>Q166/'סכום נכסי הקרן'!$C$43</f>
        <v>5.3560325618401338E-5</v>
      </c>
    </row>
    <row r="167" spans="2:20">
      <c r="B167" s="87" t="s">
        <v>732</v>
      </c>
      <c r="C167" s="84" t="s">
        <v>733</v>
      </c>
      <c r="D167" s="97" t="s">
        <v>147</v>
      </c>
      <c r="E167" s="97" t="s">
        <v>355</v>
      </c>
      <c r="F167" s="84" t="s">
        <v>730</v>
      </c>
      <c r="G167" s="97" t="s">
        <v>519</v>
      </c>
      <c r="H167" s="84" t="s">
        <v>731</v>
      </c>
      <c r="I167" s="84" t="s">
        <v>189</v>
      </c>
      <c r="J167" s="84"/>
      <c r="K167" s="94">
        <v>2.0600000000000005</v>
      </c>
      <c r="L167" s="97" t="s">
        <v>191</v>
      </c>
      <c r="M167" s="98">
        <v>4.9000000000000002E-2</v>
      </c>
      <c r="N167" s="98">
        <v>0.24310000000000001</v>
      </c>
      <c r="O167" s="94">
        <v>14005841.789999999</v>
      </c>
      <c r="P167" s="96">
        <v>88.27</v>
      </c>
      <c r="Q167" s="94">
        <v>12362.95652</v>
      </c>
      <c r="R167" s="95">
        <v>1.2401750339734407E-2</v>
      </c>
      <c r="S167" s="95">
        <v>2.0422309742692932E-3</v>
      </c>
      <c r="T167" s="95">
        <f>Q167/'סכום נכסי הקרן'!$C$43</f>
        <v>2.4879705203014423E-4</v>
      </c>
    </row>
    <row r="168" spans="2:20">
      <c r="B168" s="87" t="s">
        <v>734</v>
      </c>
      <c r="C168" s="84" t="s">
        <v>735</v>
      </c>
      <c r="D168" s="97" t="s">
        <v>147</v>
      </c>
      <c r="E168" s="97" t="s">
        <v>355</v>
      </c>
      <c r="F168" s="84" t="s">
        <v>736</v>
      </c>
      <c r="G168" s="97" t="s">
        <v>402</v>
      </c>
      <c r="H168" s="84" t="s">
        <v>737</v>
      </c>
      <c r="I168" s="84" t="s">
        <v>189</v>
      </c>
      <c r="J168" s="84"/>
      <c r="K168" s="94">
        <v>1.0099999999999998</v>
      </c>
      <c r="L168" s="97" t="s">
        <v>191</v>
      </c>
      <c r="M168" s="98">
        <v>5.3499999999999999E-2</v>
      </c>
      <c r="N168" s="98">
        <v>4.7200000000000006E-2</v>
      </c>
      <c r="O168" s="94">
        <v>3222914.14</v>
      </c>
      <c r="P168" s="96">
        <v>104.2</v>
      </c>
      <c r="Q168" s="94">
        <v>3447.6214599999998</v>
      </c>
      <c r="R168" s="95">
        <v>3.3584252207009425E-2</v>
      </c>
      <c r="S168" s="95">
        <v>5.6951096784796601E-4</v>
      </c>
      <c r="T168" s="95">
        <f>Q168/'סכום נכסי הקרן'!$C$43</f>
        <v>6.938130489872998E-5</v>
      </c>
    </row>
    <row r="169" spans="2:20">
      <c r="B169" s="87" t="s">
        <v>738</v>
      </c>
      <c r="C169" s="84" t="s">
        <v>739</v>
      </c>
      <c r="D169" s="97" t="s">
        <v>147</v>
      </c>
      <c r="E169" s="97" t="s">
        <v>355</v>
      </c>
      <c r="F169" s="84" t="s">
        <v>740</v>
      </c>
      <c r="G169" s="97" t="s">
        <v>402</v>
      </c>
      <c r="H169" s="84" t="s">
        <v>741</v>
      </c>
      <c r="I169" s="84" t="s">
        <v>187</v>
      </c>
      <c r="J169" s="84"/>
      <c r="K169" s="94">
        <v>3.0499999999999994</v>
      </c>
      <c r="L169" s="97" t="s">
        <v>191</v>
      </c>
      <c r="M169" s="98">
        <v>7.4999999999999997E-2</v>
      </c>
      <c r="N169" s="98">
        <v>0.27579999999999999</v>
      </c>
      <c r="O169" s="94">
        <v>4164860.44</v>
      </c>
      <c r="P169" s="96">
        <v>61.71</v>
      </c>
      <c r="Q169" s="94">
        <v>2570.1352800000004</v>
      </c>
      <c r="R169" s="95">
        <v>2.9365377397358606E-3</v>
      </c>
      <c r="S169" s="95">
        <v>4.2455943838248518E-4</v>
      </c>
      <c r="T169" s="95">
        <f>Q169/'סכום נכסי הקרן'!$C$43</f>
        <v>5.1722424158672802E-5</v>
      </c>
    </row>
    <row r="170" spans="2:20">
      <c r="B170" s="87" t="s">
        <v>742</v>
      </c>
      <c r="C170" s="84" t="s">
        <v>743</v>
      </c>
      <c r="D170" s="97" t="s">
        <v>147</v>
      </c>
      <c r="E170" s="97" t="s">
        <v>355</v>
      </c>
      <c r="F170" s="84" t="s">
        <v>740</v>
      </c>
      <c r="G170" s="97" t="s">
        <v>402</v>
      </c>
      <c r="H170" s="84" t="s">
        <v>741</v>
      </c>
      <c r="I170" s="84" t="s">
        <v>187</v>
      </c>
      <c r="J170" s="84"/>
      <c r="K170" s="94">
        <v>3.0799999999999996</v>
      </c>
      <c r="L170" s="97" t="s">
        <v>191</v>
      </c>
      <c r="M170" s="98">
        <v>6.7000000000000004E-2</v>
      </c>
      <c r="N170" s="98">
        <v>0.31690000000000007</v>
      </c>
      <c r="O170" s="94">
        <v>11153589.51</v>
      </c>
      <c r="P170" s="96">
        <v>49.11</v>
      </c>
      <c r="Q170" s="94">
        <v>5477.5278099999996</v>
      </c>
      <c r="R170" s="95">
        <v>1.8960834117688077E-2</v>
      </c>
      <c r="S170" s="95">
        <v>9.0483024330845468E-4</v>
      </c>
      <c r="T170" s="95">
        <f>Q170/'סכום נכסי הקרן'!$C$43</f>
        <v>1.1023194729646529E-4</v>
      </c>
    </row>
    <row r="171" spans="2:20">
      <c r="B171" s="87" t="s">
        <v>744</v>
      </c>
      <c r="C171" s="84" t="s">
        <v>745</v>
      </c>
      <c r="D171" s="97" t="s">
        <v>147</v>
      </c>
      <c r="E171" s="97" t="s">
        <v>355</v>
      </c>
      <c r="F171" s="84" t="s">
        <v>746</v>
      </c>
      <c r="G171" s="97" t="s">
        <v>519</v>
      </c>
      <c r="H171" s="84" t="s">
        <v>747</v>
      </c>
      <c r="I171" s="84"/>
      <c r="J171" s="84"/>
      <c r="K171" s="94">
        <v>3.29</v>
      </c>
      <c r="L171" s="97" t="s">
        <v>191</v>
      </c>
      <c r="M171" s="98">
        <v>7.400000000000001E-2</v>
      </c>
      <c r="N171" s="98">
        <v>3.7699999999999997E-2</v>
      </c>
      <c r="O171" s="94">
        <v>0.91</v>
      </c>
      <c r="P171" s="96">
        <v>113.27</v>
      </c>
      <c r="Q171" s="94">
        <v>1.0300000000000001E-3</v>
      </c>
      <c r="R171" s="95">
        <v>5.3216150201005006E-9</v>
      </c>
      <c r="S171" s="95">
        <v>1.7014521567672487E-10</v>
      </c>
      <c r="T171" s="95">
        <f>Q171/'סכום נכסי הקרן'!$C$43</f>
        <v>2.0728129487189087E-11</v>
      </c>
    </row>
    <row r="172" spans="2:20">
      <c r="B172" s="87" t="s">
        <v>748</v>
      </c>
      <c r="C172" s="84" t="s">
        <v>749</v>
      </c>
      <c r="D172" s="97" t="s">
        <v>147</v>
      </c>
      <c r="E172" s="97" t="s">
        <v>355</v>
      </c>
      <c r="F172" s="84" t="s">
        <v>750</v>
      </c>
      <c r="G172" s="97" t="s">
        <v>420</v>
      </c>
      <c r="H172" s="84" t="s">
        <v>747</v>
      </c>
      <c r="I172" s="84"/>
      <c r="J172" s="84"/>
      <c r="K172" s="94">
        <v>3.4600000000000004</v>
      </c>
      <c r="L172" s="97" t="s">
        <v>191</v>
      </c>
      <c r="M172" s="98">
        <v>3.85E-2</v>
      </c>
      <c r="N172" s="98">
        <v>2.5000000000000005E-2</v>
      </c>
      <c r="O172" s="94">
        <v>14740000</v>
      </c>
      <c r="P172" s="96">
        <v>103.78</v>
      </c>
      <c r="Q172" s="94">
        <v>15297.172649999999</v>
      </c>
      <c r="R172" s="95">
        <v>5.3021582733812953E-2</v>
      </c>
      <c r="S172" s="95">
        <v>2.5269327570663557E-3</v>
      </c>
      <c r="T172" s="95">
        <f>Q172/'סכום נכסי הקרן'!$C$43</f>
        <v>3.0784638395833726E-4</v>
      </c>
    </row>
    <row r="173" spans="2:20">
      <c r="B173" s="87" t="s">
        <v>751</v>
      </c>
      <c r="C173" s="84" t="s">
        <v>752</v>
      </c>
      <c r="D173" s="97" t="s">
        <v>147</v>
      </c>
      <c r="E173" s="97" t="s">
        <v>355</v>
      </c>
      <c r="F173" s="84" t="s">
        <v>753</v>
      </c>
      <c r="G173" s="97" t="s">
        <v>754</v>
      </c>
      <c r="H173" s="84" t="s">
        <v>747</v>
      </c>
      <c r="I173" s="84"/>
      <c r="J173" s="84"/>
      <c r="K173" s="94">
        <v>0.08</v>
      </c>
      <c r="L173" s="97" t="s">
        <v>191</v>
      </c>
      <c r="M173" s="98">
        <v>4.1599999999999998E-2</v>
      </c>
      <c r="N173" s="98">
        <v>5.340000000000001E-2</v>
      </c>
      <c r="O173" s="94">
        <v>1134762</v>
      </c>
      <c r="P173" s="96">
        <v>103.6</v>
      </c>
      <c r="Q173" s="94">
        <v>1175.6134399999999</v>
      </c>
      <c r="R173" s="95">
        <v>2.2695239999999998E-2</v>
      </c>
      <c r="S173" s="95">
        <v>1.9419903136044312E-4</v>
      </c>
      <c r="T173" s="95">
        <f>Q173/'סכום נכסי הקרן'!$C$43</f>
        <v>2.3658512243883296E-5</v>
      </c>
    </row>
    <row r="174" spans="2:20">
      <c r="B174" s="83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94"/>
      <c r="P174" s="96"/>
      <c r="Q174" s="84"/>
      <c r="R174" s="84"/>
      <c r="S174" s="95"/>
      <c r="T174" s="84"/>
    </row>
    <row r="175" spans="2:20">
      <c r="B175" s="101" t="s">
        <v>60</v>
      </c>
      <c r="C175" s="82"/>
      <c r="D175" s="82"/>
      <c r="E175" s="82"/>
      <c r="F175" s="82"/>
      <c r="G175" s="82"/>
      <c r="H175" s="82"/>
      <c r="I175" s="82"/>
      <c r="J175" s="82"/>
      <c r="K175" s="91">
        <v>3.872194354286624</v>
      </c>
      <c r="L175" s="82"/>
      <c r="M175" s="82"/>
      <c r="N175" s="103">
        <v>2.4840693084407617E-2</v>
      </c>
      <c r="O175" s="91"/>
      <c r="P175" s="93"/>
      <c r="Q175" s="91">
        <v>872541.80119000014</v>
      </c>
      <c r="R175" s="82"/>
      <c r="S175" s="92">
        <v>0.14413476985478696</v>
      </c>
      <c r="T175" s="92">
        <f>Q175/'סכום נכסי הקרן'!$C$43</f>
        <v>1.755937809519565E-2</v>
      </c>
    </row>
    <row r="176" spans="2:20">
      <c r="B176" s="87" t="s">
        <v>755</v>
      </c>
      <c r="C176" s="84" t="s">
        <v>756</v>
      </c>
      <c r="D176" s="97" t="s">
        <v>147</v>
      </c>
      <c r="E176" s="97" t="s">
        <v>355</v>
      </c>
      <c r="F176" s="84" t="s">
        <v>356</v>
      </c>
      <c r="G176" s="97" t="s">
        <v>357</v>
      </c>
      <c r="H176" s="84" t="s">
        <v>358</v>
      </c>
      <c r="I176" s="84" t="s">
        <v>187</v>
      </c>
      <c r="J176" s="84"/>
      <c r="K176" s="94">
        <v>6.96</v>
      </c>
      <c r="L176" s="97" t="s">
        <v>191</v>
      </c>
      <c r="M176" s="98">
        <v>3.0099999999999998E-2</v>
      </c>
      <c r="N176" s="98">
        <v>2.0299999999999999E-2</v>
      </c>
      <c r="O176" s="94">
        <v>28290100</v>
      </c>
      <c r="P176" s="96">
        <v>107.84</v>
      </c>
      <c r="Q176" s="94">
        <v>30508.044160000001</v>
      </c>
      <c r="R176" s="95">
        <v>2.460008695652174E-2</v>
      </c>
      <c r="S176" s="95">
        <v>5.0396094693963556E-3</v>
      </c>
      <c r="T176" s="95">
        <f>Q176/'סכום נכסי הקרן'!$C$43</f>
        <v>6.1395600946540082E-4</v>
      </c>
    </row>
    <row r="177" spans="2:20">
      <c r="B177" s="87" t="s">
        <v>757</v>
      </c>
      <c r="C177" s="84" t="s">
        <v>758</v>
      </c>
      <c r="D177" s="97" t="s">
        <v>147</v>
      </c>
      <c r="E177" s="97" t="s">
        <v>355</v>
      </c>
      <c r="F177" s="84" t="s">
        <v>372</v>
      </c>
      <c r="G177" s="97" t="s">
        <v>357</v>
      </c>
      <c r="H177" s="84" t="s">
        <v>358</v>
      </c>
      <c r="I177" s="84" t="s">
        <v>187</v>
      </c>
      <c r="J177" s="84"/>
      <c r="K177" s="94">
        <v>0.41999999999999993</v>
      </c>
      <c r="L177" s="97" t="s">
        <v>191</v>
      </c>
      <c r="M177" s="98">
        <v>8.199999999999999E-3</v>
      </c>
      <c r="N177" s="98">
        <v>2.7999999999999995E-3</v>
      </c>
      <c r="O177" s="94">
        <v>331651</v>
      </c>
      <c r="P177" s="96">
        <v>100.28</v>
      </c>
      <c r="Q177" s="94">
        <v>332.57964000000004</v>
      </c>
      <c r="R177" s="95">
        <v>4.180660987422129E-4</v>
      </c>
      <c r="S177" s="95">
        <v>5.4938674347075259E-5</v>
      </c>
      <c r="T177" s="95">
        <f>Q177/'סכום נכסי הקרן'!$C$43</f>
        <v>6.6929648958473128E-6</v>
      </c>
    </row>
    <row r="178" spans="2:20">
      <c r="B178" s="87" t="s">
        <v>759</v>
      </c>
      <c r="C178" s="84" t="s">
        <v>760</v>
      </c>
      <c r="D178" s="97" t="s">
        <v>147</v>
      </c>
      <c r="E178" s="97" t="s">
        <v>355</v>
      </c>
      <c r="F178" s="84" t="s">
        <v>372</v>
      </c>
      <c r="G178" s="97" t="s">
        <v>357</v>
      </c>
      <c r="H178" s="84" t="s">
        <v>358</v>
      </c>
      <c r="I178" s="84" t="s">
        <v>187</v>
      </c>
      <c r="J178" s="84"/>
      <c r="K178" s="94">
        <v>1.85</v>
      </c>
      <c r="L178" s="97" t="s">
        <v>191</v>
      </c>
      <c r="M178" s="98">
        <v>5.9000000000000004E-2</v>
      </c>
      <c r="N178" s="98">
        <v>7.4999999999999997E-3</v>
      </c>
      <c r="O178" s="94">
        <v>27887059</v>
      </c>
      <c r="P178" s="96">
        <v>110.26</v>
      </c>
      <c r="Q178" s="94">
        <v>30748.270329999999</v>
      </c>
      <c r="R178" s="95">
        <v>1.7232498271315958E-2</v>
      </c>
      <c r="S178" s="95">
        <v>5.0792923174602812E-3</v>
      </c>
      <c r="T178" s="95">
        <f>Q178/'סכום נכסי הקרן'!$C$43</f>
        <v>6.1879041641488763E-4</v>
      </c>
    </row>
    <row r="179" spans="2:20">
      <c r="B179" s="87" t="s">
        <v>761</v>
      </c>
      <c r="C179" s="84" t="s">
        <v>762</v>
      </c>
      <c r="D179" s="97" t="s">
        <v>147</v>
      </c>
      <c r="E179" s="97" t="s">
        <v>355</v>
      </c>
      <c r="F179" s="84" t="s">
        <v>372</v>
      </c>
      <c r="G179" s="97" t="s">
        <v>357</v>
      </c>
      <c r="H179" s="84" t="s">
        <v>358</v>
      </c>
      <c r="I179" s="84" t="s">
        <v>187</v>
      </c>
      <c r="J179" s="84"/>
      <c r="K179" s="94">
        <v>2.3700000000000006</v>
      </c>
      <c r="L179" s="97" t="s">
        <v>191</v>
      </c>
      <c r="M179" s="98">
        <v>1.8200000000000001E-2</v>
      </c>
      <c r="N179" s="98">
        <v>8.6000000000000017E-3</v>
      </c>
      <c r="O179" s="94">
        <v>468500</v>
      </c>
      <c r="P179" s="96">
        <v>102.35</v>
      </c>
      <c r="Q179" s="94">
        <v>479.50972999999999</v>
      </c>
      <c r="R179" s="95">
        <v>7.4563560461737041E-4</v>
      </c>
      <c r="S179" s="95">
        <v>7.9209986825182625E-5</v>
      </c>
      <c r="T179" s="95">
        <f>Q179/'סכום נכסי הקרן'!$C$43</f>
        <v>9.6498444405893958E-6</v>
      </c>
    </row>
    <row r="180" spans="2:20">
      <c r="B180" s="87" t="s">
        <v>763</v>
      </c>
      <c r="C180" s="84" t="s">
        <v>764</v>
      </c>
      <c r="D180" s="97" t="s">
        <v>147</v>
      </c>
      <c r="E180" s="97" t="s">
        <v>355</v>
      </c>
      <c r="F180" s="84" t="s">
        <v>765</v>
      </c>
      <c r="G180" s="97" t="s">
        <v>766</v>
      </c>
      <c r="H180" s="84" t="s">
        <v>382</v>
      </c>
      <c r="I180" s="84" t="s">
        <v>187</v>
      </c>
      <c r="J180" s="84"/>
      <c r="K180" s="94">
        <v>2.4099999999999997</v>
      </c>
      <c r="L180" s="97" t="s">
        <v>191</v>
      </c>
      <c r="M180" s="98">
        <v>4.8399999999999999E-2</v>
      </c>
      <c r="N180" s="98">
        <v>8.0999999999999996E-3</v>
      </c>
      <c r="O180" s="94">
        <v>10180633.539999999</v>
      </c>
      <c r="P180" s="96">
        <v>109.94</v>
      </c>
      <c r="Q180" s="94">
        <v>11192.588970000001</v>
      </c>
      <c r="R180" s="95">
        <v>1.2119801833333332E-2</v>
      </c>
      <c r="S180" s="95">
        <v>1.8488985090112447E-3</v>
      </c>
      <c r="T180" s="95">
        <f>Q180/'סכום נכסי הקרן'!$C$43</f>
        <v>2.2524411016217898E-4</v>
      </c>
    </row>
    <row r="181" spans="2:20">
      <c r="B181" s="87" t="s">
        <v>767</v>
      </c>
      <c r="C181" s="84" t="s">
        <v>768</v>
      </c>
      <c r="D181" s="97" t="s">
        <v>147</v>
      </c>
      <c r="E181" s="97" t="s">
        <v>355</v>
      </c>
      <c r="F181" s="84" t="s">
        <v>381</v>
      </c>
      <c r="G181" s="97" t="s">
        <v>357</v>
      </c>
      <c r="H181" s="84" t="s">
        <v>382</v>
      </c>
      <c r="I181" s="84" t="s">
        <v>187</v>
      </c>
      <c r="J181" s="84"/>
      <c r="K181" s="94">
        <v>3.43</v>
      </c>
      <c r="L181" s="97" t="s">
        <v>191</v>
      </c>
      <c r="M181" s="98">
        <v>1.95E-2</v>
      </c>
      <c r="N181" s="98">
        <v>1.15E-2</v>
      </c>
      <c r="O181" s="94">
        <v>15630000</v>
      </c>
      <c r="P181" s="96">
        <v>103.67</v>
      </c>
      <c r="Q181" s="94">
        <v>16203.620999999999</v>
      </c>
      <c r="R181" s="95">
        <v>2.2817518248175184E-2</v>
      </c>
      <c r="S181" s="95">
        <v>2.6766685337756388E-3</v>
      </c>
      <c r="T181" s="95">
        <f>Q181/'סכום נכסי הקרן'!$C$43</f>
        <v>3.2608811092168572E-4</v>
      </c>
    </row>
    <row r="182" spans="2:20">
      <c r="B182" s="87" t="s">
        <v>769</v>
      </c>
      <c r="C182" s="84" t="s">
        <v>770</v>
      </c>
      <c r="D182" s="97" t="s">
        <v>147</v>
      </c>
      <c r="E182" s="97" t="s">
        <v>355</v>
      </c>
      <c r="F182" s="84" t="s">
        <v>356</v>
      </c>
      <c r="G182" s="97" t="s">
        <v>357</v>
      </c>
      <c r="H182" s="84" t="s">
        <v>382</v>
      </c>
      <c r="I182" s="84" t="s">
        <v>187</v>
      </c>
      <c r="J182" s="84"/>
      <c r="K182" s="94">
        <v>1.1499999999999999</v>
      </c>
      <c r="L182" s="97" t="s">
        <v>191</v>
      </c>
      <c r="M182" s="98">
        <v>5.4000000000000006E-2</v>
      </c>
      <c r="N182" s="98">
        <v>6.6999999999999994E-3</v>
      </c>
      <c r="O182" s="94">
        <v>24065841</v>
      </c>
      <c r="P182" s="96">
        <v>109.96</v>
      </c>
      <c r="Q182" s="94">
        <v>26462.798760000001</v>
      </c>
      <c r="R182" s="95">
        <v>1.0909073230346336E-2</v>
      </c>
      <c r="S182" s="95">
        <v>4.3713772839125897E-3</v>
      </c>
      <c r="T182" s="95">
        <f>Q182/'סכום נכסי הקרן'!$C$43</f>
        <v>5.3254788280651146E-4</v>
      </c>
    </row>
    <row r="183" spans="2:20">
      <c r="B183" s="87" t="s">
        <v>771</v>
      </c>
      <c r="C183" s="84" t="s">
        <v>772</v>
      </c>
      <c r="D183" s="97" t="s">
        <v>147</v>
      </c>
      <c r="E183" s="97" t="s">
        <v>355</v>
      </c>
      <c r="F183" s="84" t="s">
        <v>372</v>
      </c>
      <c r="G183" s="97" t="s">
        <v>357</v>
      </c>
      <c r="H183" s="84" t="s">
        <v>382</v>
      </c>
      <c r="I183" s="84" t="s">
        <v>189</v>
      </c>
      <c r="J183" s="84"/>
      <c r="K183" s="94">
        <v>1.1499999999999999</v>
      </c>
      <c r="L183" s="97" t="s">
        <v>191</v>
      </c>
      <c r="M183" s="98">
        <v>2.4199999999999999E-2</v>
      </c>
      <c r="N183" s="98">
        <v>6.7999999999999996E-3</v>
      </c>
      <c r="O183" s="94">
        <v>4154211</v>
      </c>
      <c r="P183" s="96">
        <v>102.17</v>
      </c>
      <c r="Q183" s="94">
        <v>4244.3572400000003</v>
      </c>
      <c r="R183" s="95">
        <v>4.297809407938025E-3</v>
      </c>
      <c r="S183" s="95">
        <v>7.0112337670763959E-4</v>
      </c>
      <c r="T183" s="95">
        <f>Q183/'סכום נכסי הקרן'!$C$43</f>
        <v>8.5415132486027663E-5</v>
      </c>
    </row>
    <row r="184" spans="2:20">
      <c r="B184" s="87" t="s">
        <v>773</v>
      </c>
      <c r="C184" s="84" t="s">
        <v>774</v>
      </c>
      <c r="D184" s="97" t="s">
        <v>147</v>
      </c>
      <c r="E184" s="97" t="s">
        <v>355</v>
      </c>
      <c r="F184" s="84" t="s">
        <v>372</v>
      </c>
      <c r="G184" s="97" t="s">
        <v>357</v>
      </c>
      <c r="H184" s="84" t="s">
        <v>382</v>
      </c>
      <c r="I184" s="84" t="s">
        <v>189</v>
      </c>
      <c r="J184" s="84"/>
      <c r="K184" s="94">
        <v>2.62</v>
      </c>
      <c r="L184" s="97" t="s">
        <v>191</v>
      </c>
      <c r="M184" s="98">
        <v>6.0999999999999999E-2</v>
      </c>
      <c r="N184" s="98">
        <v>9.6999999999999986E-3</v>
      </c>
      <c r="O184" s="94">
        <v>25760475</v>
      </c>
      <c r="P184" s="96">
        <v>115.33</v>
      </c>
      <c r="Q184" s="94">
        <v>29709.555539999998</v>
      </c>
      <c r="R184" s="95">
        <v>1.5038137262153273E-2</v>
      </c>
      <c r="S184" s="95">
        <v>4.9077075097212972E-3</v>
      </c>
      <c r="T184" s="95">
        <f>Q184/'סכום נכסי הקרן'!$C$43</f>
        <v>5.978869070290833E-4</v>
      </c>
    </row>
    <row r="185" spans="2:20">
      <c r="B185" s="87" t="s">
        <v>775</v>
      </c>
      <c r="C185" s="84" t="s">
        <v>776</v>
      </c>
      <c r="D185" s="97" t="s">
        <v>147</v>
      </c>
      <c r="E185" s="97" t="s">
        <v>355</v>
      </c>
      <c r="F185" s="84" t="s">
        <v>419</v>
      </c>
      <c r="G185" s="97" t="s">
        <v>420</v>
      </c>
      <c r="H185" s="84" t="s">
        <v>414</v>
      </c>
      <c r="I185" s="84" t="s">
        <v>189</v>
      </c>
      <c r="J185" s="84"/>
      <c r="K185" s="94">
        <v>0.89999999999999991</v>
      </c>
      <c r="L185" s="97" t="s">
        <v>191</v>
      </c>
      <c r="M185" s="98">
        <v>5.7000000000000002E-2</v>
      </c>
      <c r="N185" s="98">
        <v>4.5999999999999999E-3</v>
      </c>
      <c r="O185" s="94">
        <v>5542218.21</v>
      </c>
      <c r="P185" s="96">
        <v>105.26</v>
      </c>
      <c r="Q185" s="94">
        <v>5833.7389000000003</v>
      </c>
      <c r="R185" s="95">
        <v>1.2504733448658146E-2</v>
      </c>
      <c r="S185" s="95">
        <v>9.6367258576912597E-4</v>
      </c>
      <c r="T185" s="95">
        <f>Q185/'סכום נכסי הקרן'!$C$43</f>
        <v>1.1740048088704081E-4</v>
      </c>
    </row>
    <row r="186" spans="2:20">
      <c r="B186" s="87" t="s">
        <v>777</v>
      </c>
      <c r="C186" s="84" t="s">
        <v>778</v>
      </c>
      <c r="D186" s="97" t="s">
        <v>147</v>
      </c>
      <c r="E186" s="97" t="s">
        <v>355</v>
      </c>
      <c r="F186" s="84" t="s">
        <v>419</v>
      </c>
      <c r="G186" s="97" t="s">
        <v>420</v>
      </c>
      <c r="H186" s="84" t="s">
        <v>414</v>
      </c>
      <c r="I186" s="84" t="s">
        <v>189</v>
      </c>
      <c r="J186" s="84"/>
      <c r="K186" s="94">
        <v>7.1899999999999959</v>
      </c>
      <c r="L186" s="97" t="s">
        <v>191</v>
      </c>
      <c r="M186" s="98">
        <v>3.6499999999999998E-2</v>
      </c>
      <c r="N186" s="98">
        <v>2.7199999999999998E-2</v>
      </c>
      <c r="O186" s="94">
        <v>9909849</v>
      </c>
      <c r="P186" s="96">
        <v>107.25</v>
      </c>
      <c r="Q186" s="94">
        <v>10628.312740000001</v>
      </c>
      <c r="R186" s="95">
        <v>8.9885170172181242E-3</v>
      </c>
      <c r="S186" s="95">
        <v>1.7556859839096921E-3</v>
      </c>
      <c r="T186" s="95">
        <f>Q186/'סכום נכסי הקרן'!$C$43</f>
        <v>2.1388839097578782E-4</v>
      </c>
    </row>
    <row r="187" spans="2:20">
      <c r="B187" s="87" t="s">
        <v>779</v>
      </c>
      <c r="C187" s="84" t="s">
        <v>780</v>
      </c>
      <c r="D187" s="97" t="s">
        <v>147</v>
      </c>
      <c r="E187" s="97" t="s">
        <v>355</v>
      </c>
      <c r="F187" s="84" t="s">
        <v>356</v>
      </c>
      <c r="G187" s="97" t="s">
        <v>357</v>
      </c>
      <c r="H187" s="84" t="s">
        <v>414</v>
      </c>
      <c r="I187" s="84" t="s">
        <v>187</v>
      </c>
      <c r="J187" s="84"/>
      <c r="K187" s="94">
        <v>4.45</v>
      </c>
      <c r="L187" s="97" t="s">
        <v>191</v>
      </c>
      <c r="M187" s="98">
        <v>1.508E-2</v>
      </c>
      <c r="N187" s="98">
        <v>1.52E-2</v>
      </c>
      <c r="O187" s="94">
        <v>24500290</v>
      </c>
      <c r="P187" s="96">
        <v>100.06</v>
      </c>
      <c r="Q187" s="94">
        <v>24514.989430000001</v>
      </c>
      <c r="R187" s="95">
        <v>2.5789778947368423E-2</v>
      </c>
      <c r="S187" s="95">
        <v>4.0496195765825057E-3</v>
      </c>
      <c r="T187" s="95">
        <f>Q187/'סכום נכסי הקרן'!$C$43</f>
        <v>4.9334939347777849E-4</v>
      </c>
    </row>
    <row r="188" spans="2:20">
      <c r="B188" s="87" t="s">
        <v>781</v>
      </c>
      <c r="C188" s="84" t="s">
        <v>782</v>
      </c>
      <c r="D188" s="97" t="s">
        <v>147</v>
      </c>
      <c r="E188" s="97" t="s">
        <v>355</v>
      </c>
      <c r="F188" s="84" t="s">
        <v>441</v>
      </c>
      <c r="G188" s="97" t="s">
        <v>402</v>
      </c>
      <c r="H188" s="84" t="s">
        <v>414</v>
      </c>
      <c r="I188" s="84" t="s">
        <v>189</v>
      </c>
      <c r="J188" s="84"/>
      <c r="K188" s="94">
        <v>1.1500000000000001</v>
      </c>
      <c r="L188" s="97" t="s">
        <v>191</v>
      </c>
      <c r="M188" s="98">
        <v>5.2499999999999998E-2</v>
      </c>
      <c r="N188" s="98">
        <v>1.2E-2</v>
      </c>
      <c r="O188" s="94">
        <v>809945</v>
      </c>
      <c r="P188" s="96">
        <v>106.4</v>
      </c>
      <c r="Q188" s="94">
        <v>861.78145999999992</v>
      </c>
      <c r="R188" s="95">
        <v>1.1883752748983031E-2</v>
      </c>
      <c r="S188" s="95">
        <v>1.4235727415330373E-4</v>
      </c>
      <c r="T188" s="95">
        <f>Q188/'סכום נכסי הקרן'!$C$43</f>
        <v>1.7342832711202778E-5</v>
      </c>
    </row>
    <row r="189" spans="2:20" s="137" customFormat="1">
      <c r="B189" s="87" t="s">
        <v>783</v>
      </c>
      <c r="C189" s="84" t="s">
        <v>784</v>
      </c>
      <c r="D189" s="97" t="s">
        <v>147</v>
      </c>
      <c r="E189" s="97" t="s">
        <v>355</v>
      </c>
      <c r="F189" s="84" t="s">
        <v>356</v>
      </c>
      <c r="G189" s="97" t="s">
        <v>357</v>
      </c>
      <c r="H189" s="84" t="s">
        <v>414</v>
      </c>
      <c r="I189" s="84" t="s">
        <v>189</v>
      </c>
      <c r="J189" s="84"/>
      <c r="K189" s="94">
        <v>4.2600000000000007</v>
      </c>
      <c r="L189" s="97" t="s">
        <v>191</v>
      </c>
      <c r="M189" s="98">
        <v>3.2500000000000001E-2</v>
      </c>
      <c r="N189" s="98">
        <v>2.8300000000000006E-2</v>
      </c>
      <c r="O189" s="94">
        <f>20550000/50000</f>
        <v>411</v>
      </c>
      <c r="P189" s="96">
        <v>5094983</v>
      </c>
      <c r="Q189" s="94">
        <v>20940.379669999998</v>
      </c>
      <c r="R189" s="95">
        <v>2.2200000000000001E-2</v>
      </c>
      <c r="S189" s="95">
        <v>3.4591314711695672E-3</v>
      </c>
      <c r="T189" s="95">
        <f>Q189/'סכום נכסי הקרן'!$C$43</f>
        <v>4.2141252554433187E-4</v>
      </c>
    </row>
    <row r="190" spans="2:20">
      <c r="B190" s="87" t="s">
        <v>785</v>
      </c>
      <c r="C190" s="84" t="s">
        <v>786</v>
      </c>
      <c r="D190" s="97" t="s">
        <v>147</v>
      </c>
      <c r="E190" s="97" t="s">
        <v>355</v>
      </c>
      <c r="F190" s="84" t="s">
        <v>356</v>
      </c>
      <c r="G190" s="97" t="s">
        <v>357</v>
      </c>
      <c r="H190" s="84" t="s">
        <v>414</v>
      </c>
      <c r="I190" s="84" t="s">
        <v>187</v>
      </c>
      <c r="J190" s="84"/>
      <c r="K190" s="94">
        <v>3.9400000000000013</v>
      </c>
      <c r="L190" s="97" t="s">
        <v>191</v>
      </c>
      <c r="M190" s="98">
        <v>2.1179999999999997E-2</v>
      </c>
      <c r="N190" s="98">
        <v>1.5000000000000003E-2</v>
      </c>
      <c r="O190" s="94">
        <v>1395961</v>
      </c>
      <c r="P190" s="96">
        <v>102.58</v>
      </c>
      <c r="Q190" s="94">
        <v>1431.9768099999997</v>
      </c>
      <c r="R190" s="95">
        <v>1.3959623959623961E-3</v>
      </c>
      <c r="S190" s="95">
        <v>2.365475759043868E-4</v>
      </c>
      <c r="T190" s="95">
        <f>Q190/'סכום נכסי הקרן'!$C$43</f>
        <v>2.881767062168151E-5</v>
      </c>
    </row>
    <row r="191" spans="2:20">
      <c r="B191" s="87" t="s">
        <v>787</v>
      </c>
      <c r="C191" s="84" t="s">
        <v>788</v>
      </c>
      <c r="D191" s="97" t="s">
        <v>147</v>
      </c>
      <c r="E191" s="97" t="s">
        <v>355</v>
      </c>
      <c r="F191" s="84" t="s">
        <v>789</v>
      </c>
      <c r="G191" s="97" t="s">
        <v>357</v>
      </c>
      <c r="H191" s="84" t="s">
        <v>414</v>
      </c>
      <c r="I191" s="84" t="s">
        <v>189</v>
      </c>
      <c r="J191" s="84"/>
      <c r="K191" s="94">
        <v>5.46</v>
      </c>
      <c r="L191" s="97" t="s">
        <v>191</v>
      </c>
      <c r="M191" s="98">
        <v>2.07E-2</v>
      </c>
      <c r="N191" s="98">
        <v>1.4999999999999999E-2</v>
      </c>
      <c r="O191" s="94">
        <v>16794554</v>
      </c>
      <c r="P191" s="96">
        <v>103.65</v>
      </c>
      <c r="Q191" s="94">
        <v>17407.554969999997</v>
      </c>
      <c r="R191" s="95">
        <v>6.6260377254273806E-2</v>
      </c>
      <c r="S191" s="95">
        <v>2.8755458201699937E-3</v>
      </c>
      <c r="T191" s="95">
        <f>Q191/'סכום נכסי הקרן'!$C$43</f>
        <v>3.503165567704096E-4</v>
      </c>
    </row>
    <row r="192" spans="2:20">
      <c r="B192" s="87" t="s">
        <v>790</v>
      </c>
      <c r="C192" s="84" t="s">
        <v>791</v>
      </c>
      <c r="D192" s="97" t="s">
        <v>147</v>
      </c>
      <c r="E192" s="97" t="s">
        <v>355</v>
      </c>
      <c r="F192" s="84" t="s">
        <v>460</v>
      </c>
      <c r="G192" s="97" t="s">
        <v>461</v>
      </c>
      <c r="H192" s="84" t="s">
        <v>462</v>
      </c>
      <c r="I192" s="84" t="s">
        <v>189</v>
      </c>
      <c r="J192" s="84"/>
      <c r="K192" s="94">
        <v>0.42</v>
      </c>
      <c r="L192" s="97" t="s">
        <v>191</v>
      </c>
      <c r="M192" s="98">
        <v>6.5000000000000002E-2</v>
      </c>
      <c r="N192" s="98">
        <v>6.9999999999999993E-3</v>
      </c>
      <c r="O192" s="94">
        <v>415.16</v>
      </c>
      <c r="P192" s="96">
        <v>102.95</v>
      </c>
      <c r="Q192" s="94">
        <v>0.42741000000000001</v>
      </c>
      <c r="R192" s="95">
        <v>1.0684953795051422E-6</v>
      </c>
      <c r="S192" s="95">
        <v>7.0603656924649486E-8</v>
      </c>
      <c r="T192" s="95">
        <f>Q192/'סכום נכסי הקרן'!$C$43</f>
        <v>8.6013687612810558E-9</v>
      </c>
    </row>
    <row r="193" spans="2:20">
      <c r="B193" s="87" t="s">
        <v>792</v>
      </c>
      <c r="C193" s="84" t="s">
        <v>793</v>
      </c>
      <c r="D193" s="97" t="s">
        <v>147</v>
      </c>
      <c r="E193" s="97" t="s">
        <v>355</v>
      </c>
      <c r="F193" s="84" t="s">
        <v>479</v>
      </c>
      <c r="G193" s="97" t="s">
        <v>402</v>
      </c>
      <c r="H193" s="84" t="s">
        <v>462</v>
      </c>
      <c r="I193" s="84" t="s">
        <v>189</v>
      </c>
      <c r="J193" s="84"/>
      <c r="K193" s="94">
        <v>0.82000000000000006</v>
      </c>
      <c r="L193" s="97" t="s">
        <v>191</v>
      </c>
      <c r="M193" s="98">
        <v>6.4100000000000004E-2</v>
      </c>
      <c r="N193" s="98">
        <v>6.9999999999999984E-3</v>
      </c>
      <c r="O193" s="94">
        <v>869732.8</v>
      </c>
      <c r="P193" s="96">
        <v>105.8</v>
      </c>
      <c r="Q193" s="94">
        <v>920.17727000000002</v>
      </c>
      <c r="R193" s="95">
        <v>4.0517516398330356E-3</v>
      </c>
      <c r="S193" s="95">
        <v>1.5200365054851445E-4</v>
      </c>
      <c r="T193" s="95">
        <f>Q193/'סכום נכסי הקרן'!$C$43</f>
        <v>1.8518013207503062E-5</v>
      </c>
    </row>
    <row r="194" spans="2:20">
      <c r="B194" s="87" t="s">
        <v>794</v>
      </c>
      <c r="C194" s="84" t="s">
        <v>795</v>
      </c>
      <c r="D194" s="97" t="s">
        <v>147</v>
      </c>
      <c r="E194" s="97" t="s">
        <v>355</v>
      </c>
      <c r="F194" s="84" t="s">
        <v>484</v>
      </c>
      <c r="G194" s="97" t="s">
        <v>402</v>
      </c>
      <c r="H194" s="84" t="s">
        <v>462</v>
      </c>
      <c r="I194" s="84" t="s">
        <v>189</v>
      </c>
      <c r="J194" s="84"/>
      <c r="K194" s="94">
        <v>0.5</v>
      </c>
      <c r="L194" s="97" t="s">
        <v>191</v>
      </c>
      <c r="M194" s="98">
        <v>6.4000000000000001E-2</v>
      </c>
      <c r="N194" s="98">
        <v>8.6999999999999994E-3</v>
      </c>
      <c r="O194" s="94">
        <v>3221751.3</v>
      </c>
      <c r="P194" s="96">
        <v>105.94</v>
      </c>
      <c r="Q194" s="94">
        <v>3413.1233299999999</v>
      </c>
      <c r="R194" s="95">
        <v>1.1463838644583587E-2</v>
      </c>
      <c r="S194" s="95">
        <v>5.6381223797486541E-4</v>
      </c>
      <c r="T194" s="95">
        <f>Q194/'סכום נכסי הקרן'!$C$43</f>
        <v>6.8687050815520399E-5</v>
      </c>
    </row>
    <row r="195" spans="2:20">
      <c r="B195" s="87" t="s">
        <v>796</v>
      </c>
      <c r="C195" s="84" t="s">
        <v>797</v>
      </c>
      <c r="D195" s="97" t="s">
        <v>147</v>
      </c>
      <c r="E195" s="97" t="s">
        <v>355</v>
      </c>
      <c r="F195" s="84" t="s">
        <v>484</v>
      </c>
      <c r="G195" s="97" t="s">
        <v>402</v>
      </c>
      <c r="H195" s="84" t="s">
        <v>462</v>
      </c>
      <c r="I195" s="84" t="s">
        <v>189</v>
      </c>
      <c r="J195" s="84"/>
      <c r="K195" s="94">
        <v>1.2499999999999998</v>
      </c>
      <c r="L195" s="97" t="s">
        <v>191</v>
      </c>
      <c r="M195" s="98">
        <v>7.7400000000000004E-3</v>
      </c>
      <c r="N195" s="98">
        <v>1.3999999999999997E-2</v>
      </c>
      <c r="O195" s="94">
        <v>10524755</v>
      </c>
      <c r="P195" s="96">
        <v>99.23</v>
      </c>
      <c r="Q195" s="94">
        <v>10443.714380000001</v>
      </c>
      <c r="R195" s="95">
        <v>1.8944109247902345E-2</v>
      </c>
      <c r="S195" s="95">
        <v>1.7251922676225369E-3</v>
      </c>
      <c r="T195" s="95">
        <f>Q195/'סכום נכסי הקרן'!$C$43</f>
        <v>2.101734601901541E-4</v>
      </c>
    </row>
    <row r="196" spans="2:20">
      <c r="B196" s="87" t="s">
        <v>798</v>
      </c>
      <c r="C196" s="84" t="s">
        <v>799</v>
      </c>
      <c r="D196" s="97" t="s">
        <v>147</v>
      </c>
      <c r="E196" s="97" t="s">
        <v>355</v>
      </c>
      <c r="F196" s="84" t="s">
        <v>493</v>
      </c>
      <c r="G196" s="97" t="s">
        <v>402</v>
      </c>
      <c r="H196" s="84" t="s">
        <v>462</v>
      </c>
      <c r="I196" s="84" t="s">
        <v>189</v>
      </c>
      <c r="J196" s="84"/>
      <c r="K196" s="94">
        <v>3.96</v>
      </c>
      <c r="L196" s="97" t="s">
        <v>191</v>
      </c>
      <c r="M196" s="98">
        <v>5.0499999999999996E-2</v>
      </c>
      <c r="N196" s="98">
        <v>3.0499999999999992E-2</v>
      </c>
      <c r="O196" s="94">
        <v>8346949</v>
      </c>
      <c r="P196" s="96">
        <v>110.52</v>
      </c>
      <c r="Q196" s="94">
        <v>9225.0481100000015</v>
      </c>
      <c r="R196" s="95">
        <v>1.3609096808274747E-2</v>
      </c>
      <c r="S196" s="95">
        <v>1.5238813595185566E-3</v>
      </c>
      <c r="T196" s="95">
        <f>Q196/'סכום נכסי הקרן'!$C$43</f>
        <v>1.8564853567925143E-4</v>
      </c>
    </row>
    <row r="197" spans="2:20">
      <c r="B197" s="87" t="s">
        <v>800</v>
      </c>
      <c r="C197" s="84" t="s">
        <v>801</v>
      </c>
      <c r="D197" s="97" t="s">
        <v>147</v>
      </c>
      <c r="E197" s="97" t="s">
        <v>355</v>
      </c>
      <c r="F197" s="84" t="s">
        <v>493</v>
      </c>
      <c r="G197" s="97" t="s">
        <v>402</v>
      </c>
      <c r="H197" s="84" t="s">
        <v>462</v>
      </c>
      <c r="I197" s="84" t="s">
        <v>189</v>
      </c>
      <c r="J197" s="84"/>
      <c r="K197" s="94">
        <v>6.07</v>
      </c>
      <c r="L197" s="97" t="s">
        <v>191</v>
      </c>
      <c r="M197" s="98">
        <v>4.3499999999999997E-2</v>
      </c>
      <c r="N197" s="98">
        <v>4.250000000000001E-2</v>
      </c>
      <c r="O197" s="94">
        <v>4924252</v>
      </c>
      <c r="P197" s="96">
        <v>101.42</v>
      </c>
      <c r="Q197" s="94">
        <v>4994.1765500000001</v>
      </c>
      <c r="R197" s="95">
        <v>1.9250248238872253E-2</v>
      </c>
      <c r="S197" s="95">
        <v>8.2498567594892398E-4</v>
      </c>
      <c r="T197" s="95">
        <f>Q197/'סכום נכסי הקרן'!$C$43</f>
        <v>1.005047943789158E-4</v>
      </c>
    </row>
    <row r="198" spans="2:20">
      <c r="B198" s="87" t="s">
        <v>802</v>
      </c>
      <c r="C198" s="84" t="s">
        <v>803</v>
      </c>
      <c r="D198" s="97" t="s">
        <v>147</v>
      </c>
      <c r="E198" s="97" t="s">
        <v>355</v>
      </c>
      <c r="F198" s="84" t="s">
        <v>496</v>
      </c>
      <c r="G198" s="97" t="s">
        <v>357</v>
      </c>
      <c r="H198" s="84" t="s">
        <v>462</v>
      </c>
      <c r="I198" s="84" t="s">
        <v>189</v>
      </c>
      <c r="J198" s="84"/>
      <c r="K198" s="94">
        <v>4</v>
      </c>
      <c r="L198" s="97" t="s">
        <v>191</v>
      </c>
      <c r="M198" s="98">
        <v>6.4000000000000001E-2</v>
      </c>
      <c r="N198" s="98">
        <v>1.3800000000000002E-2</v>
      </c>
      <c r="O198" s="94">
        <v>7605770</v>
      </c>
      <c r="P198" s="96">
        <v>121.9</v>
      </c>
      <c r="Q198" s="94">
        <v>9271.4338699999989</v>
      </c>
      <c r="R198" s="95">
        <v>2.3372452491580008E-2</v>
      </c>
      <c r="S198" s="95">
        <v>1.531543801401594E-3</v>
      </c>
      <c r="T198" s="95">
        <f>Q198/'סכום נכסי הקרן'!$C$43</f>
        <v>1.8658202115463165E-4</v>
      </c>
    </row>
    <row r="199" spans="2:20">
      <c r="B199" s="87" t="s">
        <v>804</v>
      </c>
      <c r="C199" s="84" t="s">
        <v>805</v>
      </c>
      <c r="D199" s="97" t="s">
        <v>147</v>
      </c>
      <c r="E199" s="97" t="s">
        <v>355</v>
      </c>
      <c r="F199" s="84" t="s">
        <v>496</v>
      </c>
      <c r="G199" s="97" t="s">
        <v>357</v>
      </c>
      <c r="H199" s="84" t="s">
        <v>462</v>
      </c>
      <c r="I199" s="84" t="s">
        <v>187</v>
      </c>
      <c r="J199" s="84"/>
      <c r="K199" s="94">
        <v>1.1500000000000001</v>
      </c>
      <c r="L199" s="97" t="s">
        <v>191</v>
      </c>
      <c r="M199" s="98">
        <v>2.1219999999999999E-2</v>
      </c>
      <c r="N199" s="98">
        <v>7.7000000000000002E-3</v>
      </c>
      <c r="O199" s="94">
        <v>13518610</v>
      </c>
      <c r="P199" s="96">
        <v>101.7</v>
      </c>
      <c r="Q199" s="94">
        <v>13748.425999999999</v>
      </c>
      <c r="R199" s="95">
        <v>1.7675983687259825E-2</v>
      </c>
      <c r="S199" s="95">
        <v>2.2710960261995063E-3</v>
      </c>
      <c r="T199" s="95">
        <f>Q199/'סכום נכסי הקרן'!$C$43</f>
        <v>2.7667879065343409E-4</v>
      </c>
    </row>
    <row r="200" spans="2:20">
      <c r="B200" s="87" t="s">
        <v>806</v>
      </c>
      <c r="C200" s="84" t="s">
        <v>807</v>
      </c>
      <c r="D200" s="97" t="s">
        <v>147</v>
      </c>
      <c r="E200" s="97" t="s">
        <v>355</v>
      </c>
      <c r="F200" s="84" t="s">
        <v>503</v>
      </c>
      <c r="G200" s="97" t="s">
        <v>357</v>
      </c>
      <c r="H200" s="84" t="s">
        <v>462</v>
      </c>
      <c r="I200" s="84" t="s">
        <v>189</v>
      </c>
      <c r="J200" s="84"/>
      <c r="K200" s="94">
        <v>0.75</v>
      </c>
      <c r="L200" s="97" t="s">
        <v>191</v>
      </c>
      <c r="M200" s="98">
        <v>1.3100000000000001E-2</v>
      </c>
      <c r="N200" s="98">
        <v>5.7000000000000002E-3</v>
      </c>
      <c r="O200" s="94">
        <v>4431202.43</v>
      </c>
      <c r="P200" s="96">
        <v>100.55</v>
      </c>
      <c r="Q200" s="94">
        <v>4470.0463899999995</v>
      </c>
      <c r="R200" s="95">
        <v>6.0374161960167788E-2</v>
      </c>
      <c r="S200" s="95">
        <v>7.3840486127331581E-4</v>
      </c>
      <c r="T200" s="95">
        <f>Q200/'סכום נכסי הקרן'!$C$43</f>
        <v>8.9956990665691371E-5</v>
      </c>
    </row>
    <row r="201" spans="2:20">
      <c r="B201" s="87" t="s">
        <v>808</v>
      </c>
      <c r="C201" s="84" t="s">
        <v>809</v>
      </c>
      <c r="D201" s="97" t="s">
        <v>147</v>
      </c>
      <c r="E201" s="97" t="s">
        <v>355</v>
      </c>
      <c r="F201" s="84" t="s">
        <v>503</v>
      </c>
      <c r="G201" s="97" t="s">
        <v>357</v>
      </c>
      <c r="H201" s="84" t="s">
        <v>462</v>
      </c>
      <c r="I201" s="84" t="s">
        <v>189</v>
      </c>
      <c r="J201" s="84"/>
      <c r="K201" s="94">
        <v>3.6899999999999995</v>
      </c>
      <c r="L201" s="97" t="s">
        <v>191</v>
      </c>
      <c r="M201" s="98">
        <v>1.0500000000000001E-2</v>
      </c>
      <c r="N201" s="98">
        <v>1.2399999999999998E-2</v>
      </c>
      <c r="O201" s="94">
        <v>5771800</v>
      </c>
      <c r="P201" s="96">
        <v>99.31</v>
      </c>
      <c r="Q201" s="94">
        <v>5747.0840000000007</v>
      </c>
      <c r="R201" s="95">
        <v>1.9239333333333334E-2</v>
      </c>
      <c r="S201" s="95">
        <v>9.4935810358471337E-4</v>
      </c>
      <c r="T201" s="95">
        <f>Q201/'סכום נכסי הקרן'!$C$43</f>
        <v>1.1565660322888604E-4</v>
      </c>
    </row>
    <row r="202" spans="2:20">
      <c r="B202" s="87" t="s">
        <v>810</v>
      </c>
      <c r="C202" s="84" t="s">
        <v>811</v>
      </c>
      <c r="D202" s="97" t="s">
        <v>147</v>
      </c>
      <c r="E202" s="97" t="s">
        <v>355</v>
      </c>
      <c r="F202" s="84" t="s">
        <v>453</v>
      </c>
      <c r="G202" s="97" t="s">
        <v>438</v>
      </c>
      <c r="H202" s="84" t="s">
        <v>462</v>
      </c>
      <c r="I202" s="84" t="s">
        <v>187</v>
      </c>
      <c r="J202" s="84"/>
      <c r="K202" s="94">
        <v>1.21</v>
      </c>
      <c r="L202" s="97" t="s">
        <v>191</v>
      </c>
      <c r="M202" s="98">
        <v>0.06</v>
      </c>
      <c r="N202" s="98">
        <v>8.8999999999999999E-3</v>
      </c>
      <c r="O202" s="94">
        <v>5011869</v>
      </c>
      <c r="P202" s="96">
        <v>107.84</v>
      </c>
      <c r="Q202" s="94">
        <v>5404.7997000000005</v>
      </c>
      <c r="R202" s="95">
        <v>3.1967032275236451E-2</v>
      </c>
      <c r="S202" s="95">
        <v>8.9281632101553192E-4</v>
      </c>
      <c r="T202" s="95">
        <f>Q202/'סכום נכסי הקרן'!$C$43</f>
        <v>1.0876833789701042E-4</v>
      </c>
    </row>
    <row r="203" spans="2:20">
      <c r="B203" s="87" t="s">
        <v>812</v>
      </c>
      <c r="C203" s="84" t="s">
        <v>813</v>
      </c>
      <c r="D203" s="97" t="s">
        <v>147</v>
      </c>
      <c r="E203" s="97" t="s">
        <v>355</v>
      </c>
      <c r="F203" s="84" t="s">
        <v>437</v>
      </c>
      <c r="G203" s="97" t="s">
        <v>438</v>
      </c>
      <c r="H203" s="84" t="s">
        <v>462</v>
      </c>
      <c r="I203" s="84" t="s">
        <v>189</v>
      </c>
      <c r="J203" s="84"/>
      <c r="K203" s="94">
        <v>1.8800000000000001</v>
      </c>
      <c r="L203" s="97" t="s">
        <v>191</v>
      </c>
      <c r="M203" s="98">
        <v>1.9220000000000001E-2</v>
      </c>
      <c r="N203" s="98">
        <v>1.1899999999999999E-2</v>
      </c>
      <c r="O203" s="94">
        <v>7606689</v>
      </c>
      <c r="P203" s="96">
        <v>101.47</v>
      </c>
      <c r="Q203" s="94">
        <v>7718.5070500000002</v>
      </c>
      <c r="R203" s="95">
        <v>5.0684566128505651E-2</v>
      </c>
      <c r="S203" s="95">
        <v>1.2750165502180306E-3</v>
      </c>
      <c r="T203" s="95">
        <f>Q203/'סכום נכסי הקרן'!$C$43</f>
        <v>1.5533030444677849E-4</v>
      </c>
    </row>
    <row r="204" spans="2:20">
      <c r="B204" s="87" t="s">
        <v>814</v>
      </c>
      <c r="C204" s="84" t="s">
        <v>815</v>
      </c>
      <c r="D204" s="97" t="s">
        <v>147</v>
      </c>
      <c r="E204" s="97" t="s">
        <v>355</v>
      </c>
      <c r="F204" s="84" t="s">
        <v>437</v>
      </c>
      <c r="G204" s="97" t="s">
        <v>438</v>
      </c>
      <c r="H204" s="84" t="s">
        <v>462</v>
      </c>
      <c r="I204" s="84" t="s">
        <v>189</v>
      </c>
      <c r="J204" s="84"/>
      <c r="K204" s="94">
        <v>2.8400000000000007</v>
      </c>
      <c r="L204" s="97" t="s">
        <v>191</v>
      </c>
      <c r="M204" s="98">
        <v>1.9220000000000001E-2</v>
      </c>
      <c r="N204" s="98">
        <v>1.06E-2</v>
      </c>
      <c r="O204" s="94">
        <v>7178757</v>
      </c>
      <c r="P204" s="96">
        <v>102.5</v>
      </c>
      <c r="Q204" s="94">
        <v>7358.2256699999989</v>
      </c>
      <c r="R204" s="95">
        <v>4.7833187854396685E-2</v>
      </c>
      <c r="S204" s="95">
        <v>1.2155018384661779E-3</v>
      </c>
      <c r="T204" s="95">
        <f>Q204/'סכום נכסי הקרן'!$C$43</f>
        <v>1.4807985872205694E-4</v>
      </c>
    </row>
    <row r="205" spans="2:20">
      <c r="B205" s="87" t="s">
        <v>816</v>
      </c>
      <c r="C205" s="84" t="s">
        <v>817</v>
      </c>
      <c r="D205" s="97" t="s">
        <v>147</v>
      </c>
      <c r="E205" s="97" t="s">
        <v>355</v>
      </c>
      <c r="F205" s="84" t="s">
        <v>437</v>
      </c>
      <c r="G205" s="97" t="s">
        <v>438</v>
      </c>
      <c r="H205" s="84" t="s">
        <v>462</v>
      </c>
      <c r="I205" s="84" t="s">
        <v>189</v>
      </c>
      <c r="J205" s="84"/>
      <c r="K205" s="94">
        <v>9.93</v>
      </c>
      <c r="L205" s="97" t="s">
        <v>191</v>
      </c>
      <c r="M205" s="98">
        <v>3.95E-2</v>
      </c>
      <c r="N205" s="98">
        <v>3.8099999999999995E-2</v>
      </c>
      <c r="O205" s="94">
        <v>6431500</v>
      </c>
      <c r="P205" s="96">
        <v>102.69</v>
      </c>
      <c r="Q205" s="94">
        <v>6604.5072699999992</v>
      </c>
      <c r="R205" s="95">
        <v>6.1186823641336666E-2</v>
      </c>
      <c r="S205" s="95">
        <v>1.0909954503812108E-3</v>
      </c>
      <c r="T205" s="95">
        <f>Q205/'סכום נכסי הקרן'!$C$43</f>
        <v>1.3291172999188512E-4</v>
      </c>
    </row>
    <row r="206" spans="2:20">
      <c r="B206" s="87" t="s">
        <v>818</v>
      </c>
      <c r="C206" s="84" t="s">
        <v>819</v>
      </c>
      <c r="D206" s="97" t="s">
        <v>147</v>
      </c>
      <c r="E206" s="97" t="s">
        <v>355</v>
      </c>
      <c r="F206" s="84" t="s">
        <v>437</v>
      </c>
      <c r="G206" s="97" t="s">
        <v>438</v>
      </c>
      <c r="H206" s="84" t="s">
        <v>462</v>
      </c>
      <c r="I206" s="84" t="s">
        <v>189</v>
      </c>
      <c r="J206" s="84"/>
      <c r="K206" s="94">
        <v>10.54</v>
      </c>
      <c r="L206" s="97" t="s">
        <v>191</v>
      </c>
      <c r="M206" s="98">
        <v>3.95E-2</v>
      </c>
      <c r="N206" s="98">
        <v>3.8199999999999991E-2</v>
      </c>
      <c r="O206" s="94">
        <v>6431500</v>
      </c>
      <c r="P206" s="96">
        <v>102.7</v>
      </c>
      <c r="Q206" s="94">
        <v>6605.1504199999999</v>
      </c>
      <c r="R206" s="95">
        <v>6.1186823641336666E-2</v>
      </c>
      <c r="S206" s="95">
        <v>1.0911016920272911E-3</v>
      </c>
      <c r="T206" s="95">
        <f>Q206/'סכום נכסי הקרן'!$C$43</f>
        <v>1.329246729981761E-4</v>
      </c>
    </row>
    <row r="207" spans="2:20">
      <c r="B207" s="87" t="s">
        <v>820</v>
      </c>
      <c r="C207" s="84" t="s">
        <v>821</v>
      </c>
      <c r="D207" s="97" t="s">
        <v>147</v>
      </c>
      <c r="E207" s="97" t="s">
        <v>355</v>
      </c>
      <c r="F207" s="84" t="s">
        <v>522</v>
      </c>
      <c r="G207" s="97" t="s">
        <v>438</v>
      </c>
      <c r="H207" s="84" t="s">
        <v>462</v>
      </c>
      <c r="I207" s="84" t="s">
        <v>187</v>
      </c>
      <c r="J207" s="84"/>
      <c r="K207" s="94">
        <v>1.0499999999999998</v>
      </c>
      <c r="L207" s="97" t="s">
        <v>191</v>
      </c>
      <c r="M207" s="98">
        <v>5.7000000000000002E-2</v>
      </c>
      <c r="N207" s="98">
        <v>8.199999999999999E-3</v>
      </c>
      <c r="O207" s="94">
        <v>952146.6</v>
      </c>
      <c r="P207" s="96">
        <v>107.62</v>
      </c>
      <c r="Q207" s="94">
        <v>1024.7001700000001</v>
      </c>
      <c r="R207" s="95">
        <v>6.6384987589591989E-3</v>
      </c>
      <c r="S207" s="95">
        <v>1.6926973925109382E-4</v>
      </c>
      <c r="T207" s="95">
        <f>Q207/'סכום נכסי הקרן'!$C$43</f>
        <v>2.0621473601266671E-5</v>
      </c>
    </row>
    <row r="208" spans="2:20">
      <c r="B208" s="87" t="s">
        <v>822</v>
      </c>
      <c r="C208" s="84" t="s">
        <v>823</v>
      </c>
      <c r="D208" s="97" t="s">
        <v>147</v>
      </c>
      <c r="E208" s="97" t="s">
        <v>355</v>
      </c>
      <c r="F208" s="84" t="s">
        <v>522</v>
      </c>
      <c r="G208" s="97" t="s">
        <v>438</v>
      </c>
      <c r="H208" s="84" t="s">
        <v>462</v>
      </c>
      <c r="I208" s="84" t="s">
        <v>187</v>
      </c>
      <c r="J208" s="84"/>
      <c r="K208" s="94">
        <v>6.94</v>
      </c>
      <c r="L208" s="97" t="s">
        <v>191</v>
      </c>
      <c r="M208" s="98">
        <v>3.9199999999999999E-2</v>
      </c>
      <c r="N208" s="98">
        <v>3.0800000000000001E-2</v>
      </c>
      <c r="O208" s="94">
        <v>21211818.59</v>
      </c>
      <c r="P208" s="96">
        <v>107.79</v>
      </c>
      <c r="Q208" s="94">
        <v>22864.219989999998</v>
      </c>
      <c r="R208" s="95">
        <v>2.2099005254965859E-2</v>
      </c>
      <c r="S208" s="95">
        <v>3.7769297490083823E-3</v>
      </c>
      <c r="T208" s="95">
        <f>Q208/'סכום נכסי הקרן'!$C$43</f>
        <v>4.6012865298669621E-4</v>
      </c>
    </row>
    <row r="209" spans="2:20">
      <c r="B209" s="87" t="s">
        <v>824</v>
      </c>
      <c r="C209" s="84" t="s">
        <v>825</v>
      </c>
      <c r="D209" s="97" t="s">
        <v>147</v>
      </c>
      <c r="E209" s="97" t="s">
        <v>355</v>
      </c>
      <c r="F209" s="84" t="s">
        <v>496</v>
      </c>
      <c r="G209" s="97" t="s">
        <v>357</v>
      </c>
      <c r="H209" s="84" t="s">
        <v>462</v>
      </c>
      <c r="I209" s="84" t="s">
        <v>187</v>
      </c>
      <c r="J209" s="84"/>
      <c r="K209" s="94">
        <v>1.6399999999999997</v>
      </c>
      <c r="L209" s="97" t="s">
        <v>191</v>
      </c>
      <c r="M209" s="98">
        <v>6.0999999999999999E-2</v>
      </c>
      <c r="N209" s="98">
        <v>7.6E-3</v>
      </c>
      <c r="O209" s="94">
        <v>10090305</v>
      </c>
      <c r="P209" s="96">
        <v>110.82</v>
      </c>
      <c r="Q209" s="94">
        <v>11182.076220000001</v>
      </c>
      <c r="R209" s="95">
        <v>2.2422899999999999E-2</v>
      </c>
      <c r="S209" s="95">
        <v>1.8471619127820159E-3</v>
      </c>
      <c r="T209" s="95">
        <f>Q209/'סכום נכסי הקרן'!$C$43</f>
        <v>2.2503254740172612E-4</v>
      </c>
    </row>
    <row r="210" spans="2:20">
      <c r="B210" s="87" t="s">
        <v>826</v>
      </c>
      <c r="C210" s="84" t="s">
        <v>827</v>
      </c>
      <c r="D210" s="97" t="s">
        <v>147</v>
      </c>
      <c r="E210" s="97" t="s">
        <v>355</v>
      </c>
      <c r="F210" s="84"/>
      <c r="G210" s="97" t="s">
        <v>828</v>
      </c>
      <c r="H210" s="84" t="s">
        <v>462</v>
      </c>
      <c r="I210" s="84" t="s">
        <v>187</v>
      </c>
      <c r="J210" s="84"/>
      <c r="K210" s="94">
        <v>4.0399999999999991</v>
      </c>
      <c r="L210" s="97" t="s">
        <v>191</v>
      </c>
      <c r="M210" s="98">
        <v>4.2000000000000003E-2</v>
      </c>
      <c r="N210" s="98">
        <v>3.8999999999999993E-2</v>
      </c>
      <c r="O210" s="94">
        <v>56273506</v>
      </c>
      <c r="P210" s="96">
        <v>101.34</v>
      </c>
      <c r="Q210" s="94">
        <v>57027.569100000008</v>
      </c>
      <c r="R210" s="95">
        <v>4.0195361428571427E-2</v>
      </c>
      <c r="S210" s="95">
        <v>9.4203573243095452E-3</v>
      </c>
      <c r="T210" s="95">
        <f>Q210/'סכום נכסי הקרן'!$C$43</f>
        <v>1.1476454724703138E-3</v>
      </c>
    </row>
    <row r="211" spans="2:20">
      <c r="B211" s="87" t="s">
        <v>829</v>
      </c>
      <c r="C211" s="84" t="s">
        <v>830</v>
      </c>
      <c r="D211" s="97" t="s">
        <v>147</v>
      </c>
      <c r="E211" s="97" t="s">
        <v>355</v>
      </c>
      <c r="F211" s="84" t="s">
        <v>831</v>
      </c>
      <c r="G211" s="97" t="s">
        <v>519</v>
      </c>
      <c r="H211" s="84" t="s">
        <v>462</v>
      </c>
      <c r="I211" s="84" t="s">
        <v>189</v>
      </c>
      <c r="J211" s="84"/>
      <c r="K211" s="94">
        <v>2.8100000000000005</v>
      </c>
      <c r="L211" s="97" t="s">
        <v>191</v>
      </c>
      <c r="M211" s="98">
        <v>2.3E-2</v>
      </c>
      <c r="N211" s="98">
        <v>1.44E-2</v>
      </c>
      <c r="O211" s="94">
        <v>41115374</v>
      </c>
      <c r="P211" s="96">
        <v>102.47</v>
      </c>
      <c r="Q211" s="94">
        <v>42130.923510000008</v>
      </c>
      <c r="R211" s="95">
        <v>1.3190311216651178E-2</v>
      </c>
      <c r="S211" s="95">
        <v>6.9595874439500483E-3</v>
      </c>
      <c r="T211" s="95">
        <f>Q211/'סכום נכסי הקרן'!$C$43</f>
        <v>8.4785945430110592E-4</v>
      </c>
    </row>
    <row r="212" spans="2:20">
      <c r="B212" s="87" t="s">
        <v>832</v>
      </c>
      <c r="C212" s="84" t="s">
        <v>833</v>
      </c>
      <c r="D212" s="97" t="s">
        <v>147</v>
      </c>
      <c r="E212" s="97" t="s">
        <v>355</v>
      </c>
      <c r="F212" s="84" t="s">
        <v>831</v>
      </c>
      <c r="G212" s="97" t="s">
        <v>519</v>
      </c>
      <c r="H212" s="84" t="s">
        <v>462</v>
      </c>
      <c r="I212" s="84" t="s">
        <v>189</v>
      </c>
      <c r="J212" s="84"/>
      <c r="K212" s="94">
        <v>7.3999999999999986</v>
      </c>
      <c r="L212" s="97" t="s">
        <v>191</v>
      </c>
      <c r="M212" s="98">
        <v>1.7500000000000002E-2</v>
      </c>
      <c r="N212" s="98">
        <v>2.0599999999999997E-2</v>
      </c>
      <c r="O212" s="94">
        <v>40020074</v>
      </c>
      <c r="P212" s="96">
        <v>97.96</v>
      </c>
      <c r="Q212" s="94">
        <v>39203.664499999999</v>
      </c>
      <c r="R212" s="95">
        <v>2.7703260007282304E-2</v>
      </c>
      <c r="S212" s="95">
        <v>6.4760349045344294E-3</v>
      </c>
      <c r="T212" s="95">
        <f>Q212/'סכום נכסי הקרן'!$C$43</f>
        <v>7.8895013022166794E-4</v>
      </c>
    </row>
    <row r="213" spans="2:20">
      <c r="B213" s="87" t="s">
        <v>834</v>
      </c>
      <c r="C213" s="84" t="s">
        <v>835</v>
      </c>
      <c r="D213" s="97" t="s">
        <v>147</v>
      </c>
      <c r="E213" s="97" t="s">
        <v>355</v>
      </c>
      <c r="F213" s="84" t="s">
        <v>836</v>
      </c>
      <c r="G213" s="97" t="s">
        <v>178</v>
      </c>
      <c r="H213" s="84" t="s">
        <v>462</v>
      </c>
      <c r="I213" s="84" t="s">
        <v>187</v>
      </c>
      <c r="J213" s="84"/>
      <c r="K213" s="94">
        <v>4.7699999999999996</v>
      </c>
      <c r="L213" s="97" t="s">
        <v>191</v>
      </c>
      <c r="M213" s="98">
        <v>2.75E-2</v>
      </c>
      <c r="N213" s="98">
        <v>2.07E-2</v>
      </c>
      <c r="O213" s="94">
        <v>17747115</v>
      </c>
      <c r="P213" s="96">
        <v>104.21</v>
      </c>
      <c r="Q213" s="94">
        <v>18494.267960000001</v>
      </c>
      <c r="R213" s="95">
        <v>2.9613880073647059E-2</v>
      </c>
      <c r="S213" s="95">
        <v>3.0550594279974198E-3</v>
      </c>
      <c r="T213" s="95">
        <f>Q213/'סכום נכסי הקרן'!$C$43</f>
        <v>3.7218600101519649E-4</v>
      </c>
    </row>
    <row r="214" spans="2:20">
      <c r="B214" s="87" t="s">
        <v>837</v>
      </c>
      <c r="C214" s="84" t="s">
        <v>838</v>
      </c>
      <c r="D214" s="97" t="s">
        <v>147</v>
      </c>
      <c r="E214" s="97" t="s">
        <v>355</v>
      </c>
      <c r="F214" s="84" t="s">
        <v>574</v>
      </c>
      <c r="G214" s="97" t="s">
        <v>402</v>
      </c>
      <c r="H214" s="84" t="s">
        <v>566</v>
      </c>
      <c r="I214" s="84" t="s">
        <v>189</v>
      </c>
      <c r="J214" s="84"/>
      <c r="K214" s="94">
        <v>5.3500000000000005</v>
      </c>
      <c r="L214" s="97" t="s">
        <v>191</v>
      </c>
      <c r="M214" s="98">
        <v>3.5000000000000003E-2</v>
      </c>
      <c r="N214" s="98">
        <v>2.1300000000000003E-2</v>
      </c>
      <c r="O214" s="94">
        <v>6183550</v>
      </c>
      <c r="P214" s="96">
        <v>107.5</v>
      </c>
      <c r="Q214" s="94">
        <v>6755.5280899999998</v>
      </c>
      <c r="R214" s="95">
        <v>6.1156358637332424E-2</v>
      </c>
      <c r="S214" s="95">
        <v>1.1159425086244884E-3</v>
      </c>
      <c r="T214" s="95">
        <f>Q214/'סכום נכסי הקרן'!$C$43</f>
        <v>1.3595093301345938E-4</v>
      </c>
    </row>
    <row r="215" spans="2:20">
      <c r="B215" s="87" t="s">
        <v>839</v>
      </c>
      <c r="C215" s="84" t="s">
        <v>840</v>
      </c>
      <c r="D215" s="97" t="s">
        <v>147</v>
      </c>
      <c r="E215" s="97" t="s">
        <v>355</v>
      </c>
      <c r="F215" s="84" t="s">
        <v>841</v>
      </c>
      <c r="G215" s="97" t="s">
        <v>420</v>
      </c>
      <c r="H215" s="84" t="s">
        <v>566</v>
      </c>
      <c r="I215" s="84" t="s">
        <v>187</v>
      </c>
      <c r="J215" s="84"/>
      <c r="K215" s="94">
        <v>1.8299999999999998</v>
      </c>
      <c r="L215" s="97" t="s">
        <v>191</v>
      </c>
      <c r="M215" s="98">
        <v>6.9000000000000006E-2</v>
      </c>
      <c r="N215" s="98">
        <v>1.8200000000000001E-2</v>
      </c>
      <c r="O215" s="94">
        <v>1.5499999999999998</v>
      </c>
      <c r="P215" s="96">
        <v>111.36</v>
      </c>
      <c r="Q215" s="94">
        <v>1.73E-3</v>
      </c>
      <c r="R215" s="95">
        <v>3.441691091571187E-9</v>
      </c>
      <c r="S215" s="95">
        <v>2.857778865249845E-10</v>
      </c>
      <c r="T215" s="95">
        <f>Q215/'סכום נכסי הקרן'!$C$43</f>
        <v>3.4815207779453514E-11</v>
      </c>
    </row>
    <row r="216" spans="2:20">
      <c r="B216" s="87" t="s">
        <v>842</v>
      </c>
      <c r="C216" s="84" t="s">
        <v>843</v>
      </c>
      <c r="D216" s="97" t="s">
        <v>147</v>
      </c>
      <c r="E216" s="97" t="s">
        <v>355</v>
      </c>
      <c r="F216" s="84" t="s">
        <v>844</v>
      </c>
      <c r="G216" s="97" t="s">
        <v>457</v>
      </c>
      <c r="H216" s="84" t="s">
        <v>566</v>
      </c>
      <c r="I216" s="84" t="s">
        <v>187</v>
      </c>
      <c r="J216" s="84"/>
      <c r="K216" s="94">
        <v>2.0500000000000003</v>
      </c>
      <c r="L216" s="97" t="s">
        <v>191</v>
      </c>
      <c r="M216" s="98">
        <v>5.5500000000000001E-2</v>
      </c>
      <c r="N216" s="98">
        <v>1.46E-2</v>
      </c>
      <c r="O216" s="94">
        <v>749817.6</v>
      </c>
      <c r="P216" s="96">
        <v>110.53</v>
      </c>
      <c r="Q216" s="94">
        <v>828.77339000000006</v>
      </c>
      <c r="R216" s="95">
        <v>1.56212E-2</v>
      </c>
      <c r="S216" s="95">
        <v>1.3690468659095187E-4</v>
      </c>
      <c r="T216" s="95">
        <f>Q216/'סכום נכסי הקרן'!$C$43</f>
        <v>1.6678565187822001E-5</v>
      </c>
    </row>
    <row r="217" spans="2:20">
      <c r="B217" s="87" t="s">
        <v>845</v>
      </c>
      <c r="C217" s="84" t="s">
        <v>846</v>
      </c>
      <c r="D217" s="97" t="s">
        <v>147</v>
      </c>
      <c r="E217" s="97" t="s">
        <v>355</v>
      </c>
      <c r="F217" s="84" t="s">
        <v>583</v>
      </c>
      <c r="G217" s="97" t="s">
        <v>357</v>
      </c>
      <c r="H217" s="84" t="s">
        <v>566</v>
      </c>
      <c r="I217" s="84" t="s">
        <v>189</v>
      </c>
      <c r="J217" s="84"/>
      <c r="K217" s="94">
        <v>0.42</v>
      </c>
      <c r="L217" s="97" t="s">
        <v>191</v>
      </c>
      <c r="M217" s="98">
        <v>1.0700000000000001E-2</v>
      </c>
      <c r="N217" s="98">
        <v>7.9000000000000008E-3</v>
      </c>
      <c r="O217" s="94">
        <v>1872201.25</v>
      </c>
      <c r="P217" s="96">
        <v>100.19</v>
      </c>
      <c r="Q217" s="94">
        <v>1875.75838</v>
      </c>
      <c r="R217" s="95">
        <v>1.7830488095238094E-2</v>
      </c>
      <c r="S217" s="95">
        <v>3.0985564477914955E-4</v>
      </c>
      <c r="T217" s="95">
        <f>Q217/'סכום נכסי הקרן'!$C$43</f>
        <v>3.7748507366330127E-5</v>
      </c>
    </row>
    <row r="218" spans="2:20">
      <c r="B218" s="87" t="s">
        <v>847</v>
      </c>
      <c r="C218" s="84" t="s">
        <v>848</v>
      </c>
      <c r="D218" s="97" t="s">
        <v>147</v>
      </c>
      <c r="E218" s="97" t="s">
        <v>355</v>
      </c>
      <c r="F218" s="84" t="s">
        <v>569</v>
      </c>
      <c r="G218" s="97" t="s">
        <v>357</v>
      </c>
      <c r="H218" s="84" t="s">
        <v>566</v>
      </c>
      <c r="I218" s="84" t="s">
        <v>187</v>
      </c>
      <c r="J218" s="84"/>
      <c r="K218" s="94">
        <v>3.34</v>
      </c>
      <c r="L218" s="97" t="s">
        <v>191</v>
      </c>
      <c r="M218" s="98">
        <v>1.52E-2</v>
      </c>
      <c r="N218" s="98">
        <v>1.2399999999999998E-2</v>
      </c>
      <c r="O218" s="94">
        <v>19374360</v>
      </c>
      <c r="P218" s="96">
        <v>100.92</v>
      </c>
      <c r="Q218" s="94">
        <v>19552.603469999998</v>
      </c>
      <c r="R218" s="95">
        <v>3.7644969494423502E-2</v>
      </c>
      <c r="S218" s="95">
        <v>3.2298853732472123E-3</v>
      </c>
      <c r="T218" s="95">
        <f>Q218/'סכום נכסי הקרן'!$C$43</f>
        <v>3.9348436557070157E-4</v>
      </c>
    </row>
    <row r="219" spans="2:20">
      <c r="B219" s="87" t="s">
        <v>849</v>
      </c>
      <c r="C219" s="84" t="s">
        <v>850</v>
      </c>
      <c r="D219" s="97" t="s">
        <v>147</v>
      </c>
      <c r="E219" s="97" t="s">
        <v>355</v>
      </c>
      <c r="F219" s="84" t="s">
        <v>851</v>
      </c>
      <c r="G219" s="97" t="s">
        <v>402</v>
      </c>
      <c r="H219" s="84" t="s">
        <v>566</v>
      </c>
      <c r="I219" s="84" t="s">
        <v>189</v>
      </c>
      <c r="J219" s="84"/>
      <c r="K219" s="94">
        <v>4.2700000000000005</v>
      </c>
      <c r="L219" s="97" t="s">
        <v>191</v>
      </c>
      <c r="M219" s="98">
        <v>6.0499999999999998E-2</v>
      </c>
      <c r="N219" s="98">
        <v>4.9499999999999995E-2</v>
      </c>
      <c r="O219" s="94">
        <v>18487114</v>
      </c>
      <c r="P219" s="96">
        <v>105.42</v>
      </c>
      <c r="Q219" s="94">
        <v>19489.114949999999</v>
      </c>
      <c r="R219" s="95">
        <v>3.0910461037375894E-2</v>
      </c>
      <c r="S219" s="95">
        <v>3.2193977344817794E-3</v>
      </c>
      <c r="T219" s="95">
        <f>Q219/'סכום נכסי הקרן'!$C$43</f>
        <v>3.9220669735370162E-4</v>
      </c>
    </row>
    <row r="220" spans="2:20">
      <c r="B220" s="87" t="s">
        <v>852</v>
      </c>
      <c r="C220" s="84" t="s">
        <v>853</v>
      </c>
      <c r="D220" s="97" t="s">
        <v>147</v>
      </c>
      <c r="E220" s="97" t="s">
        <v>355</v>
      </c>
      <c r="F220" s="84" t="s">
        <v>588</v>
      </c>
      <c r="G220" s="97" t="s">
        <v>402</v>
      </c>
      <c r="H220" s="84" t="s">
        <v>566</v>
      </c>
      <c r="I220" s="84" t="s">
        <v>187</v>
      </c>
      <c r="J220" s="84"/>
      <c r="K220" s="94">
        <v>4.38</v>
      </c>
      <c r="L220" s="97" t="s">
        <v>191</v>
      </c>
      <c r="M220" s="98">
        <v>7.0499999999999993E-2</v>
      </c>
      <c r="N220" s="98">
        <v>2.6999999999999996E-2</v>
      </c>
      <c r="O220" s="94">
        <v>7884.9</v>
      </c>
      <c r="P220" s="96">
        <v>119.67</v>
      </c>
      <c r="Q220" s="94">
        <v>9.4358599999999999</v>
      </c>
      <c r="R220" s="95">
        <v>1.1789082050210913E-5</v>
      </c>
      <c r="S220" s="95">
        <v>1.55870527650037E-6</v>
      </c>
      <c r="T220" s="95">
        <f>Q220/'סכום נכסי הקרן'!$C$43</f>
        <v>1.8989099796406604E-7</v>
      </c>
    </row>
    <row r="221" spans="2:20">
      <c r="B221" s="87" t="s">
        <v>854</v>
      </c>
      <c r="C221" s="84" t="s">
        <v>855</v>
      </c>
      <c r="D221" s="97" t="s">
        <v>147</v>
      </c>
      <c r="E221" s="97" t="s">
        <v>355</v>
      </c>
      <c r="F221" s="84" t="s">
        <v>591</v>
      </c>
      <c r="G221" s="97" t="s">
        <v>420</v>
      </c>
      <c r="H221" s="84" t="s">
        <v>566</v>
      </c>
      <c r="I221" s="84" t="s">
        <v>189</v>
      </c>
      <c r="J221" s="84"/>
      <c r="K221" s="94">
        <v>0.52</v>
      </c>
      <c r="L221" s="97" t="s">
        <v>191</v>
      </c>
      <c r="M221" s="98">
        <v>6.25E-2</v>
      </c>
      <c r="N221" s="98">
        <v>1.03E-2</v>
      </c>
      <c r="O221" s="94">
        <v>1907.25</v>
      </c>
      <c r="P221" s="96">
        <v>105.69</v>
      </c>
      <c r="Q221" s="94">
        <v>2.0157699999999998</v>
      </c>
      <c r="R221" s="95">
        <v>1.165563282037732E-5</v>
      </c>
      <c r="S221" s="95">
        <v>3.3298409845113753E-7</v>
      </c>
      <c r="T221" s="95">
        <f>Q221/'סכום נכסי הקרן'!$C$43</f>
        <v>4.0566156870282662E-8</v>
      </c>
    </row>
    <row r="222" spans="2:20">
      <c r="B222" s="87" t="s">
        <v>856</v>
      </c>
      <c r="C222" s="84" t="s">
        <v>857</v>
      </c>
      <c r="D222" s="97" t="s">
        <v>147</v>
      </c>
      <c r="E222" s="97" t="s">
        <v>355</v>
      </c>
      <c r="F222" s="84" t="s">
        <v>591</v>
      </c>
      <c r="G222" s="97" t="s">
        <v>420</v>
      </c>
      <c r="H222" s="84" t="s">
        <v>566</v>
      </c>
      <c r="I222" s="84" t="s">
        <v>189</v>
      </c>
      <c r="J222" s="84"/>
      <c r="K222" s="94">
        <v>5.2200000000000006</v>
      </c>
      <c r="L222" s="97" t="s">
        <v>191</v>
      </c>
      <c r="M222" s="98">
        <v>4.1399999999999999E-2</v>
      </c>
      <c r="N222" s="98">
        <v>2.9600000000000001E-2</v>
      </c>
      <c r="O222" s="94">
        <v>9579956.7100000009</v>
      </c>
      <c r="P222" s="96">
        <v>106.27</v>
      </c>
      <c r="Q222" s="94">
        <v>10378.925090000001</v>
      </c>
      <c r="R222" s="95">
        <v>1.1915221998964337E-2</v>
      </c>
      <c r="S222" s="95">
        <v>1.7144897552724477E-3</v>
      </c>
      <c r="T222" s="95">
        <f>Q222/'סכום נכסי הקרן'!$C$43</f>
        <v>2.0886961476053947E-4</v>
      </c>
    </row>
    <row r="223" spans="2:20">
      <c r="B223" s="87" t="s">
        <v>858</v>
      </c>
      <c r="C223" s="84" t="s">
        <v>859</v>
      </c>
      <c r="D223" s="97" t="s">
        <v>147</v>
      </c>
      <c r="E223" s="97" t="s">
        <v>355</v>
      </c>
      <c r="F223" s="84" t="s">
        <v>602</v>
      </c>
      <c r="G223" s="97" t="s">
        <v>420</v>
      </c>
      <c r="H223" s="84" t="s">
        <v>566</v>
      </c>
      <c r="I223" s="84" t="s">
        <v>189</v>
      </c>
      <c r="J223" s="84"/>
      <c r="K223" s="94">
        <v>3.4099999999999997</v>
      </c>
      <c r="L223" s="97" t="s">
        <v>191</v>
      </c>
      <c r="M223" s="98">
        <v>1.29E-2</v>
      </c>
      <c r="N223" s="98">
        <v>1.7399999999999999E-2</v>
      </c>
      <c r="O223" s="94">
        <v>21010376</v>
      </c>
      <c r="P223" s="96">
        <v>98.44</v>
      </c>
      <c r="Q223" s="94">
        <v>20682.614130000002</v>
      </c>
      <c r="R223" s="95">
        <v>3.8470536966576457E-2</v>
      </c>
      <c r="S223" s="95">
        <v>3.4165513028226479E-3</v>
      </c>
      <c r="T223" s="95">
        <f>Q223/'סכום נכסי הקרן'!$C$43</f>
        <v>4.162251493400065E-4</v>
      </c>
    </row>
    <row r="224" spans="2:20">
      <c r="B224" s="87" t="s">
        <v>860</v>
      </c>
      <c r="C224" s="84" t="s">
        <v>861</v>
      </c>
      <c r="D224" s="97" t="s">
        <v>147</v>
      </c>
      <c r="E224" s="97" t="s">
        <v>355</v>
      </c>
      <c r="F224" s="84" t="s">
        <v>602</v>
      </c>
      <c r="G224" s="97" t="s">
        <v>420</v>
      </c>
      <c r="H224" s="84" t="s">
        <v>566</v>
      </c>
      <c r="I224" s="84" t="s">
        <v>189</v>
      </c>
      <c r="J224" s="84"/>
      <c r="K224" s="94">
        <v>0.98999999999999988</v>
      </c>
      <c r="L224" s="97" t="s">
        <v>191</v>
      </c>
      <c r="M224" s="98">
        <v>5.5E-2</v>
      </c>
      <c r="N224" s="98">
        <v>9.3999999999999986E-3</v>
      </c>
      <c r="O224" s="94">
        <v>760489.2</v>
      </c>
      <c r="P224" s="96">
        <v>104.53</v>
      </c>
      <c r="Q224" s="94">
        <v>794.93936000000008</v>
      </c>
      <c r="R224" s="95">
        <v>3.1353286169130677E-3</v>
      </c>
      <c r="S224" s="95">
        <v>1.3131565908458025E-4</v>
      </c>
      <c r="T224" s="95">
        <f>Q224/'סכום נכסי הקרן'!$C$43</f>
        <v>1.5997675717032254E-5</v>
      </c>
    </row>
    <row r="225" spans="2:20" s="137" customFormat="1">
      <c r="B225" s="87" t="s">
        <v>862</v>
      </c>
      <c r="C225" s="84" t="s">
        <v>863</v>
      </c>
      <c r="D225" s="97" t="s">
        <v>147</v>
      </c>
      <c r="E225" s="97" t="s">
        <v>355</v>
      </c>
      <c r="F225" s="84"/>
      <c r="G225" s="97" t="s">
        <v>402</v>
      </c>
      <c r="H225" s="84" t="s">
        <v>566</v>
      </c>
      <c r="I225" s="84" t="s">
        <v>189</v>
      </c>
      <c r="J225" s="84"/>
      <c r="K225" s="94">
        <v>3.62</v>
      </c>
      <c r="L225" s="97" t="s">
        <v>191</v>
      </c>
      <c r="M225" s="98">
        <v>5.0999999999999997E-2</v>
      </c>
      <c r="N225" s="98">
        <v>4.6800000000000008E-2</v>
      </c>
      <c r="O225" s="94">
        <v>53359310</v>
      </c>
      <c r="P225" s="96">
        <v>102.98</v>
      </c>
      <c r="Q225" s="94">
        <v>54949.415649999995</v>
      </c>
      <c r="R225" s="95">
        <v>6.2998004722550183E-2</v>
      </c>
      <c r="S225" s="95">
        <v>9.07706813308665E-3</v>
      </c>
      <c r="T225" s="95">
        <f>Q225/'סכום נכסי הקרן'!$C$43</f>
        <v>1.1058238862510432E-3</v>
      </c>
    </row>
    <row r="226" spans="2:20" s="137" customFormat="1">
      <c r="B226" s="87" t="s">
        <v>864</v>
      </c>
      <c r="C226" s="84" t="s">
        <v>865</v>
      </c>
      <c r="D226" s="97" t="s">
        <v>147</v>
      </c>
      <c r="E226" s="97" t="s">
        <v>355</v>
      </c>
      <c r="F226" s="84" t="s">
        <v>866</v>
      </c>
      <c r="G226" s="97" t="s">
        <v>402</v>
      </c>
      <c r="H226" s="84" t="s">
        <v>566</v>
      </c>
      <c r="I226" s="84" t="s">
        <v>189</v>
      </c>
      <c r="J226" s="84"/>
      <c r="K226" s="94">
        <v>4.3900000000000006</v>
      </c>
      <c r="L226" s="97" t="s">
        <v>191</v>
      </c>
      <c r="M226" s="98">
        <v>3.3500000000000002E-2</v>
      </c>
      <c r="N226" s="98">
        <v>1.9900000000000001E-2</v>
      </c>
      <c r="O226" s="94">
        <v>14511000</v>
      </c>
      <c r="P226" s="96">
        <v>106.91</v>
      </c>
      <c r="Q226" s="94">
        <v>15513.709449999998</v>
      </c>
      <c r="R226" s="95">
        <v>3.7952038833427924E-2</v>
      </c>
      <c r="S226" s="95">
        <v>2.5627023692391207E-3</v>
      </c>
      <c r="T226" s="95">
        <f>Q226/'סכום נכסי הקרן'!$C$43</f>
        <v>3.122040566079893E-4</v>
      </c>
    </row>
    <row r="227" spans="2:20" s="137" customFormat="1">
      <c r="B227" s="87" t="s">
        <v>867</v>
      </c>
      <c r="C227" s="84" t="s">
        <v>868</v>
      </c>
      <c r="D227" s="97" t="s">
        <v>147</v>
      </c>
      <c r="E227" s="97" t="s">
        <v>355</v>
      </c>
      <c r="F227" s="84" t="s">
        <v>869</v>
      </c>
      <c r="G227" s="97" t="s">
        <v>870</v>
      </c>
      <c r="H227" s="84" t="s">
        <v>349</v>
      </c>
      <c r="I227" s="84" t="s">
        <v>189</v>
      </c>
      <c r="J227" s="84"/>
      <c r="K227" s="94">
        <v>1.4700000000000002</v>
      </c>
      <c r="L227" s="97" t="s">
        <v>191</v>
      </c>
      <c r="M227" s="98">
        <v>6.3E-2</v>
      </c>
      <c r="N227" s="98">
        <v>1.3000000000000001E-2</v>
      </c>
      <c r="O227" s="94">
        <v>7164000</v>
      </c>
      <c r="P227" s="96">
        <v>107.39</v>
      </c>
      <c r="Q227" s="94">
        <v>7693.4196199999997</v>
      </c>
      <c r="R227" s="95">
        <v>2.5472000000000002E-2</v>
      </c>
      <c r="S227" s="95">
        <v>1.2708723694528608E-3</v>
      </c>
      <c r="T227" s="95">
        <f>Q227/'סכום נכסי הקרן'!$C$43</f>
        <v>1.5482543503169034E-4</v>
      </c>
    </row>
    <row r="228" spans="2:20" s="137" customFormat="1">
      <c r="B228" s="87" t="s">
        <v>871</v>
      </c>
      <c r="C228" s="84" t="s">
        <v>872</v>
      </c>
      <c r="D228" s="97" t="s">
        <v>147</v>
      </c>
      <c r="E228" s="97" t="s">
        <v>355</v>
      </c>
      <c r="F228" s="84" t="s">
        <v>869</v>
      </c>
      <c r="G228" s="97" t="s">
        <v>870</v>
      </c>
      <c r="H228" s="84" t="s">
        <v>349</v>
      </c>
      <c r="I228" s="84" t="s">
        <v>189</v>
      </c>
      <c r="J228" s="84"/>
      <c r="K228" s="94">
        <v>5.32</v>
      </c>
      <c r="L228" s="97" t="s">
        <v>191</v>
      </c>
      <c r="M228" s="98">
        <v>4.7500000000000001E-2</v>
      </c>
      <c r="N228" s="98">
        <v>2.9500000000000002E-2</v>
      </c>
      <c r="O228" s="94">
        <v>14594800</v>
      </c>
      <c r="P228" s="96">
        <v>109.86</v>
      </c>
      <c r="Q228" s="94">
        <v>16033.847920000002</v>
      </c>
      <c r="R228" s="95">
        <v>2.9074465118132196E-2</v>
      </c>
      <c r="S228" s="95">
        <v>2.6486237985205892E-3</v>
      </c>
      <c r="T228" s="95">
        <f>Q228/'סכום נכסי הקרן'!$C$43</f>
        <v>3.2267152996471595E-4</v>
      </c>
    </row>
    <row r="229" spans="2:20" s="137" customFormat="1">
      <c r="B229" s="87" t="s">
        <v>873</v>
      </c>
      <c r="C229" s="84" t="s">
        <v>874</v>
      </c>
      <c r="D229" s="97" t="s">
        <v>147</v>
      </c>
      <c r="E229" s="97" t="s">
        <v>355</v>
      </c>
      <c r="F229" s="84" t="s">
        <v>569</v>
      </c>
      <c r="G229" s="97" t="s">
        <v>357</v>
      </c>
      <c r="H229" s="84" t="s">
        <v>349</v>
      </c>
      <c r="I229" s="84" t="s">
        <v>187</v>
      </c>
      <c r="J229" s="84"/>
      <c r="K229" s="94">
        <v>3.99</v>
      </c>
      <c r="L229" s="97" t="s">
        <v>191</v>
      </c>
      <c r="M229" s="98">
        <v>2.613E-2</v>
      </c>
      <c r="N229" s="98">
        <v>1.5700000000000002E-2</v>
      </c>
      <c r="O229" s="94">
        <v>2325747</v>
      </c>
      <c r="P229" s="96">
        <v>104.25</v>
      </c>
      <c r="Q229" s="94">
        <v>2424.59123</v>
      </c>
      <c r="R229" s="95">
        <v>2.4094014172053705E-2</v>
      </c>
      <c r="S229" s="95">
        <v>4.0051708520023849E-4</v>
      </c>
      <c r="T229" s="95">
        <f>Q229/'סכום נכסי הקרן'!$C$43</f>
        <v>4.8793437833925296E-5</v>
      </c>
    </row>
    <row r="230" spans="2:20" s="137" customFormat="1">
      <c r="B230" s="87" t="s">
        <v>875</v>
      </c>
      <c r="C230" s="84" t="s">
        <v>876</v>
      </c>
      <c r="D230" s="97" t="s">
        <v>147</v>
      </c>
      <c r="E230" s="97" t="s">
        <v>355</v>
      </c>
      <c r="F230" s="84" t="s">
        <v>622</v>
      </c>
      <c r="G230" s="97" t="s">
        <v>519</v>
      </c>
      <c r="H230" s="84" t="s">
        <v>349</v>
      </c>
      <c r="I230" s="84" t="s">
        <v>187</v>
      </c>
      <c r="J230" s="84"/>
      <c r="K230" s="94">
        <v>0.79000000000000015</v>
      </c>
      <c r="L230" s="97" t="s">
        <v>191</v>
      </c>
      <c r="M230" s="98">
        <v>8.5000000000000006E-2</v>
      </c>
      <c r="N230" s="98">
        <v>1.0800000000000002E-2</v>
      </c>
      <c r="O230" s="94">
        <v>1434921.99</v>
      </c>
      <c r="P230" s="96">
        <v>107.59</v>
      </c>
      <c r="Q230" s="94">
        <v>1543.8325699999996</v>
      </c>
      <c r="R230" s="95">
        <v>2.6289566131941959E-3</v>
      </c>
      <c r="S230" s="95">
        <v>2.550249763023324E-4</v>
      </c>
      <c r="T230" s="95">
        <f>Q230/'סכום נכסי הקרן'!$C$43</f>
        <v>3.1068700405339712E-5</v>
      </c>
    </row>
    <row r="231" spans="2:20" s="137" customFormat="1">
      <c r="B231" s="87" t="s">
        <v>877</v>
      </c>
      <c r="C231" s="84" t="s">
        <v>878</v>
      </c>
      <c r="D231" s="97" t="s">
        <v>147</v>
      </c>
      <c r="E231" s="97" t="s">
        <v>355</v>
      </c>
      <c r="F231" s="84" t="s">
        <v>625</v>
      </c>
      <c r="G231" s="97" t="s">
        <v>626</v>
      </c>
      <c r="H231" s="84" t="s">
        <v>349</v>
      </c>
      <c r="I231" s="84" t="s">
        <v>189</v>
      </c>
      <c r="J231" s="84"/>
      <c r="K231" s="94">
        <v>3.3600000000000003</v>
      </c>
      <c r="L231" s="97" t="s">
        <v>191</v>
      </c>
      <c r="M231" s="98">
        <v>3.4000000000000002E-2</v>
      </c>
      <c r="N231" s="98">
        <v>2.8300000000000009E-2</v>
      </c>
      <c r="O231" s="94">
        <v>17875951.890000001</v>
      </c>
      <c r="P231" s="96">
        <v>102.49</v>
      </c>
      <c r="Q231" s="94">
        <v>18321.062489999997</v>
      </c>
      <c r="R231" s="95">
        <v>4.1036972301849287E-2</v>
      </c>
      <c r="S231" s="95">
        <v>3.0264476978522363E-3</v>
      </c>
      <c r="T231" s="95">
        <f>Q231/'סכום נכסי הקרן'!$C$43</f>
        <v>3.6870034527728432E-4</v>
      </c>
    </row>
    <row r="232" spans="2:20" s="137" customFormat="1">
      <c r="B232" s="87" t="s">
        <v>879</v>
      </c>
      <c r="C232" s="84" t="s">
        <v>880</v>
      </c>
      <c r="D232" s="97" t="s">
        <v>147</v>
      </c>
      <c r="E232" s="97" t="s">
        <v>355</v>
      </c>
      <c r="F232" s="84" t="s">
        <v>650</v>
      </c>
      <c r="G232" s="97" t="s">
        <v>178</v>
      </c>
      <c r="H232" s="84" t="s">
        <v>349</v>
      </c>
      <c r="I232" s="84" t="s">
        <v>189</v>
      </c>
      <c r="J232" s="84"/>
      <c r="K232" s="94">
        <v>0.59000000000000008</v>
      </c>
      <c r="L232" s="97" t="s">
        <v>191</v>
      </c>
      <c r="M232" s="98">
        <v>5.45E-2</v>
      </c>
      <c r="N232" s="98">
        <v>8.3000000000000001E-3</v>
      </c>
      <c r="O232" s="94">
        <v>50.49</v>
      </c>
      <c r="P232" s="96">
        <v>104.93</v>
      </c>
      <c r="Q232" s="94">
        <v>5.2969999999999996E-2</v>
      </c>
      <c r="R232" s="95">
        <v>4.4420731881398002E-7</v>
      </c>
      <c r="S232" s="95">
        <v>8.7500893926175877E-9</v>
      </c>
      <c r="T232" s="95">
        <f>Q232/'סכום נכסי הקרן'!$C$43</f>
        <v>1.0659893387732096E-9</v>
      </c>
    </row>
    <row r="233" spans="2:20" s="137" customFormat="1">
      <c r="B233" s="87" t="s">
        <v>881</v>
      </c>
      <c r="C233" s="84" t="s">
        <v>882</v>
      </c>
      <c r="D233" s="97" t="s">
        <v>147</v>
      </c>
      <c r="E233" s="97" t="s">
        <v>355</v>
      </c>
      <c r="F233" s="84" t="s">
        <v>661</v>
      </c>
      <c r="G233" s="97" t="s">
        <v>402</v>
      </c>
      <c r="H233" s="84" t="s">
        <v>654</v>
      </c>
      <c r="I233" s="84" t="s">
        <v>187</v>
      </c>
      <c r="J233" s="84"/>
      <c r="K233" s="94">
        <v>2.8000000000000003</v>
      </c>
      <c r="L233" s="97" t="s">
        <v>191</v>
      </c>
      <c r="M233" s="98">
        <v>0.05</v>
      </c>
      <c r="N233" s="98">
        <v>2.2499999999999999E-2</v>
      </c>
      <c r="O233" s="94">
        <v>10275380</v>
      </c>
      <c r="P233" s="96">
        <v>107.77</v>
      </c>
      <c r="Q233" s="94">
        <v>11073.777029999999</v>
      </c>
      <c r="R233" s="95">
        <v>4.1101520000000002E-2</v>
      </c>
      <c r="S233" s="95">
        <v>1.8292720205100113E-3</v>
      </c>
      <c r="T233" s="95">
        <f>Q233/'סכום נכסי הקרן'!$C$43</f>
        <v>2.2285309144669919E-4</v>
      </c>
    </row>
    <row r="234" spans="2:20" s="137" customFormat="1">
      <c r="B234" s="87" t="s">
        <v>883</v>
      </c>
      <c r="C234" s="84" t="s">
        <v>884</v>
      </c>
      <c r="D234" s="97" t="s">
        <v>147</v>
      </c>
      <c r="E234" s="97" t="s">
        <v>355</v>
      </c>
      <c r="F234" s="84" t="s">
        <v>661</v>
      </c>
      <c r="G234" s="97" t="s">
        <v>402</v>
      </c>
      <c r="H234" s="84" t="s">
        <v>654</v>
      </c>
      <c r="I234" s="84" t="s">
        <v>187</v>
      </c>
      <c r="J234" s="84"/>
      <c r="K234" s="94">
        <v>4.0700000000000012</v>
      </c>
      <c r="L234" s="97" t="s">
        <v>191</v>
      </c>
      <c r="M234" s="98">
        <v>4.6500000000000007E-2</v>
      </c>
      <c r="N234" s="98">
        <v>3.0900000000000007E-2</v>
      </c>
      <c r="O234" s="94">
        <v>8849079</v>
      </c>
      <c r="P234" s="96">
        <v>106.49</v>
      </c>
      <c r="Q234" s="94">
        <v>9423.3839299999981</v>
      </c>
      <c r="R234" s="95">
        <v>4.5622063579544549E-2</v>
      </c>
      <c r="S234" s="95">
        <v>1.556644360363527E-3</v>
      </c>
      <c r="T234" s="95">
        <f>Q234/'סכום נכסי הקרן'!$C$43</f>
        <v>1.8963992457139489E-4</v>
      </c>
    </row>
    <row r="235" spans="2:20" s="137" customFormat="1">
      <c r="B235" s="87" t="s">
        <v>885</v>
      </c>
      <c r="C235" s="84" t="s">
        <v>886</v>
      </c>
      <c r="D235" s="97" t="s">
        <v>147</v>
      </c>
      <c r="E235" s="97" t="s">
        <v>355</v>
      </c>
      <c r="F235" s="84" t="s">
        <v>666</v>
      </c>
      <c r="G235" s="97" t="s">
        <v>626</v>
      </c>
      <c r="H235" s="84" t="s">
        <v>654</v>
      </c>
      <c r="I235" s="84" t="s">
        <v>187</v>
      </c>
      <c r="J235" s="84"/>
      <c r="K235" s="94">
        <v>2.6100000000000008</v>
      </c>
      <c r="L235" s="97" t="s">
        <v>191</v>
      </c>
      <c r="M235" s="98">
        <v>3.3000000000000002E-2</v>
      </c>
      <c r="N235" s="98">
        <v>2.4799999999999999E-2</v>
      </c>
      <c r="O235" s="94">
        <v>11103949.900000002</v>
      </c>
      <c r="P235" s="96">
        <v>102.63</v>
      </c>
      <c r="Q235" s="94">
        <v>11395.983399999999</v>
      </c>
      <c r="R235" s="95">
        <v>1.8961388308843603E-2</v>
      </c>
      <c r="S235" s="95">
        <v>1.882497139263472E-3</v>
      </c>
      <c r="T235" s="95">
        <f>Q235/'סכום נכסי הקרן'!$C$43</f>
        <v>2.2933730053306537E-4</v>
      </c>
    </row>
    <row r="236" spans="2:20" s="137" customFormat="1">
      <c r="B236" s="87" t="s">
        <v>887</v>
      </c>
      <c r="C236" s="84" t="s">
        <v>888</v>
      </c>
      <c r="D236" s="97" t="s">
        <v>147</v>
      </c>
      <c r="E236" s="97" t="s">
        <v>355</v>
      </c>
      <c r="F236" s="84" t="s">
        <v>889</v>
      </c>
      <c r="G236" s="97" t="s">
        <v>402</v>
      </c>
      <c r="H236" s="84" t="s">
        <v>654</v>
      </c>
      <c r="I236" s="84" t="s">
        <v>187</v>
      </c>
      <c r="J236" s="84"/>
      <c r="K236" s="94">
        <v>0.42</v>
      </c>
      <c r="L236" s="97" t="s">
        <v>191</v>
      </c>
      <c r="M236" s="98">
        <v>5.62E-2</v>
      </c>
      <c r="N236" s="98">
        <v>1.1700000000000004E-2</v>
      </c>
      <c r="O236" s="94">
        <v>941788.5</v>
      </c>
      <c r="P236" s="96">
        <v>102.3</v>
      </c>
      <c r="Q236" s="94">
        <v>963.44964999999991</v>
      </c>
      <c r="R236" s="95">
        <v>2.224588642129282E-2</v>
      </c>
      <c r="S236" s="95">
        <v>1.591517946533156E-4</v>
      </c>
      <c r="T236" s="95">
        <f>Q236/'סכום נכסי הקרן'!$C$43</f>
        <v>1.9388843786006799E-5</v>
      </c>
    </row>
    <row r="237" spans="2:20" s="137" customFormat="1">
      <c r="B237" s="87" t="s">
        <v>890</v>
      </c>
      <c r="C237" s="84" t="s">
        <v>891</v>
      </c>
      <c r="D237" s="97" t="s">
        <v>147</v>
      </c>
      <c r="E237" s="97" t="s">
        <v>355</v>
      </c>
      <c r="F237" s="84" t="s">
        <v>672</v>
      </c>
      <c r="G237" s="97" t="s">
        <v>402</v>
      </c>
      <c r="H237" s="84" t="s">
        <v>654</v>
      </c>
      <c r="I237" s="84" t="s">
        <v>189</v>
      </c>
      <c r="J237" s="84"/>
      <c r="K237" s="94">
        <v>5.7299999999999995</v>
      </c>
      <c r="L237" s="97" t="s">
        <v>191</v>
      </c>
      <c r="M237" s="98">
        <v>6.9000000000000006E-2</v>
      </c>
      <c r="N237" s="98">
        <v>6.9500000000000006E-2</v>
      </c>
      <c r="O237" s="94">
        <v>14715733</v>
      </c>
      <c r="P237" s="96">
        <v>101.21</v>
      </c>
      <c r="Q237" s="94">
        <v>14893.792880000001</v>
      </c>
      <c r="R237" s="95">
        <v>4.0768207645701333E-2</v>
      </c>
      <c r="S237" s="95">
        <v>2.4602986425359898E-3</v>
      </c>
      <c r="T237" s="95">
        <f>Q237/'סכום נכסי הקרן'!$C$43</f>
        <v>2.9972860909904358E-4</v>
      </c>
    </row>
    <row r="238" spans="2:20" s="137" customFormat="1">
      <c r="B238" s="87" t="s">
        <v>892</v>
      </c>
      <c r="C238" s="84" t="s">
        <v>893</v>
      </c>
      <c r="D238" s="97" t="s">
        <v>147</v>
      </c>
      <c r="E238" s="97" t="s">
        <v>355</v>
      </c>
      <c r="F238" s="84" t="s">
        <v>894</v>
      </c>
      <c r="G238" s="97" t="s">
        <v>626</v>
      </c>
      <c r="H238" s="84" t="s">
        <v>654</v>
      </c>
      <c r="I238" s="84" t="s">
        <v>187</v>
      </c>
      <c r="J238" s="84"/>
      <c r="K238" s="94">
        <v>0.42</v>
      </c>
      <c r="L238" s="97" t="s">
        <v>191</v>
      </c>
      <c r="M238" s="98">
        <v>6.6500000000000004E-2</v>
      </c>
      <c r="N238" s="98">
        <v>9.700000000000002E-3</v>
      </c>
      <c r="O238" s="94">
        <v>1941600</v>
      </c>
      <c r="P238" s="96">
        <v>102.91</v>
      </c>
      <c r="Q238" s="94">
        <v>1998.1006499999999</v>
      </c>
      <c r="R238" s="95">
        <v>3.5798110163632171E-2</v>
      </c>
      <c r="S238" s="95">
        <v>3.3006530683306226E-4</v>
      </c>
      <c r="T238" s="95">
        <f>Q238/'סכום נכסי הקרן'!$C$43</f>
        <v>4.0210571846249203E-5</v>
      </c>
    </row>
    <row r="239" spans="2:20" s="137" customFormat="1">
      <c r="B239" s="87" t="s">
        <v>895</v>
      </c>
      <c r="C239" s="84" t="s">
        <v>896</v>
      </c>
      <c r="D239" s="97" t="s">
        <v>147</v>
      </c>
      <c r="E239" s="97" t="s">
        <v>355</v>
      </c>
      <c r="F239" s="84" t="s">
        <v>894</v>
      </c>
      <c r="G239" s="97" t="s">
        <v>626</v>
      </c>
      <c r="H239" s="84" t="s">
        <v>654</v>
      </c>
      <c r="I239" s="84" t="s">
        <v>187</v>
      </c>
      <c r="J239" s="84"/>
      <c r="K239" s="94">
        <v>0.9099999999999997</v>
      </c>
      <c r="L239" s="97" t="s">
        <v>191</v>
      </c>
      <c r="M239" s="98">
        <v>2.3700000000000002E-2</v>
      </c>
      <c r="N239" s="98">
        <v>1.1699999999999999E-2</v>
      </c>
      <c r="O239" s="94">
        <v>184367.1</v>
      </c>
      <c r="P239" s="96">
        <v>101.25</v>
      </c>
      <c r="Q239" s="94">
        <v>186.67170000000002</v>
      </c>
      <c r="R239" s="95">
        <v>6.0250686274509807E-3</v>
      </c>
      <c r="S239" s="95">
        <v>3.0836210346835809E-5</v>
      </c>
      <c r="T239" s="95">
        <f>Q239/'סכום נכסי הקרן'!$C$43</f>
        <v>3.7566555040715683E-6</v>
      </c>
    </row>
    <row r="240" spans="2:20" s="137" customFormat="1">
      <c r="B240" s="87" t="s">
        <v>897</v>
      </c>
      <c r="C240" s="84" t="s">
        <v>898</v>
      </c>
      <c r="D240" s="97" t="s">
        <v>147</v>
      </c>
      <c r="E240" s="97" t="s">
        <v>355</v>
      </c>
      <c r="F240" s="84"/>
      <c r="G240" s="97" t="s">
        <v>402</v>
      </c>
      <c r="H240" s="84" t="s">
        <v>654</v>
      </c>
      <c r="I240" s="84" t="s">
        <v>187</v>
      </c>
      <c r="J240" s="84"/>
      <c r="K240" s="94">
        <v>5.3199999999999994</v>
      </c>
      <c r="L240" s="97" t="s">
        <v>191</v>
      </c>
      <c r="M240" s="98">
        <v>4.5999999999999999E-2</v>
      </c>
      <c r="N240" s="98">
        <v>5.0799999999999998E-2</v>
      </c>
      <c r="O240" s="94">
        <v>14849088</v>
      </c>
      <c r="P240" s="96">
        <v>98.98</v>
      </c>
      <c r="Q240" s="94">
        <v>14697.62761</v>
      </c>
      <c r="R240" s="95">
        <v>6.1871200000000001E-2</v>
      </c>
      <c r="S240" s="95">
        <v>2.4278941938248896E-3</v>
      </c>
      <c r="T240" s="95">
        <f>Q240/'סכום נכסי הקרן'!$C$43</f>
        <v>2.9578090121802473E-4</v>
      </c>
    </row>
    <row r="241" spans="2:20" s="137" customFormat="1">
      <c r="B241" s="87" t="s">
        <v>899</v>
      </c>
      <c r="C241" s="84" t="s">
        <v>900</v>
      </c>
      <c r="D241" s="97" t="s">
        <v>147</v>
      </c>
      <c r="E241" s="97" t="s">
        <v>355</v>
      </c>
      <c r="F241" s="84" t="s">
        <v>901</v>
      </c>
      <c r="G241" s="97" t="s">
        <v>626</v>
      </c>
      <c r="H241" s="84" t="s">
        <v>693</v>
      </c>
      <c r="I241" s="84" t="s">
        <v>187</v>
      </c>
      <c r="J241" s="84"/>
      <c r="K241" s="94">
        <v>2.2799999999999994</v>
      </c>
      <c r="L241" s="97" t="s">
        <v>191</v>
      </c>
      <c r="M241" s="98">
        <v>4.2999999999999997E-2</v>
      </c>
      <c r="N241" s="98">
        <v>3.3900000000000007E-2</v>
      </c>
      <c r="O241" s="94">
        <v>35700752.500000007</v>
      </c>
      <c r="P241" s="96">
        <v>102.52</v>
      </c>
      <c r="Q241" s="94">
        <v>36600.412649999998</v>
      </c>
      <c r="R241" s="95">
        <v>4.9456478181034068E-2</v>
      </c>
      <c r="S241" s="95">
        <v>6.0460049555256107E-3</v>
      </c>
      <c r="T241" s="95">
        <f>Q241/'סכום נכסי הקרן'!$C$43</f>
        <v>7.3656125504247905E-4</v>
      </c>
    </row>
    <row r="242" spans="2:20" s="137" customFormat="1">
      <c r="B242" s="87" t="s">
        <v>902</v>
      </c>
      <c r="C242" s="84" t="s">
        <v>903</v>
      </c>
      <c r="D242" s="97" t="s">
        <v>147</v>
      </c>
      <c r="E242" s="97" t="s">
        <v>355</v>
      </c>
      <c r="F242" s="84" t="s">
        <v>901</v>
      </c>
      <c r="G242" s="97" t="s">
        <v>626</v>
      </c>
      <c r="H242" s="84" t="s">
        <v>693</v>
      </c>
      <c r="I242" s="84" t="s">
        <v>187</v>
      </c>
      <c r="J242" s="84"/>
      <c r="K242" s="94">
        <v>3.1700000000000008</v>
      </c>
      <c r="L242" s="97" t="s">
        <v>191</v>
      </c>
      <c r="M242" s="98">
        <v>4.2500000000000003E-2</v>
      </c>
      <c r="N242" s="98">
        <v>3.9899999999999991E-2</v>
      </c>
      <c r="O242" s="94">
        <v>14319205</v>
      </c>
      <c r="P242" s="96">
        <v>101.86</v>
      </c>
      <c r="Q242" s="94">
        <v>14585.542079999999</v>
      </c>
      <c r="R242" s="95">
        <v>2.7677930457271755E-2</v>
      </c>
      <c r="S242" s="95">
        <v>2.4093788378286855E-3</v>
      </c>
      <c r="T242" s="95">
        <f>Q242/'סכום נכסי הקרן'!$C$43</f>
        <v>2.9352524745153907E-4</v>
      </c>
    </row>
    <row r="243" spans="2:20" s="137" customFormat="1">
      <c r="B243" s="87" t="s">
        <v>904</v>
      </c>
      <c r="C243" s="84" t="s">
        <v>905</v>
      </c>
      <c r="D243" s="97" t="s">
        <v>147</v>
      </c>
      <c r="E243" s="97" t="s">
        <v>355</v>
      </c>
      <c r="F243" s="84" t="s">
        <v>692</v>
      </c>
      <c r="G243" s="97" t="s">
        <v>461</v>
      </c>
      <c r="H243" s="84" t="s">
        <v>693</v>
      </c>
      <c r="I243" s="84" t="s">
        <v>189</v>
      </c>
      <c r="J243" s="84"/>
      <c r="K243" s="94">
        <v>3.1499999999999995</v>
      </c>
      <c r="L243" s="97" t="s">
        <v>191</v>
      </c>
      <c r="M243" s="98">
        <v>0.06</v>
      </c>
      <c r="N243" s="98">
        <v>2.8299999999999992E-2</v>
      </c>
      <c r="O243" s="94">
        <v>16914000</v>
      </c>
      <c r="P243" s="96">
        <v>110.17</v>
      </c>
      <c r="Q243" s="94">
        <v>18634.153240000003</v>
      </c>
      <c r="R243" s="95">
        <v>2.4732676817290238E-2</v>
      </c>
      <c r="S243" s="95">
        <v>3.0781670116242156E-3</v>
      </c>
      <c r="T243" s="95">
        <f>Q243/'סכום נכסי הקרן'!$C$43</f>
        <v>3.7500110800276127E-4</v>
      </c>
    </row>
    <row r="244" spans="2:20" s="137" customFormat="1">
      <c r="B244" s="87" t="s">
        <v>906</v>
      </c>
      <c r="C244" s="84" t="s">
        <v>907</v>
      </c>
      <c r="D244" s="97" t="s">
        <v>147</v>
      </c>
      <c r="E244" s="97" t="s">
        <v>355</v>
      </c>
      <c r="F244" s="84" t="s">
        <v>692</v>
      </c>
      <c r="G244" s="97" t="s">
        <v>461</v>
      </c>
      <c r="H244" s="84" t="s">
        <v>693</v>
      </c>
      <c r="I244" s="84" t="s">
        <v>189</v>
      </c>
      <c r="J244" s="84"/>
      <c r="K244" s="94">
        <v>5.379999999999999</v>
      </c>
      <c r="L244" s="97" t="s">
        <v>191</v>
      </c>
      <c r="M244" s="98">
        <v>5.9000000000000004E-2</v>
      </c>
      <c r="N244" s="98">
        <v>4.2599999999999992E-2</v>
      </c>
      <c r="O244" s="94">
        <v>3181115</v>
      </c>
      <c r="P244" s="96">
        <v>109.15</v>
      </c>
      <c r="Q244" s="94">
        <v>3472.1870200000003</v>
      </c>
      <c r="R244" s="95">
        <v>4.4594778351917325E-3</v>
      </c>
      <c r="S244" s="95">
        <v>5.7356894115322783E-4</v>
      </c>
      <c r="T244" s="95">
        <f>Q244/'סכום נכסי הקרן'!$C$43</f>
        <v>6.9875671994463307E-5</v>
      </c>
    </row>
    <row r="245" spans="2:20" s="137" customFormat="1">
      <c r="B245" s="87" t="s">
        <v>908</v>
      </c>
      <c r="C245" s="84" t="s">
        <v>909</v>
      </c>
      <c r="D245" s="97" t="s">
        <v>147</v>
      </c>
      <c r="E245" s="97" t="s">
        <v>355</v>
      </c>
      <c r="F245" s="84" t="s">
        <v>696</v>
      </c>
      <c r="G245" s="97" t="s">
        <v>519</v>
      </c>
      <c r="H245" s="84" t="s">
        <v>693</v>
      </c>
      <c r="I245" s="84" t="s">
        <v>187</v>
      </c>
      <c r="J245" s="84"/>
      <c r="K245" s="94">
        <v>1.1399999999999999</v>
      </c>
      <c r="L245" s="97" t="s">
        <v>191</v>
      </c>
      <c r="M245" s="98">
        <v>5.1699999999999996E-2</v>
      </c>
      <c r="N245" s="98">
        <v>2.2899999999999997E-2</v>
      </c>
      <c r="O245" s="94">
        <v>1.32</v>
      </c>
      <c r="P245" s="96">
        <v>103.7</v>
      </c>
      <c r="Q245" s="94">
        <v>1.3600000000000001E-3</v>
      </c>
      <c r="R245" s="95">
        <v>2.2013269598914226E-8</v>
      </c>
      <c r="S245" s="95">
        <v>2.2465776050519012E-10</v>
      </c>
      <c r="T245" s="95">
        <f>Q245/'סכום נכסי הקרן'!$C$43</f>
        <v>2.7369180682113748E-11</v>
      </c>
    </row>
    <row r="246" spans="2:20" s="137" customFormat="1">
      <c r="B246" s="87" t="s">
        <v>910</v>
      </c>
      <c r="C246" s="84" t="s">
        <v>911</v>
      </c>
      <c r="D246" s="97" t="s">
        <v>147</v>
      </c>
      <c r="E246" s="97" t="s">
        <v>355</v>
      </c>
      <c r="F246" s="84" t="s">
        <v>912</v>
      </c>
      <c r="G246" s="97" t="s">
        <v>626</v>
      </c>
      <c r="H246" s="84" t="s">
        <v>693</v>
      </c>
      <c r="I246" s="84" t="s">
        <v>189</v>
      </c>
      <c r="J246" s="84"/>
      <c r="K246" s="94">
        <v>3.0199999999999991</v>
      </c>
      <c r="L246" s="97" t="s">
        <v>191</v>
      </c>
      <c r="M246" s="98">
        <v>4.7E-2</v>
      </c>
      <c r="N246" s="98">
        <v>2.9899999999999993E-2</v>
      </c>
      <c r="O246" s="94">
        <v>3036000</v>
      </c>
      <c r="P246" s="96">
        <v>105.65</v>
      </c>
      <c r="Q246" s="94">
        <v>3207.5339000000004</v>
      </c>
      <c r="R246" s="95">
        <v>2.7563916327716445E-2</v>
      </c>
      <c r="S246" s="95">
        <v>5.2985101670476357E-4</v>
      </c>
      <c r="T246" s="95">
        <f>Q246/'סכום נכסי הקרן'!$C$43</f>
        <v>6.4549687391988946E-5</v>
      </c>
    </row>
    <row r="247" spans="2:20" s="137" customFormat="1">
      <c r="B247" s="87" t="s">
        <v>913</v>
      </c>
      <c r="C247" s="84" t="s">
        <v>914</v>
      </c>
      <c r="D247" s="97" t="s">
        <v>147</v>
      </c>
      <c r="E247" s="97" t="s">
        <v>355</v>
      </c>
      <c r="F247" s="84" t="s">
        <v>703</v>
      </c>
      <c r="G247" s="97" t="s">
        <v>402</v>
      </c>
      <c r="H247" s="84" t="s">
        <v>693</v>
      </c>
      <c r="I247" s="84" t="s">
        <v>187</v>
      </c>
      <c r="J247" s="84"/>
      <c r="K247" s="94">
        <v>1.7300000000000002</v>
      </c>
      <c r="L247" s="97" t="s">
        <v>191</v>
      </c>
      <c r="M247" s="98">
        <v>3.5200000000000002E-2</v>
      </c>
      <c r="N247" s="98">
        <v>3.1E-2</v>
      </c>
      <c r="O247" s="94">
        <v>624680.09999999986</v>
      </c>
      <c r="P247" s="96">
        <v>101</v>
      </c>
      <c r="Q247" s="94">
        <v>630.92692</v>
      </c>
      <c r="R247" s="95">
        <v>3.3308650980655619E-3</v>
      </c>
      <c r="S247" s="95">
        <v>1.0422252124238032E-4</v>
      </c>
      <c r="T247" s="95">
        <f>Q247/'סכום נכסי הקרן'!$C$43</f>
        <v>1.2697024169624651E-5</v>
      </c>
    </row>
    <row r="248" spans="2:20" s="137" customFormat="1">
      <c r="B248" s="87" t="s">
        <v>915</v>
      </c>
      <c r="C248" s="84" t="s">
        <v>916</v>
      </c>
      <c r="D248" s="97" t="s">
        <v>147</v>
      </c>
      <c r="E248" s="97" t="s">
        <v>355</v>
      </c>
      <c r="F248" s="84" t="s">
        <v>710</v>
      </c>
      <c r="G248" s="97" t="s">
        <v>402</v>
      </c>
      <c r="H248" s="84" t="s">
        <v>714</v>
      </c>
      <c r="I248" s="84" t="s">
        <v>189</v>
      </c>
      <c r="J248" s="84"/>
      <c r="K248" s="94">
        <v>4.1300000000000008</v>
      </c>
      <c r="L248" s="97" t="s">
        <v>191</v>
      </c>
      <c r="M248" s="98">
        <v>6.4899999999999999E-2</v>
      </c>
      <c r="N248" s="98">
        <v>4.130000000000001E-2</v>
      </c>
      <c r="O248" s="94">
        <v>5632276.7999999998</v>
      </c>
      <c r="P248" s="96">
        <v>111.76</v>
      </c>
      <c r="Q248" s="94">
        <v>6294.63256</v>
      </c>
      <c r="R248" s="95">
        <v>1.3398514664943215E-2</v>
      </c>
      <c r="S248" s="95">
        <v>1.0398073927445968E-3</v>
      </c>
      <c r="T248" s="95">
        <f>Q248/'סכום נכסי הקרן'!$C$43</f>
        <v>1.2667568813393837E-4</v>
      </c>
    </row>
    <row r="249" spans="2:20" s="137" customFormat="1">
      <c r="B249" s="87" t="s">
        <v>917</v>
      </c>
      <c r="C249" s="84" t="s">
        <v>918</v>
      </c>
      <c r="D249" s="97" t="s">
        <v>147</v>
      </c>
      <c r="E249" s="97" t="s">
        <v>355</v>
      </c>
      <c r="F249" s="84" t="s">
        <v>723</v>
      </c>
      <c r="G249" s="97" t="s">
        <v>519</v>
      </c>
      <c r="H249" s="84" t="s">
        <v>919</v>
      </c>
      <c r="I249" s="84" t="s">
        <v>187</v>
      </c>
      <c r="J249" s="84"/>
      <c r="K249" s="94">
        <v>0.92999999999999983</v>
      </c>
      <c r="L249" s="97" t="s">
        <v>191</v>
      </c>
      <c r="M249" s="98">
        <v>6.7000000000000004E-2</v>
      </c>
      <c r="N249" s="98">
        <v>6.0299999999999992E-2</v>
      </c>
      <c r="O249" s="94">
        <v>2.2400000000000002</v>
      </c>
      <c r="P249" s="96">
        <v>103.74</v>
      </c>
      <c r="Q249" s="94">
        <v>2.3200000000000004E-3</v>
      </c>
      <c r="R249" s="95">
        <v>4.3185053467915955E-9</v>
      </c>
      <c r="S249" s="95">
        <v>3.832397090970891E-10</v>
      </c>
      <c r="T249" s="95">
        <f>Q249/'סכום נכסי הקרן'!$C$43</f>
        <v>4.6688602340076397E-11</v>
      </c>
    </row>
    <row r="250" spans="2:20" s="137" customFormat="1">
      <c r="B250" s="87" t="s">
        <v>920</v>
      </c>
      <c r="C250" s="84" t="s">
        <v>921</v>
      </c>
      <c r="D250" s="97" t="s">
        <v>147</v>
      </c>
      <c r="E250" s="97" t="s">
        <v>355</v>
      </c>
      <c r="F250" s="84" t="s">
        <v>750</v>
      </c>
      <c r="G250" s="97" t="s">
        <v>420</v>
      </c>
      <c r="H250" s="84" t="s">
        <v>747</v>
      </c>
      <c r="I250" s="84"/>
      <c r="J250" s="84"/>
      <c r="K250" s="94">
        <v>4.919999999999999</v>
      </c>
      <c r="L250" s="97" t="s">
        <v>191</v>
      </c>
      <c r="M250" s="98">
        <v>5.5E-2</v>
      </c>
      <c r="N250" s="98">
        <v>4.3799999999999978E-2</v>
      </c>
      <c r="O250" s="94">
        <v>5822075.3799999999</v>
      </c>
      <c r="P250" s="96">
        <v>105.74</v>
      </c>
      <c r="Q250" s="94">
        <v>6156.2625100000014</v>
      </c>
      <c r="R250" s="95">
        <v>1.0785225256683186E-2</v>
      </c>
      <c r="S250" s="95">
        <v>1.0169501092490154E-3</v>
      </c>
      <c r="T250" s="95">
        <f>Q250/'סכום נכסי הקרן'!$C$43</f>
        <v>1.2389107423728906E-4</v>
      </c>
    </row>
    <row r="251" spans="2:20" s="137" customFormat="1">
      <c r="B251" s="87" t="s">
        <v>922</v>
      </c>
      <c r="C251" s="84" t="s">
        <v>923</v>
      </c>
      <c r="D251" s="97" t="s">
        <v>147</v>
      </c>
      <c r="E251" s="97" t="s">
        <v>355</v>
      </c>
      <c r="F251" s="84" t="s">
        <v>924</v>
      </c>
      <c r="G251" s="97" t="s">
        <v>217</v>
      </c>
      <c r="H251" s="84" t="s">
        <v>747</v>
      </c>
      <c r="I251" s="84"/>
      <c r="J251" s="84"/>
      <c r="K251" s="94">
        <v>0.47000000000000008</v>
      </c>
      <c r="L251" s="97" t="s">
        <v>191</v>
      </c>
      <c r="M251" s="98">
        <v>7.2999999999999995E-2</v>
      </c>
      <c r="N251" s="98">
        <v>1.7599999999999998E-2</v>
      </c>
      <c r="O251" s="94">
        <v>1663666.66</v>
      </c>
      <c r="P251" s="96">
        <v>102.8</v>
      </c>
      <c r="Q251" s="94">
        <v>1710.24929</v>
      </c>
      <c r="R251" s="95">
        <v>3.0505744663872288E-2</v>
      </c>
      <c r="S251" s="95">
        <v>2.8251527602719958E-4</v>
      </c>
      <c r="T251" s="95">
        <f>Q251/'סכום נכסי הקרן'!$C$43</f>
        <v>3.4417736639313783E-5</v>
      </c>
    </row>
    <row r="252" spans="2:20" s="137" customFormat="1">
      <c r="B252" s="87" t="s">
        <v>925</v>
      </c>
      <c r="C252" s="84" t="s">
        <v>926</v>
      </c>
      <c r="D252" s="97" t="s">
        <v>147</v>
      </c>
      <c r="E252" s="97" t="s">
        <v>355</v>
      </c>
      <c r="F252" s="84" t="s">
        <v>927</v>
      </c>
      <c r="G252" s="97" t="s">
        <v>461</v>
      </c>
      <c r="H252" s="84" t="s">
        <v>747</v>
      </c>
      <c r="I252" s="84"/>
      <c r="J252" s="84"/>
      <c r="K252" s="94">
        <v>6.3499999999999979</v>
      </c>
      <c r="L252" s="97" t="s">
        <v>191</v>
      </c>
      <c r="M252" s="98">
        <v>3.4500000000000003E-2</v>
      </c>
      <c r="N252" s="98">
        <v>0.27229999999999988</v>
      </c>
      <c r="O252" s="94">
        <v>388448.01</v>
      </c>
      <c r="P252" s="96">
        <v>31.1</v>
      </c>
      <c r="Q252" s="94">
        <v>120.80734000000002</v>
      </c>
      <c r="R252" s="95">
        <v>6.6535897308512995E-4</v>
      </c>
      <c r="S252" s="95">
        <v>1.9956107688962558E-5</v>
      </c>
      <c r="T252" s="95">
        <f>Q252/'סכום נכסי הקרן'!$C$43</f>
        <v>2.4311749383717264E-6</v>
      </c>
    </row>
    <row r="253" spans="2:20" s="137" customFormat="1">
      <c r="B253" s="87" t="s">
        <v>928</v>
      </c>
      <c r="C253" s="84" t="s">
        <v>929</v>
      </c>
      <c r="D253" s="97" t="s">
        <v>147</v>
      </c>
      <c r="E253" s="97" t="s">
        <v>355</v>
      </c>
      <c r="F253" s="84" t="s">
        <v>930</v>
      </c>
      <c r="G253" s="97" t="s">
        <v>519</v>
      </c>
      <c r="H253" s="84" t="s">
        <v>747</v>
      </c>
      <c r="I253" s="84"/>
      <c r="J253" s="84"/>
      <c r="K253" s="94">
        <v>0.42000000000000004</v>
      </c>
      <c r="L253" s="97" t="s">
        <v>191</v>
      </c>
      <c r="M253" s="98">
        <v>5.62E-2</v>
      </c>
      <c r="N253" s="98">
        <v>1.32E-2</v>
      </c>
      <c r="O253" s="94">
        <v>287884.19999999995</v>
      </c>
      <c r="P253" s="96">
        <v>102.24</v>
      </c>
      <c r="Q253" s="94">
        <v>294.33280999999999</v>
      </c>
      <c r="R253" s="95">
        <v>1.9769697509087414E-2</v>
      </c>
      <c r="S253" s="95">
        <v>4.8620698483676197E-5</v>
      </c>
      <c r="T253" s="95">
        <f>Q253/'סכום נכסי הקרן'!$C$43</f>
        <v>5.9232704835031285E-6</v>
      </c>
    </row>
    <row r="254" spans="2:20" s="137" customFormat="1">
      <c r="B254" s="83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94"/>
      <c r="P254" s="96"/>
      <c r="Q254" s="84"/>
      <c r="R254" s="84"/>
      <c r="S254" s="95"/>
      <c r="T254" s="84"/>
    </row>
    <row r="255" spans="2:20" s="137" customFormat="1">
      <c r="B255" s="101" t="s">
        <v>61</v>
      </c>
      <c r="C255" s="82"/>
      <c r="D255" s="82"/>
      <c r="E255" s="82"/>
      <c r="F255" s="82"/>
      <c r="G255" s="82"/>
      <c r="H255" s="82"/>
      <c r="I255" s="82"/>
      <c r="J255" s="82"/>
      <c r="K255" s="91">
        <v>4.8940297250619293</v>
      </c>
      <c r="L255" s="82"/>
      <c r="M255" s="82"/>
      <c r="N255" s="103">
        <v>5.2881337627786823E-2</v>
      </c>
      <c r="O255" s="91"/>
      <c r="P255" s="93"/>
      <c r="Q255" s="91">
        <v>31096.098040000001</v>
      </c>
      <c r="R255" s="82"/>
      <c r="S255" s="92">
        <v>5.1367498133207583E-3</v>
      </c>
      <c r="T255" s="92">
        <f>Q255/'סכום נכסי הקרן'!$C$43</f>
        <v>6.2579023953344352E-4</v>
      </c>
    </row>
    <row r="256" spans="2:20" s="137" customFormat="1">
      <c r="B256" s="87" t="s">
        <v>931</v>
      </c>
      <c r="C256" s="84" t="s">
        <v>932</v>
      </c>
      <c r="D256" s="97" t="s">
        <v>147</v>
      </c>
      <c r="E256" s="97" t="s">
        <v>355</v>
      </c>
      <c r="F256" s="84" t="s">
        <v>692</v>
      </c>
      <c r="G256" s="97" t="s">
        <v>461</v>
      </c>
      <c r="H256" s="84" t="s">
        <v>693</v>
      </c>
      <c r="I256" s="84" t="s">
        <v>189</v>
      </c>
      <c r="J256" s="84"/>
      <c r="K256" s="94">
        <v>4.95</v>
      </c>
      <c r="L256" s="97" t="s">
        <v>191</v>
      </c>
      <c r="M256" s="98">
        <v>6.7000000000000004E-2</v>
      </c>
      <c r="N256" s="98">
        <v>5.5400000000000012E-2</v>
      </c>
      <c r="O256" s="94">
        <v>15700500</v>
      </c>
      <c r="P256" s="96">
        <v>105.68</v>
      </c>
      <c r="Q256" s="94">
        <v>16592.288399999998</v>
      </c>
      <c r="R256" s="95">
        <v>1.3037066437930178E-2</v>
      </c>
      <c r="S256" s="95">
        <v>2.7408723188237084E-3</v>
      </c>
      <c r="T256" s="95">
        <f>Q256/'סכום נכסי הקרן'!$C$43</f>
        <v>3.3390980819804404E-4</v>
      </c>
    </row>
    <row r="257" spans="2:20" s="137" customFormat="1">
      <c r="B257" s="87" t="s">
        <v>933</v>
      </c>
      <c r="C257" s="84" t="s">
        <v>934</v>
      </c>
      <c r="D257" s="97" t="s">
        <v>147</v>
      </c>
      <c r="E257" s="97" t="s">
        <v>355</v>
      </c>
      <c r="F257" s="84" t="s">
        <v>750</v>
      </c>
      <c r="G257" s="97" t="s">
        <v>420</v>
      </c>
      <c r="H257" s="84" t="s">
        <v>747</v>
      </c>
      <c r="I257" s="84"/>
      <c r="J257" s="84"/>
      <c r="K257" s="94">
        <v>4.8299999999999992</v>
      </c>
      <c r="L257" s="97" t="s">
        <v>191</v>
      </c>
      <c r="M257" s="98">
        <v>6.3500000000000001E-2</v>
      </c>
      <c r="N257" s="98">
        <v>0.05</v>
      </c>
      <c r="O257" s="94">
        <v>13508251.460000001</v>
      </c>
      <c r="P257" s="96">
        <v>107.37</v>
      </c>
      <c r="Q257" s="94">
        <v>14503.809640000001</v>
      </c>
      <c r="R257" s="95">
        <v>4.1693439629460004E-2</v>
      </c>
      <c r="S257" s="95">
        <v>2.3958774944970499E-3</v>
      </c>
      <c r="T257" s="95">
        <f>Q257/'סכום נכסי הקרן'!$C$43</f>
        <v>2.9188043133539937E-4</v>
      </c>
    </row>
    <row r="258" spans="2:20" s="137" customFormat="1">
      <c r="B258" s="83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94"/>
      <c r="P258" s="96"/>
      <c r="Q258" s="84"/>
      <c r="R258" s="84"/>
      <c r="S258" s="95"/>
      <c r="T258" s="84"/>
    </row>
    <row r="259" spans="2:20" s="137" customFormat="1">
      <c r="B259" s="81" t="s">
        <v>265</v>
      </c>
      <c r="C259" s="82"/>
      <c r="D259" s="82"/>
      <c r="E259" s="82"/>
      <c r="F259" s="82"/>
      <c r="G259" s="82"/>
      <c r="H259" s="82"/>
      <c r="I259" s="82"/>
      <c r="J259" s="82"/>
      <c r="K259" s="91">
        <v>6.6961438802930049</v>
      </c>
      <c r="L259" s="82"/>
      <c r="M259" s="82"/>
      <c r="N259" s="103">
        <v>4.8781373466995077E-2</v>
      </c>
      <c r="O259" s="91"/>
      <c r="P259" s="93"/>
      <c r="Q259" s="91">
        <v>1638394.2666600002</v>
      </c>
      <c r="R259" s="82"/>
      <c r="S259" s="92">
        <v>0.27064557850910215</v>
      </c>
      <c r="T259" s="92">
        <f>Q259/'סכום נכסי הקרן'!$C$43</f>
        <v>3.2971697582909409E-2</v>
      </c>
    </row>
    <row r="260" spans="2:20" s="137" customFormat="1">
      <c r="B260" s="101" t="s">
        <v>83</v>
      </c>
      <c r="C260" s="82"/>
      <c r="D260" s="82"/>
      <c r="E260" s="82"/>
      <c r="F260" s="82"/>
      <c r="G260" s="82"/>
      <c r="H260" s="82"/>
      <c r="I260" s="82"/>
      <c r="J260" s="82"/>
      <c r="K260" s="91">
        <v>7.0617153467256211</v>
      </c>
      <c r="L260" s="82"/>
      <c r="M260" s="82"/>
      <c r="N260" s="103">
        <v>4.3785321976537138E-2</v>
      </c>
      <c r="O260" s="91"/>
      <c r="P260" s="93"/>
      <c r="Q260" s="91">
        <v>228026.86230000001</v>
      </c>
      <c r="R260" s="82"/>
      <c r="S260" s="92">
        <v>3.7667650161281888E-2</v>
      </c>
      <c r="T260" s="92">
        <f>Q260/'סכום נכסי הקרן'!$C$43</f>
        <v>4.5889032313707143E-3</v>
      </c>
    </row>
    <row r="261" spans="2:20" s="137" customFormat="1">
      <c r="B261" s="87" t="s">
        <v>935</v>
      </c>
      <c r="C261" s="84" t="s">
        <v>936</v>
      </c>
      <c r="D261" s="97" t="s">
        <v>32</v>
      </c>
      <c r="E261" s="97" t="s">
        <v>937</v>
      </c>
      <c r="F261" s="84" t="s">
        <v>938</v>
      </c>
      <c r="G261" s="97" t="s">
        <v>461</v>
      </c>
      <c r="H261" s="84" t="s">
        <v>714</v>
      </c>
      <c r="I261" s="84" t="s">
        <v>939</v>
      </c>
      <c r="J261" s="84"/>
      <c r="K261" s="94">
        <v>7.080000000000001</v>
      </c>
      <c r="L261" s="97" t="s">
        <v>190</v>
      </c>
      <c r="M261" s="98">
        <v>4.4999999999999998E-2</v>
      </c>
      <c r="N261" s="98">
        <v>4.1200000000000001E-2</v>
      </c>
      <c r="O261" s="94">
        <v>33010000</v>
      </c>
      <c r="P261" s="96">
        <v>102.25</v>
      </c>
      <c r="Q261" s="94">
        <v>130273.19752</v>
      </c>
      <c r="R261" s="95">
        <v>4.1262500000000001E-2</v>
      </c>
      <c r="S261" s="95">
        <v>2.1519768241686388E-2</v>
      </c>
      <c r="T261" s="95">
        <f>Q261/'סכום נכסי הקרן'!$C$43</f>
        <v>2.6216696183540972E-3</v>
      </c>
    </row>
    <row r="262" spans="2:20" s="137" customFormat="1">
      <c r="B262" s="87" t="s">
        <v>940</v>
      </c>
      <c r="C262" s="84" t="s">
        <v>941</v>
      </c>
      <c r="D262" s="97" t="s">
        <v>32</v>
      </c>
      <c r="E262" s="97" t="s">
        <v>937</v>
      </c>
      <c r="F262" s="84" t="s">
        <v>942</v>
      </c>
      <c r="G262" s="97" t="s">
        <v>943</v>
      </c>
      <c r="H262" s="84" t="s">
        <v>724</v>
      </c>
      <c r="I262" s="84" t="s">
        <v>944</v>
      </c>
      <c r="J262" s="84"/>
      <c r="K262" s="94">
        <v>6.34</v>
      </c>
      <c r="L262" s="97" t="s">
        <v>190</v>
      </c>
      <c r="M262" s="98">
        <v>5.0819999999999997E-2</v>
      </c>
      <c r="N262" s="98">
        <v>4.4699999999999997E-2</v>
      </c>
      <c r="O262" s="94">
        <v>10765297</v>
      </c>
      <c r="P262" s="96">
        <v>103.309</v>
      </c>
      <c r="Q262" s="94">
        <v>42779.213309999999</v>
      </c>
      <c r="R262" s="95">
        <v>2.69132425E-2</v>
      </c>
      <c r="S262" s="95">
        <v>7.0666781311753092E-3</v>
      </c>
      <c r="T262" s="95">
        <f>Q262/'סכום נכסי הקרן'!$C$43</f>
        <v>8.6090589597064351E-4</v>
      </c>
    </row>
    <row r="263" spans="2:20" s="137" customFormat="1">
      <c r="B263" s="87" t="s">
        <v>945</v>
      </c>
      <c r="C263" s="84" t="s">
        <v>946</v>
      </c>
      <c r="D263" s="97" t="s">
        <v>32</v>
      </c>
      <c r="E263" s="97" t="s">
        <v>937</v>
      </c>
      <c r="F263" s="84" t="s">
        <v>942</v>
      </c>
      <c r="G263" s="97" t="s">
        <v>943</v>
      </c>
      <c r="H263" s="84" t="s">
        <v>724</v>
      </c>
      <c r="I263" s="84" t="s">
        <v>944</v>
      </c>
      <c r="J263" s="84"/>
      <c r="K263" s="94">
        <v>7.58</v>
      </c>
      <c r="L263" s="97" t="s">
        <v>190</v>
      </c>
      <c r="M263" s="98">
        <v>5.4120000000000001E-2</v>
      </c>
      <c r="N263" s="98">
        <v>4.9200000000000001E-2</v>
      </c>
      <c r="O263" s="94">
        <v>13888928</v>
      </c>
      <c r="P263" s="96">
        <v>102.916</v>
      </c>
      <c r="Q263" s="94">
        <v>54974.45147</v>
      </c>
      <c r="R263" s="95">
        <v>3.4722320000000001E-2</v>
      </c>
      <c r="S263" s="95">
        <v>9.081203788420188E-3</v>
      </c>
      <c r="T263" s="95">
        <f>Q263/'סכום נכסי הקרן'!$C$43</f>
        <v>1.1063277170459732E-3</v>
      </c>
    </row>
    <row r="264" spans="2:20" s="137" customFormat="1">
      <c r="B264" s="83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94"/>
      <c r="P264" s="96"/>
      <c r="Q264" s="84"/>
      <c r="R264" s="84"/>
      <c r="S264" s="95"/>
      <c r="T264" s="84"/>
    </row>
    <row r="265" spans="2:20" s="137" customFormat="1">
      <c r="B265" s="101" t="s">
        <v>82</v>
      </c>
      <c r="C265" s="82"/>
      <c r="D265" s="82"/>
      <c r="E265" s="82"/>
      <c r="F265" s="82"/>
      <c r="G265" s="82"/>
      <c r="H265" s="82"/>
      <c r="I265" s="82"/>
      <c r="J265" s="82"/>
      <c r="K265" s="91">
        <v>6.6370386328380899</v>
      </c>
      <c r="L265" s="82"/>
      <c r="M265" s="82"/>
      <c r="N265" s="103">
        <v>4.9589130326474787E-2</v>
      </c>
      <c r="O265" s="91"/>
      <c r="P265" s="93"/>
      <c r="Q265" s="91">
        <v>1410367.4043599998</v>
      </c>
      <c r="R265" s="82"/>
      <c r="S265" s="92">
        <v>0.23297792834782019</v>
      </c>
      <c r="T265" s="92">
        <f>Q265/'סכום נכסי הקרן'!$C$43</f>
        <v>2.8382794351538686E-2</v>
      </c>
    </row>
    <row r="266" spans="2:20" s="137" customFormat="1">
      <c r="B266" s="87" t="s">
        <v>947</v>
      </c>
      <c r="C266" s="84" t="s">
        <v>948</v>
      </c>
      <c r="D266" s="97" t="s">
        <v>32</v>
      </c>
      <c r="E266" s="97" t="s">
        <v>937</v>
      </c>
      <c r="F266" s="84"/>
      <c r="G266" s="97" t="s">
        <v>949</v>
      </c>
      <c r="H266" s="84" t="s">
        <v>654</v>
      </c>
      <c r="I266" s="84" t="s">
        <v>350</v>
      </c>
      <c r="J266" s="84"/>
      <c r="K266" s="94">
        <v>6.7700000000000005</v>
      </c>
      <c r="L266" s="97" t="s">
        <v>190</v>
      </c>
      <c r="M266" s="98">
        <v>4.4999999999999998E-2</v>
      </c>
      <c r="N266" s="98">
        <v>4.6799999999999994E-2</v>
      </c>
      <c r="O266" s="94">
        <v>5200000</v>
      </c>
      <c r="P266" s="96">
        <v>98.281999999999996</v>
      </c>
      <c r="Q266" s="94">
        <v>20380.584739999998</v>
      </c>
      <c r="R266" s="95">
        <v>1.04E-2</v>
      </c>
      <c r="S266" s="95">
        <v>3.3666592099078321E-3</v>
      </c>
      <c r="T266" s="95">
        <f>Q266/'סכום נכסי הקרן'!$C$43</f>
        <v>4.1014698982072805E-4</v>
      </c>
    </row>
    <row r="267" spans="2:20" s="137" customFormat="1">
      <c r="B267" s="87" t="s">
        <v>950</v>
      </c>
      <c r="C267" s="84" t="s">
        <v>951</v>
      </c>
      <c r="D267" s="97" t="s">
        <v>32</v>
      </c>
      <c r="E267" s="97" t="s">
        <v>937</v>
      </c>
      <c r="F267" s="84"/>
      <c r="G267" s="97" t="s">
        <v>952</v>
      </c>
      <c r="H267" s="84" t="s">
        <v>693</v>
      </c>
      <c r="I267" s="84" t="s">
        <v>350</v>
      </c>
      <c r="J267" s="84"/>
      <c r="K267" s="94">
        <v>7.919999999999999</v>
      </c>
      <c r="L267" s="97" t="s">
        <v>190</v>
      </c>
      <c r="M267" s="98">
        <v>3.6499999999999998E-2</v>
      </c>
      <c r="N267" s="98">
        <v>2.7500000000000004E-2</v>
      </c>
      <c r="O267" s="94">
        <v>6725000</v>
      </c>
      <c r="P267" s="96">
        <v>106.996</v>
      </c>
      <c r="Q267" s="94">
        <v>28082.907719999999</v>
      </c>
      <c r="R267" s="95">
        <v>6.1136363636363634E-4</v>
      </c>
      <c r="S267" s="95">
        <v>4.639002321212584E-3</v>
      </c>
      <c r="T267" s="95">
        <f>Q267/'סכום נכסי הקרן'!$C$43</f>
        <v>5.6515159960868156E-4</v>
      </c>
    </row>
    <row r="268" spans="2:20" s="137" customFormat="1">
      <c r="B268" s="87" t="s">
        <v>953</v>
      </c>
      <c r="C268" s="84" t="s">
        <v>954</v>
      </c>
      <c r="D268" s="97" t="s">
        <v>32</v>
      </c>
      <c r="E268" s="97" t="s">
        <v>937</v>
      </c>
      <c r="F268" s="84"/>
      <c r="G268" s="97" t="s">
        <v>955</v>
      </c>
      <c r="H268" s="84" t="s">
        <v>693</v>
      </c>
      <c r="I268" s="84" t="s">
        <v>939</v>
      </c>
      <c r="J268" s="84"/>
      <c r="K268" s="94">
        <v>7.8000000000000007</v>
      </c>
      <c r="L268" s="97" t="s">
        <v>190</v>
      </c>
      <c r="M268" s="98">
        <v>4.4999999999999998E-2</v>
      </c>
      <c r="N268" s="98">
        <v>3.9399999999999998E-2</v>
      </c>
      <c r="O268" s="94">
        <v>8354000</v>
      </c>
      <c r="P268" s="96">
        <v>103.965</v>
      </c>
      <c r="Q268" s="94">
        <v>33491.774120000002</v>
      </c>
      <c r="R268" s="95">
        <v>6.6832000000000003E-3</v>
      </c>
      <c r="S268" s="95">
        <v>5.5324904184888861E-3</v>
      </c>
      <c r="T268" s="95">
        <f>Q268/'סכום נכסי הקרן'!$C$43</f>
        <v>6.7400177739325082E-4</v>
      </c>
    </row>
    <row r="269" spans="2:20" s="137" customFormat="1">
      <c r="B269" s="87" t="s">
        <v>956</v>
      </c>
      <c r="C269" s="84" t="s">
        <v>957</v>
      </c>
      <c r="D269" s="97" t="s">
        <v>32</v>
      </c>
      <c r="E269" s="97" t="s">
        <v>937</v>
      </c>
      <c r="F269" s="84"/>
      <c r="G269" s="97" t="s">
        <v>955</v>
      </c>
      <c r="H269" s="84" t="s">
        <v>693</v>
      </c>
      <c r="I269" s="84" t="s">
        <v>944</v>
      </c>
      <c r="J269" s="84"/>
      <c r="K269" s="94">
        <v>8.629999999999999</v>
      </c>
      <c r="L269" s="97" t="s">
        <v>190</v>
      </c>
      <c r="M269" s="98">
        <v>4.1250000000000002E-2</v>
      </c>
      <c r="N269" s="98">
        <v>3.44E-2</v>
      </c>
      <c r="O269" s="94">
        <v>7924000</v>
      </c>
      <c r="P269" s="96">
        <v>105.41500000000001</v>
      </c>
      <c r="Q269" s="94">
        <v>32181.835480000002</v>
      </c>
      <c r="R269" s="95">
        <v>3.9620000000000002E-3</v>
      </c>
      <c r="S269" s="95">
        <v>5.3161022705024048E-3</v>
      </c>
      <c r="T269" s="95">
        <f>Q269/'סכום נכסי הקרן'!$C$43</f>
        <v>6.4764005142219029E-4</v>
      </c>
    </row>
    <row r="270" spans="2:20" s="137" customFormat="1">
      <c r="B270" s="87" t="s">
        <v>958</v>
      </c>
      <c r="C270" s="84" t="s">
        <v>959</v>
      </c>
      <c r="D270" s="97" t="s">
        <v>32</v>
      </c>
      <c r="E270" s="97" t="s">
        <v>937</v>
      </c>
      <c r="F270" s="84"/>
      <c r="G270" s="97" t="s">
        <v>949</v>
      </c>
      <c r="H270" s="84" t="s">
        <v>693</v>
      </c>
      <c r="I270" s="84" t="s">
        <v>939</v>
      </c>
      <c r="J270" s="84"/>
      <c r="K270" s="94">
        <v>7.12</v>
      </c>
      <c r="L270" s="97" t="s">
        <v>190</v>
      </c>
      <c r="M270" s="98">
        <v>5.7500000000000002E-2</v>
      </c>
      <c r="N270" s="98">
        <v>5.2300000000000006E-2</v>
      </c>
      <c r="O270" s="94">
        <v>9074000</v>
      </c>
      <c r="P270" s="96">
        <v>103.22799999999999</v>
      </c>
      <c r="Q270" s="94">
        <v>37296.021759999996</v>
      </c>
      <c r="R270" s="95">
        <v>1.2962857142857142E-2</v>
      </c>
      <c r="S270" s="95">
        <v>6.1609122973194401E-3</v>
      </c>
      <c r="T270" s="95">
        <f>Q270/'סכום נכסי הקרן'!$C$43</f>
        <v>7.5055996931873957E-4</v>
      </c>
    </row>
    <row r="271" spans="2:20" s="137" customFormat="1">
      <c r="B271" s="87" t="s">
        <v>960</v>
      </c>
      <c r="C271" s="84" t="s">
        <v>961</v>
      </c>
      <c r="D271" s="97" t="s">
        <v>32</v>
      </c>
      <c r="E271" s="97" t="s">
        <v>937</v>
      </c>
      <c r="F271" s="84"/>
      <c r="G271" s="97" t="s">
        <v>949</v>
      </c>
      <c r="H271" s="84" t="s">
        <v>693</v>
      </c>
      <c r="I271" s="84" t="s">
        <v>350</v>
      </c>
      <c r="J271" s="84"/>
      <c r="K271" s="94">
        <v>2.82</v>
      </c>
      <c r="L271" s="97" t="s">
        <v>190</v>
      </c>
      <c r="M271" s="98">
        <v>6.3750000000000001E-2</v>
      </c>
      <c r="N271" s="98">
        <v>4.7399999999999991E-2</v>
      </c>
      <c r="O271" s="94">
        <v>10000000</v>
      </c>
      <c r="P271" s="96">
        <v>104.227</v>
      </c>
      <c r="Q271" s="94">
        <v>42122.081090000007</v>
      </c>
      <c r="R271" s="95">
        <v>1.3333333333333334E-2</v>
      </c>
      <c r="S271" s="95">
        <v>6.9581267687481019E-3</v>
      </c>
      <c r="T271" s="95">
        <f>Q271/'סכום נכסי הקרן'!$C$43</f>
        <v>8.4768150592563003E-4</v>
      </c>
    </row>
    <row r="272" spans="2:20" s="137" customFormat="1">
      <c r="B272" s="87" t="s">
        <v>962</v>
      </c>
      <c r="C272" s="84" t="s">
        <v>963</v>
      </c>
      <c r="D272" s="97" t="s">
        <v>32</v>
      </c>
      <c r="E272" s="97" t="s">
        <v>937</v>
      </c>
      <c r="F272" s="84"/>
      <c r="G272" s="97" t="s">
        <v>955</v>
      </c>
      <c r="H272" s="84" t="s">
        <v>714</v>
      </c>
      <c r="I272" s="84" t="s">
        <v>939</v>
      </c>
      <c r="J272" s="84"/>
      <c r="K272" s="94">
        <v>5.6900000000000013</v>
      </c>
      <c r="L272" s="97" t="s">
        <v>190</v>
      </c>
      <c r="M272" s="98">
        <v>6.5000000000000002E-2</v>
      </c>
      <c r="N272" s="98">
        <v>5.5899999999999998E-2</v>
      </c>
      <c r="O272" s="94">
        <v>9799000</v>
      </c>
      <c r="P272" s="96">
        <v>104.79900000000001</v>
      </c>
      <c r="Q272" s="94">
        <v>40461.802539999997</v>
      </c>
      <c r="R272" s="95">
        <v>3.9195999999999996E-3</v>
      </c>
      <c r="S272" s="95">
        <v>6.6838661357644207E-3</v>
      </c>
      <c r="T272" s="95">
        <f>Q272/'סכום נכסי הקרן'!$C$43</f>
        <v>8.1426940032446233E-4</v>
      </c>
    </row>
    <row r="273" spans="2:20" s="137" customFormat="1">
      <c r="B273" s="87" t="s">
        <v>964</v>
      </c>
      <c r="C273" s="84" t="s">
        <v>965</v>
      </c>
      <c r="D273" s="97" t="s">
        <v>32</v>
      </c>
      <c r="E273" s="97" t="s">
        <v>937</v>
      </c>
      <c r="F273" s="84"/>
      <c r="G273" s="97" t="s">
        <v>966</v>
      </c>
      <c r="H273" s="84" t="s">
        <v>714</v>
      </c>
      <c r="I273" s="84" t="s">
        <v>944</v>
      </c>
      <c r="J273" s="84"/>
      <c r="K273" s="94">
        <v>7.5999999999999988</v>
      </c>
      <c r="L273" s="97" t="s">
        <v>190</v>
      </c>
      <c r="M273" s="98">
        <v>4.1340000000000002E-2</v>
      </c>
      <c r="N273" s="98">
        <v>3.1800000000000002E-2</v>
      </c>
      <c r="O273" s="94">
        <v>1429000</v>
      </c>
      <c r="P273" s="96">
        <v>106.877</v>
      </c>
      <c r="Q273" s="94">
        <v>5966.6634899999999</v>
      </c>
      <c r="R273" s="95">
        <v>1.0207142857142858E-3</v>
      </c>
      <c r="S273" s="95">
        <v>9.8563033628785426E-4</v>
      </c>
      <c r="T273" s="95">
        <f>Q273/'סכום נכסי הקרן'!$C$43</f>
        <v>1.2007550818175101E-4</v>
      </c>
    </row>
    <row r="274" spans="2:20" s="137" customFormat="1">
      <c r="B274" s="87" t="s">
        <v>967</v>
      </c>
      <c r="C274" s="84" t="s">
        <v>968</v>
      </c>
      <c r="D274" s="97" t="s">
        <v>32</v>
      </c>
      <c r="E274" s="97" t="s">
        <v>937</v>
      </c>
      <c r="F274" s="84"/>
      <c r="G274" s="97" t="s">
        <v>966</v>
      </c>
      <c r="H274" s="84" t="s">
        <v>714</v>
      </c>
      <c r="I274" s="84" t="s">
        <v>944</v>
      </c>
      <c r="J274" s="84"/>
      <c r="K274" s="94">
        <v>7.8000000000000016</v>
      </c>
      <c r="L274" s="97" t="s">
        <v>190</v>
      </c>
      <c r="M274" s="98">
        <v>4.3890000000000005E-2</v>
      </c>
      <c r="N274" s="98">
        <v>3.2300000000000002E-2</v>
      </c>
      <c r="O274" s="94">
        <v>5291000</v>
      </c>
      <c r="P274" s="96">
        <v>108.86199999999999</v>
      </c>
      <c r="Q274" s="94">
        <v>22581.727429999999</v>
      </c>
      <c r="R274" s="95">
        <v>4.4091666666666663E-3</v>
      </c>
      <c r="S274" s="95">
        <v>3.7302649358547219E-3</v>
      </c>
      <c r="T274" s="95">
        <f>Q274/'סכום נכסי הקרן'!$C$43</f>
        <v>4.544436604014074E-4</v>
      </c>
    </row>
    <row r="275" spans="2:20" s="137" customFormat="1">
      <c r="B275" s="87" t="s">
        <v>969</v>
      </c>
      <c r="C275" s="84" t="s">
        <v>970</v>
      </c>
      <c r="D275" s="97" t="s">
        <v>32</v>
      </c>
      <c r="E275" s="97" t="s">
        <v>937</v>
      </c>
      <c r="F275" s="84"/>
      <c r="G275" s="97" t="s">
        <v>971</v>
      </c>
      <c r="H275" s="84" t="s">
        <v>714</v>
      </c>
      <c r="I275" s="84" t="s">
        <v>944</v>
      </c>
      <c r="J275" s="84"/>
      <c r="K275" s="94">
        <v>7.37</v>
      </c>
      <c r="L275" s="97" t="s">
        <v>190</v>
      </c>
      <c r="M275" s="98">
        <v>4.9000000000000002E-2</v>
      </c>
      <c r="N275" s="98">
        <v>4.2399999999999993E-2</v>
      </c>
      <c r="O275" s="94">
        <v>7347000</v>
      </c>
      <c r="P275" s="96">
        <v>104.40300000000001</v>
      </c>
      <c r="Q275" s="94">
        <v>29792.996850000003</v>
      </c>
      <c r="R275" s="95">
        <v>2.9388000000000001E-3</v>
      </c>
      <c r="S275" s="95">
        <v>4.9214911404846943E-3</v>
      </c>
      <c r="T275" s="95">
        <f>Q275/'סכום נכסי הקרן'!$C$43</f>
        <v>5.9956611312448217E-4</v>
      </c>
    </row>
    <row r="276" spans="2:20" s="137" customFormat="1">
      <c r="B276" s="87" t="s">
        <v>972</v>
      </c>
      <c r="C276" s="84" t="s">
        <v>973</v>
      </c>
      <c r="D276" s="97" t="s">
        <v>32</v>
      </c>
      <c r="E276" s="97" t="s">
        <v>937</v>
      </c>
      <c r="F276" s="84"/>
      <c r="G276" s="97" t="s">
        <v>955</v>
      </c>
      <c r="H276" s="84" t="s">
        <v>714</v>
      </c>
      <c r="I276" s="84" t="s">
        <v>944</v>
      </c>
      <c r="J276" s="84"/>
      <c r="K276" s="94">
        <v>2.2800000000000002</v>
      </c>
      <c r="L276" s="97" t="s">
        <v>190</v>
      </c>
      <c r="M276" s="98">
        <v>4.1250000000000002E-2</v>
      </c>
      <c r="N276" s="98">
        <v>3.3600000000000005E-2</v>
      </c>
      <c r="O276" s="94">
        <v>6300000</v>
      </c>
      <c r="P276" s="96">
        <v>101.386</v>
      </c>
      <c r="Q276" s="94">
        <v>24673.901969999999</v>
      </c>
      <c r="R276" s="95">
        <v>3.0607872344767073E-3</v>
      </c>
      <c r="S276" s="95">
        <v>4.0758702643417634E-3</v>
      </c>
      <c r="T276" s="95">
        <f>Q276/'סכום נכסי הקרן'!$C$43</f>
        <v>4.9654741261006782E-4</v>
      </c>
    </row>
    <row r="277" spans="2:20" s="137" customFormat="1">
      <c r="B277" s="87" t="s">
        <v>974</v>
      </c>
      <c r="C277" s="84" t="s">
        <v>975</v>
      </c>
      <c r="D277" s="97" t="s">
        <v>32</v>
      </c>
      <c r="E277" s="97" t="s">
        <v>937</v>
      </c>
      <c r="F277" s="84"/>
      <c r="G277" s="97" t="s">
        <v>2810</v>
      </c>
      <c r="H277" s="84" t="s">
        <v>714</v>
      </c>
      <c r="I277" s="84" t="s">
        <v>939</v>
      </c>
      <c r="J277" s="84"/>
      <c r="K277" s="94">
        <v>8.19</v>
      </c>
      <c r="L277" s="97" t="s">
        <v>190</v>
      </c>
      <c r="M277" s="98">
        <v>3.9E-2</v>
      </c>
      <c r="N277" s="98">
        <v>3.2199999999999999E-2</v>
      </c>
      <c r="O277" s="94">
        <v>6302000</v>
      </c>
      <c r="P277" s="96">
        <v>104.86799999999999</v>
      </c>
      <c r="Q277" s="94">
        <v>25480.390589999999</v>
      </c>
      <c r="R277" s="95">
        <v>6.3020000000000003E-3</v>
      </c>
      <c r="S277" s="95">
        <v>4.2090937402550878E-3</v>
      </c>
      <c r="T277" s="95">
        <f>Q277/'סכום נכסי הקרן'!$C$43</f>
        <v>5.1277751022686831E-4</v>
      </c>
    </row>
    <row r="278" spans="2:20" s="137" customFormat="1">
      <c r="B278" s="87" t="s">
        <v>976</v>
      </c>
      <c r="C278" s="84" t="s">
        <v>977</v>
      </c>
      <c r="D278" s="97" t="s">
        <v>32</v>
      </c>
      <c r="E278" s="97" t="s">
        <v>937</v>
      </c>
      <c r="F278" s="84"/>
      <c r="G278" s="97" t="s">
        <v>955</v>
      </c>
      <c r="H278" s="84" t="s">
        <v>714</v>
      </c>
      <c r="I278" s="84" t="s">
        <v>939</v>
      </c>
      <c r="J278" s="84"/>
      <c r="K278" s="94">
        <v>4.17</v>
      </c>
      <c r="L278" s="97" t="s">
        <v>190</v>
      </c>
      <c r="M278" s="98">
        <v>5.2499999999999998E-2</v>
      </c>
      <c r="N278" s="98">
        <v>6.4699999999999994E-2</v>
      </c>
      <c r="O278" s="94">
        <v>2872000</v>
      </c>
      <c r="P278" s="96">
        <v>94.641999999999996</v>
      </c>
      <c r="Q278" s="94">
        <v>10647.182710000001</v>
      </c>
      <c r="R278" s="95">
        <v>2.3933333333333333E-3</v>
      </c>
      <c r="S278" s="95">
        <v>1.7588031053810155E-3</v>
      </c>
      <c r="T278" s="95">
        <f>Q278/'סכום נכסי הקרן'!$C$43</f>
        <v>2.1426813775402023E-4</v>
      </c>
    </row>
    <row r="279" spans="2:20" s="137" customFormat="1">
      <c r="B279" s="87" t="s">
        <v>978</v>
      </c>
      <c r="C279" s="84" t="s">
        <v>979</v>
      </c>
      <c r="D279" s="97" t="s">
        <v>32</v>
      </c>
      <c r="E279" s="97" t="s">
        <v>937</v>
      </c>
      <c r="F279" s="84"/>
      <c r="G279" s="97" t="s">
        <v>955</v>
      </c>
      <c r="H279" s="84" t="s">
        <v>714</v>
      </c>
      <c r="I279" s="84" t="s">
        <v>939</v>
      </c>
      <c r="J279" s="84"/>
      <c r="K279" s="94">
        <v>1.84</v>
      </c>
      <c r="L279" s="97" t="s">
        <v>190</v>
      </c>
      <c r="M279" s="98">
        <v>4.7500000000000001E-2</v>
      </c>
      <c r="N279" s="98">
        <v>3.3000000000000002E-2</v>
      </c>
      <c r="O279" s="94">
        <v>5988000</v>
      </c>
      <c r="P279" s="96">
        <v>102.13</v>
      </c>
      <c r="Q279" s="94">
        <v>23638.891530000001</v>
      </c>
      <c r="R279" s="95">
        <v>3.9919999999999999E-3</v>
      </c>
      <c r="S279" s="95">
        <v>3.9048973764374316E-3</v>
      </c>
      <c r="T279" s="95">
        <f>Q279/'סכום נכסי הקרן'!$C$43</f>
        <v>4.7571845103636638E-4</v>
      </c>
    </row>
    <row r="280" spans="2:20" s="137" customFormat="1">
      <c r="B280" s="87" t="s">
        <v>980</v>
      </c>
      <c r="C280" s="84" t="s">
        <v>981</v>
      </c>
      <c r="D280" s="97" t="s">
        <v>32</v>
      </c>
      <c r="E280" s="97" t="s">
        <v>937</v>
      </c>
      <c r="F280" s="84"/>
      <c r="G280" s="97" t="s">
        <v>955</v>
      </c>
      <c r="H280" s="84" t="s">
        <v>714</v>
      </c>
      <c r="I280" s="84" t="s">
        <v>939</v>
      </c>
      <c r="J280" s="84"/>
      <c r="K280" s="94">
        <v>4.1800000000000006</v>
      </c>
      <c r="L280" s="97" t="s">
        <v>192</v>
      </c>
      <c r="M280" s="98">
        <v>4.7500000000000001E-2</v>
      </c>
      <c r="N280" s="98">
        <v>3.5499999999999997E-2</v>
      </c>
      <c r="O280" s="94">
        <v>3646000</v>
      </c>
      <c r="P280" s="96">
        <v>104.511</v>
      </c>
      <c r="Q280" s="94">
        <v>16610.135589999998</v>
      </c>
      <c r="R280" s="95">
        <v>1.823E-3</v>
      </c>
      <c r="S280" s="95">
        <v>2.7438204877477603E-3</v>
      </c>
      <c r="T280" s="95">
        <f>Q280/'סכום נכסי הקרן'!$C$43</f>
        <v>3.3426897214493967E-4</v>
      </c>
    </row>
    <row r="281" spans="2:20" s="137" customFormat="1">
      <c r="B281" s="87" t="s">
        <v>982</v>
      </c>
      <c r="C281" s="84" t="s">
        <v>983</v>
      </c>
      <c r="D281" s="97" t="s">
        <v>32</v>
      </c>
      <c r="E281" s="97" t="s">
        <v>937</v>
      </c>
      <c r="F281" s="84"/>
      <c r="G281" s="97" t="s">
        <v>955</v>
      </c>
      <c r="H281" s="84" t="s">
        <v>714</v>
      </c>
      <c r="I281" s="84" t="s">
        <v>939</v>
      </c>
      <c r="J281" s="84"/>
      <c r="K281" s="94">
        <v>6.6400000000000006</v>
      </c>
      <c r="L281" s="97" t="s">
        <v>190</v>
      </c>
      <c r="M281" s="98">
        <v>5.1249999999999997E-2</v>
      </c>
      <c r="N281" s="98">
        <v>4.7800000000000002E-2</v>
      </c>
      <c r="O281" s="94">
        <v>8161000</v>
      </c>
      <c r="P281" s="96">
        <v>101.74299999999999</v>
      </c>
      <c r="Q281" s="94">
        <v>32139.82762</v>
      </c>
      <c r="R281" s="95">
        <v>3.2644000000000002E-3</v>
      </c>
      <c r="S281" s="95">
        <v>5.3091630118618045E-3</v>
      </c>
      <c r="T281" s="95">
        <f>Q281/'סכום נכסי הקרן'!$C$43</f>
        <v>6.4679466854688952E-4</v>
      </c>
    </row>
    <row r="282" spans="2:20" s="137" customFormat="1">
      <c r="B282" s="87" t="s">
        <v>984</v>
      </c>
      <c r="C282" s="84" t="s">
        <v>985</v>
      </c>
      <c r="D282" s="97" t="s">
        <v>32</v>
      </c>
      <c r="E282" s="97" t="s">
        <v>937</v>
      </c>
      <c r="F282" s="84"/>
      <c r="G282" s="97" t="s">
        <v>357</v>
      </c>
      <c r="H282" s="84" t="s">
        <v>724</v>
      </c>
      <c r="I282" s="84" t="s">
        <v>939</v>
      </c>
      <c r="J282" s="84"/>
      <c r="K282" s="94">
        <v>7.36</v>
      </c>
      <c r="L282" s="97" t="s">
        <v>190</v>
      </c>
      <c r="M282" s="98">
        <v>4.7500000000000001E-2</v>
      </c>
      <c r="N282" s="98">
        <v>4.1700000000000008E-2</v>
      </c>
      <c r="O282" s="94">
        <v>5432000</v>
      </c>
      <c r="P282" s="96">
        <v>103.839</v>
      </c>
      <c r="Q282" s="94">
        <v>22115.242200000001</v>
      </c>
      <c r="R282" s="95">
        <v>3.6213333333333332E-3</v>
      </c>
      <c r="S282" s="95">
        <v>3.6532064600602013E-3</v>
      </c>
      <c r="T282" s="95">
        <f>Q282/'סכום נכסי הקרן'!$C$43</f>
        <v>4.4505592617684315E-4</v>
      </c>
    </row>
    <row r="283" spans="2:20" s="137" customFormat="1">
      <c r="B283" s="87" t="s">
        <v>986</v>
      </c>
      <c r="C283" s="84" t="s">
        <v>987</v>
      </c>
      <c r="D283" s="97" t="s">
        <v>32</v>
      </c>
      <c r="E283" s="97" t="s">
        <v>937</v>
      </c>
      <c r="F283" s="84"/>
      <c r="G283" s="97" t="s">
        <v>949</v>
      </c>
      <c r="H283" s="84" t="s">
        <v>724</v>
      </c>
      <c r="I283" s="84" t="s">
        <v>944</v>
      </c>
      <c r="J283" s="84"/>
      <c r="K283" s="94">
        <v>8.4600000000000009</v>
      </c>
      <c r="L283" s="97" t="s">
        <v>192</v>
      </c>
      <c r="M283" s="98">
        <v>5.5E-2</v>
      </c>
      <c r="N283" s="98">
        <v>5.1299999999999998E-2</v>
      </c>
      <c r="O283" s="94">
        <v>1650000</v>
      </c>
      <c r="P283" s="96">
        <v>102.6</v>
      </c>
      <c r="Q283" s="94">
        <v>7515.6390300000003</v>
      </c>
      <c r="R283" s="95">
        <v>1.32E-3</v>
      </c>
      <c r="S283" s="95">
        <v>1.2415048773861761E-3</v>
      </c>
      <c r="T283" s="95">
        <f>Q283/'סכום נכסי הקרן'!$C$43</f>
        <v>1.5124770776001184E-4</v>
      </c>
    </row>
    <row r="284" spans="2:20" s="137" customFormat="1">
      <c r="B284" s="87" t="s">
        <v>988</v>
      </c>
      <c r="C284" s="84" t="s">
        <v>989</v>
      </c>
      <c r="D284" s="97" t="s">
        <v>32</v>
      </c>
      <c r="E284" s="97" t="s">
        <v>937</v>
      </c>
      <c r="F284" s="84"/>
      <c r="G284" s="97" t="s">
        <v>990</v>
      </c>
      <c r="H284" s="84" t="s">
        <v>724</v>
      </c>
      <c r="I284" s="84" t="s">
        <v>944</v>
      </c>
      <c r="J284" s="84"/>
      <c r="K284" s="94">
        <v>2.06</v>
      </c>
      <c r="L284" s="97" t="s">
        <v>190</v>
      </c>
      <c r="M284" s="98">
        <v>6.1249999999999999E-2</v>
      </c>
      <c r="N284" s="98">
        <v>2.5800000000000003E-2</v>
      </c>
      <c r="O284" s="94">
        <v>4319000</v>
      </c>
      <c r="P284" s="96">
        <v>108.68899999999999</v>
      </c>
      <c r="Q284" s="94">
        <v>18353.765359999998</v>
      </c>
      <c r="R284" s="95">
        <v>5.7586666666666663E-3</v>
      </c>
      <c r="S284" s="95">
        <v>3.0318498695700983E-3</v>
      </c>
      <c r="T284" s="95">
        <f>Q284/'סכום נכסי הקרן'!$C$43</f>
        <v>3.693584708345297E-4</v>
      </c>
    </row>
    <row r="285" spans="2:20" s="137" customFormat="1">
      <c r="B285" s="87" t="s">
        <v>991</v>
      </c>
      <c r="C285" s="84" t="s">
        <v>992</v>
      </c>
      <c r="D285" s="97" t="s">
        <v>32</v>
      </c>
      <c r="E285" s="97" t="s">
        <v>937</v>
      </c>
      <c r="F285" s="84"/>
      <c r="G285" s="97" t="s">
        <v>955</v>
      </c>
      <c r="H285" s="84" t="s">
        <v>724</v>
      </c>
      <c r="I285" s="84" t="s">
        <v>944</v>
      </c>
      <c r="J285" s="84"/>
      <c r="K285" s="94">
        <v>8.42</v>
      </c>
      <c r="L285" s="97" t="s">
        <v>190</v>
      </c>
      <c r="M285" s="98">
        <v>4.2500000000000003E-2</v>
      </c>
      <c r="N285" s="98">
        <v>3.8000000000000006E-2</v>
      </c>
      <c r="O285" s="94">
        <v>9671000</v>
      </c>
      <c r="P285" s="96">
        <v>103.193</v>
      </c>
      <c r="Q285" s="94">
        <v>38685.273209999999</v>
      </c>
      <c r="R285" s="95">
        <v>4.8355000000000004E-3</v>
      </c>
      <c r="S285" s="95">
        <v>6.3904020910956084E-3</v>
      </c>
      <c r="T285" s="95">
        <f>Q285/'סכום נכסי הקרן'!$C$43</f>
        <v>7.7851781780987088E-4</v>
      </c>
    </row>
    <row r="286" spans="2:20" s="137" customFormat="1">
      <c r="B286" s="87" t="s">
        <v>993</v>
      </c>
      <c r="C286" s="84" t="s">
        <v>994</v>
      </c>
      <c r="D286" s="97" t="s">
        <v>32</v>
      </c>
      <c r="E286" s="97" t="s">
        <v>937</v>
      </c>
      <c r="F286" s="84"/>
      <c r="G286" s="97" t="s">
        <v>955</v>
      </c>
      <c r="H286" s="84" t="s">
        <v>724</v>
      </c>
      <c r="I286" s="84" t="s">
        <v>944</v>
      </c>
      <c r="J286" s="84"/>
      <c r="K286" s="94">
        <v>8.4699999999999989</v>
      </c>
      <c r="L286" s="97" t="s">
        <v>190</v>
      </c>
      <c r="M286" s="98">
        <v>4.2999999999999997E-2</v>
      </c>
      <c r="N286" s="98">
        <v>3.8399999999999997E-2</v>
      </c>
      <c r="O286" s="94">
        <v>8332000</v>
      </c>
      <c r="P286" s="96">
        <v>103.27500000000001</v>
      </c>
      <c r="Q286" s="94">
        <v>33251.272440000001</v>
      </c>
      <c r="R286" s="95">
        <v>8.3320000000000009E-3</v>
      </c>
      <c r="S286" s="95">
        <v>5.4927620590576095E-3</v>
      </c>
      <c r="T286" s="95">
        <f>Q286/'סכום נכסי הקרן'!$C$43</f>
        <v>6.6916182597099205E-4</v>
      </c>
    </row>
    <row r="287" spans="2:20" s="137" customFormat="1">
      <c r="B287" s="87" t="s">
        <v>995</v>
      </c>
      <c r="C287" s="84" t="s">
        <v>996</v>
      </c>
      <c r="D287" s="97" t="s">
        <v>32</v>
      </c>
      <c r="E287" s="97" t="s">
        <v>937</v>
      </c>
      <c r="F287" s="84"/>
      <c r="G287" s="97" t="s">
        <v>1036</v>
      </c>
      <c r="H287" s="84" t="s">
        <v>724</v>
      </c>
      <c r="I287" s="84" t="s">
        <v>944</v>
      </c>
      <c r="J287" s="84"/>
      <c r="K287" s="94">
        <v>7</v>
      </c>
      <c r="L287" s="97" t="s">
        <v>193</v>
      </c>
      <c r="M287" s="98">
        <v>5.2499999999999998E-2</v>
      </c>
      <c r="N287" s="98">
        <v>6.0299999999999999E-2</v>
      </c>
      <c r="O287" s="94">
        <v>5974000</v>
      </c>
      <c r="P287" s="96">
        <v>94.185000000000002</v>
      </c>
      <c r="Q287" s="94">
        <v>29461.825800000002</v>
      </c>
      <c r="R287" s="95">
        <v>1.3275555555555556E-2</v>
      </c>
      <c r="S287" s="95">
        <v>4.8667851504573759E-3</v>
      </c>
      <c r="T287" s="95">
        <f>Q287/'סכום נכסי הקרן'!$C$43</f>
        <v>5.9290149525379442E-4</v>
      </c>
    </row>
    <row r="288" spans="2:20" s="137" customFormat="1">
      <c r="B288" s="87" t="s">
        <v>997</v>
      </c>
      <c r="C288" s="84" t="s">
        <v>998</v>
      </c>
      <c r="D288" s="97" t="s">
        <v>32</v>
      </c>
      <c r="E288" s="97" t="s">
        <v>937</v>
      </c>
      <c r="F288" s="84"/>
      <c r="G288" s="97" t="s">
        <v>966</v>
      </c>
      <c r="H288" s="84" t="s">
        <v>724</v>
      </c>
      <c r="I288" s="84" t="s">
        <v>944</v>
      </c>
      <c r="J288" s="84"/>
      <c r="K288" s="94">
        <v>7.66</v>
      </c>
      <c r="L288" s="97" t="s">
        <v>190</v>
      </c>
      <c r="M288" s="98">
        <v>4.2500000000000003E-2</v>
      </c>
      <c r="N288" s="98">
        <v>3.04E-2</v>
      </c>
      <c r="O288" s="94">
        <v>1438000</v>
      </c>
      <c r="P288" s="96">
        <v>108.839</v>
      </c>
      <c r="Q288" s="94">
        <v>6164.33961</v>
      </c>
      <c r="R288" s="95">
        <v>2.2123076923076922E-3</v>
      </c>
      <c r="S288" s="95">
        <v>1.0182843616000272E-3</v>
      </c>
      <c r="T288" s="95">
        <f>Q288/'סכום נכסי הקרן'!$C$43</f>
        <v>1.2405362100882395E-4</v>
      </c>
    </row>
    <row r="289" spans="2:20" s="137" customFormat="1">
      <c r="B289" s="87" t="s">
        <v>999</v>
      </c>
      <c r="C289" s="84" t="s">
        <v>1000</v>
      </c>
      <c r="D289" s="97" t="s">
        <v>32</v>
      </c>
      <c r="E289" s="97" t="s">
        <v>937</v>
      </c>
      <c r="F289" s="84"/>
      <c r="G289" s="97" t="s">
        <v>966</v>
      </c>
      <c r="H289" s="84" t="s">
        <v>724</v>
      </c>
      <c r="I289" s="84" t="s">
        <v>944</v>
      </c>
      <c r="J289" s="84"/>
      <c r="K289" s="94">
        <v>1.54</v>
      </c>
      <c r="L289" s="97" t="s">
        <v>190</v>
      </c>
      <c r="M289" s="98">
        <v>0.05</v>
      </c>
      <c r="N289" s="98">
        <v>2.63E-2</v>
      </c>
      <c r="O289" s="94">
        <v>1686000</v>
      </c>
      <c r="P289" s="96">
        <v>106.099</v>
      </c>
      <c r="Q289" s="94">
        <v>7001.4185499999994</v>
      </c>
      <c r="R289" s="95">
        <v>2.1075E-3</v>
      </c>
      <c r="S289" s="95">
        <v>1.1565610380900701E-3</v>
      </c>
      <c r="T289" s="95">
        <f>Q289/'סכום נכסי הקרן'!$C$43</f>
        <v>1.4089933038680355E-4</v>
      </c>
    </row>
    <row r="290" spans="2:20" s="137" customFormat="1">
      <c r="B290" s="87" t="s">
        <v>1001</v>
      </c>
      <c r="C290" s="84" t="s">
        <v>1002</v>
      </c>
      <c r="D290" s="97" t="s">
        <v>32</v>
      </c>
      <c r="E290" s="97" t="s">
        <v>937</v>
      </c>
      <c r="F290" s="84"/>
      <c r="G290" s="97" t="s">
        <v>1003</v>
      </c>
      <c r="H290" s="84" t="s">
        <v>724</v>
      </c>
      <c r="I290" s="84" t="s">
        <v>939</v>
      </c>
      <c r="J290" s="84"/>
      <c r="K290" s="94">
        <v>7.9799999999999986</v>
      </c>
      <c r="L290" s="97" t="s">
        <v>190</v>
      </c>
      <c r="M290" s="98">
        <v>5.9500000000000004E-2</v>
      </c>
      <c r="N290" s="98">
        <v>4.1000000000000009E-2</v>
      </c>
      <c r="O290" s="94">
        <v>7815000</v>
      </c>
      <c r="P290" s="96">
        <v>115.078</v>
      </c>
      <c r="Q290" s="94">
        <v>35413.040780000003</v>
      </c>
      <c r="R290" s="95">
        <v>7.8150000000000008E-3</v>
      </c>
      <c r="S290" s="95">
        <v>5.8498635546424789E-3</v>
      </c>
      <c r="T290" s="95">
        <f>Q290/'סכום נכסי הקרן'!$C$43</f>
        <v>7.1266611147858996E-4</v>
      </c>
    </row>
    <row r="291" spans="2:20" s="137" customFormat="1">
      <c r="B291" s="87" t="s">
        <v>1004</v>
      </c>
      <c r="C291" s="84" t="s">
        <v>1005</v>
      </c>
      <c r="D291" s="97" t="s">
        <v>32</v>
      </c>
      <c r="E291" s="97" t="s">
        <v>937</v>
      </c>
      <c r="F291" s="84"/>
      <c r="G291" s="97" t="s">
        <v>955</v>
      </c>
      <c r="H291" s="84" t="s">
        <v>724</v>
      </c>
      <c r="I291" s="84" t="s">
        <v>944</v>
      </c>
      <c r="J291" s="84"/>
      <c r="K291" s="94">
        <v>7.35</v>
      </c>
      <c r="L291" s="97" t="s">
        <v>190</v>
      </c>
      <c r="M291" s="98">
        <v>4.8750000000000002E-2</v>
      </c>
      <c r="N291" s="98">
        <v>4.4000000000000004E-2</v>
      </c>
      <c r="O291" s="94">
        <v>7870000</v>
      </c>
      <c r="P291" s="96">
        <v>102.858</v>
      </c>
      <c r="Q291" s="94">
        <v>31219.154690000003</v>
      </c>
      <c r="R291" s="95">
        <v>1.0493333333333334E-2</v>
      </c>
      <c r="S291" s="95">
        <v>5.1570774834709581E-3</v>
      </c>
      <c r="T291" s="95">
        <f>Q291/'סכום נכסי הקרן'!$C$43</f>
        <v>6.2826668048049177E-4</v>
      </c>
    </row>
    <row r="292" spans="2:20" s="137" customFormat="1">
      <c r="B292" s="87" t="s">
        <v>1006</v>
      </c>
      <c r="C292" s="84" t="s">
        <v>1007</v>
      </c>
      <c r="D292" s="97" t="s">
        <v>32</v>
      </c>
      <c r="E292" s="97" t="s">
        <v>937</v>
      </c>
      <c r="F292" s="84"/>
      <c r="G292" s="97" t="s">
        <v>1003</v>
      </c>
      <c r="H292" s="84" t="s">
        <v>724</v>
      </c>
      <c r="I292" s="84" t="s">
        <v>939</v>
      </c>
      <c r="J292" s="84"/>
      <c r="K292" s="94">
        <v>8.84</v>
      </c>
      <c r="L292" s="97" t="s">
        <v>190</v>
      </c>
      <c r="M292" s="98">
        <v>3.95E-2</v>
      </c>
      <c r="N292" s="98">
        <v>3.7699999999999997E-2</v>
      </c>
      <c r="O292" s="94">
        <v>8471000</v>
      </c>
      <c r="P292" s="96">
        <v>101.158</v>
      </c>
      <c r="Q292" s="94">
        <v>33199.81523</v>
      </c>
      <c r="R292" s="95">
        <v>4.2354999999999997E-3</v>
      </c>
      <c r="S292" s="95">
        <v>5.4842618667337523E-3</v>
      </c>
      <c r="T292" s="95">
        <f>Q292/'סכום נכסי הקרן'!$C$43</f>
        <v>6.6812628061960417E-4</v>
      </c>
    </row>
    <row r="293" spans="2:20" s="137" customFormat="1">
      <c r="B293" s="87" t="s">
        <v>1008</v>
      </c>
      <c r="C293" s="84" t="s">
        <v>1009</v>
      </c>
      <c r="D293" s="97" t="s">
        <v>32</v>
      </c>
      <c r="E293" s="97" t="s">
        <v>937</v>
      </c>
      <c r="F293" s="84"/>
      <c r="G293" s="97" t="s">
        <v>1010</v>
      </c>
      <c r="H293" s="84" t="s">
        <v>724</v>
      </c>
      <c r="I293" s="84" t="s">
        <v>944</v>
      </c>
      <c r="J293" s="84"/>
      <c r="K293" s="94">
        <v>8.129999999999999</v>
      </c>
      <c r="L293" s="97" t="s">
        <v>190</v>
      </c>
      <c r="M293" s="98">
        <v>3.95E-2</v>
      </c>
      <c r="N293" s="98">
        <v>3.7999999999999999E-2</v>
      </c>
      <c r="O293" s="94">
        <v>14268000</v>
      </c>
      <c r="P293" s="96">
        <v>100.91200000000001</v>
      </c>
      <c r="Q293" s="94">
        <v>55507.647020000004</v>
      </c>
      <c r="R293" s="95">
        <v>6.3413333333333334E-3</v>
      </c>
      <c r="S293" s="95">
        <v>9.1692821106071996E-3</v>
      </c>
      <c r="T293" s="95">
        <f>Q293/'סכום נכסי הקרן'!$C$43</f>
        <v>1.1170579562715976E-3</v>
      </c>
    </row>
    <row r="294" spans="2:20" s="137" customFormat="1">
      <c r="B294" s="87" t="s">
        <v>1011</v>
      </c>
      <c r="C294" s="84" t="s">
        <v>1012</v>
      </c>
      <c r="D294" s="97" t="s">
        <v>32</v>
      </c>
      <c r="E294" s="97" t="s">
        <v>937</v>
      </c>
      <c r="F294" s="84"/>
      <c r="G294" s="97" t="s">
        <v>1010</v>
      </c>
      <c r="H294" s="84" t="s">
        <v>724</v>
      </c>
      <c r="I294" s="84" t="s">
        <v>944</v>
      </c>
      <c r="J294" s="84"/>
      <c r="K294" s="94">
        <v>15.589999999999998</v>
      </c>
      <c r="L294" s="97" t="s">
        <v>190</v>
      </c>
      <c r="M294" s="98">
        <v>5.2499999999999998E-2</v>
      </c>
      <c r="N294" s="98">
        <v>4.9100000000000005E-2</v>
      </c>
      <c r="O294" s="94">
        <v>4280000</v>
      </c>
      <c r="P294" s="96">
        <v>104.309</v>
      </c>
      <c r="Q294" s="94">
        <v>17222.991320000001</v>
      </c>
      <c r="R294" s="95">
        <v>4.28E-3</v>
      </c>
      <c r="S294" s="95">
        <v>2.845057837611418E-3</v>
      </c>
      <c r="T294" s="95">
        <f>Q294/'סכום נכסי הקרן'!$C$43</f>
        <v>3.4660232450261526E-4</v>
      </c>
    </row>
    <row r="295" spans="2:20" s="137" customFormat="1">
      <c r="B295" s="87" t="s">
        <v>1013</v>
      </c>
      <c r="C295" s="84" t="s">
        <v>1014</v>
      </c>
      <c r="D295" s="97" t="s">
        <v>32</v>
      </c>
      <c r="E295" s="97" t="s">
        <v>937</v>
      </c>
      <c r="F295" s="84"/>
      <c r="G295" s="97" t="s">
        <v>1015</v>
      </c>
      <c r="H295" s="84" t="s">
        <v>724</v>
      </c>
      <c r="I295" s="84" t="s">
        <v>944</v>
      </c>
      <c r="J295" s="84"/>
      <c r="K295" s="94">
        <v>7.92</v>
      </c>
      <c r="L295" s="97" t="s">
        <v>190</v>
      </c>
      <c r="M295" s="98">
        <v>4.2000000000000003E-2</v>
      </c>
      <c r="N295" s="98">
        <v>3.1300000000000001E-2</v>
      </c>
      <c r="O295" s="94">
        <v>5768000</v>
      </c>
      <c r="P295" s="96">
        <v>108.23399999999999</v>
      </c>
      <c r="Q295" s="94">
        <v>24245.85339</v>
      </c>
      <c r="R295" s="95">
        <v>2.8839999999999998E-3</v>
      </c>
      <c r="S295" s="95">
        <v>4.0051611206871852E-3</v>
      </c>
      <c r="T295" s="95">
        <f>Q295/'סכום נכסי הקרן'!$C$43</f>
        <v>4.8793319281099272E-4</v>
      </c>
    </row>
    <row r="296" spans="2:20" s="137" customFormat="1">
      <c r="B296" s="87" t="s">
        <v>1016</v>
      </c>
      <c r="C296" s="84" t="s">
        <v>1017</v>
      </c>
      <c r="D296" s="97" t="s">
        <v>32</v>
      </c>
      <c r="E296" s="97" t="s">
        <v>937</v>
      </c>
      <c r="F296" s="84"/>
      <c r="G296" s="97" t="s">
        <v>1018</v>
      </c>
      <c r="H296" s="84" t="s">
        <v>724</v>
      </c>
      <c r="I296" s="84" t="s">
        <v>944</v>
      </c>
      <c r="J296" s="84"/>
      <c r="K296" s="94">
        <v>6.38</v>
      </c>
      <c r="L296" s="97" t="s">
        <v>192</v>
      </c>
      <c r="M296" s="98">
        <v>5.2499999999999998E-2</v>
      </c>
      <c r="N296" s="98">
        <v>4.0899999999999999E-2</v>
      </c>
      <c r="O296" s="94">
        <v>7075000</v>
      </c>
      <c r="P296" s="96">
        <v>106.923</v>
      </c>
      <c r="Q296" s="94">
        <v>33037.250240000001</v>
      </c>
      <c r="R296" s="95">
        <v>7.0749999999999997E-3</v>
      </c>
      <c r="S296" s="95">
        <v>5.4574078324764377E-3</v>
      </c>
      <c r="T296" s="95">
        <f>Q296/'סכום נכסי הקרן'!$C$43</f>
        <v>6.6485475813144541E-4</v>
      </c>
    </row>
    <row r="297" spans="2:20" s="137" customFormat="1">
      <c r="B297" s="87" t="s">
        <v>1019</v>
      </c>
      <c r="C297" s="84" t="s">
        <v>1020</v>
      </c>
      <c r="D297" s="97" t="s">
        <v>32</v>
      </c>
      <c r="E297" s="97" t="s">
        <v>937</v>
      </c>
      <c r="F297" s="84"/>
      <c r="G297" s="97" t="s">
        <v>1018</v>
      </c>
      <c r="H297" s="84" t="s">
        <v>724</v>
      </c>
      <c r="I297" s="84" t="s">
        <v>944</v>
      </c>
      <c r="J297" s="84"/>
      <c r="K297" s="94">
        <v>5.71</v>
      </c>
      <c r="L297" s="97" t="s">
        <v>193</v>
      </c>
      <c r="M297" s="98">
        <v>5.7500000000000002E-2</v>
      </c>
      <c r="N297" s="98">
        <v>5.4399999999999997E-2</v>
      </c>
      <c r="O297" s="94">
        <v>1500000</v>
      </c>
      <c r="P297" s="96">
        <v>101.17100000000001</v>
      </c>
      <c r="Q297" s="94">
        <v>7958.9845300000006</v>
      </c>
      <c r="R297" s="95">
        <v>2.5000000000000001E-3</v>
      </c>
      <c r="S297" s="95">
        <v>1.3147409120626862E-3</v>
      </c>
      <c r="T297" s="95">
        <f>Q297/'סכום נכסי הקרן'!$C$43</f>
        <v>1.601697688586163E-4</v>
      </c>
    </row>
    <row r="298" spans="2:20" s="137" customFormat="1">
      <c r="B298" s="87" t="s">
        <v>1021</v>
      </c>
      <c r="C298" s="84" t="s">
        <v>1022</v>
      </c>
      <c r="D298" s="97" t="s">
        <v>32</v>
      </c>
      <c r="E298" s="97" t="s">
        <v>937</v>
      </c>
      <c r="F298" s="84"/>
      <c r="G298" s="97" t="s">
        <v>461</v>
      </c>
      <c r="H298" s="84" t="s">
        <v>724</v>
      </c>
      <c r="I298" s="84" t="s">
        <v>944</v>
      </c>
      <c r="J298" s="84"/>
      <c r="K298" s="94">
        <v>7.089999999999999</v>
      </c>
      <c r="L298" s="97" t="s">
        <v>190</v>
      </c>
      <c r="M298" s="98">
        <v>3.9E-2</v>
      </c>
      <c r="N298" s="98">
        <v>3.6200000000000003E-2</v>
      </c>
      <c r="O298" s="94">
        <v>6908000</v>
      </c>
      <c r="P298" s="96">
        <v>101.417</v>
      </c>
      <c r="Q298" s="94">
        <v>26990.690440000002</v>
      </c>
      <c r="R298" s="95">
        <v>9.8685714285714279E-3</v>
      </c>
      <c r="S298" s="95">
        <v>4.4585794623082679E-3</v>
      </c>
      <c r="T298" s="95">
        <f>Q298/'סכום נכסי הקרן'!$C$43</f>
        <v>5.4317138484364725E-4</v>
      </c>
    </row>
    <row r="299" spans="2:20" s="137" customFormat="1">
      <c r="B299" s="87" t="s">
        <v>1024</v>
      </c>
      <c r="C299" s="84" t="s">
        <v>1025</v>
      </c>
      <c r="D299" s="97" t="s">
        <v>32</v>
      </c>
      <c r="E299" s="97" t="s">
        <v>937</v>
      </c>
      <c r="F299" s="84"/>
      <c r="G299" s="97" t="s">
        <v>461</v>
      </c>
      <c r="H299" s="84" t="s">
        <v>724</v>
      </c>
      <c r="I299" s="84" t="s">
        <v>944</v>
      </c>
      <c r="J299" s="84"/>
      <c r="K299" s="94">
        <v>7.78</v>
      </c>
      <c r="L299" s="97" t="s">
        <v>190</v>
      </c>
      <c r="M299" s="98">
        <v>4.3749999999999997E-2</v>
      </c>
      <c r="N299" s="98">
        <v>3.7500000000000006E-2</v>
      </c>
      <c r="O299" s="94">
        <v>6579000</v>
      </c>
      <c r="P299" s="96">
        <v>104.527</v>
      </c>
      <c r="Q299" s="94">
        <v>26789.617989999999</v>
      </c>
      <c r="R299" s="95">
        <v>9.398571428571428E-3</v>
      </c>
      <c r="S299" s="95">
        <v>4.4253643988404062E-3</v>
      </c>
      <c r="T299" s="95">
        <f>Q299/'סכום נכסי הקרן'!$C$43</f>
        <v>5.3912492292140801E-4</v>
      </c>
    </row>
    <row r="300" spans="2:20" s="137" customFormat="1">
      <c r="B300" s="87" t="s">
        <v>1026</v>
      </c>
      <c r="C300" s="84" t="s">
        <v>1027</v>
      </c>
      <c r="D300" s="97" t="s">
        <v>32</v>
      </c>
      <c r="E300" s="97" t="s">
        <v>937</v>
      </c>
      <c r="F300" s="84"/>
      <c r="G300" s="97" t="s">
        <v>357</v>
      </c>
      <c r="H300" s="84" t="s">
        <v>724</v>
      </c>
      <c r="I300" s="84" t="s">
        <v>944</v>
      </c>
      <c r="J300" s="84"/>
      <c r="K300" s="94">
        <v>3.48</v>
      </c>
      <c r="L300" s="97" t="s">
        <v>190</v>
      </c>
      <c r="M300" s="98">
        <v>5.7500000000000002E-2</v>
      </c>
      <c r="N300" s="98">
        <v>7.1299999999999988E-2</v>
      </c>
      <c r="O300" s="94">
        <v>3994000</v>
      </c>
      <c r="P300" s="96">
        <v>94.82</v>
      </c>
      <c r="Q300" s="94">
        <v>14682.99524</v>
      </c>
      <c r="R300" s="95">
        <v>3.6309090909090909E-3</v>
      </c>
      <c r="S300" s="95">
        <v>2.4254770795049752E-3</v>
      </c>
      <c r="T300" s="95">
        <f>Q300/'סכום נכסי הקרן'!$C$43</f>
        <v>2.9548643358689417E-4</v>
      </c>
    </row>
    <row r="301" spans="2:20" s="137" customFormat="1">
      <c r="B301" s="87" t="s">
        <v>1028</v>
      </c>
      <c r="C301" s="84" t="s">
        <v>1029</v>
      </c>
      <c r="D301" s="97" t="s">
        <v>32</v>
      </c>
      <c r="E301" s="97" t="s">
        <v>937</v>
      </c>
      <c r="F301" s="84"/>
      <c r="G301" s="97" t="s">
        <v>955</v>
      </c>
      <c r="H301" s="84" t="s">
        <v>724</v>
      </c>
      <c r="I301" s="84" t="s">
        <v>944</v>
      </c>
      <c r="J301" s="84"/>
      <c r="K301" s="94">
        <v>3.34</v>
      </c>
      <c r="L301" s="97" t="s">
        <v>190</v>
      </c>
      <c r="M301" s="98">
        <v>5.5E-2</v>
      </c>
      <c r="N301" s="98">
        <v>6.0099999999999987E-2</v>
      </c>
      <c r="O301" s="94">
        <v>1400000</v>
      </c>
      <c r="P301" s="96">
        <v>97.725999999999999</v>
      </c>
      <c r="Q301" s="94">
        <v>5347.5108600000003</v>
      </c>
      <c r="R301" s="95">
        <v>1.8666666666666666E-3</v>
      </c>
      <c r="S301" s="95">
        <v>8.833528044741054E-4</v>
      </c>
      <c r="T301" s="95">
        <f>Q301/'סכום נכסי הקרן'!$C$43</f>
        <v>1.0761543450507755E-4</v>
      </c>
    </row>
    <row r="302" spans="2:20" s="137" customFormat="1">
      <c r="B302" s="87" t="s">
        <v>1030</v>
      </c>
      <c r="C302" s="84" t="s">
        <v>1031</v>
      </c>
      <c r="D302" s="97" t="s">
        <v>32</v>
      </c>
      <c r="E302" s="97" t="s">
        <v>937</v>
      </c>
      <c r="F302" s="84"/>
      <c r="G302" s="97" t="s">
        <v>949</v>
      </c>
      <c r="H302" s="84" t="s">
        <v>919</v>
      </c>
      <c r="I302" s="84" t="s">
        <v>944</v>
      </c>
      <c r="J302" s="84"/>
      <c r="K302" s="94">
        <v>4.75</v>
      </c>
      <c r="L302" s="97" t="s">
        <v>193</v>
      </c>
      <c r="M302" s="98">
        <v>6.4160000000000009E-2</v>
      </c>
      <c r="N302" s="98">
        <v>7.22E-2</v>
      </c>
      <c r="O302" s="94">
        <v>2800000</v>
      </c>
      <c r="P302" s="96">
        <v>95.784999999999997</v>
      </c>
      <c r="Q302" s="94">
        <v>14235.7675</v>
      </c>
      <c r="R302" s="95">
        <v>5.6565656565656566E-3</v>
      </c>
      <c r="S302" s="95">
        <v>2.3515997394283595E-3</v>
      </c>
      <c r="T302" s="95">
        <f>Q302/'סכום נכסי הקרן'!$C$43</f>
        <v>2.8648624474710493E-4</v>
      </c>
    </row>
    <row r="303" spans="2:20" s="137" customFormat="1">
      <c r="B303" s="87" t="s">
        <v>1032</v>
      </c>
      <c r="C303" s="84" t="s">
        <v>1033</v>
      </c>
      <c r="D303" s="97" t="s">
        <v>32</v>
      </c>
      <c r="E303" s="97" t="s">
        <v>937</v>
      </c>
      <c r="F303" s="84"/>
      <c r="G303" s="97" t="s">
        <v>955</v>
      </c>
      <c r="H303" s="84" t="s">
        <v>919</v>
      </c>
      <c r="I303" s="84" t="s">
        <v>939</v>
      </c>
      <c r="J303" s="84"/>
      <c r="K303" s="94">
        <v>7.79</v>
      </c>
      <c r="L303" s="97" t="s">
        <v>190</v>
      </c>
      <c r="M303" s="98">
        <v>5.2000000000000005E-2</v>
      </c>
      <c r="N303" s="98">
        <v>4.99E-2</v>
      </c>
      <c r="O303" s="94">
        <v>8588000</v>
      </c>
      <c r="P303" s="96">
        <v>101.035</v>
      </c>
      <c r="Q303" s="94">
        <v>33605.077899999997</v>
      </c>
      <c r="R303" s="95">
        <v>6.8703999999999996E-3</v>
      </c>
      <c r="S303" s="95">
        <v>5.5512070166297469E-3</v>
      </c>
      <c r="T303" s="95">
        <f>Q303/'סכום נכסי הקרן'!$C$43</f>
        <v>6.7628194770706434E-4</v>
      </c>
    </row>
    <row r="304" spans="2:20" s="137" customFormat="1">
      <c r="B304" s="87" t="s">
        <v>1034</v>
      </c>
      <c r="C304" s="84" t="s">
        <v>1035</v>
      </c>
      <c r="D304" s="97" t="s">
        <v>32</v>
      </c>
      <c r="E304" s="97" t="s">
        <v>937</v>
      </c>
      <c r="F304" s="84"/>
      <c r="G304" s="97" t="s">
        <v>1036</v>
      </c>
      <c r="H304" s="84" t="s">
        <v>919</v>
      </c>
      <c r="I304" s="84" t="s">
        <v>939</v>
      </c>
      <c r="J304" s="84"/>
      <c r="K304" s="94">
        <v>6.0600000000000005</v>
      </c>
      <c r="L304" s="97" t="s">
        <v>190</v>
      </c>
      <c r="M304" s="98">
        <v>5.6250000000000001E-2</v>
      </c>
      <c r="N304" s="98">
        <v>6.3E-2</v>
      </c>
      <c r="O304" s="94">
        <v>17251000</v>
      </c>
      <c r="P304" s="96">
        <v>95.465000000000003</v>
      </c>
      <c r="Q304" s="94">
        <v>64976.443979999996</v>
      </c>
      <c r="R304" s="95">
        <v>1.1500666666666666E-2</v>
      </c>
      <c r="S304" s="95">
        <v>1.0733428228042456E-2</v>
      </c>
      <c r="T304" s="95">
        <f>Q304/'סכום נכסי הקרן'!$C$43</f>
        <v>1.3076117907131336E-3</v>
      </c>
    </row>
    <row r="305" spans="2:20" s="137" customFormat="1">
      <c r="B305" s="87" t="s">
        <v>1037</v>
      </c>
      <c r="C305" s="84" t="s">
        <v>1038</v>
      </c>
      <c r="D305" s="97" t="s">
        <v>32</v>
      </c>
      <c r="E305" s="97" t="s">
        <v>937</v>
      </c>
      <c r="F305" s="84"/>
      <c r="G305" s="97" t="s">
        <v>1039</v>
      </c>
      <c r="H305" s="84" t="s">
        <v>919</v>
      </c>
      <c r="I305" s="84" t="s">
        <v>944</v>
      </c>
      <c r="J305" s="84"/>
      <c r="K305" s="94">
        <v>7.2800000000000011</v>
      </c>
      <c r="L305" s="97" t="s">
        <v>190</v>
      </c>
      <c r="M305" s="98">
        <v>5.0499999999999996E-2</v>
      </c>
      <c r="N305" s="98">
        <v>5.1799999999999999E-2</v>
      </c>
      <c r="O305" s="94">
        <v>3822000</v>
      </c>
      <c r="P305" s="96">
        <v>98.453999999999994</v>
      </c>
      <c r="Q305" s="94">
        <v>14505.151119999999</v>
      </c>
      <c r="R305" s="95">
        <v>3.8219999999999999E-3</v>
      </c>
      <c r="S305" s="95">
        <v>2.3960990929474632E-3</v>
      </c>
      <c r="T305" s="95">
        <f>Q305/'סכום נכסי הקרן'!$C$43</f>
        <v>2.9190742781223859E-4</v>
      </c>
    </row>
    <row r="306" spans="2:20" s="137" customFormat="1">
      <c r="B306" s="87" t="s">
        <v>1040</v>
      </c>
      <c r="C306" s="84" t="s">
        <v>1041</v>
      </c>
      <c r="D306" s="97" t="s">
        <v>32</v>
      </c>
      <c r="E306" s="97" t="s">
        <v>937</v>
      </c>
      <c r="F306" s="84"/>
      <c r="G306" s="97" t="s">
        <v>1036</v>
      </c>
      <c r="H306" s="84" t="s">
        <v>919</v>
      </c>
      <c r="I306" s="84" t="s">
        <v>944</v>
      </c>
      <c r="J306" s="84"/>
      <c r="K306" s="94">
        <v>4.3599999999999994</v>
      </c>
      <c r="L306" s="97" t="s">
        <v>193</v>
      </c>
      <c r="M306" s="98">
        <v>6.6250000000000003E-2</v>
      </c>
      <c r="N306" s="98">
        <v>6.0399999999999988E-2</v>
      </c>
      <c r="O306" s="94">
        <v>1137000</v>
      </c>
      <c r="P306" s="96">
        <v>102.047</v>
      </c>
      <c r="Q306" s="94">
        <v>6308.5529999999999</v>
      </c>
      <c r="R306" s="95">
        <v>2.274E-3</v>
      </c>
      <c r="S306" s="95">
        <v>1.0421069036825725E-3</v>
      </c>
      <c r="T306" s="95">
        <f>Q306/'סכום נכסי הקרן'!$C$43</f>
        <v>1.2695582860271375E-4</v>
      </c>
    </row>
    <row r="307" spans="2:20" s="137" customFormat="1">
      <c r="B307" s="87" t="s">
        <v>1042</v>
      </c>
      <c r="C307" s="84" t="s">
        <v>1043</v>
      </c>
      <c r="D307" s="97" t="s">
        <v>32</v>
      </c>
      <c r="E307" s="97" t="s">
        <v>937</v>
      </c>
      <c r="F307" s="84"/>
      <c r="G307" s="97" t="s">
        <v>1036</v>
      </c>
      <c r="H307" s="84" t="s">
        <v>919</v>
      </c>
      <c r="I307" s="84" t="s">
        <v>944</v>
      </c>
      <c r="J307" s="84"/>
      <c r="K307" s="94">
        <v>3.54</v>
      </c>
      <c r="L307" s="97" t="s">
        <v>193</v>
      </c>
      <c r="M307" s="98">
        <v>7.7499999999999999E-2</v>
      </c>
      <c r="N307" s="98">
        <v>5.8900000000000008E-2</v>
      </c>
      <c r="O307" s="94">
        <v>4961000</v>
      </c>
      <c r="P307" s="96">
        <v>106.235</v>
      </c>
      <c r="Q307" s="94">
        <v>28850.443329999998</v>
      </c>
      <c r="R307" s="95">
        <v>1.24025E-2</v>
      </c>
      <c r="S307" s="95">
        <v>4.7657911677203672E-3</v>
      </c>
      <c r="T307" s="95">
        <f>Q307/'סכום נכסי הקרן'!$C$43</f>
        <v>5.8059779136606857E-4</v>
      </c>
    </row>
    <row r="308" spans="2:20" s="137" customFormat="1">
      <c r="B308" s="87" t="s">
        <v>1044</v>
      </c>
      <c r="C308" s="84" t="s">
        <v>1045</v>
      </c>
      <c r="D308" s="97" t="s">
        <v>32</v>
      </c>
      <c r="E308" s="97" t="s">
        <v>937</v>
      </c>
      <c r="F308" s="84"/>
      <c r="G308" s="97" t="s">
        <v>1046</v>
      </c>
      <c r="H308" s="84" t="s">
        <v>919</v>
      </c>
      <c r="I308" s="84" t="s">
        <v>944</v>
      </c>
      <c r="J308" s="84"/>
      <c r="K308" s="94">
        <v>7.51</v>
      </c>
      <c r="L308" s="97" t="s">
        <v>190</v>
      </c>
      <c r="M308" s="98">
        <v>5.2499999999999998E-2</v>
      </c>
      <c r="N308" s="98">
        <v>4.1099999999999998E-2</v>
      </c>
      <c r="O308" s="94">
        <v>4877000</v>
      </c>
      <c r="P308" s="96">
        <v>108.285</v>
      </c>
      <c r="Q308" s="94">
        <v>20639.201140000001</v>
      </c>
      <c r="R308" s="95">
        <v>3.9015999999999999E-3</v>
      </c>
      <c r="S308" s="95">
        <v>3.4093799314180639E-3</v>
      </c>
      <c r="T308" s="95">
        <f>Q308/'סכום נכסי הקרן'!$C$43</f>
        <v>4.1535148906996178E-4</v>
      </c>
    </row>
    <row r="309" spans="2:20" s="137" customFormat="1">
      <c r="B309" s="87" t="s">
        <v>1047</v>
      </c>
      <c r="C309" s="84" t="s">
        <v>1048</v>
      </c>
      <c r="D309" s="97" t="s">
        <v>32</v>
      </c>
      <c r="E309" s="97" t="s">
        <v>937</v>
      </c>
      <c r="F309" s="84"/>
      <c r="G309" s="97" t="s">
        <v>955</v>
      </c>
      <c r="H309" s="84" t="s">
        <v>919</v>
      </c>
      <c r="I309" s="84" t="s">
        <v>944</v>
      </c>
      <c r="J309" s="84"/>
      <c r="K309" s="94">
        <v>2.9399999999999995</v>
      </c>
      <c r="L309" s="97" t="s">
        <v>190</v>
      </c>
      <c r="M309" s="98">
        <v>5.5E-2</v>
      </c>
      <c r="N309" s="98">
        <v>7.0800000000000002E-2</v>
      </c>
      <c r="O309" s="94">
        <v>1373000</v>
      </c>
      <c r="P309" s="96">
        <v>94.978999999999999</v>
      </c>
      <c r="Q309" s="94">
        <v>5094.4828600000001</v>
      </c>
      <c r="R309" s="95">
        <v>1.3730000000000001E-3</v>
      </c>
      <c r="S309" s="95">
        <v>8.4155522813211467E-4</v>
      </c>
      <c r="T309" s="95">
        <f>Q309/'סכום נכסי הקרן'!$C$43</f>
        <v>1.0252339843917028E-4</v>
      </c>
    </row>
    <row r="310" spans="2:20" s="137" customFormat="1">
      <c r="B310" s="87" t="s">
        <v>1049</v>
      </c>
      <c r="C310" s="84" t="s">
        <v>1050</v>
      </c>
      <c r="D310" s="97" t="s">
        <v>32</v>
      </c>
      <c r="E310" s="97" t="s">
        <v>937</v>
      </c>
      <c r="F310" s="84"/>
      <c r="G310" s="97" t="s">
        <v>955</v>
      </c>
      <c r="H310" s="84" t="s">
        <v>919</v>
      </c>
      <c r="I310" s="84" t="s">
        <v>939</v>
      </c>
      <c r="J310" s="84"/>
      <c r="K310" s="94">
        <v>2.7099999999999995</v>
      </c>
      <c r="L310" s="97" t="s">
        <v>193</v>
      </c>
      <c r="M310" s="98">
        <v>6.8760000000000002E-2</v>
      </c>
      <c r="N310" s="98">
        <v>9.3200000000000005E-2</v>
      </c>
      <c r="O310" s="94">
        <v>8160000</v>
      </c>
      <c r="P310" s="96">
        <v>93.244</v>
      </c>
      <c r="Q310" s="94">
        <v>39435.581680000003</v>
      </c>
      <c r="R310" s="95">
        <v>8.1600000000000006E-3</v>
      </c>
      <c r="S310" s="95">
        <v>6.5143451944472816E-3</v>
      </c>
      <c r="T310" s="95">
        <f>Q310/'סכום נכסי הקרן'!$C$43</f>
        <v>7.9361732375306975E-4</v>
      </c>
    </row>
    <row r="311" spans="2:20" s="137" customFormat="1">
      <c r="B311" s="87" t="s">
        <v>1051</v>
      </c>
      <c r="C311" s="84" t="s">
        <v>1052</v>
      </c>
      <c r="D311" s="97" t="s">
        <v>32</v>
      </c>
      <c r="E311" s="97" t="s">
        <v>937</v>
      </c>
      <c r="F311" s="84"/>
      <c r="G311" s="97" t="s">
        <v>1018</v>
      </c>
      <c r="H311" s="84" t="s">
        <v>919</v>
      </c>
      <c r="I311" s="84" t="s">
        <v>944</v>
      </c>
      <c r="J311" s="84"/>
      <c r="K311" s="94">
        <v>3.81</v>
      </c>
      <c r="L311" s="97" t="s">
        <v>193</v>
      </c>
      <c r="M311" s="98">
        <v>6.7500000000000004E-2</v>
      </c>
      <c r="N311" s="98">
        <v>6.1999999999999993E-2</v>
      </c>
      <c r="O311" s="94">
        <v>4700000</v>
      </c>
      <c r="P311" s="96">
        <v>101.50700000000001</v>
      </c>
      <c r="Q311" s="94">
        <v>25646.630550000002</v>
      </c>
      <c r="R311" s="95">
        <v>7.8333333333333328E-3</v>
      </c>
      <c r="S311" s="95">
        <v>4.2365548410786711E-3</v>
      </c>
      <c r="T311" s="95">
        <f>Q311/'סכום נכסי הקרן'!$C$43</f>
        <v>5.1612298927232957E-4</v>
      </c>
    </row>
    <row r="312" spans="2:20" s="137" customFormat="1">
      <c r="B312" s="87" t="s">
        <v>1053</v>
      </c>
      <c r="C312" s="84" t="s">
        <v>1054</v>
      </c>
      <c r="D312" s="97" t="s">
        <v>32</v>
      </c>
      <c r="E312" s="97" t="s">
        <v>937</v>
      </c>
      <c r="F312" s="84"/>
      <c r="G312" s="97" t="s">
        <v>1036</v>
      </c>
      <c r="H312" s="84" t="s">
        <v>919</v>
      </c>
      <c r="I312" s="84" t="s">
        <v>939</v>
      </c>
      <c r="J312" s="84"/>
      <c r="K312" s="94">
        <v>1.74</v>
      </c>
      <c r="L312" s="97" t="s">
        <v>193</v>
      </c>
      <c r="M312" s="98">
        <v>4.8499999999999995E-2</v>
      </c>
      <c r="N312" s="98">
        <v>3.4000000000000002E-2</v>
      </c>
      <c r="O312" s="94">
        <v>7900000</v>
      </c>
      <c r="P312" s="96">
        <v>101.91500000000001</v>
      </c>
      <c r="Q312" s="94">
        <v>42042.743719999999</v>
      </c>
      <c r="R312" s="95">
        <v>1.975E-2</v>
      </c>
      <c r="S312" s="95">
        <v>6.945021065903563E-3</v>
      </c>
      <c r="T312" s="95">
        <f>Q312/'סכום נכסי הקרן'!$C$43</f>
        <v>8.4608488915035511E-4</v>
      </c>
    </row>
    <row r="313" spans="2:20" s="137" customFormat="1">
      <c r="B313" s="87" t="s">
        <v>1055</v>
      </c>
      <c r="C313" s="84" t="s">
        <v>1056</v>
      </c>
      <c r="D313" s="97" t="s">
        <v>32</v>
      </c>
      <c r="E313" s="97" t="s">
        <v>937</v>
      </c>
      <c r="F313" s="84"/>
      <c r="G313" s="97" t="s">
        <v>955</v>
      </c>
      <c r="H313" s="84" t="s">
        <v>1057</v>
      </c>
      <c r="I313" s="84" t="s">
        <v>939</v>
      </c>
      <c r="J313" s="84"/>
      <c r="K313" s="94">
        <v>6.59</v>
      </c>
      <c r="L313" s="97" t="s">
        <v>190</v>
      </c>
      <c r="M313" s="98">
        <v>5.0170000000000006E-2</v>
      </c>
      <c r="N313" s="98">
        <v>6.2799999999999995E-2</v>
      </c>
      <c r="O313" s="94">
        <v>11350000</v>
      </c>
      <c r="P313" s="96">
        <v>91.802999999999997</v>
      </c>
      <c r="Q313" s="94">
        <v>40104.354380000004</v>
      </c>
      <c r="R313" s="95">
        <v>5.6750000000000004E-3</v>
      </c>
      <c r="S313" s="95">
        <v>6.6248194422921418E-3</v>
      </c>
      <c r="T313" s="95">
        <f>Q313/'סכום נכסי הקרן'!$C$43</f>
        <v>8.0707597144539698E-4</v>
      </c>
    </row>
    <row r="314" spans="2:20" s="137" customFormat="1">
      <c r="B314" s="87" t="s">
        <v>1058</v>
      </c>
      <c r="C314" s="84" t="s">
        <v>1059</v>
      </c>
      <c r="D314" s="97" t="s">
        <v>32</v>
      </c>
      <c r="E314" s="97" t="s">
        <v>937</v>
      </c>
      <c r="F314" s="84"/>
      <c r="G314" s="97" t="s">
        <v>943</v>
      </c>
      <c r="H314" s="84" t="s">
        <v>1057</v>
      </c>
      <c r="I314" s="84" t="s">
        <v>939</v>
      </c>
      <c r="J314" s="84"/>
      <c r="K314" s="94">
        <v>7.18</v>
      </c>
      <c r="L314" s="97" t="s">
        <v>192</v>
      </c>
      <c r="M314" s="98">
        <v>4.4999999999999998E-2</v>
      </c>
      <c r="N314" s="98">
        <v>6.7799999999999999E-2</v>
      </c>
      <c r="O314" s="94">
        <v>8452000</v>
      </c>
      <c r="P314" s="96">
        <v>84.67</v>
      </c>
      <c r="Q314" s="94">
        <v>31094.375760000003</v>
      </c>
      <c r="R314" s="95">
        <v>8.4519999999999994E-3</v>
      </c>
      <c r="S314" s="95">
        <v>5.1364653106974042E-3</v>
      </c>
      <c r="T314" s="95">
        <f>Q314/'סכום נכסי הקרן'!$C$43</f>
        <v>6.2575557968601325E-4</v>
      </c>
    </row>
    <row r="315" spans="2:20" s="137" customFormat="1">
      <c r="B315" s="87" t="s">
        <v>1060</v>
      </c>
      <c r="C315" s="84" t="s">
        <v>1061</v>
      </c>
      <c r="D315" s="97" t="s">
        <v>32</v>
      </c>
      <c r="E315" s="97" t="s">
        <v>937</v>
      </c>
      <c r="F315" s="84"/>
      <c r="G315" s="97" t="s">
        <v>1036</v>
      </c>
      <c r="H315" s="84" t="s">
        <v>1057</v>
      </c>
      <c r="I315" s="84" t="s">
        <v>944</v>
      </c>
      <c r="J315" s="84"/>
      <c r="K315" s="94">
        <v>2.52</v>
      </c>
      <c r="L315" s="97" t="s">
        <v>193</v>
      </c>
      <c r="M315" s="98">
        <v>7.0000000000000007E-2</v>
      </c>
      <c r="N315" s="98">
        <v>7.6999999999999999E-2</v>
      </c>
      <c r="O315" s="94">
        <v>5300000</v>
      </c>
      <c r="P315" s="96">
        <v>97.716999999999999</v>
      </c>
      <c r="Q315" s="94">
        <v>27318.311239999999</v>
      </c>
      <c r="R315" s="95">
        <v>7.0666666666666664E-3</v>
      </c>
      <c r="S315" s="95">
        <v>4.5126989882074723E-3</v>
      </c>
      <c r="T315" s="95">
        <f>Q315/'סכום נכסי הקרן'!$C$43</f>
        <v>5.4976455607189611E-4</v>
      </c>
    </row>
    <row r="316" spans="2:20" s="137" customFormat="1">
      <c r="B316" s="87" t="s">
        <v>1062</v>
      </c>
      <c r="C316" s="84" t="s">
        <v>1063</v>
      </c>
      <c r="D316" s="97" t="s">
        <v>32</v>
      </c>
      <c r="E316" s="97" t="s">
        <v>937</v>
      </c>
      <c r="F316" s="84"/>
      <c r="G316" s="97" t="s">
        <v>971</v>
      </c>
      <c r="H316" s="84" t="s">
        <v>1057</v>
      </c>
      <c r="I316" s="84" t="s">
        <v>944</v>
      </c>
      <c r="J316" s="84"/>
      <c r="K316" s="94">
        <v>4.4000000000000004</v>
      </c>
      <c r="L316" s="97" t="s">
        <v>190</v>
      </c>
      <c r="M316" s="98">
        <v>0.105</v>
      </c>
      <c r="N316" s="98">
        <v>8.8700000000000015E-2</v>
      </c>
      <c r="O316" s="94">
        <v>4843000</v>
      </c>
      <c r="P316" s="96">
        <v>106.735</v>
      </c>
      <c r="Q316" s="94">
        <v>20304.396629999999</v>
      </c>
      <c r="R316" s="95">
        <v>1.4456716417910447E-3</v>
      </c>
      <c r="S316" s="95">
        <v>3.3540737318418596E-3</v>
      </c>
      <c r="T316" s="95">
        <f>Q316/'סכום נכסי הקרן'!$C$43</f>
        <v>4.0861375000571427E-4</v>
      </c>
    </row>
    <row r="317" spans="2:20" s="137" customFormat="1">
      <c r="B317" s="87" t="s">
        <v>1064</v>
      </c>
      <c r="C317" s="84" t="s">
        <v>1065</v>
      </c>
      <c r="D317" s="97" t="s">
        <v>32</v>
      </c>
      <c r="E317" s="97" t="s">
        <v>937</v>
      </c>
      <c r="F317" s="84"/>
      <c r="G317" s="97" t="s">
        <v>955</v>
      </c>
      <c r="H317" s="84" t="s">
        <v>1066</v>
      </c>
      <c r="I317" s="84" t="s">
        <v>939</v>
      </c>
      <c r="J317" s="84"/>
      <c r="K317" s="94">
        <v>3.5300000000000002</v>
      </c>
      <c r="L317" s="97" t="s">
        <v>192</v>
      </c>
      <c r="M317" s="98">
        <v>6.3750000000000001E-2</v>
      </c>
      <c r="N317" s="98">
        <v>8.1799999999999998E-2</v>
      </c>
      <c r="O317" s="94">
        <v>4391000</v>
      </c>
      <c r="P317" s="96">
        <v>93.36</v>
      </c>
      <c r="Q317" s="94">
        <v>17571.356629999998</v>
      </c>
      <c r="R317" s="95">
        <v>5.8546666666666669E-3</v>
      </c>
      <c r="S317" s="95">
        <v>2.9026041393631057E-3</v>
      </c>
      <c r="T317" s="95">
        <f>Q317/'סכום נכסי הקרן'!$C$43</f>
        <v>3.5361296649729946E-4</v>
      </c>
    </row>
    <row r="318" spans="2:20" s="137" customFormat="1">
      <c r="B318" s="87" t="s">
        <v>1067</v>
      </c>
      <c r="C318" s="84" t="s">
        <v>1068</v>
      </c>
      <c r="D318" s="97" t="s">
        <v>32</v>
      </c>
      <c r="E318" s="97" t="s">
        <v>937</v>
      </c>
      <c r="F318" s="84"/>
      <c r="G318" s="97" t="s">
        <v>955</v>
      </c>
      <c r="H318" s="84" t="s">
        <v>1066</v>
      </c>
      <c r="I318" s="84" t="s">
        <v>939</v>
      </c>
      <c r="J318" s="84"/>
      <c r="K318" s="94">
        <v>2.7000000000000006</v>
      </c>
      <c r="L318" s="97" t="s">
        <v>193</v>
      </c>
      <c r="M318" s="98">
        <v>7.0000000000000007E-2</v>
      </c>
      <c r="N318" s="98">
        <v>9.06E-2</v>
      </c>
      <c r="O318" s="94">
        <v>950000</v>
      </c>
      <c r="P318" s="96">
        <v>94.081999999999994</v>
      </c>
      <c r="Q318" s="94">
        <v>4624.8028099999992</v>
      </c>
      <c r="R318" s="95">
        <v>6.4155204270170392E-4</v>
      </c>
      <c r="S318" s="95">
        <v>7.6396900152405148E-4</v>
      </c>
      <c r="T318" s="95">
        <f>Q318/'סכום נכסי הקרן'!$C$43</f>
        <v>9.3071370386792163E-5</v>
      </c>
    </row>
    <row r="319" spans="2:20" s="137" customFormat="1">
      <c r="B319" s="87" t="s">
        <v>1069</v>
      </c>
      <c r="C319" s="84" t="s">
        <v>1070</v>
      </c>
      <c r="D319" s="97" t="s">
        <v>32</v>
      </c>
      <c r="E319" s="97" t="s">
        <v>937</v>
      </c>
      <c r="F319" s="84"/>
      <c r="G319" s="97" t="s">
        <v>955</v>
      </c>
      <c r="H319" s="84" t="s">
        <v>1071</v>
      </c>
      <c r="I319" s="84" t="s">
        <v>939</v>
      </c>
      <c r="J319" s="84"/>
      <c r="K319" s="94">
        <v>14.899999999999999</v>
      </c>
      <c r="L319" s="97" t="s">
        <v>192</v>
      </c>
      <c r="M319" s="98">
        <v>5.5E-2</v>
      </c>
      <c r="N319" s="98">
        <v>6.0299999999999992E-2</v>
      </c>
      <c r="O319" s="94">
        <v>17156000</v>
      </c>
      <c r="P319" s="96">
        <v>91.676000000000002</v>
      </c>
      <c r="Q319" s="94">
        <v>69398.000040000014</v>
      </c>
      <c r="R319" s="95">
        <v>1.3724800000000001E-2</v>
      </c>
      <c r="S319" s="95">
        <v>1.1463822994504042E-2</v>
      </c>
      <c r="T319" s="95">
        <f>Q319/'סכום נכסי הקרן'!$C$43</f>
        <v>1.3965929427000715E-3</v>
      </c>
    </row>
    <row r="320" spans="2:20" s="137" customFormat="1">
      <c r="B320" s="87" t="s">
        <v>1072</v>
      </c>
      <c r="C320" s="84" t="s">
        <v>1073</v>
      </c>
      <c r="D320" s="97" t="s">
        <v>32</v>
      </c>
      <c r="E320" s="97" t="s">
        <v>937</v>
      </c>
      <c r="F320" s="84"/>
      <c r="G320" s="97" t="s">
        <v>955</v>
      </c>
      <c r="H320" s="84" t="s">
        <v>731</v>
      </c>
      <c r="I320" s="84" t="s">
        <v>939</v>
      </c>
      <c r="J320" s="84"/>
      <c r="K320" s="94">
        <v>6.44</v>
      </c>
      <c r="L320" s="97" t="s">
        <v>190</v>
      </c>
      <c r="M320" s="98">
        <v>0.08</v>
      </c>
      <c r="N320" s="98">
        <v>9.0400000000000008E-2</v>
      </c>
      <c r="O320" s="94">
        <v>1369000</v>
      </c>
      <c r="P320" s="96">
        <v>93.016999999999996</v>
      </c>
      <c r="Q320" s="94">
        <v>4898.6769299999996</v>
      </c>
      <c r="R320" s="95">
        <v>1.1904347826086957E-3</v>
      </c>
      <c r="S320" s="95">
        <v>8.0921013862664693E-4</v>
      </c>
      <c r="T320" s="95">
        <f>Q320/'סכום נכסי הקרן'!$C$43</f>
        <v>9.8582922059170782E-5</v>
      </c>
    </row>
    <row r="321" spans="2:2" s="137" customFormat="1">
      <c r="B321" s="162"/>
    </row>
    <row r="322" spans="2:2" s="137" customFormat="1">
      <c r="B322" s="162"/>
    </row>
    <row r="323" spans="2:2" s="137" customFormat="1">
      <c r="B323" s="163" t="s">
        <v>2825</v>
      </c>
    </row>
    <row r="324" spans="2:2" s="137" customFormat="1">
      <c r="B324" s="163" t="s">
        <v>139</v>
      </c>
    </row>
    <row r="325" spans="2:2" s="137" customFormat="1">
      <c r="B325" s="164"/>
    </row>
    <row r="326" spans="2:2" s="137" customFormat="1">
      <c r="B326" s="162"/>
    </row>
    <row r="327" spans="2:2" s="137" customFormat="1">
      <c r="B327" s="162"/>
    </row>
    <row r="328" spans="2:2" s="137" customFormat="1">
      <c r="B328" s="162"/>
    </row>
    <row r="329" spans="2:2" s="137" customFormat="1">
      <c r="B329" s="162"/>
    </row>
    <row r="330" spans="2:2" s="137" customFormat="1">
      <c r="B330" s="162"/>
    </row>
    <row r="331" spans="2:2" s="137" customFormat="1">
      <c r="B331" s="162"/>
    </row>
    <row r="332" spans="2:2" s="137" customFormat="1">
      <c r="B332" s="162"/>
    </row>
    <row r="333" spans="2:2" s="137" customFormat="1">
      <c r="B333" s="162"/>
    </row>
    <row r="334" spans="2:2" s="137" customFormat="1">
      <c r="B334" s="162"/>
    </row>
    <row r="335" spans="2:2" s="137" customFormat="1">
      <c r="B335" s="162"/>
    </row>
    <row r="336" spans="2:2" s="137" customFormat="1">
      <c r="B336" s="162"/>
    </row>
    <row r="337" spans="2:2" s="137" customFormat="1">
      <c r="B337" s="162"/>
    </row>
    <row r="338" spans="2:2" s="137" customFormat="1">
      <c r="B338" s="162"/>
    </row>
    <row r="339" spans="2:2" s="137" customFormat="1">
      <c r="B339" s="162"/>
    </row>
    <row r="340" spans="2:2" s="137" customFormat="1">
      <c r="B340" s="162"/>
    </row>
    <row r="341" spans="2:2" s="137" customFormat="1">
      <c r="B341" s="162"/>
    </row>
    <row r="342" spans="2:2" s="137" customFormat="1">
      <c r="B342" s="162"/>
    </row>
    <row r="343" spans="2:2" s="137" customFormat="1">
      <c r="B343" s="162"/>
    </row>
    <row r="344" spans="2:2" s="137" customFormat="1">
      <c r="B344" s="162"/>
    </row>
    <row r="345" spans="2:2" s="137" customFormat="1">
      <c r="B345" s="162"/>
    </row>
    <row r="346" spans="2:2" s="137" customFormat="1">
      <c r="B346" s="162"/>
    </row>
    <row r="347" spans="2:2" s="137" customFormat="1">
      <c r="B347" s="162"/>
    </row>
    <row r="348" spans="2:2" s="137" customFormat="1">
      <c r="B348" s="162"/>
    </row>
    <row r="349" spans="2:2" s="137" customFormat="1">
      <c r="B349" s="162"/>
    </row>
    <row r="350" spans="2:2" s="137" customFormat="1">
      <c r="B350" s="162"/>
    </row>
    <row r="351" spans="2:2" s="137" customFormat="1">
      <c r="B351" s="162"/>
    </row>
    <row r="352" spans="2:2" s="137" customFormat="1">
      <c r="B352" s="162"/>
    </row>
    <row r="353" spans="2:2" s="137" customFormat="1">
      <c r="B353" s="162"/>
    </row>
    <row r="354" spans="2:2" s="137" customFormat="1">
      <c r="B354" s="162"/>
    </row>
    <row r="355" spans="2:2" s="137" customFormat="1">
      <c r="B355" s="162"/>
    </row>
    <row r="356" spans="2:2" s="137" customFormat="1">
      <c r="B356" s="162"/>
    </row>
    <row r="357" spans="2:2" s="137" customFormat="1">
      <c r="B357" s="162"/>
    </row>
    <row r="358" spans="2:2" s="137" customFormat="1">
      <c r="B358" s="162"/>
    </row>
    <row r="359" spans="2:2" s="137" customFormat="1">
      <c r="B359" s="162"/>
    </row>
    <row r="360" spans="2:2" s="137" customFormat="1">
      <c r="B360" s="162"/>
    </row>
    <row r="361" spans="2:2" s="137" customFormat="1">
      <c r="B361" s="162"/>
    </row>
    <row r="362" spans="2:2" s="137" customFormat="1">
      <c r="B362" s="162"/>
    </row>
    <row r="363" spans="2:2" s="137" customFormat="1">
      <c r="B363" s="162"/>
    </row>
    <row r="364" spans="2:2" s="137" customFormat="1">
      <c r="B364" s="162"/>
    </row>
    <row r="365" spans="2:2" s="137" customFormat="1">
      <c r="B365" s="162"/>
    </row>
    <row r="366" spans="2:2" s="137" customFormat="1">
      <c r="B366" s="162"/>
    </row>
    <row r="367" spans="2:2" s="137" customFormat="1">
      <c r="B367" s="162"/>
    </row>
    <row r="368" spans="2:2" s="137" customFormat="1">
      <c r="B368" s="162"/>
    </row>
    <row r="369" spans="2:2" s="137" customFormat="1">
      <c r="B369" s="162"/>
    </row>
    <row r="370" spans="2:2" s="137" customFormat="1">
      <c r="B370" s="162"/>
    </row>
    <row r="371" spans="2:2" s="137" customFormat="1">
      <c r="B371" s="162"/>
    </row>
    <row r="372" spans="2:2" s="137" customFormat="1">
      <c r="B372" s="162"/>
    </row>
    <row r="373" spans="2:2" s="137" customFormat="1">
      <c r="B373" s="162"/>
    </row>
    <row r="374" spans="2:2" s="137" customFormat="1">
      <c r="B374" s="162"/>
    </row>
    <row r="375" spans="2:2" s="137" customFormat="1">
      <c r="B375" s="162"/>
    </row>
    <row r="376" spans="2:2" s="137" customFormat="1">
      <c r="B376" s="162"/>
    </row>
    <row r="377" spans="2:2" s="137" customFormat="1">
      <c r="B377" s="162"/>
    </row>
    <row r="378" spans="2:2" s="137" customFormat="1">
      <c r="B378" s="162"/>
    </row>
    <row r="379" spans="2:2" s="137" customFormat="1">
      <c r="B379" s="162"/>
    </row>
    <row r="380" spans="2:2" s="137" customFormat="1">
      <c r="B380" s="162"/>
    </row>
    <row r="381" spans="2:2" s="137" customFormat="1">
      <c r="B381" s="162"/>
    </row>
    <row r="382" spans="2:2" s="137" customFormat="1">
      <c r="B382" s="162"/>
    </row>
    <row r="383" spans="2:2" s="137" customFormat="1">
      <c r="B383" s="162"/>
    </row>
    <row r="384" spans="2:2" s="137" customFormat="1">
      <c r="B384" s="162"/>
    </row>
    <row r="385" spans="2:2" s="137" customFormat="1">
      <c r="B385" s="162"/>
    </row>
    <row r="386" spans="2:2" s="137" customFormat="1">
      <c r="B386" s="162"/>
    </row>
    <row r="387" spans="2:2" s="137" customFormat="1">
      <c r="B387" s="162"/>
    </row>
    <row r="388" spans="2:2" s="137" customFormat="1">
      <c r="B388" s="162"/>
    </row>
    <row r="389" spans="2:2" s="137" customFormat="1">
      <c r="B389" s="162"/>
    </row>
    <row r="390" spans="2:2" s="137" customFormat="1">
      <c r="B390" s="162"/>
    </row>
    <row r="391" spans="2:2" s="137" customFormat="1">
      <c r="B391" s="162"/>
    </row>
    <row r="392" spans="2:2" s="137" customFormat="1">
      <c r="B392" s="162"/>
    </row>
    <row r="393" spans="2:2" s="137" customFormat="1">
      <c r="B393" s="162"/>
    </row>
    <row r="394" spans="2:2" s="137" customFormat="1">
      <c r="B394" s="162"/>
    </row>
    <row r="395" spans="2:2" s="137" customFormat="1">
      <c r="B395" s="162"/>
    </row>
    <row r="396" spans="2:2" s="137" customFormat="1">
      <c r="B396" s="162"/>
    </row>
    <row r="397" spans="2:2" s="137" customFormat="1">
      <c r="B397" s="162"/>
    </row>
    <row r="398" spans="2:2" s="137" customFormat="1">
      <c r="B398" s="162"/>
    </row>
    <row r="399" spans="2:2" s="137" customFormat="1">
      <c r="B399" s="162"/>
    </row>
    <row r="400" spans="2:2" s="137" customFormat="1">
      <c r="B400" s="162"/>
    </row>
    <row r="401" spans="2:2" s="137" customFormat="1">
      <c r="B401" s="162"/>
    </row>
    <row r="402" spans="2:2" s="137" customFormat="1">
      <c r="B402" s="162"/>
    </row>
    <row r="403" spans="2:2" s="137" customFormat="1">
      <c r="B403" s="162"/>
    </row>
    <row r="404" spans="2:2" s="137" customFormat="1">
      <c r="B404" s="162"/>
    </row>
    <row r="405" spans="2:2" s="137" customFormat="1">
      <c r="B405" s="162"/>
    </row>
    <row r="406" spans="2:2" s="137" customFormat="1">
      <c r="B406" s="162"/>
    </row>
    <row r="407" spans="2:2" s="137" customFormat="1">
      <c r="B407" s="162"/>
    </row>
    <row r="408" spans="2:2" s="137" customFormat="1">
      <c r="B408" s="162"/>
    </row>
    <row r="409" spans="2:2" s="137" customFormat="1">
      <c r="B409" s="162"/>
    </row>
    <row r="410" spans="2:2" s="137" customFormat="1">
      <c r="B410" s="162"/>
    </row>
    <row r="411" spans="2:2" s="137" customFormat="1">
      <c r="B411" s="162"/>
    </row>
    <row r="412" spans="2:2" s="137" customFormat="1">
      <c r="B412" s="162"/>
    </row>
    <row r="413" spans="2:2" s="137" customFormat="1">
      <c r="B413" s="162"/>
    </row>
    <row r="414" spans="2:2" s="137" customFormat="1">
      <c r="B414" s="162"/>
    </row>
    <row r="415" spans="2:2" s="137" customFormat="1">
      <c r="B415" s="162"/>
    </row>
    <row r="416" spans="2:2" s="137" customFormat="1">
      <c r="B416" s="162"/>
    </row>
    <row r="417" spans="2:6" s="137" customFormat="1">
      <c r="B417" s="162"/>
    </row>
    <row r="418" spans="2:6" s="137" customFormat="1">
      <c r="B418" s="162"/>
    </row>
    <row r="419" spans="2:6" s="137" customFormat="1">
      <c r="B419" s="162"/>
    </row>
    <row r="420" spans="2:6" s="137" customFormat="1">
      <c r="B420" s="162"/>
    </row>
    <row r="421" spans="2:6" s="137" customFormat="1">
      <c r="B421" s="162"/>
    </row>
    <row r="422" spans="2:6" s="137" customFormat="1">
      <c r="B422" s="162"/>
    </row>
    <row r="423" spans="2:6" s="137" customFormat="1">
      <c r="B423" s="162"/>
    </row>
    <row r="424" spans="2:6">
      <c r="C424" s="1"/>
      <c r="D424" s="1"/>
      <c r="E424" s="1"/>
      <c r="F424" s="1"/>
    </row>
    <row r="425" spans="2:6">
      <c r="C425" s="1"/>
      <c r="D425" s="1"/>
      <c r="E425" s="1"/>
      <c r="F425" s="1"/>
    </row>
    <row r="426" spans="2:6">
      <c r="C426" s="1"/>
      <c r="D426" s="1"/>
      <c r="E426" s="1"/>
      <c r="F426" s="1"/>
    </row>
    <row r="427" spans="2:6">
      <c r="C427" s="1"/>
      <c r="D427" s="1"/>
      <c r="E427" s="1"/>
      <c r="F427" s="1"/>
    </row>
    <row r="428" spans="2:6">
      <c r="C428" s="1"/>
      <c r="D428" s="1"/>
      <c r="E428" s="1"/>
      <c r="F428" s="1"/>
    </row>
    <row r="429" spans="2:6">
      <c r="C429" s="1"/>
      <c r="D429" s="1"/>
      <c r="E429" s="1"/>
      <c r="F429" s="1"/>
    </row>
    <row r="430" spans="2:6">
      <c r="C430" s="1"/>
      <c r="D430" s="1"/>
      <c r="E430" s="1"/>
      <c r="F430" s="1"/>
    </row>
    <row r="431" spans="2:6">
      <c r="C431" s="1"/>
      <c r="D431" s="1"/>
      <c r="E431" s="1"/>
      <c r="F431" s="1"/>
    </row>
    <row r="432" spans="2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2"/>
      <c r="C796" s="1"/>
      <c r="D796" s="1"/>
      <c r="E796" s="1"/>
      <c r="F796" s="1"/>
    </row>
    <row r="797" spans="2:6">
      <c r="B797" s="4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password="C7AB" sheet="1" objects="1" scenarios="1"/>
  <mergeCells count="2">
    <mergeCell ref="B6:T6"/>
    <mergeCell ref="B7:T7"/>
  </mergeCells>
  <phoneticPr fontId="6" type="noConversion"/>
  <conditionalFormatting sqref="B12:B320">
    <cfRule type="cellIs" dxfId="22" priority="2" operator="equal">
      <formula>"NR3"</formula>
    </cfRule>
  </conditionalFormatting>
  <conditionalFormatting sqref="B12:B320">
    <cfRule type="containsText" dxfId="21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6:G828">
      <formula1>$AY$7:$AY$24</formula1>
    </dataValidation>
    <dataValidation allowBlank="1" showInputMessage="1" showErrorMessage="1" sqref="H2"/>
    <dataValidation type="list" allowBlank="1" showInputMessage="1" showErrorMessage="1" sqref="I12:I828">
      <formula1>$BA$7:$BA$10</formula1>
    </dataValidation>
    <dataValidation type="list" allowBlank="1" showInputMessage="1" showErrorMessage="1" sqref="E12:E822">
      <formula1>$AW$7:$AW$24</formula1>
    </dataValidation>
    <dataValidation type="list" allowBlank="1" showInputMessage="1" showErrorMessage="1" sqref="L12:L828">
      <formula1>$BB$7:$BB$20</formula1>
    </dataValidation>
    <dataValidation type="list" allowBlank="1" showInputMessage="1" showErrorMessage="1" sqref="G12:G555">
      <formula1>$AY$7:$AY$29</formula1>
    </dataValidation>
  </dataValidations>
  <pageMargins left="0" right="0" top="0.51181102362204722" bottom="0.51181102362204722" header="0" footer="0.23622047244094491"/>
  <pageSetup paperSize="9" scale="59" fitToHeight="25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 enableFormatConditionsCalculation="0">
    <tabColor indexed="44"/>
    <pageSetUpPr fitToPage="1"/>
  </sheetPr>
  <dimension ref="B1:BA363"/>
  <sheetViews>
    <sheetView rightToLeft="1" zoomScale="90" zoomScaleNormal="90" workbookViewId="0"/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2" style="2" bestFit="1" customWidth="1"/>
    <col min="7" max="7" width="35.7109375" style="2" bestFit="1" customWidth="1"/>
    <col min="8" max="8" width="12.28515625" style="1" bestFit="1" customWidth="1"/>
    <col min="9" max="9" width="15.42578125" style="1" bestFit="1" customWidth="1"/>
    <col min="10" max="10" width="10.7109375" style="1" bestFit="1" customWidth="1"/>
    <col min="11" max="11" width="13.140625" style="1" bestFit="1" customWidth="1"/>
    <col min="12" max="12" width="9" style="1" bestFit="1" customWidth="1"/>
    <col min="13" max="13" width="9.140625" style="1"/>
    <col min="14" max="14" width="10.42578125" style="1" bestFit="1" customWidth="1"/>
    <col min="15" max="15" width="10" style="1" customWidth="1"/>
    <col min="16" max="16" width="9.5703125" style="1" customWidth="1"/>
    <col min="17" max="17" width="6.140625" style="1" customWidth="1"/>
    <col min="18" max="19" width="5.7109375" style="1" customWidth="1"/>
    <col min="20" max="20" width="6.85546875" style="1" customWidth="1"/>
    <col min="21" max="21" width="6.42578125" style="1" customWidth="1"/>
    <col min="22" max="22" width="6.7109375" style="1" customWidth="1"/>
    <col min="23" max="23" width="7.28515625" style="1" customWidth="1"/>
    <col min="24" max="35" width="5.7109375" style="1" customWidth="1"/>
    <col min="36" max="16384" width="9.140625" style="1"/>
  </cols>
  <sheetData>
    <row r="1" spans="2:53">
      <c r="B1" s="55" t="s">
        <v>206</v>
      </c>
      <c r="C1" s="78" t="s" vm="1">
        <v>271</v>
      </c>
    </row>
    <row r="2" spans="2:53">
      <c r="B2" s="55" t="s">
        <v>205</v>
      </c>
      <c r="C2" s="78" t="s">
        <v>272</v>
      </c>
    </row>
    <row r="3" spans="2:53">
      <c r="B3" s="55" t="s">
        <v>207</v>
      </c>
      <c r="C3" s="78" t="s">
        <v>273</v>
      </c>
    </row>
    <row r="4" spans="2:53">
      <c r="B4" s="55" t="s">
        <v>208</v>
      </c>
      <c r="C4" s="78">
        <v>162</v>
      </c>
    </row>
    <row r="6" spans="2:53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5"/>
      <c r="BA6" s="3"/>
    </row>
    <row r="7" spans="2:53" ht="26.25" customHeight="1">
      <c r="B7" s="233" t="s">
        <v>117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5"/>
      <c r="AW7" s="3"/>
      <c r="BA7" s="3"/>
    </row>
    <row r="8" spans="2:53" s="3" customFormat="1" ht="63">
      <c r="B8" s="21" t="s">
        <v>142</v>
      </c>
      <c r="C8" s="29" t="s">
        <v>59</v>
      </c>
      <c r="D8" s="70" t="s">
        <v>146</v>
      </c>
      <c r="E8" s="70" t="s">
        <v>256</v>
      </c>
      <c r="F8" s="70" t="s">
        <v>144</v>
      </c>
      <c r="G8" s="29" t="s">
        <v>84</v>
      </c>
      <c r="H8" s="29" t="s">
        <v>129</v>
      </c>
      <c r="I8" s="29" t="s">
        <v>0</v>
      </c>
      <c r="J8" s="13" t="s">
        <v>133</v>
      </c>
      <c r="K8" s="13" t="s">
        <v>79</v>
      </c>
      <c r="L8" s="13" t="s">
        <v>74</v>
      </c>
      <c r="M8" s="74" t="s">
        <v>209</v>
      </c>
      <c r="N8" s="14" t="s">
        <v>211</v>
      </c>
      <c r="AW8" s="1"/>
      <c r="AX8" s="1"/>
      <c r="AY8" s="1"/>
      <c r="BA8" s="4"/>
    </row>
    <row r="9" spans="2:53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80</v>
      </c>
      <c r="K9" s="16" t="s">
        <v>23</v>
      </c>
      <c r="L9" s="16" t="s">
        <v>20</v>
      </c>
      <c r="M9" s="16" t="s">
        <v>20</v>
      </c>
      <c r="N9" s="17" t="s">
        <v>20</v>
      </c>
      <c r="AW9" s="1"/>
      <c r="AY9" s="1"/>
      <c r="BA9" s="4"/>
    </row>
    <row r="10" spans="2:5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20" t="s">
        <v>12</v>
      </c>
      <c r="AW10" s="1"/>
      <c r="AX10" s="3"/>
      <c r="AY10" s="1"/>
      <c r="BA10" s="1"/>
    </row>
    <row r="11" spans="2:53" s="4" customFormat="1" ht="18" customHeight="1">
      <c r="B11" s="104" t="s">
        <v>36</v>
      </c>
      <c r="C11" s="80"/>
      <c r="D11" s="80"/>
      <c r="E11" s="80"/>
      <c r="F11" s="80"/>
      <c r="G11" s="80"/>
      <c r="H11" s="80"/>
      <c r="I11" s="88"/>
      <c r="J11" s="90"/>
      <c r="K11" s="88">
        <v>7886650.8252099957</v>
      </c>
      <c r="L11" s="80"/>
      <c r="M11" s="89">
        <v>1</v>
      </c>
      <c r="N11" s="89">
        <f>K11/'סכום נכסי הקרן'!$C$43</f>
        <v>0.15871409662640723</v>
      </c>
      <c r="AW11" s="1"/>
      <c r="AX11" s="3"/>
      <c r="AY11" s="1"/>
      <c r="BA11" s="1"/>
    </row>
    <row r="12" spans="2:53" ht="20.25">
      <c r="B12" s="105" t="s">
        <v>266</v>
      </c>
      <c r="C12" s="82"/>
      <c r="D12" s="82"/>
      <c r="E12" s="82"/>
      <c r="F12" s="82"/>
      <c r="G12" s="82"/>
      <c r="H12" s="82"/>
      <c r="I12" s="91"/>
      <c r="J12" s="93"/>
      <c r="K12" s="91">
        <v>5093241.8513400024</v>
      </c>
      <c r="L12" s="82"/>
      <c r="M12" s="92">
        <v>0.64580542035146915</v>
      </c>
      <c r="N12" s="92">
        <f>K12/'סכום נכסי הקרן'!$C$43</f>
        <v>0.10249842388752062</v>
      </c>
      <c r="AX12" s="4"/>
    </row>
    <row r="13" spans="2:53">
      <c r="B13" s="106" t="s">
        <v>33</v>
      </c>
      <c r="C13" s="82"/>
      <c r="D13" s="82"/>
      <c r="E13" s="82"/>
      <c r="F13" s="82"/>
      <c r="G13" s="82"/>
      <c r="H13" s="82"/>
      <c r="I13" s="91"/>
      <c r="J13" s="93"/>
      <c r="K13" s="91">
        <v>3745280.6414800007</v>
      </c>
      <c r="L13" s="82"/>
      <c r="M13" s="92">
        <v>0.47488860918097969</v>
      </c>
      <c r="N13" s="92">
        <f>K13/'סכום נכסי הקרן'!$C$43</f>
        <v>7.5371516604330155E-2</v>
      </c>
    </row>
    <row r="14" spans="2:53">
      <c r="B14" s="107" t="s">
        <v>1074</v>
      </c>
      <c r="C14" s="84" t="s">
        <v>1075</v>
      </c>
      <c r="D14" s="97" t="s">
        <v>147</v>
      </c>
      <c r="E14" s="97" t="s">
        <v>355</v>
      </c>
      <c r="F14" s="84" t="s">
        <v>1076</v>
      </c>
      <c r="G14" s="97" t="s">
        <v>754</v>
      </c>
      <c r="H14" s="97" t="s">
        <v>191</v>
      </c>
      <c r="I14" s="94">
        <v>49477812.539999999</v>
      </c>
      <c r="J14" s="96">
        <v>248.5</v>
      </c>
      <c r="K14" s="94">
        <v>122952.36417</v>
      </c>
      <c r="L14" s="95">
        <v>1.4836679297764924E-2</v>
      </c>
      <c r="M14" s="95">
        <v>1.5589933787480212E-2</v>
      </c>
      <c r="N14" s="95">
        <f>K14/'סכום נכסי הקרן'!$C$43</f>
        <v>2.4743422575454251E-3</v>
      </c>
    </row>
    <row r="15" spans="2:53">
      <c r="B15" s="107" t="s">
        <v>1077</v>
      </c>
      <c r="C15" s="84" t="s">
        <v>1078</v>
      </c>
      <c r="D15" s="97" t="s">
        <v>147</v>
      </c>
      <c r="E15" s="97" t="s">
        <v>355</v>
      </c>
      <c r="F15" s="84" t="s">
        <v>1079</v>
      </c>
      <c r="G15" s="97" t="s">
        <v>216</v>
      </c>
      <c r="H15" s="97" t="s">
        <v>191</v>
      </c>
      <c r="I15" s="94">
        <v>54601</v>
      </c>
      <c r="J15" s="96">
        <v>3556</v>
      </c>
      <c r="K15" s="94">
        <v>1941.6115600000001</v>
      </c>
      <c r="L15" s="95">
        <v>9.9747228163442166E-5</v>
      </c>
      <c r="M15" s="95">
        <v>2.4618961876612575E-4</v>
      </c>
      <c r="N15" s="95">
        <f>K15/'סכום נכסי הקרן'!$C$43</f>
        <v>3.9073762941265249E-5</v>
      </c>
    </row>
    <row r="16" spans="2:53" ht="20.25">
      <c r="B16" s="107" t="s">
        <v>1080</v>
      </c>
      <c r="C16" s="84" t="s">
        <v>1081</v>
      </c>
      <c r="D16" s="97" t="s">
        <v>147</v>
      </c>
      <c r="E16" s="97" t="s">
        <v>355</v>
      </c>
      <c r="F16" s="84" t="s">
        <v>1082</v>
      </c>
      <c r="G16" s="97" t="s">
        <v>1036</v>
      </c>
      <c r="H16" s="97" t="s">
        <v>191</v>
      </c>
      <c r="I16" s="94">
        <v>1212005.9200000002</v>
      </c>
      <c r="J16" s="96">
        <v>16670</v>
      </c>
      <c r="K16" s="94">
        <v>202041.38526000004</v>
      </c>
      <c r="L16" s="95">
        <v>2.4574162361224842E-2</v>
      </c>
      <c r="M16" s="95">
        <v>2.5618147644392554E-2</v>
      </c>
      <c r="N16" s="95">
        <f>K16/'סכום נכסי הקרן'!$C$43</f>
        <v>4.0659611606216868E-3</v>
      </c>
      <c r="AW16" s="4"/>
    </row>
    <row r="17" spans="2:14">
      <c r="B17" s="107" t="s">
        <v>1083</v>
      </c>
      <c r="C17" s="84" t="s">
        <v>1084</v>
      </c>
      <c r="D17" s="97" t="s">
        <v>147</v>
      </c>
      <c r="E17" s="97" t="s">
        <v>355</v>
      </c>
      <c r="F17" s="84" t="s">
        <v>765</v>
      </c>
      <c r="G17" s="97" t="s">
        <v>766</v>
      </c>
      <c r="H17" s="97" t="s">
        <v>191</v>
      </c>
      <c r="I17" s="94">
        <v>606499</v>
      </c>
      <c r="J17" s="96">
        <v>34860</v>
      </c>
      <c r="K17" s="94">
        <v>211425.5514</v>
      </c>
      <c r="L17" s="95">
        <v>1.4189610806058021E-2</v>
      </c>
      <c r="M17" s="95">
        <v>2.6808027397912652E-2</v>
      </c>
      <c r="N17" s="95">
        <f>K17/'סכום נכסי הקרן'!$C$43</f>
        <v>4.2548118507956811E-3</v>
      </c>
    </row>
    <row r="18" spans="2:14">
      <c r="B18" s="107" t="s">
        <v>1085</v>
      </c>
      <c r="C18" s="84" t="s">
        <v>1086</v>
      </c>
      <c r="D18" s="97" t="s">
        <v>147</v>
      </c>
      <c r="E18" s="97" t="s">
        <v>355</v>
      </c>
      <c r="F18" s="84" t="s">
        <v>419</v>
      </c>
      <c r="G18" s="97" t="s">
        <v>420</v>
      </c>
      <c r="H18" s="97" t="s">
        <v>191</v>
      </c>
      <c r="I18" s="94">
        <v>39690039</v>
      </c>
      <c r="J18" s="96">
        <v>763.5</v>
      </c>
      <c r="K18" s="94">
        <v>303033.44777999999</v>
      </c>
      <c r="L18" s="95">
        <v>1.4352139079506833E-2</v>
      </c>
      <c r="M18" s="95">
        <v>3.8423591267834685E-2</v>
      </c>
      <c r="N18" s="95">
        <f>K18/'סכום נכסי הקרן'!$C$43</f>
        <v>6.0983655772166908E-3</v>
      </c>
    </row>
    <row r="19" spans="2:14">
      <c r="B19" s="107" t="s">
        <v>1087</v>
      </c>
      <c r="C19" s="84" t="s">
        <v>1088</v>
      </c>
      <c r="D19" s="97" t="s">
        <v>147</v>
      </c>
      <c r="E19" s="97" t="s">
        <v>355</v>
      </c>
      <c r="F19" s="84" t="s">
        <v>381</v>
      </c>
      <c r="G19" s="97" t="s">
        <v>357</v>
      </c>
      <c r="H19" s="97" t="s">
        <v>191</v>
      </c>
      <c r="I19" s="94">
        <v>1167386</v>
      </c>
      <c r="J19" s="96">
        <v>4715</v>
      </c>
      <c r="K19" s="94">
        <v>55042.249899999995</v>
      </c>
      <c r="L19" s="95">
        <v>1.1635458333316721E-2</v>
      </c>
      <c r="M19" s="95">
        <v>6.9791665841291255E-3</v>
      </c>
      <c r="N19" s="95">
        <f>K19/'סכום נכסי הקרן'!$C$43</f>
        <v>1.1076921196052625E-3</v>
      </c>
    </row>
    <row r="20" spans="2:14">
      <c r="B20" s="107" t="s">
        <v>1089</v>
      </c>
      <c r="C20" s="84" t="s">
        <v>1090</v>
      </c>
      <c r="D20" s="97" t="s">
        <v>147</v>
      </c>
      <c r="E20" s="97" t="s">
        <v>355</v>
      </c>
      <c r="F20" s="84" t="s">
        <v>484</v>
      </c>
      <c r="G20" s="97" t="s">
        <v>402</v>
      </c>
      <c r="H20" s="97" t="s">
        <v>191</v>
      </c>
      <c r="I20" s="94">
        <v>1493951.18</v>
      </c>
      <c r="J20" s="96">
        <v>3440</v>
      </c>
      <c r="K20" s="94">
        <v>51391.920590000002</v>
      </c>
      <c r="L20" s="95">
        <v>7.6422677913383181E-3</v>
      </c>
      <c r="M20" s="95">
        <v>6.5163174748048523E-3</v>
      </c>
      <c r="N20" s="95">
        <f>K20/'סכום נכסי הקרן'!$C$43</f>
        <v>1.0342314413445232E-3</v>
      </c>
    </row>
    <row r="21" spans="2:14">
      <c r="B21" s="107" t="s">
        <v>1091</v>
      </c>
      <c r="C21" s="84" t="s">
        <v>1092</v>
      </c>
      <c r="D21" s="97" t="s">
        <v>147</v>
      </c>
      <c r="E21" s="97" t="s">
        <v>355</v>
      </c>
      <c r="F21" s="84" t="s">
        <v>496</v>
      </c>
      <c r="G21" s="97" t="s">
        <v>357</v>
      </c>
      <c r="H21" s="97" t="s">
        <v>191</v>
      </c>
      <c r="I21" s="94">
        <v>12053328</v>
      </c>
      <c r="J21" s="96">
        <v>663</v>
      </c>
      <c r="K21" s="94">
        <v>79913.564639999997</v>
      </c>
      <c r="L21" s="95">
        <v>1.1437213378533815E-2</v>
      </c>
      <c r="M21" s="95">
        <v>1.0132763122281651E-2</v>
      </c>
      <c r="N21" s="95">
        <f>K21/'סכום נכסי הקרן'!$C$43</f>
        <v>1.6082123452823059E-3</v>
      </c>
    </row>
    <row r="22" spans="2:14">
      <c r="B22" s="107" t="s">
        <v>1093</v>
      </c>
      <c r="C22" s="84" t="s">
        <v>1094</v>
      </c>
      <c r="D22" s="97" t="s">
        <v>147</v>
      </c>
      <c r="E22" s="97" t="s">
        <v>355</v>
      </c>
      <c r="F22" s="84" t="s">
        <v>1095</v>
      </c>
      <c r="G22" s="97" t="s">
        <v>754</v>
      </c>
      <c r="H22" s="97" t="s">
        <v>191</v>
      </c>
      <c r="I22" s="94">
        <v>2550268</v>
      </c>
      <c r="J22" s="96">
        <v>1360</v>
      </c>
      <c r="K22" s="94">
        <v>34683.644799999995</v>
      </c>
      <c r="L22" s="95">
        <v>4.6625639233641991E-3</v>
      </c>
      <c r="M22" s="95">
        <v>4.3977659932822599E-3</v>
      </c>
      <c r="N22" s="95">
        <f>K22/'סכום נכסי הקרן'!$C$43</f>
        <v>6.9798745679812847E-4</v>
      </c>
    </row>
    <row r="23" spans="2:14">
      <c r="B23" s="107" t="s">
        <v>1096</v>
      </c>
      <c r="C23" s="84" t="s">
        <v>1097</v>
      </c>
      <c r="D23" s="97" t="s">
        <v>147</v>
      </c>
      <c r="E23" s="97" t="s">
        <v>355</v>
      </c>
      <c r="F23" s="84" t="s">
        <v>1098</v>
      </c>
      <c r="G23" s="97" t="s">
        <v>461</v>
      </c>
      <c r="H23" s="97" t="s">
        <v>191</v>
      </c>
      <c r="I23" s="94">
        <v>648582</v>
      </c>
      <c r="J23" s="96">
        <v>19350</v>
      </c>
      <c r="K23" s="94">
        <v>125500.617</v>
      </c>
      <c r="L23" s="95">
        <v>6.3446206079516884E-4</v>
      </c>
      <c r="M23" s="95">
        <v>1.591304341747098E-2</v>
      </c>
      <c r="N23" s="95">
        <f>K23/'סכום נכסי הקרן'!$C$43</f>
        <v>2.5256243105807028E-3</v>
      </c>
    </row>
    <row r="24" spans="2:14">
      <c r="B24" s="107" t="s">
        <v>1099</v>
      </c>
      <c r="C24" s="84" t="s">
        <v>1100</v>
      </c>
      <c r="D24" s="97" t="s">
        <v>147</v>
      </c>
      <c r="E24" s="97" t="s">
        <v>355</v>
      </c>
      <c r="F24" s="84" t="s">
        <v>1101</v>
      </c>
      <c r="G24" s="97" t="s">
        <v>754</v>
      </c>
      <c r="H24" s="97" t="s">
        <v>191</v>
      </c>
      <c r="I24" s="94">
        <v>584084563.51999998</v>
      </c>
      <c r="J24" s="96">
        <v>65.599999999999994</v>
      </c>
      <c r="K24" s="94">
        <v>383159.47366999992</v>
      </c>
      <c r="L24" s="95">
        <v>4.5095098111535802E-2</v>
      </c>
      <c r="M24" s="95">
        <v>4.8583293740508363E-2</v>
      </c>
      <c r="N24" s="95">
        <f>K24/'סכום נכסי הקרן'!$C$43</f>
        <v>7.7108535771601705E-3</v>
      </c>
    </row>
    <row r="25" spans="2:14">
      <c r="B25" s="107" t="s">
        <v>1102</v>
      </c>
      <c r="C25" s="84" t="s">
        <v>1103</v>
      </c>
      <c r="D25" s="97" t="s">
        <v>147</v>
      </c>
      <c r="E25" s="97" t="s">
        <v>355</v>
      </c>
      <c r="F25" s="84" t="s">
        <v>938</v>
      </c>
      <c r="G25" s="97" t="s">
        <v>461</v>
      </c>
      <c r="H25" s="97" t="s">
        <v>191</v>
      </c>
      <c r="I25" s="94">
        <v>16456073</v>
      </c>
      <c r="J25" s="96">
        <v>1492</v>
      </c>
      <c r="K25" s="94">
        <v>245524.60916000002</v>
      </c>
      <c r="L25" s="95">
        <v>1.2904518574768369E-2</v>
      </c>
      <c r="M25" s="95">
        <v>3.1131669779923661E-2</v>
      </c>
      <c r="N25" s="95">
        <f>K25/'סכום נכסי הקרן'!$C$43</f>
        <v>4.941034845592206E-3</v>
      </c>
    </row>
    <row r="26" spans="2:14">
      <c r="B26" s="107" t="s">
        <v>1104</v>
      </c>
      <c r="C26" s="84" t="s">
        <v>1105</v>
      </c>
      <c r="D26" s="97" t="s">
        <v>147</v>
      </c>
      <c r="E26" s="97" t="s">
        <v>355</v>
      </c>
      <c r="F26" s="84" t="s">
        <v>356</v>
      </c>
      <c r="G26" s="97" t="s">
        <v>357</v>
      </c>
      <c r="H26" s="97" t="s">
        <v>191</v>
      </c>
      <c r="I26" s="94">
        <v>16024550</v>
      </c>
      <c r="J26" s="96">
        <v>1353</v>
      </c>
      <c r="K26" s="94">
        <v>216812.16149999999</v>
      </c>
      <c r="L26" s="95">
        <v>1.0521941559290642E-2</v>
      </c>
      <c r="M26" s="95">
        <v>2.7491030895770256E-2</v>
      </c>
      <c r="N26" s="95">
        <f>K26/'סכום נכסי הקרן'!$C$43</f>
        <v>4.3632141339508277E-3</v>
      </c>
    </row>
    <row r="27" spans="2:14">
      <c r="B27" s="107" t="s">
        <v>1106</v>
      </c>
      <c r="C27" s="84" t="s">
        <v>1107</v>
      </c>
      <c r="D27" s="97" t="s">
        <v>147</v>
      </c>
      <c r="E27" s="97" t="s">
        <v>355</v>
      </c>
      <c r="F27" s="84" t="s">
        <v>363</v>
      </c>
      <c r="G27" s="97" t="s">
        <v>357</v>
      </c>
      <c r="H27" s="97" t="s">
        <v>191</v>
      </c>
      <c r="I27" s="94">
        <v>2866103</v>
      </c>
      <c r="J27" s="96">
        <v>4440</v>
      </c>
      <c r="K27" s="94">
        <v>127254.97319999999</v>
      </c>
      <c r="L27" s="95">
        <v>1.2356211587509538E-2</v>
      </c>
      <c r="M27" s="95">
        <v>1.6135489705366993E-2</v>
      </c>
      <c r="N27" s="95">
        <f>K27/'סכום נכסי הקרן'!$C$43</f>
        <v>2.5609296722120165E-3</v>
      </c>
    </row>
    <row r="28" spans="2:14" s="137" customFormat="1">
      <c r="B28" s="107" t="s">
        <v>1108</v>
      </c>
      <c r="C28" s="84" t="s">
        <v>1109</v>
      </c>
      <c r="D28" s="97" t="s">
        <v>147</v>
      </c>
      <c r="E28" s="97" t="s">
        <v>355</v>
      </c>
      <c r="F28" s="84"/>
      <c r="G28" s="97" t="s">
        <v>1010</v>
      </c>
      <c r="H28" s="97" t="s">
        <v>191</v>
      </c>
      <c r="I28" s="94">
        <v>202301</v>
      </c>
      <c r="J28" s="96">
        <v>16420</v>
      </c>
      <c r="K28" s="94">
        <v>33217.824200000003</v>
      </c>
      <c r="L28" s="95">
        <v>4.1139920095363287E-4</v>
      </c>
      <c r="M28" s="95">
        <v>4.2119050197858251E-3</v>
      </c>
      <c r="N28" s="95">
        <f>K28/'סכום נכסי הקרן'!$C$43</f>
        <v>6.6848870029153718E-4</v>
      </c>
    </row>
    <row r="29" spans="2:14" s="137" customFormat="1">
      <c r="B29" s="107" t="s">
        <v>1110</v>
      </c>
      <c r="C29" s="84" t="s">
        <v>1111</v>
      </c>
      <c r="D29" s="97" t="s">
        <v>147</v>
      </c>
      <c r="E29" s="97" t="s">
        <v>355</v>
      </c>
      <c r="F29" s="84" t="s">
        <v>527</v>
      </c>
      <c r="G29" s="97" t="s">
        <v>402</v>
      </c>
      <c r="H29" s="97" t="s">
        <v>191</v>
      </c>
      <c r="I29" s="94">
        <v>1325240.8</v>
      </c>
      <c r="J29" s="96">
        <v>15480</v>
      </c>
      <c r="K29" s="94">
        <v>205147.27583999999</v>
      </c>
      <c r="L29" s="95">
        <v>2.9806294737304243E-2</v>
      </c>
      <c r="M29" s="95">
        <v>2.6011963809052949E-2</v>
      </c>
      <c r="N29" s="95">
        <f>K29/'סכום נכסי הקרן'!$C$43</f>
        <v>4.1284653374326378E-3</v>
      </c>
    </row>
    <row r="30" spans="2:14" s="137" customFormat="1">
      <c r="B30" s="107" t="s">
        <v>1112</v>
      </c>
      <c r="C30" s="84" t="s">
        <v>1113</v>
      </c>
      <c r="D30" s="97" t="s">
        <v>147</v>
      </c>
      <c r="E30" s="97" t="s">
        <v>355</v>
      </c>
      <c r="F30" s="84" t="s">
        <v>1114</v>
      </c>
      <c r="G30" s="97" t="s">
        <v>219</v>
      </c>
      <c r="H30" s="97" t="s">
        <v>191</v>
      </c>
      <c r="I30" s="94">
        <v>212517</v>
      </c>
      <c r="J30" s="96">
        <v>24010</v>
      </c>
      <c r="K30" s="94">
        <v>51025.331700000002</v>
      </c>
      <c r="L30" s="95">
        <v>3.5386747795577802E-3</v>
      </c>
      <c r="M30" s="95">
        <v>6.4698352736621079E-3</v>
      </c>
      <c r="N30" s="95">
        <f>K30/'סכום נכסי הקרן'!$C$43</f>
        <v>1.0268540607809458E-3</v>
      </c>
    </row>
    <row r="31" spans="2:14" s="137" customFormat="1">
      <c r="B31" s="107" t="s">
        <v>1115</v>
      </c>
      <c r="C31" s="84" t="s">
        <v>1116</v>
      </c>
      <c r="D31" s="97" t="s">
        <v>147</v>
      </c>
      <c r="E31" s="97" t="s">
        <v>355</v>
      </c>
      <c r="F31" s="84" t="s">
        <v>372</v>
      </c>
      <c r="G31" s="97" t="s">
        <v>357</v>
      </c>
      <c r="H31" s="97" t="s">
        <v>191</v>
      </c>
      <c r="I31" s="94">
        <v>16600342</v>
      </c>
      <c r="J31" s="96">
        <v>1940</v>
      </c>
      <c r="K31" s="94">
        <v>322046.6348</v>
      </c>
      <c r="L31" s="95">
        <v>1.2468761429360788E-2</v>
      </c>
      <c r="M31" s="95">
        <v>4.0834397507566206E-2</v>
      </c>
      <c r="N31" s="95">
        <f>K31/'סכום נכסי הקרן'!$C$43</f>
        <v>6.4809945116969855E-3</v>
      </c>
    </row>
    <row r="32" spans="2:14" s="137" customFormat="1">
      <c r="B32" s="107" t="s">
        <v>1117</v>
      </c>
      <c r="C32" s="84" t="s">
        <v>1118</v>
      </c>
      <c r="D32" s="97" t="s">
        <v>147</v>
      </c>
      <c r="E32" s="97" t="s">
        <v>355</v>
      </c>
      <c r="F32" s="84" t="s">
        <v>831</v>
      </c>
      <c r="G32" s="97" t="s">
        <v>519</v>
      </c>
      <c r="H32" s="97" t="s">
        <v>191</v>
      </c>
      <c r="I32" s="94">
        <v>263614</v>
      </c>
      <c r="J32" s="96">
        <v>62020</v>
      </c>
      <c r="K32" s="94">
        <v>163493.40280000001</v>
      </c>
      <c r="L32" s="95">
        <v>2.5978359480799407E-2</v>
      </c>
      <c r="M32" s="95">
        <v>2.0730397024474163E-2</v>
      </c>
      <c r="N32" s="95">
        <f>K32/'סכום נכסי הקרן'!$C$43</f>
        <v>3.2902062364461777E-3</v>
      </c>
    </row>
    <row r="33" spans="2:14" s="137" customFormat="1">
      <c r="B33" s="107" t="s">
        <v>1119</v>
      </c>
      <c r="C33" s="84" t="s">
        <v>1120</v>
      </c>
      <c r="D33" s="97" t="s">
        <v>147</v>
      </c>
      <c r="E33" s="97" t="s">
        <v>355</v>
      </c>
      <c r="F33" s="84" t="s">
        <v>1121</v>
      </c>
      <c r="G33" s="97" t="s">
        <v>457</v>
      </c>
      <c r="H33" s="97" t="s">
        <v>191</v>
      </c>
      <c r="I33" s="94">
        <v>1151231</v>
      </c>
      <c r="J33" s="96">
        <v>17740</v>
      </c>
      <c r="K33" s="94">
        <v>204228.37939999998</v>
      </c>
      <c r="L33" s="95">
        <v>1.9535531488665665E-2</v>
      </c>
      <c r="M33" s="95">
        <v>2.5895450924133191E-2</v>
      </c>
      <c r="N33" s="95">
        <f>K33/'סכום נכסי הקרן'!$C$43</f>
        <v>4.1099731001572621E-3</v>
      </c>
    </row>
    <row r="34" spans="2:14" s="137" customFormat="1">
      <c r="B34" s="107" t="s">
        <v>1122</v>
      </c>
      <c r="C34" s="84" t="s">
        <v>1123</v>
      </c>
      <c r="D34" s="97" t="s">
        <v>147</v>
      </c>
      <c r="E34" s="97" t="s">
        <v>355</v>
      </c>
      <c r="F34" s="84" t="s">
        <v>1023</v>
      </c>
      <c r="G34" s="97" t="s">
        <v>461</v>
      </c>
      <c r="H34" s="97" t="s">
        <v>191</v>
      </c>
      <c r="I34" s="94">
        <v>235283</v>
      </c>
      <c r="J34" s="96">
        <v>34550</v>
      </c>
      <c r="K34" s="94">
        <v>81290.276500000007</v>
      </c>
      <c r="L34" s="95">
        <v>1.6738368451326678E-3</v>
      </c>
      <c r="M34" s="95">
        <v>1.03073254162784E-2</v>
      </c>
      <c r="N34" s="95">
        <f>K34/'סכום נכסי הקרן'!$C$43</f>
        <v>1.6359178420790332E-3</v>
      </c>
    </row>
    <row r="35" spans="2:14" s="137" customFormat="1">
      <c r="B35" s="107" t="s">
        <v>1124</v>
      </c>
      <c r="C35" s="84" t="s">
        <v>1125</v>
      </c>
      <c r="D35" s="97" t="s">
        <v>147</v>
      </c>
      <c r="E35" s="97" t="s">
        <v>355</v>
      </c>
      <c r="F35" s="84" t="s">
        <v>622</v>
      </c>
      <c r="G35" s="97" t="s">
        <v>519</v>
      </c>
      <c r="H35" s="97" t="s">
        <v>191</v>
      </c>
      <c r="I35" s="94">
        <v>0.44</v>
      </c>
      <c r="J35" s="96">
        <v>74870</v>
      </c>
      <c r="K35" s="94">
        <v>0.32943</v>
      </c>
      <c r="L35" s="95">
        <v>3.6716861676316662E-8</v>
      </c>
      <c r="M35" s="95">
        <v>4.177058263400781E-8</v>
      </c>
      <c r="N35" s="95">
        <f>K35/'סכום נכסי הקרן'!$C$43</f>
        <v>6.6295802883152432E-9</v>
      </c>
    </row>
    <row r="36" spans="2:14" s="137" customFormat="1">
      <c r="B36" s="107" t="s">
        <v>1126</v>
      </c>
      <c r="C36" s="84" t="s">
        <v>1127</v>
      </c>
      <c r="D36" s="97" t="s">
        <v>147</v>
      </c>
      <c r="E36" s="97" t="s">
        <v>355</v>
      </c>
      <c r="F36" s="84" t="s">
        <v>401</v>
      </c>
      <c r="G36" s="97" t="s">
        <v>402</v>
      </c>
      <c r="H36" s="97" t="s">
        <v>191</v>
      </c>
      <c r="I36" s="94">
        <v>2322728</v>
      </c>
      <c r="J36" s="96">
        <v>16360</v>
      </c>
      <c r="K36" s="94">
        <v>379998.30080000003</v>
      </c>
      <c r="L36" s="95">
        <v>1.9152924366527158E-2</v>
      </c>
      <c r="M36" s="95">
        <v>4.8182467973010824E-2</v>
      </c>
      <c r="N36" s="95">
        <f>K36/'סכום נכסי הקרן'!$C$43</f>
        <v>7.6472368775672124E-3</v>
      </c>
    </row>
    <row r="37" spans="2:14" s="137" customFormat="1">
      <c r="B37" s="107" t="s">
        <v>1128</v>
      </c>
      <c r="C37" s="84" t="s">
        <v>1129</v>
      </c>
      <c r="D37" s="97" t="s">
        <v>147</v>
      </c>
      <c r="E37" s="97" t="s">
        <v>355</v>
      </c>
      <c r="F37" s="84" t="s">
        <v>456</v>
      </c>
      <c r="G37" s="97" t="s">
        <v>457</v>
      </c>
      <c r="H37" s="97" t="s">
        <v>191</v>
      </c>
      <c r="I37" s="94">
        <v>2383520.3600000003</v>
      </c>
      <c r="J37" s="96">
        <v>6048</v>
      </c>
      <c r="K37" s="94">
        <v>144155.31138</v>
      </c>
      <c r="L37" s="95">
        <v>2.2202661649296126E-2</v>
      </c>
      <c r="M37" s="95">
        <v>1.8278394032508929E-2</v>
      </c>
      <c r="N37" s="95">
        <f>K37/'סכום נכסי הקרן'!$C$43</f>
        <v>2.9010387966511672E-3</v>
      </c>
    </row>
    <row r="38" spans="2:14" s="137" customFormat="1">
      <c r="B38" s="108"/>
      <c r="C38" s="84"/>
      <c r="D38" s="84"/>
      <c r="E38" s="84"/>
      <c r="F38" s="84"/>
      <c r="G38" s="84"/>
      <c r="H38" s="84"/>
      <c r="I38" s="94"/>
      <c r="J38" s="96"/>
      <c r="K38" s="84"/>
      <c r="L38" s="84"/>
      <c r="M38" s="95"/>
      <c r="N38" s="84"/>
    </row>
    <row r="39" spans="2:14" s="137" customFormat="1">
      <c r="B39" s="106" t="s">
        <v>35</v>
      </c>
      <c r="C39" s="82"/>
      <c r="D39" s="82"/>
      <c r="E39" s="82"/>
      <c r="F39" s="82"/>
      <c r="G39" s="82"/>
      <c r="H39" s="82"/>
      <c r="I39" s="91"/>
      <c r="J39" s="93"/>
      <c r="K39" s="91">
        <v>1093137.5699200002</v>
      </c>
      <c r="L39" s="82"/>
      <c r="M39" s="92">
        <v>0.13860605650572763</v>
      </c>
      <c r="N39" s="92">
        <f>K39/'סכום נכסי הקרן'!$C$43</f>
        <v>2.1998735045255319E-2</v>
      </c>
    </row>
    <row r="40" spans="2:14" s="137" customFormat="1">
      <c r="B40" s="107" t="s">
        <v>1130</v>
      </c>
      <c r="C40" s="84" t="s">
        <v>1131</v>
      </c>
      <c r="D40" s="97" t="s">
        <v>147</v>
      </c>
      <c r="E40" s="97" t="s">
        <v>355</v>
      </c>
      <c r="F40" s="84" t="s">
        <v>869</v>
      </c>
      <c r="G40" s="97" t="s">
        <v>870</v>
      </c>
      <c r="H40" s="97" t="s">
        <v>191</v>
      </c>
      <c r="I40" s="94">
        <v>7906325</v>
      </c>
      <c r="J40" s="96">
        <v>427.7</v>
      </c>
      <c r="K40" s="94">
        <v>33815.352030000002</v>
      </c>
      <c r="L40" s="95">
        <v>2.6975082748959784E-2</v>
      </c>
      <c r="M40" s="95">
        <v>4.2876694783935245E-3</v>
      </c>
      <c r="N40" s="95">
        <f>K40/'סכום נכסי הקרן'!$C$43</f>
        <v>6.8051358789584702E-4</v>
      </c>
    </row>
    <row r="41" spans="2:14" s="137" customFormat="1">
      <c r="B41" s="107" t="s">
        <v>1132</v>
      </c>
      <c r="C41" s="84" t="s">
        <v>1133</v>
      </c>
      <c r="D41" s="97" t="s">
        <v>147</v>
      </c>
      <c r="E41" s="97" t="s">
        <v>355</v>
      </c>
      <c r="F41" s="84" t="s">
        <v>1134</v>
      </c>
      <c r="G41" s="97" t="s">
        <v>1135</v>
      </c>
      <c r="H41" s="97" t="s">
        <v>191</v>
      </c>
      <c r="I41" s="94">
        <v>544069</v>
      </c>
      <c r="J41" s="96">
        <v>2390</v>
      </c>
      <c r="K41" s="94">
        <v>13003.249099999999</v>
      </c>
      <c r="L41" s="95">
        <v>2.1380456905294703E-2</v>
      </c>
      <c r="M41" s="95">
        <v>1.648766933922647E-3</v>
      </c>
      <c r="N41" s="95">
        <f>K41/'סכום נכסי הקרן'!$C$43</f>
        <v>2.6168255446502419E-4</v>
      </c>
    </row>
    <row r="42" spans="2:14" s="137" customFormat="1">
      <c r="B42" s="107" t="s">
        <v>1136</v>
      </c>
      <c r="C42" s="84" t="s">
        <v>1137</v>
      </c>
      <c r="D42" s="97" t="s">
        <v>147</v>
      </c>
      <c r="E42" s="97" t="s">
        <v>355</v>
      </c>
      <c r="F42" s="84" t="s">
        <v>1138</v>
      </c>
      <c r="G42" s="97" t="s">
        <v>438</v>
      </c>
      <c r="H42" s="97" t="s">
        <v>191</v>
      </c>
      <c r="I42" s="94">
        <v>171692</v>
      </c>
      <c r="J42" s="96">
        <v>18170</v>
      </c>
      <c r="K42" s="94">
        <v>31196.436399999999</v>
      </c>
      <c r="L42" s="95">
        <v>1.1699694573998496E-2</v>
      </c>
      <c r="M42" s="95">
        <v>3.9556000501859848E-3</v>
      </c>
      <c r="N42" s="95">
        <f>K42/'סכום נכסי הקרן'!$C$43</f>
        <v>6.2780948858063971E-4</v>
      </c>
    </row>
    <row r="43" spans="2:14" s="137" customFormat="1">
      <c r="B43" s="107" t="s">
        <v>1139</v>
      </c>
      <c r="C43" s="84" t="s">
        <v>1140</v>
      </c>
      <c r="D43" s="97" t="s">
        <v>147</v>
      </c>
      <c r="E43" s="97" t="s">
        <v>355</v>
      </c>
      <c r="F43" s="84" t="s">
        <v>1141</v>
      </c>
      <c r="G43" s="97" t="s">
        <v>1142</v>
      </c>
      <c r="H43" s="97" t="s">
        <v>191</v>
      </c>
      <c r="I43" s="94">
        <v>1222981</v>
      </c>
      <c r="J43" s="96">
        <v>1168</v>
      </c>
      <c r="K43" s="94">
        <v>14284.418079999999</v>
      </c>
      <c r="L43" s="95">
        <v>1.123909914509838E-2</v>
      </c>
      <c r="M43" s="95">
        <v>1.8112147217598734E-3</v>
      </c>
      <c r="N43" s="95">
        <f>K43/'סכום נכסי הקרן'!$C$43</f>
        <v>2.8746530836056786E-4</v>
      </c>
    </row>
    <row r="44" spans="2:14" s="137" customFormat="1">
      <c r="B44" s="107" t="s">
        <v>1143</v>
      </c>
      <c r="C44" s="84" t="s">
        <v>1144</v>
      </c>
      <c r="D44" s="97" t="s">
        <v>147</v>
      </c>
      <c r="E44" s="97" t="s">
        <v>355</v>
      </c>
      <c r="F44" s="84" t="s">
        <v>1145</v>
      </c>
      <c r="G44" s="97" t="s">
        <v>402</v>
      </c>
      <c r="H44" s="97" t="s">
        <v>191</v>
      </c>
      <c r="I44" s="94">
        <v>3036817</v>
      </c>
      <c r="J44" s="96">
        <v>3140</v>
      </c>
      <c r="K44" s="94">
        <v>95356.05379999998</v>
      </c>
      <c r="L44" s="95">
        <v>1.9616694721457866E-2</v>
      </c>
      <c r="M44" s="95">
        <v>1.2090817244652259E-2</v>
      </c>
      <c r="N44" s="95">
        <f>K44/'סכום נכסי הקרן'!$C$43</f>
        <v>1.9189831364599694E-3</v>
      </c>
    </row>
    <row r="45" spans="2:14" s="137" customFormat="1">
      <c r="B45" s="107" t="s">
        <v>1146</v>
      </c>
      <c r="C45" s="84" t="s">
        <v>1147</v>
      </c>
      <c r="D45" s="97" t="s">
        <v>147</v>
      </c>
      <c r="E45" s="97" t="s">
        <v>355</v>
      </c>
      <c r="F45" s="84" t="s">
        <v>1148</v>
      </c>
      <c r="G45" s="97" t="s">
        <v>519</v>
      </c>
      <c r="H45" s="97" t="s">
        <v>191</v>
      </c>
      <c r="I45" s="94">
        <v>148306</v>
      </c>
      <c r="J45" s="96">
        <v>4149</v>
      </c>
      <c r="K45" s="94">
        <v>6153.21594</v>
      </c>
      <c r="L45" s="95">
        <v>5.3780084760221784E-3</v>
      </c>
      <c r="M45" s="95">
        <v>7.8020646233392232E-4</v>
      </c>
      <c r="N45" s="95">
        <f>K45/'סכום נכסי הקרן'!$C$43</f>
        <v>1.2382976385141351E-4</v>
      </c>
    </row>
    <row r="46" spans="2:14" s="137" customFormat="1">
      <c r="B46" s="107" t="s">
        <v>1149</v>
      </c>
      <c r="C46" s="84" t="s">
        <v>1150</v>
      </c>
      <c r="D46" s="97" t="s">
        <v>147</v>
      </c>
      <c r="E46" s="97" t="s">
        <v>355</v>
      </c>
      <c r="F46" s="84" t="s">
        <v>1151</v>
      </c>
      <c r="G46" s="97" t="s">
        <v>519</v>
      </c>
      <c r="H46" s="97" t="s">
        <v>191</v>
      </c>
      <c r="I46" s="94">
        <v>98524</v>
      </c>
      <c r="J46" s="96">
        <v>47480</v>
      </c>
      <c r="K46" s="94">
        <v>46779.195200000002</v>
      </c>
      <c r="L46" s="95">
        <v>2.7523491933390938E-2</v>
      </c>
      <c r="M46" s="95">
        <v>5.9314398769206855E-3</v>
      </c>
      <c r="N46" s="95">
        <f>K46/'סכום נכסי הקרן'!$C$43</f>
        <v>9.4140312175931481E-4</v>
      </c>
    </row>
    <row r="47" spans="2:14" s="137" customFormat="1">
      <c r="B47" s="107" t="s">
        <v>1152</v>
      </c>
      <c r="C47" s="84" t="s">
        <v>1153</v>
      </c>
      <c r="D47" s="97" t="s">
        <v>147</v>
      </c>
      <c r="E47" s="97" t="s">
        <v>355</v>
      </c>
      <c r="F47" s="84" t="s">
        <v>1154</v>
      </c>
      <c r="G47" s="97" t="s">
        <v>402</v>
      </c>
      <c r="H47" s="97" t="s">
        <v>191</v>
      </c>
      <c r="I47" s="94">
        <v>94708</v>
      </c>
      <c r="J47" s="96">
        <v>7678</v>
      </c>
      <c r="K47" s="94">
        <v>7271.6802400000006</v>
      </c>
      <c r="L47" s="95">
        <v>3.714043148202549E-3</v>
      </c>
      <c r="M47" s="95">
        <v>9.22023860465051E-4</v>
      </c>
      <c r="N47" s="95">
        <f>K47/'סכום נכסי הקרן'!$C$43</f>
        <v>1.4633818408170312E-4</v>
      </c>
    </row>
    <row r="48" spans="2:14" s="137" customFormat="1">
      <c r="B48" s="107" t="s">
        <v>1155</v>
      </c>
      <c r="C48" s="84" t="s">
        <v>1156</v>
      </c>
      <c r="D48" s="97" t="s">
        <v>147</v>
      </c>
      <c r="E48" s="97" t="s">
        <v>355</v>
      </c>
      <c r="F48" s="84" t="s">
        <v>413</v>
      </c>
      <c r="G48" s="97" t="s">
        <v>402</v>
      </c>
      <c r="H48" s="97" t="s">
        <v>191</v>
      </c>
      <c r="I48" s="94">
        <v>290778</v>
      </c>
      <c r="J48" s="96">
        <v>3770</v>
      </c>
      <c r="K48" s="94">
        <v>10962.330599999998</v>
      </c>
      <c r="L48" s="95">
        <v>2.6952004571213022E-3</v>
      </c>
      <c r="M48" s="95">
        <v>1.3899855392302228E-3</v>
      </c>
      <c r="N48" s="95">
        <f>K48/'סכום נכסי הקרן'!$C$43</f>
        <v>2.2061029918269434E-4</v>
      </c>
    </row>
    <row r="49" spans="2:14" s="137" customFormat="1">
      <c r="B49" s="107" t="s">
        <v>1157</v>
      </c>
      <c r="C49" s="84" t="s">
        <v>1158</v>
      </c>
      <c r="D49" s="97" t="s">
        <v>147</v>
      </c>
      <c r="E49" s="97" t="s">
        <v>355</v>
      </c>
      <c r="F49" s="84" t="s">
        <v>692</v>
      </c>
      <c r="G49" s="97" t="s">
        <v>461</v>
      </c>
      <c r="H49" s="97" t="s">
        <v>191</v>
      </c>
      <c r="I49" s="94">
        <v>43196169.439999998</v>
      </c>
      <c r="J49" s="96">
        <v>136</v>
      </c>
      <c r="K49" s="94">
        <v>58746.790430000001</v>
      </c>
      <c r="L49" s="95">
        <v>1.3510002053536651E-2</v>
      </c>
      <c r="M49" s="95">
        <v>7.4488894883254532E-3</v>
      </c>
      <c r="N49" s="95">
        <f>K49/'סכום נכסי הקרן'!$C$43</f>
        <v>1.1822437660095153E-3</v>
      </c>
    </row>
    <row r="50" spans="2:14" s="137" customFormat="1">
      <c r="B50" s="107" t="s">
        <v>1159</v>
      </c>
      <c r="C50" s="84" t="s">
        <v>1160</v>
      </c>
      <c r="D50" s="97" t="s">
        <v>147</v>
      </c>
      <c r="E50" s="97" t="s">
        <v>355</v>
      </c>
      <c r="F50" s="84" t="s">
        <v>479</v>
      </c>
      <c r="G50" s="97" t="s">
        <v>402</v>
      </c>
      <c r="H50" s="97" t="s">
        <v>191</v>
      </c>
      <c r="I50" s="94">
        <v>46408</v>
      </c>
      <c r="J50" s="96">
        <v>131500</v>
      </c>
      <c r="K50" s="94">
        <v>61026.52</v>
      </c>
      <c r="L50" s="95">
        <v>2.3131886344321579E-2</v>
      </c>
      <c r="M50" s="95">
        <v>7.7379512992925056E-3</v>
      </c>
      <c r="N50" s="95">
        <f>K50/'סכום נכסי הקרן'!$C$43</f>
        <v>1.2281219502063442E-3</v>
      </c>
    </row>
    <row r="51" spans="2:14" s="137" customFormat="1">
      <c r="B51" s="107" t="s">
        <v>1161</v>
      </c>
      <c r="C51" s="84" t="s">
        <v>1162</v>
      </c>
      <c r="D51" s="97" t="s">
        <v>147</v>
      </c>
      <c r="E51" s="97" t="s">
        <v>355</v>
      </c>
      <c r="F51" s="84" t="s">
        <v>1163</v>
      </c>
      <c r="G51" s="97" t="s">
        <v>178</v>
      </c>
      <c r="H51" s="97" t="s">
        <v>191</v>
      </c>
      <c r="I51" s="94">
        <v>1263181</v>
      </c>
      <c r="J51" s="96">
        <v>3221</v>
      </c>
      <c r="K51" s="94">
        <v>42581.831510000004</v>
      </c>
      <c r="L51" s="95">
        <v>1.3553304746574549E-2</v>
      </c>
      <c r="M51" s="95">
        <v>5.3992287035056086E-3</v>
      </c>
      <c r="N51" s="95">
        <f>K51/'סכום נכסי הקרן'!$C$43</f>
        <v>8.5693370615626068E-4</v>
      </c>
    </row>
    <row r="52" spans="2:14" s="137" customFormat="1">
      <c r="B52" s="107" t="s">
        <v>1164</v>
      </c>
      <c r="C52" s="84" t="s">
        <v>1165</v>
      </c>
      <c r="D52" s="97" t="s">
        <v>147</v>
      </c>
      <c r="E52" s="97" t="s">
        <v>355</v>
      </c>
      <c r="F52" s="84" t="s">
        <v>1166</v>
      </c>
      <c r="G52" s="97" t="s">
        <v>214</v>
      </c>
      <c r="H52" s="97" t="s">
        <v>191</v>
      </c>
      <c r="I52" s="94">
        <v>278687</v>
      </c>
      <c r="J52" s="96">
        <v>10310</v>
      </c>
      <c r="K52" s="94">
        <v>28732.629699999994</v>
      </c>
      <c r="L52" s="95">
        <v>1.1053736795433701E-2</v>
      </c>
      <c r="M52" s="95">
        <v>3.6431978969013045E-3</v>
      </c>
      <c r="N52" s="95">
        <f>K52/'סכום נכסי הקרן'!$C$43</f>
        <v>5.7822686303791733E-4</v>
      </c>
    </row>
    <row r="53" spans="2:14" s="137" customFormat="1">
      <c r="B53" s="107" t="s">
        <v>1167</v>
      </c>
      <c r="C53" s="84" t="s">
        <v>1168</v>
      </c>
      <c r="D53" s="97" t="s">
        <v>147</v>
      </c>
      <c r="E53" s="97" t="s">
        <v>355</v>
      </c>
      <c r="F53" s="84" t="s">
        <v>453</v>
      </c>
      <c r="G53" s="97" t="s">
        <v>438</v>
      </c>
      <c r="H53" s="97" t="s">
        <v>191</v>
      </c>
      <c r="I53" s="94">
        <v>3045592</v>
      </c>
      <c r="J53" s="96">
        <v>878.5</v>
      </c>
      <c r="K53" s="94">
        <v>26755.525730000001</v>
      </c>
      <c r="L53" s="95">
        <v>1.2194918424686603E-2</v>
      </c>
      <c r="M53" s="95">
        <v>3.3925079635166414E-3</v>
      </c>
      <c r="N53" s="95">
        <f>K53/'סכום נכסי הקרן'!$C$43</f>
        <v>5.3843883672743628E-4</v>
      </c>
    </row>
    <row r="54" spans="2:14" s="137" customFormat="1">
      <c r="B54" s="107" t="s">
        <v>1169</v>
      </c>
      <c r="C54" s="84" t="s">
        <v>1170</v>
      </c>
      <c r="D54" s="97" t="s">
        <v>147</v>
      </c>
      <c r="E54" s="97" t="s">
        <v>355</v>
      </c>
      <c r="F54" s="84" t="s">
        <v>437</v>
      </c>
      <c r="G54" s="97" t="s">
        <v>438</v>
      </c>
      <c r="H54" s="97" t="s">
        <v>191</v>
      </c>
      <c r="I54" s="94">
        <v>2609747</v>
      </c>
      <c r="J54" s="96">
        <v>1345</v>
      </c>
      <c r="K54" s="94">
        <v>35101.097150000009</v>
      </c>
      <c r="L54" s="95">
        <v>1.2199287623422247E-2</v>
      </c>
      <c r="M54" s="95">
        <v>4.4506975049279406E-3</v>
      </c>
      <c r="N54" s="95">
        <f>K54/'סכום נכסי הקרן'!$C$43</f>
        <v>7.0638843385204268E-4</v>
      </c>
    </row>
    <row r="55" spans="2:14" s="137" customFormat="1">
      <c r="B55" s="107" t="s">
        <v>1171</v>
      </c>
      <c r="C55" s="84" t="s">
        <v>1172</v>
      </c>
      <c r="D55" s="97" t="s">
        <v>147</v>
      </c>
      <c r="E55" s="97" t="s">
        <v>355</v>
      </c>
      <c r="F55" s="84" t="s">
        <v>441</v>
      </c>
      <c r="G55" s="97" t="s">
        <v>402</v>
      </c>
      <c r="H55" s="97" t="s">
        <v>191</v>
      </c>
      <c r="I55" s="94">
        <v>104275</v>
      </c>
      <c r="J55" s="96">
        <v>7191</v>
      </c>
      <c r="K55" s="94">
        <v>7498.41525</v>
      </c>
      <c r="L55" s="95">
        <v>5.8704707579902296E-3</v>
      </c>
      <c r="M55" s="95">
        <v>9.5077307417123309E-4</v>
      </c>
      <c r="N55" s="95">
        <f>K55/'סכום נכסי הקרן'!$C$43</f>
        <v>1.5090108956379935E-4</v>
      </c>
    </row>
    <row r="56" spans="2:14" s="137" customFormat="1">
      <c r="B56" s="107" t="s">
        <v>1173</v>
      </c>
      <c r="C56" s="84" t="s">
        <v>1174</v>
      </c>
      <c r="D56" s="97" t="s">
        <v>147</v>
      </c>
      <c r="E56" s="97" t="s">
        <v>355</v>
      </c>
      <c r="F56" s="84" t="s">
        <v>1175</v>
      </c>
      <c r="G56" s="97" t="s">
        <v>1176</v>
      </c>
      <c r="H56" s="97" t="s">
        <v>191</v>
      </c>
      <c r="I56" s="94">
        <v>574637</v>
      </c>
      <c r="J56" s="96">
        <v>5163</v>
      </c>
      <c r="K56" s="94">
        <v>29668.508309999997</v>
      </c>
      <c r="L56" s="95">
        <v>2.5559100457654575E-2</v>
      </c>
      <c r="M56" s="95">
        <v>3.76186406213946E-3</v>
      </c>
      <c r="N56" s="95">
        <f>K56/'סכום נכסי הקרן'!$C$43</f>
        <v>5.9706085625381108E-4</v>
      </c>
    </row>
    <row r="57" spans="2:14" s="137" customFormat="1">
      <c r="B57" s="107" t="s">
        <v>1177</v>
      </c>
      <c r="C57" s="84" t="s">
        <v>1178</v>
      </c>
      <c r="D57" s="97" t="s">
        <v>147</v>
      </c>
      <c r="E57" s="97" t="s">
        <v>355</v>
      </c>
      <c r="F57" s="84" t="s">
        <v>750</v>
      </c>
      <c r="G57" s="97" t="s">
        <v>420</v>
      </c>
      <c r="H57" s="97" t="s">
        <v>191</v>
      </c>
      <c r="I57" s="94">
        <v>117223</v>
      </c>
      <c r="J57" s="96">
        <v>3448</v>
      </c>
      <c r="K57" s="94">
        <v>4041.8490399999996</v>
      </c>
      <c r="L57" s="95">
        <v>5.685923208629577E-3</v>
      </c>
      <c r="M57" s="95">
        <v>5.1249245460190367E-4</v>
      </c>
      <c r="N57" s="95">
        <f>K57/'סכום נכסי הקרן'!$C$43</f>
        <v>8.1339776959991165E-5</v>
      </c>
    </row>
    <row r="58" spans="2:14" s="137" customFormat="1">
      <c r="B58" s="107" t="s">
        <v>1179</v>
      </c>
      <c r="C58" s="84" t="s">
        <v>1180</v>
      </c>
      <c r="D58" s="97" t="s">
        <v>147</v>
      </c>
      <c r="E58" s="97" t="s">
        <v>355</v>
      </c>
      <c r="F58" s="84" t="s">
        <v>1181</v>
      </c>
      <c r="G58" s="97" t="s">
        <v>1182</v>
      </c>
      <c r="H58" s="97" t="s">
        <v>191</v>
      </c>
      <c r="I58" s="94">
        <v>499244.30000000005</v>
      </c>
      <c r="J58" s="96">
        <v>4611</v>
      </c>
      <c r="K58" s="94">
        <v>23020.154670000004</v>
      </c>
      <c r="L58" s="95">
        <v>5.7828522694360618E-3</v>
      </c>
      <c r="M58" s="95">
        <v>2.9188758549339036E-3</v>
      </c>
      <c r="N58" s="95">
        <f>K58/'סכום נכסי הקרן'!$C$43</f>
        <v>4.6326674448046663E-4</v>
      </c>
    </row>
    <row r="59" spans="2:14" s="137" customFormat="1">
      <c r="B59" s="107" t="s">
        <v>1183</v>
      </c>
      <c r="C59" s="84" t="s">
        <v>1184</v>
      </c>
      <c r="D59" s="97" t="s">
        <v>147</v>
      </c>
      <c r="E59" s="97" t="s">
        <v>355</v>
      </c>
      <c r="F59" s="84" t="s">
        <v>518</v>
      </c>
      <c r="G59" s="97" t="s">
        <v>519</v>
      </c>
      <c r="H59" s="97" t="s">
        <v>191</v>
      </c>
      <c r="I59" s="94">
        <v>120733</v>
      </c>
      <c r="J59" s="96">
        <v>15050</v>
      </c>
      <c r="K59" s="94">
        <v>18170.316500000001</v>
      </c>
      <c r="L59" s="95">
        <v>7.0265667812803361E-3</v>
      </c>
      <c r="M59" s="95">
        <v>2.3039331780630957E-3</v>
      </c>
      <c r="N59" s="95">
        <f>K59/'סכום נכסי הקרן'!$C$43</f>
        <v>3.6566667304389167E-4</v>
      </c>
    </row>
    <row r="60" spans="2:14" s="137" customFormat="1">
      <c r="B60" s="107" t="s">
        <v>1185</v>
      </c>
      <c r="C60" s="84" t="s">
        <v>1186</v>
      </c>
      <c r="D60" s="97" t="s">
        <v>147</v>
      </c>
      <c r="E60" s="97" t="s">
        <v>355</v>
      </c>
      <c r="F60" s="84" t="s">
        <v>1187</v>
      </c>
      <c r="G60" s="97" t="s">
        <v>402</v>
      </c>
      <c r="H60" s="97" t="s">
        <v>191</v>
      </c>
      <c r="I60" s="94">
        <v>27316</v>
      </c>
      <c r="J60" s="96">
        <v>33950</v>
      </c>
      <c r="K60" s="94">
        <v>9273.7819999999992</v>
      </c>
      <c r="L60" s="95">
        <v>5.4417746448682247E-3</v>
      </c>
      <c r="M60" s="95">
        <v>1.1758834270126405E-3</v>
      </c>
      <c r="N60" s="95">
        <f>K60/'סכום נכסי הקרן'!$C$43</f>
        <v>1.8662927585627511E-4</v>
      </c>
    </row>
    <row r="61" spans="2:14" s="137" customFormat="1">
      <c r="B61" s="107" t="s">
        <v>1188</v>
      </c>
      <c r="C61" s="84" t="s">
        <v>1189</v>
      </c>
      <c r="D61" s="97" t="s">
        <v>147</v>
      </c>
      <c r="E61" s="97" t="s">
        <v>355</v>
      </c>
      <c r="F61" s="84" t="s">
        <v>1190</v>
      </c>
      <c r="G61" s="97" t="s">
        <v>438</v>
      </c>
      <c r="H61" s="97" t="s">
        <v>191</v>
      </c>
      <c r="I61" s="94">
        <v>633388</v>
      </c>
      <c r="J61" s="96">
        <v>3885</v>
      </c>
      <c r="K61" s="94">
        <v>24607.123800000001</v>
      </c>
      <c r="L61" s="95">
        <v>1.1430470132196776E-2</v>
      </c>
      <c r="M61" s="95">
        <v>3.1200980422947523E-3</v>
      </c>
      <c r="N61" s="95">
        <f>K61/'סכום נכסי הקרן'!$C$43</f>
        <v>4.9520354216863339E-4</v>
      </c>
    </row>
    <row r="62" spans="2:14" s="137" customFormat="1">
      <c r="B62" s="107" t="s">
        <v>1191</v>
      </c>
      <c r="C62" s="84" t="s">
        <v>1192</v>
      </c>
      <c r="D62" s="97" t="s">
        <v>147</v>
      </c>
      <c r="E62" s="97" t="s">
        <v>355</v>
      </c>
      <c r="F62" s="84" t="s">
        <v>1193</v>
      </c>
      <c r="G62" s="97" t="s">
        <v>219</v>
      </c>
      <c r="H62" s="97" t="s">
        <v>191</v>
      </c>
      <c r="I62" s="94">
        <v>187354</v>
      </c>
      <c r="J62" s="96">
        <v>2418</v>
      </c>
      <c r="K62" s="94">
        <v>4530.2197200000001</v>
      </c>
      <c r="L62" s="95">
        <v>3.3506736006751925E-3</v>
      </c>
      <c r="M62" s="95">
        <v>5.7441616478302437E-4</v>
      </c>
      <c r="N62" s="95">
        <f>K62/'סכום נכסי הקרן'!$C$43</f>
        <v>9.1167942681143191E-5</v>
      </c>
    </row>
    <row r="63" spans="2:14" s="137" customFormat="1">
      <c r="B63" s="107" t="s">
        <v>1194</v>
      </c>
      <c r="C63" s="84" t="s">
        <v>1195</v>
      </c>
      <c r="D63" s="97" t="s">
        <v>147</v>
      </c>
      <c r="E63" s="97" t="s">
        <v>355</v>
      </c>
      <c r="F63" s="84" t="s">
        <v>1196</v>
      </c>
      <c r="G63" s="97" t="s">
        <v>1197</v>
      </c>
      <c r="H63" s="97" t="s">
        <v>191</v>
      </c>
      <c r="I63" s="94">
        <v>940899</v>
      </c>
      <c r="J63" s="96">
        <v>3413</v>
      </c>
      <c r="K63" s="94">
        <v>32112.882869999994</v>
      </c>
      <c r="L63" s="95">
        <v>2.1090212499190821E-2</v>
      </c>
      <c r="M63" s="95">
        <v>4.0718022873980769E-3</v>
      </c>
      <c r="N63" s="95">
        <f>K63/'סכום נכסי הקרן'!$C$43</f>
        <v>6.4625242168572447E-4</v>
      </c>
    </row>
    <row r="64" spans="2:14" s="137" customFormat="1">
      <c r="B64" s="107" t="s">
        <v>1198</v>
      </c>
      <c r="C64" s="84" t="s">
        <v>1199</v>
      </c>
      <c r="D64" s="97" t="s">
        <v>147</v>
      </c>
      <c r="E64" s="97" t="s">
        <v>355</v>
      </c>
      <c r="F64" s="84" t="s">
        <v>1200</v>
      </c>
      <c r="G64" s="97" t="s">
        <v>1176</v>
      </c>
      <c r="H64" s="97" t="s">
        <v>191</v>
      </c>
      <c r="I64" s="94">
        <v>1807915</v>
      </c>
      <c r="J64" s="96">
        <v>2454</v>
      </c>
      <c r="K64" s="94">
        <v>44366.234100000001</v>
      </c>
      <c r="L64" s="95">
        <v>2.9803848322601603E-2</v>
      </c>
      <c r="M64" s="95">
        <v>5.6254847695528191E-3</v>
      </c>
      <c r="N64" s="95">
        <f>K64/'סכום נכסי הקרן'!$C$43</f>
        <v>8.9284373328518836E-4</v>
      </c>
    </row>
    <row r="65" spans="2:14" s="137" customFormat="1">
      <c r="B65" s="107" t="s">
        <v>1201</v>
      </c>
      <c r="C65" s="84" t="s">
        <v>1202</v>
      </c>
      <c r="D65" s="97" t="s">
        <v>147</v>
      </c>
      <c r="E65" s="97" t="s">
        <v>355</v>
      </c>
      <c r="F65" s="84" t="s">
        <v>1203</v>
      </c>
      <c r="G65" s="97" t="s">
        <v>1204</v>
      </c>
      <c r="H65" s="97" t="s">
        <v>191</v>
      </c>
      <c r="I65" s="94">
        <v>2802278</v>
      </c>
      <c r="J65" s="96">
        <v>1140</v>
      </c>
      <c r="K65" s="94">
        <v>31945.9692</v>
      </c>
      <c r="L65" s="95">
        <v>2.7295599835475096E-2</v>
      </c>
      <c r="M65" s="95">
        <v>4.0506382123427385E-3</v>
      </c>
      <c r="N65" s="95">
        <f>K65/'סכום נכסי הקרן'!$C$43</f>
        <v>6.4289338463238287E-4</v>
      </c>
    </row>
    <row r="66" spans="2:14" s="137" customFormat="1">
      <c r="B66" s="107" t="s">
        <v>1205</v>
      </c>
      <c r="C66" s="84" t="s">
        <v>1206</v>
      </c>
      <c r="D66" s="97" t="s">
        <v>147</v>
      </c>
      <c r="E66" s="97" t="s">
        <v>355</v>
      </c>
      <c r="F66" s="84" t="s">
        <v>546</v>
      </c>
      <c r="G66" s="97" t="s">
        <v>438</v>
      </c>
      <c r="H66" s="97" t="s">
        <v>191</v>
      </c>
      <c r="I66" s="94">
        <v>755261</v>
      </c>
      <c r="J66" s="96">
        <v>2990</v>
      </c>
      <c r="K66" s="94">
        <v>22582.303899999999</v>
      </c>
      <c r="L66" s="95">
        <v>1.1936746485578258E-2</v>
      </c>
      <c r="M66" s="95">
        <v>2.8633578943060038E-3</v>
      </c>
      <c r="N66" s="95">
        <f>K66/'סכום נכסי הקרן'!$C$43</f>
        <v>4.5445526151286902E-4</v>
      </c>
    </row>
    <row r="67" spans="2:14" s="137" customFormat="1">
      <c r="B67" s="107" t="s">
        <v>1207</v>
      </c>
      <c r="C67" s="84" t="s">
        <v>1208</v>
      </c>
      <c r="D67" s="97" t="s">
        <v>147</v>
      </c>
      <c r="E67" s="97" t="s">
        <v>355</v>
      </c>
      <c r="F67" s="84" t="s">
        <v>1209</v>
      </c>
      <c r="G67" s="97" t="s">
        <v>1182</v>
      </c>
      <c r="H67" s="97" t="s">
        <v>191</v>
      </c>
      <c r="I67" s="94">
        <v>33630</v>
      </c>
      <c r="J67" s="96">
        <v>4183</v>
      </c>
      <c r="K67" s="94">
        <v>1406.7429</v>
      </c>
      <c r="L67" s="95">
        <v>1.2393908712652478E-3</v>
      </c>
      <c r="M67" s="95">
        <v>1.7837012582112673E-4</v>
      </c>
      <c r="N67" s="95">
        <f>K67/'סכום נכסי הקרן'!$C$43</f>
        <v>2.8309853384838726E-5</v>
      </c>
    </row>
    <row r="68" spans="2:14" s="137" customFormat="1">
      <c r="B68" s="107" t="s">
        <v>1210</v>
      </c>
      <c r="C68" s="84" t="s">
        <v>1211</v>
      </c>
      <c r="D68" s="97" t="s">
        <v>147</v>
      </c>
      <c r="E68" s="97" t="s">
        <v>355</v>
      </c>
      <c r="F68" s="84" t="s">
        <v>753</v>
      </c>
      <c r="G68" s="97" t="s">
        <v>754</v>
      </c>
      <c r="H68" s="97" t="s">
        <v>191</v>
      </c>
      <c r="I68" s="94">
        <v>2016148.5</v>
      </c>
      <c r="J68" s="96">
        <v>1891</v>
      </c>
      <c r="K68" s="94">
        <v>38125.368130000003</v>
      </c>
      <c r="L68" s="95">
        <v>2.0681706863568274E-2</v>
      </c>
      <c r="M68" s="95">
        <v>4.8341645870932605E-3</v>
      </c>
      <c r="N68" s="95">
        <f>K68/'סכום נכסי הקרן'!$C$43</f>
        <v>7.6725006538387586E-4</v>
      </c>
    </row>
    <row r="69" spans="2:14" s="137" customFormat="1">
      <c r="B69" s="107" t="s">
        <v>1212</v>
      </c>
      <c r="C69" s="84" t="s">
        <v>1213</v>
      </c>
      <c r="D69" s="97" t="s">
        <v>147</v>
      </c>
      <c r="E69" s="97" t="s">
        <v>355</v>
      </c>
      <c r="F69" s="84" t="s">
        <v>591</v>
      </c>
      <c r="G69" s="97" t="s">
        <v>420</v>
      </c>
      <c r="H69" s="97" t="s">
        <v>191</v>
      </c>
      <c r="I69" s="94">
        <v>742561</v>
      </c>
      <c r="J69" s="96">
        <v>2570</v>
      </c>
      <c r="K69" s="94">
        <v>19083.8177</v>
      </c>
      <c r="L69" s="95">
        <v>7.3809861813644304E-3</v>
      </c>
      <c r="M69" s="95">
        <v>2.4197619652435746E-3</v>
      </c>
      <c r="N69" s="95">
        <f>K69/'סכום נכסי הקרן'!$C$43</f>
        <v>3.8405033436457377E-4</v>
      </c>
    </row>
    <row r="70" spans="2:14" s="137" customFormat="1">
      <c r="B70" s="107" t="s">
        <v>1214</v>
      </c>
      <c r="C70" s="84" t="s">
        <v>1215</v>
      </c>
      <c r="D70" s="97" t="s">
        <v>147</v>
      </c>
      <c r="E70" s="97" t="s">
        <v>355</v>
      </c>
      <c r="F70" s="84" t="s">
        <v>1216</v>
      </c>
      <c r="G70" s="97" t="s">
        <v>870</v>
      </c>
      <c r="H70" s="97" t="s">
        <v>191</v>
      </c>
      <c r="I70" s="94">
        <v>687141</v>
      </c>
      <c r="J70" s="96">
        <v>1591</v>
      </c>
      <c r="K70" s="94">
        <v>10932.41331</v>
      </c>
      <c r="L70" s="95">
        <v>1.0370032788838737E-2</v>
      </c>
      <c r="M70" s="95">
        <v>1.386192130511738E-3</v>
      </c>
      <c r="N70" s="95">
        <f>K70/'סכום נכסי הקרן'!$C$43</f>
        <v>2.2000823174480528E-4</v>
      </c>
    </row>
    <row r="71" spans="2:14" s="137" customFormat="1">
      <c r="B71" s="107" t="s">
        <v>1217</v>
      </c>
      <c r="C71" s="84" t="s">
        <v>1218</v>
      </c>
      <c r="D71" s="97" t="s">
        <v>147</v>
      </c>
      <c r="E71" s="97" t="s">
        <v>355</v>
      </c>
      <c r="F71" s="84" t="s">
        <v>1219</v>
      </c>
      <c r="G71" s="97" t="s">
        <v>214</v>
      </c>
      <c r="H71" s="97" t="s">
        <v>191</v>
      </c>
      <c r="I71" s="94">
        <v>460775</v>
      </c>
      <c r="J71" s="96">
        <v>4861</v>
      </c>
      <c r="K71" s="94">
        <v>22398.27275</v>
      </c>
      <c r="L71" s="95">
        <v>3.4191732379375776E-2</v>
      </c>
      <c r="M71" s="95">
        <v>2.8400233820930708E-3</v>
      </c>
      <c r="N71" s="95">
        <f>K71/'סכום נכסי הקרן'!$C$43</f>
        <v>4.5075174548677555E-4</v>
      </c>
    </row>
    <row r="72" spans="2:14" s="137" customFormat="1">
      <c r="B72" s="107" t="s">
        <v>1220</v>
      </c>
      <c r="C72" s="84" t="s">
        <v>1221</v>
      </c>
      <c r="D72" s="97" t="s">
        <v>147</v>
      </c>
      <c r="E72" s="97" t="s">
        <v>355</v>
      </c>
      <c r="F72" s="84" t="s">
        <v>1222</v>
      </c>
      <c r="G72" s="97" t="s">
        <v>1176</v>
      </c>
      <c r="H72" s="97" t="s">
        <v>191</v>
      </c>
      <c r="I72" s="94">
        <v>185012</v>
      </c>
      <c r="J72" s="96">
        <v>12490</v>
      </c>
      <c r="K72" s="94">
        <v>23107.998800000005</v>
      </c>
      <c r="L72" s="95">
        <v>1.2561255913761234E-2</v>
      </c>
      <c r="M72" s="95">
        <v>2.9300141862670477E-3</v>
      </c>
      <c r="N72" s="95">
        <f>K72/'סכום נכסי הקרן'!$C$43</f>
        <v>4.6503455467593216E-4</v>
      </c>
    </row>
    <row r="73" spans="2:14" s="137" customFormat="1">
      <c r="B73" s="107" t="s">
        <v>1223</v>
      </c>
      <c r="C73" s="84" t="s">
        <v>1224</v>
      </c>
      <c r="D73" s="97" t="s">
        <v>147</v>
      </c>
      <c r="E73" s="97" t="s">
        <v>355</v>
      </c>
      <c r="F73" s="84" t="s">
        <v>1225</v>
      </c>
      <c r="G73" s="97" t="s">
        <v>461</v>
      </c>
      <c r="H73" s="97" t="s">
        <v>191</v>
      </c>
      <c r="I73" s="94">
        <v>248881</v>
      </c>
      <c r="J73" s="96">
        <v>9195</v>
      </c>
      <c r="K73" s="94">
        <v>22884.607949999998</v>
      </c>
      <c r="L73" s="95">
        <v>2.6066419458407587E-2</v>
      </c>
      <c r="M73" s="95">
        <v>2.9016890004624563E-3</v>
      </c>
      <c r="N73" s="95">
        <f>K73/'סכום נכסי הקרן'!$C$43</f>
        <v>4.6053894839918132E-4</v>
      </c>
    </row>
    <row r="74" spans="2:14" s="137" customFormat="1">
      <c r="B74" s="107" t="s">
        <v>1226</v>
      </c>
      <c r="C74" s="84" t="s">
        <v>1227</v>
      </c>
      <c r="D74" s="97" t="s">
        <v>147</v>
      </c>
      <c r="E74" s="97" t="s">
        <v>355</v>
      </c>
      <c r="F74" s="84" t="s">
        <v>602</v>
      </c>
      <c r="G74" s="97" t="s">
        <v>420</v>
      </c>
      <c r="H74" s="97" t="s">
        <v>191</v>
      </c>
      <c r="I74" s="94">
        <v>2134413</v>
      </c>
      <c r="J74" s="96">
        <v>1766</v>
      </c>
      <c r="K74" s="94">
        <v>37693.73358</v>
      </c>
      <c r="L74" s="95">
        <v>1.3414690657288625E-2</v>
      </c>
      <c r="M74" s="95">
        <v>4.7794348216242148E-3</v>
      </c>
      <c r="N74" s="95">
        <f>K74/'סכום נכסי הקרן'!$C$43</f>
        <v>7.5856368009888104E-4</v>
      </c>
    </row>
    <row r="75" spans="2:14" s="137" customFormat="1">
      <c r="B75" s="107" t="s">
        <v>1228</v>
      </c>
      <c r="C75" s="84" t="s">
        <v>1229</v>
      </c>
      <c r="D75" s="97" t="s">
        <v>147</v>
      </c>
      <c r="E75" s="97" t="s">
        <v>355</v>
      </c>
      <c r="F75" s="84" t="s">
        <v>1230</v>
      </c>
      <c r="G75" s="97" t="s">
        <v>457</v>
      </c>
      <c r="H75" s="97" t="s">
        <v>191</v>
      </c>
      <c r="I75" s="94">
        <v>258528</v>
      </c>
      <c r="J75" s="96">
        <v>7223</v>
      </c>
      <c r="K75" s="94">
        <v>18673.477440000002</v>
      </c>
      <c r="L75" s="95">
        <v>2.0554744674114972E-2</v>
      </c>
      <c r="M75" s="95">
        <v>2.3677322419688573E-3</v>
      </c>
      <c r="N75" s="95">
        <f>K75/'סכום נכסי הקרן'!$C$43</f>
        <v>3.7579248383730508E-4</v>
      </c>
    </row>
    <row r="76" spans="2:14" s="137" customFormat="1">
      <c r="B76" s="107" t="s">
        <v>1231</v>
      </c>
      <c r="C76" s="84" t="s">
        <v>1232</v>
      </c>
      <c r="D76" s="97" t="s">
        <v>147</v>
      </c>
      <c r="E76" s="97" t="s">
        <v>355</v>
      </c>
      <c r="F76" s="84" t="s">
        <v>557</v>
      </c>
      <c r="G76" s="97" t="s">
        <v>402</v>
      </c>
      <c r="H76" s="97" t="s">
        <v>191</v>
      </c>
      <c r="I76" s="94">
        <v>2816058</v>
      </c>
      <c r="J76" s="96">
        <v>1146</v>
      </c>
      <c r="K76" s="94">
        <v>32272.024679999995</v>
      </c>
      <c r="L76" s="95">
        <v>1.7250767396772594E-2</v>
      </c>
      <c r="M76" s="95">
        <v>4.0919809175323412E-3</v>
      </c>
      <c r="N76" s="95">
        <f>K76/'סכום נכסי הקרן'!$C$43</f>
        <v>6.4945505473864261E-4</v>
      </c>
    </row>
    <row r="77" spans="2:14" s="137" customFormat="1">
      <c r="B77" s="107" t="s">
        <v>1233</v>
      </c>
      <c r="C77" s="84" t="s">
        <v>1234</v>
      </c>
      <c r="D77" s="97" t="s">
        <v>147</v>
      </c>
      <c r="E77" s="97" t="s">
        <v>355</v>
      </c>
      <c r="F77" s="84" t="s">
        <v>1235</v>
      </c>
      <c r="G77" s="97" t="s">
        <v>178</v>
      </c>
      <c r="H77" s="97" t="s">
        <v>191</v>
      </c>
      <c r="I77" s="94">
        <v>124260</v>
      </c>
      <c r="J77" s="96">
        <v>14500</v>
      </c>
      <c r="K77" s="94">
        <v>18017.7</v>
      </c>
      <c r="L77" s="95">
        <v>9.2189427684382756E-3</v>
      </c>
      <c r="M77" s="95">
        <v>2.2845819346287905E-3</v>
      </c>
      <c r="N77" s="95">
        <f>K77/'סכום נכסי הקרן'!$C$43</f>
        <v>3.6259535792361827E-4</v>
      </c>
    </row>
    <row r="78" spans="2:14" s="137" customFormat="1">
      <c r="B78" s="107" t="s">
        <v>1236</v>
      </c>
      <c r="C78" s="84" t="s">
        <v>1237</v>
      </c>
      <c r="D78" s="97" t="s">
        <v>147</v>
      </c>
      <c r="E78" s="97" t="s">
        <v>355</v>
      </c>
      <c r="F78" s="84" t="s">
        <v>607</v>
      </c>
      <c r="G78" s="97" t="s">
        <v>402</v>
      </c>
      <c r="H78" s="97" t="s">
        <v>191</v>
      </c>
      <c r="I78" s="94">
        <v>9920042</v>
      </c>
      <c r="J78" s="96">
        <v>655.5</v>
      </c>
      <c r="K78" s="94">
        <v>65025.875319999999</v>
      </c>
      <c r="L78" s="95">
        <v>2.4504962514272813E-2</v>
      </c>
      <c r="M78" s="95">
        <v>8.2450556974250945E-3</v>
      </c>
      <c r="N78" s="95">
        <f>K78/'סכום נכסי הקרן'!$C$43</f>
        <v>1.3086065666512361E-3</v>
      </c>
    </row>
    <row r="79" spans="2:14" s="137" customFormat="1">
      <c r="B79" s="107" t="s">
        <v>1238</v>
      </c>
      <c r="C79" s="84" t="s">
        <v>1239</v>
      </c>
      <c r="D79" s="97" t="s">
        <v>147</v>
      </c>
      <c r="E79" s="97" t="s">
        <v>355</v>
      </c>
      <c r="F79" s="84" t="s">
        <v>866</v>
      </c>
      <c r="G79" s="97" t="s">
        <v>402</v>
      </c>
      <c r="H79" s="97" t="s">
        <v>191</v>
      </c>
      <c r="I79" s="94">
        <v>3088711</v>
      </c>
      <c r="J79" s="96">
        <v>645.29999999999995</v>
      </c>
      <c r="K79" s="94">
        <v>19931.452089999999</v>
      </c>
      <c r="L79" s="95">
        <v>8.8223678948871759E-3</v>
      </c>
      <c r="M79" s="95">
        <v>2.5272390691227654E-3</v>
      </c>
      <c r="N79" s="95">
        <f>K79/'סכום נכסי הקרן'!$C$43</f>
        <v>4.0110846581478205E-4</v>
      </c>
    </row>
    <row r="80" spans="2:14" s="137" customFormat="1">
      <c r="B80" s="108"/>
      <c r="C80" s="84"/>
      <c r="D80" s="84"/>
      <c r="E80" s="84"/>
      <c r="F80" s="84"/>
      <c r="G80" s="84"/>
      <c r="H80" s="84"/>
      <c r="I80" s="94"/>
      <c r="J80" s="96"/>
      <c r="K80" s="84"/>
      <c r="L80" s="84"/>
      <c r="M80" s="95"/>
      <c r="N80" s="84"/>
    </row>
    <row r="81" spans="2:14" s="137" customFormat="1">
      <c r="B81" s="106" t="s">
        <v>34</v>
      </c>
      <c r="C81" s="82"/>
      <c r="D81" s="82"/>
      <c r="E81" s="82"/>
      <c r="F81" s="82"/>
      <c r="G81" s="82"/>
      <c r="H81" s="82"/>
      <c r="I81" s="91"/>
      <c r="J81" s="93"/>
      <c r="K81" s="91">
        <v>254823.63994000002</v>
      </c>
      <c r="L81" s="82"/>
      <c r="M81" s="92">
        <v>3.2310754664761632E-2</v>
      </c>
      <c r="N81" s="92">
        <f>K81/'סכום נכסי הקרן'!$C$43</f>
        <v>5.1281722379351155E-3</v>
      </c>
    </row>
    <row r="82" spans="2:14" s="137" customFormat="1">
      <c r="B82" s="107" t="s">
        <v>1240</v>
      </c>
      <c r="C82" s="84" t="s">
        <v>1241</v>
      </c>
      <c r="D82" s="97" t="s">
        <v>147</v>
      </c>
      <c r="E82" s="97" t="s">
        <v>355</v>
      </c>
      <c r="F82" s="84" t="s">
        <v>1242</v>
      </c>
      <c r="G82" s="97" t="s">
        <v>1204</v>
      </c>
      <c r="H82" s="97" t="s">
        <v>191</v>
      </c>
      <c r="I82" s="94">
        <v>145926</v>
      </c>
      <c r="J82" s="96">
        <v>4429</v>
      </c>
      <c r="K82" s="94">
        <v>6492.2477399999998</v>
      </c>
      <c r="L82" s="95">
        <v>2.5578669052415185E-2</v>
      </c>
      <c r="M82" s="95">
        <v>8.2319451994086886E-4</v>
      </c>
      <c r="N82" s="95">
        <f>K82/'סכום נכסי הקרן'!$C$43</f>
        <v>1.3065257458022398E-4</v>
      </c>
    </row>
    <row r="83" spans="2:14" s="137" customFormat="1">
      <c r="B83" s="107" t="s">
        <v>1243</v>
      </c>
      <c r="C83" s="84" t="s">
        <v>1244</v>
      </c>
      <c r="D83" s="97" t="s">
        <v>147</v>
      </c>
      <c r="E83" s="97" t="s">
        <v>355</v>
      </c>
      <c r="F83" s="84" t="s">
        <v>1245</v>
      </c>
      <c r="G83" s="97" t="s">
        <v>766</v>
      </c>
      <c r="H83" s="97" t="s">
        <v>191</v>
      </c>
      <c r="I83" s="94">
        <v>157739</v>
      </c>
      <c r="J83" s="96">
        <v>1092</v>
      </c>
      <c r="K83" s="94">
        <v>1722.5098799999998</v>
      </c>
      <c r="L83" s="95">
        <v>1.6721617752038058E-2</v>
      </c>
      <c r="M83" s="95">
        <v>2.1840828485697984E-4</v>
      </c>
      <c r="N83" s="95">
        <f>K83/'סכום נכסי הקרן'!$C$43</f>
        <v>3.4664473626798573E-5</v>
      </c>
    </row>
    <row r="84" spans="2:14" s="137" customFormat="1">
      <c r="B84" s="107" t="s">
        <v>1246</v>
      </c>
      <c r="C84" s="84" t="s">
        <v>1247</v>
      </c>
      <c r="D84" s="97" t="s">
        <v>147</v>
      </c>
      <c r="E84" s="97" t="s">
        <v>355</v>
      </c>
      <c r="F84" s="84" t="s">
        <v>1248</v>
      </c>
      <c r="G84" s="97" t="s">
        <v>626</v>
      </c>
      <c r="H84" s="97" t="s">
        <v>191</v>
      </c>
      <c r="I84" s="94">
        <v>290161</v>
      </c>
      <c r="J84" s="96">
        <v>1977</v>
      </c>
      <c r="K84" s="94">
        <v>5736.4829700000018</v>
      </c>
      <c r="L84" s="95">
        <v>2.2233724557468724E-2</v>
      </c>
      <c r="M84" s="95">
        <v>7.2736616557983068E-4</v>
      </c>
      <c r="N84" s="95">
        <f>K84/'סכום נכסי הקרן'!$C$43</f>
        <v>1.1544326388661656E-4</v>
      </c>
    </row>
    <row r="85" spans="2:14" s="137" customFormat="1">
      <c r="B85" s="107" t="s">
        <v>1249</v>
      </c>
      <c r="C85" s="84" t="s">
        <v>1250</v>
      </c>
      <c r="D85" s="97" t="s">
        <v>147</v>
      </c>
      <c r="E85" s="97" t="s">
        <v>355</v>
      </c>
      <c r="F85" s="84" t="s">
        <v>661</v>
      </c>
      <c r="G85" s="97" t="s">
        <v>402</v>
      </c>
      <c r="H85" s="97" t="s">
        <v>191</v>
      </c>
      <c r="I85" s="94">
        <v>3875088</v>
      </c>
      <c r="J85" s="96">
        <v>336.7</v>
      </c>
      <c r="K85" s="94">
        <v>13047.4213</v>
      </c>
      <c r="L85" s="95">
        <v>1.8405443057946804E-2</v>
      </c>
      <c r="M85" s="95">
        <v>1.654367815840584E-3</v>
      </c>
      <c r="N85" s="95">
        <f>K85/'סכום נכסי הקרן'!$C$43</f>
        <v>2.6257149337894075E-4</v>
      </c>
    </row>
    <row r="86" spans="2:14" s="137" customFormat="1">
      <c r="B86" s="107" t="s">
        <v>1251</v>
      </c>
      <c r="C86" s="84" t="s">
        <v>1252</v>
      </c>
      <c r="D86" s="97" t="s">
        <v>147</v>
      </c>
      <c r="E86" s="97" t="s">
        <v>355</v>
      </c>
      <c r="F86" s="84" t="s">
        <v>1253</v>
      </c>
      <c r="G86" s="97" t="s">
        <v>1197</v>
      </c>
      <c r="H86" s="97" t="s">
        <v>191</v>
      </c>
      <c r="I86" s="94">
        <v>380060</v>
      </c>
      <c r="J86" s="96">
        <v>257</v>
      </c>
      <c r="K86" s="94">
        <v>976.75419999999997</v>
      </c>
      <c r="L86" s="95">
        <v>2.1103414393188271E-2</v>
      </c>
      <c r="M86" s="95">
        <v>1.2384904842975498E-4</v>
      </c>
      <c r="N86" s="95">
        <f>K86/'סכום נכסי הקרן'!$C$43</f>
        <v>1.9656589839568724E-5</v>
      </c>
    </row>
    <row r="87" spans="2:14" s="137" customFormat="1">
      <c r="B87" s="107" t="s">
        <v>1254</v>
      </c>
      <c r="C87" s="84" t="s">
        <v>1255</v>
      </c>
      <c r="D87" s="97" t="s">
        <v>147</v>
      </c>
      <c r="E87" s="97" t="s">
        <v>355</v>
      </c>
      <c r="F87" s="84" t="s">
        <v>1256</v>
      </c>
      <c r="G87" s="97" t="s">
        <v>1197</v>
      </c>
      <c r="H87" s="97" t="s">
        <v>191</v>
      </c>
      <c r="I87" s="94">
        <v>378695.6</v>
      </c>
      <c r="J87" s="96">
        <v>59.1</v>
      </c>
      <c r="K87" s="94">
        <v>223.8091</v>
      </c>
      <c r="L87" s="95">
        <v>1.4286355074636792E-2</v>
      </c>
      <c r="M87" s="95">
        <v>2.8378218455492568E-5</v>
      </c>
      <c r="N87" s="95">
        <f>K87/'סכום נכסי הקרן'!$C$43</f>
        <v>4.5040233060303408E-6</v>
      </c>
    </row>
    <row r="88" spans="2:14" s="137" customFormat="1">
      <c r="B88" s="107" t="s">
        <v>1257</v>
      </c>
      <c r="C88" s="84" t="s">
        <v>1258</v>
      </c>
      <c r="D88" s="97" t="s">
        <v>147</v>
      </c>
      <c r="E88" s="97" t="s">
        <v>355</v>
      </c>
      <c r="F88" s="84" t="s">
        <v>1259</v>
      </c>
      <c r="G88" s="97" t="s">
        <v>178</v>
      </c>
      <c r="H88" s="97" t="s">
        <v>191</v>
      </c>
      <c r="I88" s="94">
        <v>2053</v>
      </c>
      <c r="J88" s="96">
        <v>3405</v>
      </c>
      <c r="K88" s="94">
        <v>69.90464999999999</v>
      </c>
      <c r="L88" s="95">
        <v>2.0458395615346287E-4</v>
      </c>
      <c r="M88" s="95">
        <v>8.863667423508465E-6</v>
      </c>
      <c r="N88" s="95">
        <f>K88/'סכום נכסי הקרן'!$C$43</f>
        <v>1.4067889679190605E-6</v>
      </c>
    </row>
    <row r="89" spans="2:14" s="137" customFormat="1">
      <c r="B89" s="107" t="s">
        <v>1260</v>
      </c>
      <c r="C89" s="84" t="s">
        <v>1261</v>
      </c>
      <c r="D89" s="97" t="s">
        <v>147</v>
      </c>
      <c r="E89" s="97" t="s">
        <v>355</v>
      </c>
      <c r="F89" s="84" t="s">
        <v>1262</v>
      </c>
      <c r="G89" s="97" t="s">
        <v>1197</v>
      </c>
      <c r="H89" s="97" t="s">
        <v>191</v>
      </c>
      <c r="I89" s="94">
        <v>4433678.5</v>
      </c>
      <c r="J89" s="96">
        <v>125.2</v>
      </c>
      <c r="K89" s="94">
        <v>5550.9654900000005</v>
      </c>
      <c r="L89" s="95">
        <v>1.6864661396451857E-2</v>
      </c>
      <c r="M89" s="95">
        <v>7.0384319187253945E-4</v>
      </c>
      <c r="N89" s="95">
        <f>K89/'סכום נכסי הקרן'!$C$43</f>
        <v>1.1170983636469711E-4</v>
      </c>
    </row>
    <row r="90" spans="2:14" s="137" customFormat="1">
      <c r="B90" s="107" t="s">
        <v>1263</v>
      </c>
      <c r="C90" s="84" t="s">
        <v>1264</v>
      </c>
      <c r="D90" s="97" t="s">
        <v>147</v>
      </c>
      <c r="E90" s="97" t="s">
        <v>355</v>
      </c>
      <c r="F90" s="84" t="s">
        <v>1265</v>
      </c>
      <c r="G90" s="97" t="s">
        <v>219</v>
      </c>
      <c r="H90" s="97" t="s">
        <v>191</v>
      </c>
      <c r="I90" s="94">
        <v>18896</v>
      </c>
      <c r="J90" s="96">
        <v>1861</v>
      </c>
      <c r="K90" s="94">
        <v>351.65455999999995</v>
      </c>
      <c r="L90" s="95">
        <v>5.6266392544679171E-4</v>
      </c>
      <c r="M90" s="95">
        <v>4.4588579841258098E-5</v>
      </c>
      <c r="N90" s="95">
        <f>K90/'סכום נכסי הקרן'!$C$43</f>
        <v>7.0768361693597111E-6</v>
      </c>
    </row>
    <row r="91" spans="2:14" s="137" customFormat="1">
      <c r="B91" s="107" t="s">
        <v>1266</v>
      </c>
      <c r="C91" s="84" t="s">
        <v>1267</v>
      </c>
      <c r="D91" s="97" t="s">
        <v>147</v>
      </c>
      <c r="E91" s="97" t="s">
        <v>355</v>
      </c>
      <c r="F91" s="84" t="s">
        <v>894</v>
      </c>
      <c r="G91" s="97" t="s">
        <v>626</v>
      </c>
      <c r="H91" s="97" t="s">
        <v>191</v>
      </c>
      <c r="I91" s="94">
        <v>90594</v>
      </c>
      <c r="J91" s="96">
        <v>3707</v>
      </c>
      <c r="K91" s="94">
        <v>3358.3195799999999</v>
      </c>
      <c r="L91" s="95">
        <v>5.7056943956167285E-3</v>
      </c>
      <c r="M91" s="95">
        <v>4.2582328727740762E-4</v>
      </c>
      <c r="N91" s="95">
        <f>K91/'סכום נכסי הקרן'!$C$43</f>
        <v>6.7584158362720841E-5</v>
      </c>
    </row>
    <row r="92" spans="2:14" s="137" customFormat="1">
      <c r="B92" s="107" t="s">
        <v>1268</v>
      </c>
      <c r="C92" s="84" t="s">
        <v>1269</v>
      </c>
      <c r="D92" s="97" t="s">
        <v>147</v>
      </c>
      <c r="E92" s="97" t="s">
        <v>355</v>
      </c>
      <c r="F92" s="84" t="s">
        <v>1270</v>
      </c>
      <c r="G92" s="97" t="s">
        <v>1271</v>
      </c>
      <c r="H92" s="97" t="s">
        <v>191</v>
      </c>
      <c r="I92" s="94">
        <v>646302</v>
      </c>
      <c r="J92" s="96">
        <v>421.2</v>
      </c>
      <c r="K92" s="94">
        <v>2722.2240299999999</v>
      </c>
      <c r="L92" s="95">
        <v>3.348136301414429E-2</v>
      </c>
      <c r="M92" s="95">
        <v>3.4516857539810202E-4</v>
      </c>
      <c r="N92" s="95">
        <f>K92/'סכום נכסי הקרן'!$C$43</f>
        <v>5.4783118628133697E-5</v>
      </c>
    </row>
    <row r="93" spans="2:14" s="137" customFormat="1">
      <c r="B93" s="107" t="s">
        <v>1272</v>
      </c>
      <c r="C93" s="84" t="s">
        <v>1273</v>
      </c>
      <c r="D93" s="97" t="s">
        <v>147</v>
      </c>
      <c r="E93" s="97" t="s">
        <v>355</v>
      </c>
      <c r="F93" s="84" t="s">
        <v>1274</v>
      </c>
      <c r="G93" s="97" t="s">
        <v>178</v>
      </c>
      <c r="H93" s="97" t="s">
        <v>191</v>
      </c>
      <c r="I93" s="94">
        <v>194364</v>
      </c>
      <c r="J93" s="96">
        <v>3783</v>
      </c>
      <c r="K93" s="94">
        <v>7352.7901199999997</v>
      </c>
      <c r="L93" s="95">
        <v>8.9849154436358637E-3</v>
      </c>
      <c r="M93" s="95">
        <v>9.3230831223014351E-4</v>
      </c>
      <c r="N93" s="95">
        <f>K93/'סכום נכסי הקרן'!$C$43</f>
        <v>1.4797047155289765E-4</v>
      </c>
    </row>
    <row r="94" spans="2:14" s="137" customFormat="1">
      <c r="B94" s="107" t="s">
        <v>1275</v>
      </c>
      <c r="C94" s="84" t="s">
        <v>1276</v>
      </c>
      <c r="D94" s="97" t="s">
        <v>147</v>
      </c>
      <c r="E94" s="97" t="s">
        <v>355</v>
      </c>
      <c r="F94" s="84" t="s">
        <v>1277</v>
      </c>
      <c r="G94" s="97" t="s">
        <v>216</v>
      </c>
      <c r="H94" s="97" t="s">
        <v>191</v>
      </c>
      <c r="I94" s="94">
        <v>339578.68</v>
      </c>
      <c r="J94" s="96">
        <v>1702</v>
      </c>
      <c r="K94" s="94">
        <v>5779.6291300000003</v>
      </c>
      <c r="L94" s="95">
        <v>1.1416801375562146E-2</v>
      </c>
      <c r="M94" s="95">
        <v>7.3283694918065655E-4</v>
      </c>
      <c r="N94" s="95">
        <f>K94/'סכום נכסי הקרן'!$C$43</f>
        <v>1.1631155436366021E-4</v>
      </c>
    </row>
    <row r="95" spans="2:14" s="137" customFormat="1">
      <c r="B95" s="107" t="s">
        <v>1278</v>
      </c>
      <c r="C95" s="84" t="s">
        <v>1279</v>
      </c>
      <c r="D95" s="97" t="s">
        <v>147</v>
      </c>
      <c r="E95" s="97" t="s">
        <v>355</v>
      </c>
      <c r="F95" s="84" t="s">
        <v>1280</v>
      </c>
      <c r="G95" s="97" t="s">
        <v>626</v>
      </c>
      <c r="H95" s="97" t="s">
        <v>191</v>
      </c>
      <c r="I95" s="94">
        <v>155694</v>
      </c>
      <c r="J95" s="96">
        <v>2037</v>
      </c>
      <c r="K95" s="94">
        <v>3171.4867799999997</v>
      </c>
      <c r="L95" s="95">
        <v>2.3404149774292324E-2</v>
      </c>
      <c r="M95" s="95">
        <v>4.0213353555126533E-4</v>
      </c>
      <c r="N95" s="95">
        <f>K95/'סכום נכסי הקרן'!$C$43</f>
        <v>6.3824260818202299E-5</v>
      </c>
    </row>
    <row r="96" spans="2:14" s="137" customFormat="1">
      <c r="B96" s="107" t="s">
        <v>1281</v>
      </c>
      <c r="C96" s="84" t="s">
        <v>1282</v>
      </c>
      <c r="D96" s="97" t="s">
        <v>147</v>
      </c>
      <c r="E96" s="97" t="s">
        <v>355</v>
      </c>
      <c r="F96" s="84" t="s">
        <v>1283</v>
      </c>
      <c r="G96" s="97" t="s">
        <v>1271</v>
      </c>
      <c r="H96" s="97" t="s">
        <v>191</v>
      </c>
      <c r="I96" s="94">
        <v>48550</v>
      </c>
      <c r="J96" s="96">
        <v>12980</v>
      </c>
      <c r="K96" s="94">
        <v>6301.7900000000009</v>
      </c>
      <c r="L96" s="95">
        <v>1.0600351045198979E-2</v>
      </c>
      <c r="M96" s="95">
        <v>7.9904513838194486E-4</v>
      </c>
      <c r="N96" s="95">
        <f>K96/'סכום נכסי הקרן'!$C$43</f>
        <v>1.2681972730201293E-4</v>
      </c>
    </row>
    <row r="97" spans="2:14" s="137" customFormat="1">
      <c r="B97" s="107" t="s">
        <v>1284</v>
      </c>
      <c r="C97" s="84" t="s">
        <v>1285</v>
      </c>
      <c r="D97" s="97" t="s">
        <v>147</v>
      </c>
      <c r="E97" s="97" t="s">
        <v>355</v>
      </c>
      <c r="F97" s="84" t="s">
        <v>740</v>
      </c>
      <c r="G97" s="97" t="s">
        <v>402</v>
      </c>
      <c r="H97" s="97" t="s">
        <v>191</v>
      </c>
      <c r="I97" s="94">
        <v>0.99</v>
      </c>
      <c r="J97" s="96">
        <v>103.7</v>
      </c>
      <c r="K97" s="94">
        <v>1.0200000000000001E-3</v>
      </c>
      <c r="L97" s="95">
        <v>4.8165166705261238E-9</v>
      </c>
      <c r="M97" s="95">
        <v>1.2933246603736142E-10</v>
      </c>
      <c r="N97" s="95">
        <f>K97/'סכום נכסי הקרן'!$C$43</f>
        <v>2.0526885511585312E-11</v>
      </c>
    </row>
    <row r="98" spans="2:14" s="137" customFormat="1">
      <c r="B98" s="107" t="s">
        <v>1286</v>
      </c>
      <c r="C98" s="84" t="s">
        <v>1287</v>
      </c>
      <c r="D98" s="97" t="s">
        <v>147</v>
      </c>
      <c r="E98" s="97" t="s">
        <v>355</v>
      </c>
      <c r="F98" s="84" t="s">
        <v>1288</v>
      </c>
      <c r="G98" s="97" t="s">
        <v>402</v>
      </c>
      <c r="H98" s="97" t="s">
        <v>191</v>
      </c>
      <c r="I98" s="94">
        <v>108754</v>
      </c>
      <c r="J98" s="96">
        <v>6501</v>
      </c>
      <c r="K98" s="94">
        <v>7070.0975399999998</v>
      </c>
      <c r="L98" s="95">
        <v>8.6030477479671057E-3</v>
      </c>
      <c r="M98" s="95">
        <v>8.9646387252243366E-4</v>
      </c>
      <c r="N98" s="95">
        <f>K98/'סכום נכסי הקרן'!$C$43</f>
        <v>1.4228145368560876E-4</v>
      </c>
    </row>
    <row r="99" spans="2:14" s="137" customFormat="1">
      <c r="B99" s="107" t="s">
        <v>1289</v>
      </c>
      <c r="C99" s="84" t="s">
        <v>1290</v>
      </c>
      <c r="D99" s="97" t="s">
        <v>147</v>
      </c>
      <c r="E99" s="97" t="s">
        <v>355</v>
      </c>
      <c r="F99" s="84" t="s">
        <v>1291</v>
      </c>
      <c r="G99" s="97" t="s">
        <v>1142</v>
      </c>
      <c r="H99" s="97" t="s">
        <v>191</v>
      </c>
      <c r="I99" s="94">
        <v>26073</v>
      </c>
      <c r="J99" s="96">
        <v>13890</v>
      </c>
      <c r="K99" s="94">
        <v>3621.5397000000003</v>
      </c>
      <c r="L99" s="95">
        <v>1.6492180873169039E-2</v>
      </c>
      <c r="M99" s="95">
        <v>4.5919868652275099E-4</v>
      </c>
      <c r="N99" s="95">
        <f>K99/'סכום נכסי הקרן'!$C$43</f>
        <v>7.2881304703491194E-5</v>
      </c>
    </row>
    <row r="100" spans="2:14" s="137" customFormat="1">
      <c r="B100" s="107" t="s">
        <v>1292</v>
      </c>
      <c r="C100" s="84" t="s">
        <v>1293</v>
      </c>
      <c r="D100" s="97" t="s">
        <v>147</v>
      </c>
      <c r="E100" s="97" t="s">
        <v>355</v>
      </c>
      <c r="F100" s="84" t="s">
        <v>1294</v>
      </c>
      <c r="G100" s="97" t="s">
        <v>1197</v>
      </c>
      <c r="H100" s="97" t="s">
        <v>191</v>
      </c>
      <c r="I100" s="94">
        <v>361728.5799999999</v>
      </c>
      <c r="J100" s="96">
        <v>266</v>
      </c>
      <c r="K100" s="94">
        <v>962.19800999999995</v>
      </c>
      <c r="L100" s="95">
        <v>2.2160576808267704E-2</v>
      </c>
      <c r="M100" s="95">
        <v>1.2200337397013893E-4</v>
      </c>
      <c r="N100" s="95">
        <f>K100/'סכום נכסי הקרן'!$C$43</f>
        <v>1.936365528504433E-5</v>
      </c>
    </row>
    <row r="101" spans="2:14" s="137" customFormat="1">
      <c r="B101" s="107" t="s">
        <v>1295</v>
      </c>
      <c r="C101" s="84" t="s">
        <v>1296</v>
      </c>
      <c r="D101" s="97" t="s">
        <v>147</v>
      </c>
      <c r="E101" s="97" t="s">
        <v>355</v>
      </c>
      <c r="F101" s="84" t="s">
        <v>1297</v>
      </c>
      <c r="G101" s="97" t="s">
        <v>1204</v>
      </c>
      <c r="H101" s="97" t="s">
        <v>191</v>
      </c>
      <c r="I101" s="94">
        <v>530540</v>
      </c>
      <c r="J101" s="96">
        <v>3175</v>
      </c>
      <c r="K101" s="94">
        <v>16844.645</v>
      </c>
      <c r="L101" s="95">
        <v>2.1452664070382401E-2</v>
      </c>
      <c r="M101" s="95">
        <v>2.1358426248763818E-3</v>
      </c>
      <c r="N101" s="95">
        <f>K101/'סכום נכסי הקרן'!$C$43</f>
        <v>3.3898833274342935E-4</v>
      </c>
    </row>
    <row r="102" spans="2:14" s="137" customFormat="1">
      <c r="B102" s="107" t="s">
        <v>1298</v>
      </c>
      <c r="C102" s="84" t="s">
        <v>1299</v>
      </c>
      <c r="D102" s="97" t="s">
        <v>147</v>
      </c>
      <c r="E102" s="97" t="s">
        <v>355</v>
      </c>
      <c r="F102" s="84" t="s">
        <v>1300</v>
      </c>
      <c r="G102" s="97" t="s">
        <v>1135</v>
      </c>
      <c r="H102" s="97" t="s">
        <v>191</v>
      </c>
      <c r="I102" s="94">
        <v>0.9</v>
      </c>
      <c r="J102" s="96">
        <v>315.8</v>
      </c>
      <c r="K102" s="94">
        <v>2.8399999999999996E-3</v>
      </c>
      <c r="L102" s="95">
        <v>1.5950772089147589E-8</v>
      </c>
      <c r="M102" s="95">
        <v>3.6010216033931991E-10</v>
      </c>
      <c r="N102" s="95">
        <f>K102/'סכום נכסי הקרן'!$C$43</f>
        <v>5.7153289071472815E-11</v>
      </c>
    </row>
    <row r="103" spans="2:14" s="137" customFormat="1">
      <c r="B103" s="107" t="s">
        <v>1301</v>
      </c>
      <c r="C103" s="84" t="s">
        <v>1302</v>
      </c>
      <c r="D103" s="97" t="s">
        <v>147</v>
      </c>
      <c r="E103" s="97" t="s">
        <v>355</v>
      </c>
      <c r="F103" s="84" t="s">
        <v>1303</v>
      </c>
      <c r="G103" s="97" t="s">
        <v>214</v>
      </c>
      <c r="H103" s="97" t="s">
        <v>191</v>
      </c>
      <c r="I103" s="94">
        <v>186876</v>
      </c>
      <c r="J103" s="96">
        <v>2002</v>
      </c>
      <c r="K103" s="94">
        <v>3741.2575200000006</v>
      </c>
      <c r="L103" s="95">
        <v>3.0977975461099001E-2</v>
      </c>
      <c r="M103" s="95">
        <v>4.7437849131610099E-4</v>
      </c>
      <c r="N103" s="95">
        <f>K103/'סכום נכסי הקרן'!$C$43</f>
        <v>7.5290553708232943E-5</v>
      </c>
    </row>
    <row r="104" spans="2:14" s="137" customFormat="1">
      <c r="B104" s="107" t="s">
        <v>1304</v>
      </c>
      <c r="C104" s="84" t="s">
        <v>1305</v>
      </c>
      <c r="D104" s="97" t="s">
        <v>147</v>
      </c>
      <c r="E104" s="97" t="s">
        <v>355</v>
      </c>
      <c r="F104" s="84" t="s">
        <v>1306</v>
      </c>
      <c r="G104" s="97" t="s">
        <v>626</v>
      </c>
      <c r="H104" s="97" t="s">
        <v>191</v>
      </c>
      <c r="I104" s="94">
        <v>20399</v>
      </c>
      <c r="J104" s="96">
        <v>697.8</v>
      </c>
      <c r="K104" s="94">
        <v>142.34422000000001</v>
      </c>
      <c r="L104" s="95">
        <v>2.0237006807904091E-3</v>
      </c>
      <c r="M104" s="95">
        <v>1.8048753920357547E-5</v>
      </c>
      <c r="N104" s="95">
        <f>K104/'סכום נכסי הקרן'!$C$43</f>
        <v>2.8645916737018746E-6</v>
      </c>
    </row>
    <row r="105" spans="2:14" s="137" customFormat="1">
      <c r="B105" s="107" t="s">
        <v>1307</v>
      </c>
      <c r="C105" s="84" t="s">
        <v>1308</v>
      </c>
      <c r="D105" s="97" t="s">
        <v>147</v>
      </c>
      <c r="E105" s="97" t="s">
        <v>355</v>
      </c>
      <c r="F105" s="84" t="s">
        <v>1309</v>
      </c>
      <c r="G105" s="97" t="s">
        <v>461</v>
      </c>
      <c r="H105" s="97" t="s">
        <v>191</v>
      </c>
      <c r="I105" s="94">
        <v>466840.41</v>
      </c>
      <c r="J105" s="96">
        <v>688</v>
      </c>
      <c r="K105" s="94">
        <v>3211.8620099999998</v>
      </c>
      <c r="L105" s="95">
        <v>1.7729027972829995E-2</v>
      </c>
      <c r="M105" s="95">
        <v>4.0725297482844733E-4</v>
      </c>
      <c r="N105" s="95">
        <f>K105/'סכום נכסי הקרן'!$C$43</f>
        <v>6.4636787998313989E-5</v>
      </c>
    </row>
    <row r="106" spans="2:14" s="137" customFormat="1">
      <c r="B106" s="107" t="s">
        <v>1310</v>
      </c>
      <c r="C106" s="84" t="s">
        <v>1311</v>
      </c>
      <c r="D106" s="97" t="s">
        <v>147</v>
      </c>
      <c r="E106" s="97" t="s">
        <v>355</v>
      </c>
      <c r="F106" s="84" t="s">
        <v>1312</v>
      </c>
      <c r="G106" s="97" t="s">
        <v>178</v>
      </c>
      <c r="H106" s="97" t="s">
        <v>191</v>
      </c>
      <c r="I106" s="94">
        <v>312491</v>
      </c>
      <c r="J106" s="96">
        <v>481.1</v>
      </c>
      <c r="K106" s="94">
        <v>1503.3942</v>
      </c>
      <c r="L106" s="95">
        <v>7.7541210307992634E-3</v>
      </c>
      <c r="M106" s="95">
        <v>1.906251757963393E-4</v>
      </c>
      <c r="N106" s="95">
        <f>K106/'סכום נכסי הקרן'!$C$43</f>
        <v>3.0254902570766063E-5</v>
      </c>
    </row>
    <row r="107" spans="2:14" s="137" customFormat="1">
      <c r="B107" s="107" t="s">
        <v>1313</v>
      </c>
      <c r="C107" s="84" t="s">
        <v>1314</v>
      </c>
      <c r="D107" s="97" t="s">
        <v>147</v>
      </c>
      <c r="E107" s="97" t="s">
        <v>355</v>
      </c>
      <c r="F107" s="84" t="s">
        <v>1315</v>
      </c>
      <c r="G107" s="97" t="s">
        <v>461</v>
      </c>
      <c r="H107" s="97" t="s">
        <v>191</v>
      </c>
      <c r="I107" s="94">
        <v>397150</v>
      </c>
      <c r="J107" s="96">
        <v>2021</v>
      </c>
      <c r="K107" s="94">
        <v>8026.4014999999999</v>
      </c>
      <c r="L107" s="95">
        <v>2.6163115678916549E-2</v>
      </c>
      <c r="M107" s="95">
        <v>1.0177199013735065E-3</v>
      </c>
      <c r="N107" s="95">
        <f>K107/'סכום נכסי הקרן'!$C$43</f>
        <v>1.6152649476521233E-4</v>
      </c>
    </row>
    <row r="108" spans="2:14" s="137" customFormat="1">
      <c r="B108" s="107" t="s">
        <v>1316</v>
      </c>
      <c r="C108" s="84" t="s">
        <v>1317</v>
      </c>
      <c r="D108" s="97" t="s">
        <v>147</v>
      </c>
      <c r="E108" s="97" t="s">
        <v>355</v>
      </c>
      <c r="F108" s="84" t="s">
        <v>1318</v>
      </c>
      <c r="G108" s="97" t="s">
        <v>402</v>
      </c>
      <c r="H108" s="97" t="s">
        <v>191</v>
      </c>
      <c r="I108" s="94">
        <v>180229</v>
      </c>
      <c r="J108" s="96">
        <v>4445</v>
      </c>
      <c r="K108" s="94">
        <v>8011.1790499999997</v>
      </c>
      <c r="L108" s="95">
        <v>1.0048895454498569E-2</v>
      </c>
      <c r="M108" s="95">
        <v>1.0157897474542608E-3</v>
      </c>
      <c r="N108" s="95">
        <f>K108/'סכום נכסי הקרן'!$C$43</f>
        <v>1.6122015212956936E-4</v>
      </c>
    </row>
    <row r="109" spans="2:14" s="137" customFormat="1">
      <c r="B109" s="107" t="s">
        <v>1319</v>
      </c>
      <c r="C109" s="84" t="s">
        <v>1320</v>
      </c>
      <c r="D109" s="97" t="s">
        <v>147</v>
      </c>
      <c r="E109" s="97" t="s">
        <v>355</v>
      </c>
      <c r="F109" s="84" t="s">
        <v>1321</v>
      </c>
      <c r="G109" s="97" t="s">
        <v>626</v>
      </c>
      <c r="H109" s="97" t="s">
        <v>191</v>
      </c>
      <c r="I109" s="94">
        <v>124103</v>
      </c>
      <c r="J109" s="96">
        <v>12840</v>
      </c>
      <c r="K109" s="94">
        <v>15934.825199999999</v>
      </c>
      <c r="L109" s="95">
        <v>2.577365833802343E-2</v>
      </c>
      <c r="M109" s="95">
        <v>2.0204806264610691E-3</v>
      </c>
      <c r="N109" s="95">
        <f>K109/'סכום נכסי הקרן'!$C$43</f>
        <v>3.2067875737992594E-4</v>
      </c>
    </row>
    <row r="110" spans="2:14" s="137" customFormat="1">
      <c r="B110" s="107" t="s">
        <v>1322</v>
      </c>
      <c r="C110" s="84" t="s">
        <v>1323</v>
      </c>
      <c r="D110" s="97" t="s">
        <v>147</v>
      </c>
      <c r="E110" s="97" t="s">
        <v>355</v>
      </c>
      <c r="F110" s="84" t="s">
        <v>1324</v>
      </c>
      <c r="G110" s="97" t="s">
        <v>1142</v>
      </c>
      <c r="H110" s="97" t="s">
        <v>191</v>
      </c>
      <c r="I110" s="94">
        <v>264188</v>
      </c>
      <c r="J110" s="96">
        <v>2956</v>
      </c>
      <c r="K110" s="94">
        <v>7809.3972799999983</v>
      </c>
      <c r="L110" s="95">
        <v>1.8986122325194154E-2</v>
      </c>
      <c r="M110" s="95">
        <v>9.9020451812535507E-4</v>
      </c>
      <c r="N110" s="95">
        <f>K110/'סכום נכסי הקרן'!$C$43</f>
        <v>1.5715941556965264E-4</v>
      </c>
    </row>
    <row r="111" spans="2:14" s="137" customFormat="1">
      <c r="B111" s="107" t="s">
        <v>1325</v>
      </c>
      <c r="C111" s="84" t="s">
        <v>1326</v>
      </c>
      <c r="D111" s="97" t="s">
        <v>147</v>
      </c>
      <c r="E111" s="97" t="s">
        <v>355</v>
      </c>
      <c r="F111" s="84" t="s">
        <v>1327</v>
      </c>
      <c r="G111" s="97" t="s">
        <v>1176</v>
      </c>
      <c r="H111" s="97" t="s">
        <v>191</v>
      </c>
      <c r="I111" s="94">
        <v>60256</v>
      </c>
      <c r="J111" s="96">
        <v>12970</v>
      </c>
      <c r="K111" s="94">
        <v>7815.2032000000008</v>
      </c>
      <c r="L111" s="95">
        <v>8.8899550854848203E-3</v>
      </c>
      <c r="M111" s="95">
        <v>9.9094068866576292E-4</v>
      </c>
      <c r="N111" s="95">
        <f>K111/'סכום נכסי הקרן'!$C$43</f>
        <v>1.5727625621193644E-4</v>
      </c>
    </row>
    <row r="112" spans="2:14" s="137" customFormat="1">
      <c r="B112" s="107" t="s">
        <v>1328</v>
      </c>
      <c r="C112" s="84" t="s">
        <v>1329</v>
      </c>
      <c r="D112" s="97" t="s">
        <v>147</v>
      </c>
      <c r="E112" s="97" t="s">
        <v>355</v>
      </c>
      <c r="F112" s="84" t="s">
        <v>1330</v>
      </c>
      <c r="G112" s="97" t="s">
        <v>457</v>
      </c>
      <c r="H112" s="97" t="s">
        <v>191</v>
      </c>
      <c r="I112" s="94">
        <v>301141</v>
      </c>
      <c r="J112" s="96">
        <v>1450</v>
      </c>
      <c r="K112" s="94">
        <v>4366.5445</v>
      </c>
      <c r="L112" s="95">
        <v>2.1091248939715465E-2</v>
      </c>
      <c r="M112" s="95">
        <v>5.5366271396752671E-4</v>
      </c>
      <c r="N112" s="95">
        <f>K112/'סכום נכסי הקרן'!$C$43</f>
        <v>8.7874077483080898E-5</v>
      </c>
    </row>
    <row r="113" spans="2:14" s="137" customFormat="1">
      <c r="B113" s="107" t="s">
        <v>1331</v>
      </c>
      <c r="C113" s="84" t="s">
        <v>1332</v>
      </c>
      <c r="D113" s="97" t="s">
        <v>147</v>
      </c>
      <c r="E113" s="97" t="s">
        <v>355</v>
      </c>
      <c r="F113" s="84" t="s">
        <v>1333</v>
      </c>
      <c r="G113" s="97" t="s">
        <v>1142</v>
      </c>
      <c r="H113" s="97" t="s">
        <v>191</v>
      </c>
      <c r="I113" s="94">
        <v>218337</v>
      </c>
      <c r="J113" s="96">
        <v>1169</v>
      </c>
      <c r="K113" s="94">
        <v>2552.3595299999997</v>
      </c>
      <c r="L113" s="95">
        <v>1.7764696310158253E-2</v>
      </c>
      <c r="M113" s="95">
        <v>3.2363034532241242E-4</v>
      </c>
      <c r="N113" s="95">
        <f>K113/'סכום נכסי הקרן'!$C$43</f>
        <v>5.1364697898738906E-5</v>
      </c>
    </row>
    <row r="114" spans="2:14" s="137" customFormat="1">
      <c r="B114" s="107" t="s">
        <v>1334</v>
      </c>
      <c r="C114" s="84" t="s">
        <v>1335</v>
      </c>
      <c r="D114" s="97" t="s">
        <v>147</v>
      </c>
      <c r="E114" s="97" t="s">
        <v>355</v>
      </c>
      <c r="F114" s="84" t="s">
        <v>1336</v>
      </c>
      <c r="G114" s="97" t="s">
        <v>216</v>
      </c>
      <c r="H114" s="97" t="s">
        <v>191</v>
      </c>
      <c r="I114" s="94">
        <v>1979459</v>
      </c>
      <c r="J114" s="96">
        <v>279.8</v>
      </c>
      <c r="K114" s="94">
        <v>5538.52628</v>
      </c>
      <c r="L114" s="95">
        <v>1.4538706554936774E-2</v>
      </c>
      <c r="M114" s="95">
        <v>7.0226594314228778E-4</v>
      </c>
      <c r="N114" s="95">
        <f>K114/'סכום נכסי הקרן'!$C$43</f>
        <v>1.1145950475732008E-4</v>
      </c>
    </row>
    <row r="115" spans="2:14" s="137" customFormat="1">
      <c r="B115" s="107" t="s">
        <v>1337</v>
      </c>
      <c r="C115" s="84" t="s">
        <v>1338</v>
      </c>
      <c r="D115" s="97" t="s">
        <v>147</v>
      </c>
      <c r="E115" s="97" t="s">
        <v>355</v>
      </c>
      <c r="F115" s="84" t="s">
        <v>1339</v>
      </c>
      <c r="G115" s="97" t="s">
        <v>626</v>
      </c>
      <c r="H115" s="97" t="s">
        <v>191</v>
      </c>
      <c r="I115" s="94">
        <v>350698</v>
      </c>
      <c r="J115" s="96">
        <v>514.79999999999995</v>
      </c>
      <c r="K115" s="94">
        <v>1805.3933</v>
      </c>
      <c r="L115" s="95">
        <v>3.0430183026403518E-2</v>
      </c>
      <c r="M115" s="95">
        <v>2.2891761534934294E-4</v>
      </c>
      <c r="N115" s="95">
        <f>K115/'סכום נכסי הקרן'!$C$43</f>
        <v>3.6332452522042343E-5</v>
      </c>
    </row>
    <row r="116" spans="2:14" s="137" customFormat="1">
      <c r="B116" s="107" t="s">
        <v>1340</v>
      </c>
      <c r="C116" s="84" t="s">
        <v>1341</v>
      </c>
      <c r="D116" s="97" t="s">
        <v>147</v>
      </c>
      <c r="E116" s="97" t="s">
        <v>355</v>
      </c>
      <c r="F116" s="84" t="s">
        <v>1342</v>
      </c>
      <c r="G116" s="97" t="s">
        <v>402</v>
      </c>
      <c r="H116" s="97" t="s">
        <v>191</v>
      </c>
      <c r="I116" s="94">
        <v>97215</v>
      </c>
      <c r="J116" s="96">
        <v>9183</v>
      </c>
      <c r="K116" s="94">
        <v>8927.2534500000002</v>
      </c>
      <c r="L116" s="95">
        <v>2.6632845614696431E-2</v>
      </c>
      <c r="M116" s="95">
        <v>1.1319448074794533E-3</v>
      </c>
      <c r="N116" s="95">
        <f>K116/'סכום נכסי הקרן'!$C$43</f>
        <v>1.796555975500539E-4</v>
      </c>
    </row>
    <row r="117" spans="2:14" s="137" customFormat="1">
      <c r="B117" s="107" t="s">
        <v>1343</v>
      </c>
      <c r="C117" s="84" t="s">
        <v>1344</v>
      </c>
      <c r="D117" s="97" t="s">
        <v>147</v>
      </c>
      <c r="E117" s="97" t="s">
        <v>355</v>
      </c>
      <c r="F117" s="84" t="s">
        <v>1345</v>
      </c>
      <c r="G117" s="97" t="s">
        <v>178</v>
      </c>
      <c r="H117" s="97" t="s">
        <v>191</v>
      </c>
      <c r="I117" s="94">
        <v>260129</v>
      </c>
      <c r="J117" s="96">
        <v>1151</v>
      </c>
      <c r="K117" s="94">
        <v>2994.0847899999999</v>
      </c>
      <c r="L117" s="95">
        <v>1.8071019455893012E-2</v>
      </c>
      <c r="M117" s="95">
        <v>3.7963957785848559E-4</v>
      </c>
      <c r="N117" s="95">
        <f>K117/'סכום נכסי הקרן'!$C$43</f>
        <v>6.0254152643440134E-5</v>
      </c>
    </row>
    <row r="118" spans="2:14" s="137" customFormat="1">
      <c r="B118" s="107" t="s">
        <v>1346</v>
      </c>
      <c r="C118" s="84" t="s">
        <v>1347</v>
      </c>
      <c r="D118" s="97" t="s">
        <v>147</v>
      </c>
      <c r="E118" s="97" t="s">
        <v>355</v>
      </c>
      <c r="F118" s="84" t="s">
        <v>1348</v>
      </c>
      <c r="G118" s="97" t="s">
        <v>1135</v>
      </c>
      <c r="H118" s="97" t="s">
        <v>191</v>
      </c>
      <c r="I118" s="94">
        <v>859274.5</v>
      </c>
      <c r="J118" s="96">
        <v>74</v>
      </c>
      <c r="K118" s="94">
        <v>635.86313000000007</v>
      </c>
      <c r="L118" s="95">
        <v>2.6812918162722951E-2</v>
      </c>
      <c r="M118" s="95">
        <v>8.0625241828564045E-5</v>
      </c>
      <c r="N118" s="95">
        <f>K118/'סכום נכסי הקרן'!$C$43</f>
        <v>1.2796362422106163E-5</v>
      </c>
    </row>
    <row r="119" spans="2:14" s="137" customFormat="1">
      <c r="B119" s="107" t="s">
        <v>1349</v>
      </c>
      <c r="C119" s="84" t="s">
        <v>1350</v>
      </c>
      <c r="D119" s="97" t="s">
        <v>147</v>
      </c>
      <c r="E119" s="97" t="s">
        <v>355</v>
      </c>
      <c r="F119" s="84" t="s">
        <v>1351</v>
      </c>
      <c r="G119" s="97" t="s">
        <v>1197</v>
      </c>
      <c r="H119" s="97" t="s">
        <v>191</v>
      </c>
      <c r="I119" s="94">
        <v>293928.47000000003</v>
      </c>
      <c r="J119" s="96">
        <v>174.2</v>
      </c>
      <c r="K119" s="94">
        <v>512.02340000000004</v>
      </c>
      <c r="L119" s="95">
        <v>1.6219018756673007E-2</v>
      </c>
      <c r="M119" s="95">
        <v>6.4922793128268939E-5</v>
      </c>
      <c r="N119" s="95">
        <f>K119/'סכום נכסי הקרן'!$C$43</f>
        <v>1.0304162461816323E-5</v>
      </c>
    </row>
    <row r="120" spans="2:14" s="137" customFormat="1">
      <c r="B120" s="107" t="s">
        <v>1352</v>
      </c>
      <c r="C120" s="84" t="s">
        <v>1353</v>
      </c>
      <c r="D120" s="97" t="s">
        <v>147</v>
      </c>
      <c r="E120" s="97" t="s">
        <v>355</v>
      </c>
      <c r="F120" s="84" t="s">
        <v>1354</v>
      </c>
      <c r="G120" s="97" t="s">
        <v>178</v>
      </c>
      <c r="H120" s="97" t="s">
        <v>191</v>
      </c>
      <c r="I120" s="94">
        <v>684209</v>
      </c>
      <c r="J120" s="96">
        <v>500.7</v>
      </c>
      <c r="K120" s="94">
        <v>3425.83446</v>
      </c>
      <c r="L120" s="95">
        <v>2.0465182861720565E-2</v>
      </c>
      <c r="M120" s="95">
        <v>4.3438394014467873E-4</v>
      </c>
      <c r="N120" s="95">
        <f>K120/'סכום נכסי הקרן'!$C$43</f>
        <v>6.8942854649082046E-5</v>
      </c>
    </row>
    <row r="121" spans="2:14" s="137" customFormat="1">
      <c r="B121" s="107" t="s">
        <v>1355</v>
      </c>
      <c r="C121" s="84" t="s">
        <v>1356</v>
      </c>
      <c r="D121" s="97" t="s">
        <v>147</v>
      </c>
      <c r="E121" s="97" t="s">
        <v>355</v>
      </c>
      <c r="F121" s="84" t="s">
        <v>1357</v>
      </c>
      <c r="G121" s="97" t="s">
        <v>178</v>
      </c>
      <c r="H121" s="97" t="s">
        <v>191</v>
      </c>
      <c r="I121" s="94">
        <v>1296363</v>
      </c>
      <c r="J121" s="96">
        <v>249.2</v>
      </c>
      <c r="K121" s="94">
        <v>3230.5365999999999</v>
      </c>
      <c r="L121" s="95">
        <v>8.6628245902964762E-3</v>
      </c>
      <c r="M121" s="95">
        <v>4.0962084813916954E-4</v>
      </c>
      <c r="N121" s="95">
        <f>K121/'סכום נכסי הקרן'!$C$43</f>
        <v>6.5012602871751036E-5</v>
      </c>
    </row>
    <row r="122" spans="2:14" s="137" customFormat="1">
      <c r="B122" s="107" t="s">
        <v>1358</v>
      </c>
      <c r="C122" s="84" t="s">
        <v>1359</v>
      </c>
      <c r="D122" s="97" t="s">
        <v>147</v>
      </c>
      <c r="E122" s="97" t="s">
        <v>355</v>
      </c>
      <c r="F122" s="84" t="s">
        <v>1360</v>
      </c>
      <c r="G122" s="97" t="s">
        <v>178</v>
      </c>
      <c r="H122" s="97" t="s">
        <v>191</v>
      </c>
      <c r="I122" s="94">
        <v>108877</v>
      </c>
      <c r="J122" s="96">
        <v>1025</v>
      </c>
      <c r="K122" s="94">
        <v>1115.9892500000001</v>
      </c>
      <c r="L122" s="95">
        <v>1.2648028587562653E-2</v>
      </c>
      <c r="M122" s="95">
        <v>1.4150357036635827E-4</v>
      </c>
      <c r="N122" s="95">
        <f>K122/'סכום נכסי הקרן'!$C$43</f>
        <v>2.24586113401078E-5</v>
      </c>
    </row>
    <row r="123" spans="2:14" s="137" customFormat="1">
      <c r="B123" s="107" t="s">
        <v>1361</v>
      </c>
      <c r="C123" s="84" t="s">
        <v>1362</v>
      </c>
      <c r="D123" s="97" t="s">
        <v>147</v>
      </c>
      <c r="E123" s="97" t="s">
        <v>355</v>
      </c>
      <c r="F123" s="84" t="s">
        <v>1363</v>
      </c>
      <c r="G123" s="97" t="s">
        <v>178</v>
      </c>
      <c r="H123" s="97" t="s">
        <v>191</v>
      </c>
      <c r="I123" s="94">
        <v>234053</v>
      </c>
      <c r="J123" s="96">
        <v>4699</v>
      </c>
      <c r="K123" s="94">
        <v>10998.15047</v>
      </c>
      <c r="L123" s="95">
        <v>2.1484831105046946E-2</v>
      </c>
      <c r="M123" s="95">
        <v>1.3945273746422209E-3</v>
      </c>
      <c r="N123" s="95">
        <f>K123/'סכום נכסי הקרן'!$C$43</f>
        <v>2.2133115248713545E-4</v>
      </c>
    </row>
    <row r="124" spans="2:14" s="137" customFormat="1">
      <c r="B124" s="107" t="s">
        <v>1364</v>
      </c>
      <c r="C124" s="84" t="s">
        <v>1365</v>
      </c>
      <c r="D124" s="97" t="s">
        <v>147</v>
      </c>
      <c r="E124" s="97" t="s">
        <v>355</v>
      </c>
      <c r="F124" s="84" t="s">
        <v>1366</v>
      </c>
      <c r="G124" s="97" t="s">
        <v>1367</v>
      </c>
      <c r="H124" s="97" t="s">
        <v>191</v>
      </c>
      <c r="I124" s="94">
        <v>17567</v>
      </c>
      <c r="J124" s="96">
        <v>616.70000000000005</v>
      </c>
      <c r="K124" s="94">
        <v>108.33569</v>
      </c>
      <c r="L124" s="95">
        <v>2.2946251094345599E-4</v>
      </c>
      <c r="M124" s="95">
        <v>1.3736590144665796E-5</v>
      </c>
      <c r="N124" s="95">
        <f>K124/'סכום נכסי הקרן'!$C$43</f>
        <v>2.1801904955378408E-6</v>
      </c>
    </row>
    <row r="125" spans="2:14" s="137" customFormat="1">
      <c r="B125" s="107" t="s">
        <v>1368</v>
      </c>
      <c r="C125" s="84" t="s">
        <v>1369</v>
      </c>
      <c r="D125" s="97" t="s">
        <v>147</v>
      </c>
      <c r="E125" s="97" t="s">
        <v>355</v>
      </c>
      <c r="F125" s="84" t="s">
        <v>1370</v>
      </c>
      <c r="G125" s="97" t="s">
        <v>870</v>
      </c>
      <c r="H125" s="97" t="s">
        <v>191</v>
      </c>
      <c r="I125" s="94">
        <v>168165</v>
      </c>
      <c r="J125" s="96">
        <v>3940</v>
      </c>
      <c r="K125" s="94">
        <v>6625.7009999999991</v>
      </c>
      <c r="L125" s="95">
        <v>1.7644100041255079E-2</v>
      </c>
      <c r="M125" s="95">
        <v>8.401159309374621E-4</v>
      </c>
      <c r="N125" s="95">
        <f>K125/'סכום נכסי הקרן'!$C$43</f>
        <v>1.3333824104019243E-4</v>
      </c>
    </row>
    <row r="126" spans="2:14" s="137" customFormat="1">
      <c r="B126" s="107" t="s">
        <v>1371</v>
      </c>
      <c r="C126" s="84" t="s">
        <v>1372</v>
      </c>
      <c r="D126" s="97" t="s">
        <v>147</v>
      </c>
      <c r="E126" s="97" t="s">
        <v>355</v>
      </c>
      <c r="F126" s="84" t="s">
        <v>1373</v>
      </c>
      <c r="G126" s="97" t="s">
        <v>461</v>
      </c>
      <c r="H126" s="97" t="s">
        <v>191</v>
      </c>
      <c r="I126" s="94">
        <v>515688</v>
      </c>
      <c r="J126" s="96">
        <v>1067</v>
      </c>
      <c r="K126" s="94">
        <v>5502.3909600000006</v>
      </c>
      <c r="L126" s="95">
        <v>3.0701498228684156E-2</v>
      </c>
      <c r="M126" s="95">
        <v>6.9768410976322006E-4</v>
      </c>
      <c r="N126" s="95">
        <f>K126/'סכום נכסי הקרן'!$C$43</f>
        <v>1.1073230321166862E-4</v>
      </c>
    </row>
    <row r="127" spans="2:14" s="137" customFormat="1">
      <c r="B127" s="107" t="s">
        <v>1374</v>
      </c>
      <c r="C127" s="84" t="s">
        <v>1375</v>
      </c>
      <c r="D127" s="97" t="s">
        <v>147</v>
      </c>
      <c r="E127" s="97" t="s">
        <v>355</v>
      </c>
      <c r="F127" s="84" t="s">
        <v>927</v>
      </c>
      <c r="G127" s="97" t="s">
        <v>461</v>
      </c>
      <c r="H127" s="97" t="s">
        <v>191</v>
      </c>
      <c r="I127" s="94">
        <v>8250.5800000000017</v>
      </c>
      <c r="J127" s="96">
        <v>478.3</v>
      </c>
      <c r="K127" s="94">
        <v>39.462520000000005</v>
      </c>
      <c r="L127" s="95">
        <v>1.4608083810866059E-3</v>
      </c>
      <c r="M127" s="95">
        <v>5.0037108114202897E-6</v>
      </c>
      <c r="N127" s="95">
        <f>K127/'סכום נכסי הקרן'!$C$43</f>
        <v>7.9415944121435841E-7</v>
      </c>
    </row>
    <row r="128" spans="2:14" s="137" customFormat="1">
      <c r="B128" s="107" t="s">
        <v>1376</v>
      </c>
      <c r="C128" s="84" t="s">
        <v>1377</v>
      </c>
      <c r="D128" s="97" t="s">
        <v>147</v>
      </c>
      <c r="E128" s="97" t="s">
        <v>355</v>
      </c>
      <c r="F128" s="84" t="s">
        <v>727</v>
      </c>
      <c r="G128" s="97" t="s">
        <v>402</v>
      </c>
      <c r="H128" s="97" t="s">
        <v>191</v>
      </c>
      <c r="I128" s="94">
        <v>308076.39</v>
      </c>
      <c r="J128" s="96">
        <v>12</v>
      </c>
      <c r="K128" s="94">
        <v>36.969169999999991</v>
      </c>
      <c r="L128" s="95">
        <v>4.4937899880502849E-4</v>
      </c>
      <c r="M128" s="95">
        <v>4.6875626700533708E-6</v>
      </c>
      <c r="N128" s="95">
        <f>K128/'סכום נכסי הקרן'!$C$43</f>
        <v>7.439822745571903E-7</v>
      </c>
    </row>
    <row r="129" spans="2:14" s="137" customFormat="1">
      <c r="B129" s="107" t="s">
        <v>1378</v>
      </c>
      <c r="C129" s="84" t="s">
        <v>1379</v>
      </c>
      <c r="D129" s="97" t="s">
        <v>147</v>
      </c>
      <c r="E129" s="97" t="s">
        <v>355</v>
      </c>
      <c r="F129" s="84" t="s">
        <v>1380</v>
      </c>
      <c r="G129" s="97" t="s">
        <v>461</v>
      </c>
      <c r="H129" s="97" t="s">
        <v>191</v>
      </c>
      <c r="I129" s="94">
        <v>324520</v>
      </c>
      <c r="J129" s="96">
        <v>515</v>
      </c>
      <c r="K129" s="94">
        <v>1671.2779999999998</v>
      </c>
      <c r="L129" s="95">
        <v>2.4724630682876593E-2</v>
      </c>
      <c r="M129" s="95">
        <v>2.1191225997449926E-4</v>
      </c>
      <c r="N129" s="95">
        <f>K129/'סכום נכסי הקרן'!$C$43</f>
        <v>3.3633462905913004E-5</v>
      </c>
    </row>
    <row r="130" spans="2:14" s="137" customFormat="1">
      <c r="B130" s="107" t="s">
        <v>1381</v>
      </c>
      <c r="C130" s="84" t="s">
        <v>1382</v>
      </c>
      <c r="D130" s="97" t="s">
        <v>147</v>
      </c>
      <c r="E130" s="97" t="s">
        <v>355</v>
      </c>
      <c r="F130" s="84" t="s">
        <v>1383</v>
      </c>
      <c r="G130" s="97" t="s">
        <v>461</v>
      </c>
      <c r="H130" s="97" t="s">
        <v>191</v>
      </c>
      <c r="I130" s="94">
        <v>392126</v>
      </c>
      <c r="J130" s="96">
        <v>2007</v>
      </c>
      <c r="K130" s="94">
        <v>7869.9688199999982</v>
      </c>
      <c r="L130" s="95">
        <v>1.5242704637622603E-2</v>
      </c>
      <c r="M130" s="95">
        <v>9.9788477953700275E-4</v>
      </c>
      <c r="N130" s="95">
        <f>K130/'סכום נכסי הקרן'!$C$43</f>
        <v>1.5837838132145695E-4</v>
      </c>
    </row>
    <row r="131" spans="2:14" s="137" customFormat="1">
      <c r="B131" s="107" t="s">
        <v>1384</v>
      </c>
      <c r="C131" s="84" t="s">
        <v>1385</v>
      </c>
      <c r="D131" s="97" t="s">
        <v>147</v>
      </c>
      <c r="E131" s="97" t="s">
        <v>355</v>
      </c>
      <c r="F131" s="84" t="s">
        <v>1386</v>
      </c>
      <c r="G131" s="97" t="s">
        <v>219</v>
      </c>
      <c r="H131" s="97" t="s">
        <v>191</v>
      </c>
      <c r="I131" s="94">
        <v>5808</v>
      </c>
      <c r="J131" s="96">
        <v>459.4</v>
      </c>
      <c r="K131" s="94">
        <v>26.681960000000007</v>
      </c>
      <c r="L131" s="95">
        <v>7.6096755294885742E-5</v>
      </c>
      <c r="M131" s="95">
        <v>3.383180083833565E-6</v>
      </c>
      <c r="N131" s="95">
        <f>K131/'סכום נכסי הקרן'!$C$43</f>
        <v>5.3695837073009695E-7</v>
      </c>
    </row>
    <row r="132" spans="2:14" s="137" customFormat="1">
      <c r="B132" s="107" t="s">
        <v>1387</v>
      </c>
      <c r="C132" s="84" t="s">
        <v>1388</v>
      </c>
      <c r="D132" s="97" t="s">
        <v>147</v>
      </c>
      <c r="E132" s="97" t="s">
        <v>355</v>
      </c>
      <c r="F132" s="84" t="s">
        <v>1389</v>
      </c>
      <c r="G132" s="97" t="s">
        <v>420</v>
      </c>
      <c r="H132" s="97" t="s">
        <v>191</v>
      </c>
      <c r="I132" s="94">
        <v>176165</v>
      </c>
      <c r="J132" s="96">
        <v>1163</v>
      </c>
      <c r="K132" s="94">
        <v>2048.7989499999999</v>
      </c>
      <c r="L132" s="95">
        <v>1.9916836903530785E-2</v>
      </c>
      <c r="M132" s="95">
        <v>2.5978060844927126E-4</v>
      </c>
      <c r="N132" s="95">
        <f>K132/'סכום נכסי הקרן'!$C$43</f>
        <v>4.1230844591084499E-5</v>
      </c>
    </row>
    <row r="133" spans="2:14" s="137" customFormat="1">
      <c r="B133" s="107" t="s">
        <v>1390</v>
      </c>
      <c r="C133" s="84" t="s">
        <v>1391</v>
      </c>
      <c r="D133" s="97" t="s">
        <v>147</v>
      </c>
      <c r="E133" s="97" t="s">
        <v>355</v>
      </c>
      <c r="F133" s="84" t="s">
        <v>1392</v>
      </c>
      <c r="G133" s="97" t="s">
        <v>1142</v>
      </c>
      <c r="H133" s="97" t="s">
        <v>191</v>
      </c>
      <c r="I133" s="94">
        <v>30694</v>
      </c>
      <c r="J133" s="96">
        <v>23900</v>
      </c>
      <c r="K133" s="94">
        <v>7335.866</v>
      </c>
      <c r="L133" s="95">
        <v>1.2668295294190966E-2</v>
      </c>
      <c r="M133" s="95">
        <v>9.3016239245062181E-4</v>
      </c>
      <c r="N133" s="95">
        <f>K133/'סכום נכסי הקרן'!$C$43</f>
        <v>1.4762988383365812E-4</v>
      </c>
    </row>
    <row r="134" spans="2:14" s="137" customFormat="1">
      <c r="B134" s="107" t="s">
        <v>1393</v>
      </c>
      <c r="C134" s="84" t="s">
        <v>1394</v>
      </c>
      <c r="D134" s="97" t="s">
        <v>147</v>
      </c>
      <c r="E134" s="97" t="s">
        <v>355</v>
      </c>
      <c r="F134" s="84" t="s">
        <v>1395</v>
      </c>
      <c r="G134" s="97" t="s">
        <v>1135</v>
      </c>
      <c r="H134" s="97" t="s">
        <v>191</v>
      </c>
      <c r="I134" s="94">
        <v>306665</v>
      </c>
      <c r="J134" s="96">
        <v>1420</v>
      </c>
      <c r="K134" s="94">
        <v>4354.643</v>
      </c>
      <c r="L134" s="95">
        <v>8.420527222508873E-3</v>
      </c>
      <c r="M134" s="95">
        <v>5.521536450022878E-4</v>
      </c>
      <c r="N134" s="95">
        <f>K134/'סכום נכסי הקרן'!$C$43</f>
        <v>8.7634566965516061E-5</v>
      </c>
    </row>
    <row r="135" spans="2:14" s="137" customFormat="1">
      <c r="B135" s="107" t="s">
        <v>1396</v>
      </c>
      <c r="C135" s="84" t="s">
        <v>1397</v>
      </c>
      <c r="D135" s="97" t="s">
        <v>147</v>
      </c>
      <c r="E135" s="97" t="s">
        <v>355</v>
      </c>
      <c r="F135" s="84" t="s">
        <v>1398</v>
      </c>
      <c r="G135" s="97" t="s">
        <v>214</v>
      </c>
      <c r="H135" s="97" t="s">
        <v>191</v>
      </c>
      <c r="I135" s="94">
        <v>77362</v>
      </c>
      <c r="J135" s="96">
        <v>8549</v>
      </c>
      <c r="K135" s="94">
        <v>6613.6773800000001</v>
      </c>
      <c r="L135" s="95">
        <v>1.5276720487278451E-2</v>
      </c>
      <c r="M135" s="95">
        <v>8.3859137757932877E-4</v>
      </c>
      <c r="N135" s="95">
        <f>K135/'סכום נכסי הקרן'!$C$43</f>
        <v>1.3309627293119753E-4</v>
      </c>
    </row>
    <row r="136" spans="2:14" s="137" customFormat="1">
      <c r="B136" s="107" t="s">
        <v>1399</v>
      </c>
      <c r="C136" s="84" t="s">
        <v>1400</v>
      </c>
      <c r="D136" s="97" t="s">
        <v>147</v>
      </c>
      <c r="E136" s="97" t="s">
        <v>355</v>
      </c>
      <c r="F136" s="84" t="s">
        <v>730</v>
      </c>
      <c r="G136" s="97" t="s">
        <v>519</v>
      </c>
      <c r="H136" s="97" t="s">
        <v>191</v>
      </c>
      <c r="I136" s="94">
        <v>1.2</v>
      </c>
      <c r="J136" s="96">
        <v>59</v>
      </c>
      <c r="K136" s="94">
        <v>7.0999999999999991E-4</v>
      </c>
      <c r="L136" s="95">
        <v>9.7543325819029039E-9</v>
      </c>
      <c r="M136" s="95">
        <v>9.0025540084829978E-11</v>
      </c>
      <c r="N136" s="95">
        <f>K136/'סכום נכסי הקרן'!$C$43</f>
        <v>1.4288322267868204E-11</v>
      </c>
    </row>
    <row r="137" spans="2:14" s="137" customFormat="1">
      <c r="B137" s="107" t="s">
        <v>1401</v>
      </c>
      <c r="C137" s="84" t="s">
        <v>1402</v>
      </c>
      <c r="D137" s="97" t="s">
        <v>147</v>
      </c>
      <c r="E137" s="97" t="s">
        <v>355</v>
      </c>
      <c r="F137" s="84" t="s">
        <v>1403</v>
      </c>
      <c r="G137" s="97" t="s">
        <v>461</v>
      </c>
      <c r="H137" s="97" t="s">
        <v>191</v>
      </c>
      <c r="I137" s="94">
        <v>1795047</v>
      </c>
      <c r="J137" s="96">
        <v>769</v>
      </c>
      <c r="K137" s="94">
        <v>13803.91143</v>
      </c>
      <c r="L137" s="95">
        <v>2.3061818598917247E-2</v>
      </c>
      <c r="M137" s="95">
        <v>1.75028814333649E-3</v>
      </c>
      <c r="N137" s="95">
        <f>K137/'סכום נכסי הקרן'!$C$43</f>
        <v>2.7779540150556258E-4</v>
      </c>
    </row>
    <row r="138" spans="2:14" s="137" customFormat="1">
      <c r="B138" s="107" t="s">
        <v>1404</v>
      </c>
      <c r="C138" s="84" t="s">
        <v>1405</v>
      </c>
      <c r="D138" s="97" t="s">
        <v>147</v>
      </c>
      <c r="E138" s="97" t="s">
        <v>355</v>
      </c>
      <c r="F138" s="84" t="s">
        <v>1406</v>
      </c>
      <c r="G138" s="97" t="s">
        <v>1135</v>
      </c>
      <c r="H138" s="97" t="s">
        <v>191</v>
      </c>
      <c r="I138" s="94">
        <v>848377</v>
      </c>
      <c r="J138" s="96">
        <v>409.3</v>
      </c>
      <c r="K138" s="94">
        <v>3472.40706</v>
      </c>
      <c r="L138" s="95">
        <v>6.6552790635577086E-3</v>
      </c>
      <c r="M138" s="95">
        <v>4.4028918446602347E-4</v>
      </c>
      <c r="N138" s="95">
        <f>K138/'סכום נכסי הקרן'!$C$43</f>
        <v>6.9880100166902484E-5</v>
      </c>
    </row>
    <row r="139" spans="2:14" s="137" customFormat="1">
      <c r="B139" s="107" t="s">
        <v>1407</v>
      </c>
      <c r="C139" s="84" t="s">
        <v>1408</v>
      </c>
      <c r="D139" s="97" t="s">
        <v>147</v>
      </c>
      <c r="E139" s="97" t="s">
        <v>355</v>
      </c>
      <c r="F139" s="84" t="s">
        <v>1409</v>
      </c>
      <c r="G139" s="97" t="s">
        <v>1142</v>
      </c>
      <c r="H139" s="97" t="s">
        <v>191</v>
      </c>
      <c r="I139" s="94">
        <v>2178995</v>
      </c>
      <c r="J139" s="96">
        <v>35.700000000000003</v>
      </c>
      <c r="K139" s="94">
        <v>777.90120999999999</v>
      </c>
      <c r="L139" s="95">
        <v>8.3372246848104781E-3</v>
      </c>
      <c r="M139" s="95">
        <v>9.8635178257595432E-5</v>
      </c>
      <c r="N139" s="95">
        <f>K139/'סכום נכסי הקרן'!$C$43</f>
        <v>1.5654793212738903E-5</v>
      </c>
    </row>
    <row r="140" spans="2:14" s="137" customFormat="1">
      <c r="B140" s="107" t="s">
        <v>1410</v>
      </c>
      <c r="C140" s="84" t="s">
        <v>1411</v>
      </c>
      <c r="D140" s="97" t="s">
        <v>147</v>
      </c>
      <c r="E140" s="97" t="s">
        <v>355</v>
      </c>
      <c r="F140" s="84" t="s">
        <v>1412</v>
      </c>
      <c r="G140" s="97" t="s">
        <v>626</v>
      </c>
      <c r="H140" s="97" t="s">
        <v>191</v>
      </c>
      <c r="I140" s="94">
        <v>11759</v>
      </c>
      <c r="J140" s="96">
        <v>7490</v>
      </c>
      <c r="K140" s="94">
        <v>880.7491</v>
      </c>
      <c r="L140" s="95">
        <v>1.3841799031297721E-3</v>
      </c>
      <c r="M140" s="95">
        <v>1.1167593437567315E-4</v>
      </c>
      <c r="N140" s="95">
        <f>K140/'סכום נכסי הקרן'!$C$43</f>
        <v>1.7724545039344903E-5</v>
      </c>
    </row>
    <row r="141" spans="2:14" s="137" customFormat="1">
      <c r="B141" s="108"/>
      <c r="C141" s="84"/>
      <c r="D141" s="84"/>
      <c r="E141" s="84"/>
      <c r="F141" s="84"/>
      <c r="G141" s="84"/>
      <c r="H141" s="84"/>
      <c r="I141" s="94"/>
      <c r="J141" s="96"/>
      <c r="K141" s="84"/>
      <c r="L141" s="84"/>
      <c r="M141" s="95"/>
      <c r="N141" s="84"/>
    </row>
    <row r="142" spans="2:14" s="137" customFormat="1">
      <c r="B142" s="105" t="s">
        <v>265</v>
      </c>
      <c r="C142" s="82"/>
      <c r="D142" s="82"/>
      <c r="E142" s="82"/>
      <c r="F142" s="82"/>
      <c r="G142" s="82"/>
      <c r="H142" s="82"/>
      <c r="I142" s="91"/>
      <c r="J142" s="93"/>
      <c r="K142" s="91">
        <v>2793408.9738699989</v>
      </c>
      <c r="L142" s="82"/>
      <c r="M142" s="92">
        <v>0.35419457964853157</v>
      </c>
      <c r="N142" s="92">
        <f>K142/'סכום נכסי הקרן'!$C$43</f>
        <v>5.6215672738886731E-2</v>
      </c>
    </row>
    <row r="143" spans="2:14" s="137" customFormat="1">
      <c r="B143" s="106" t="s">
        <v>83</v>
      </c>
      <c r="C143" s="82"/>
      <c r="D143" s="82"/>
      <c r="E143" s="82"/>
      <c r="F143" s="82"/>
      <c r="G143" s="82"/>
      <c r="H143" s="82"/>
      <c r="I143" s="91"/>
      <c r="J143" s="93"/>
      <c r="K143" s="91">
        <f>SUM(K144:K170)</f>
        <v>1229826.9959400001</v>
      </c>
      <c r="L143" s="82"/>
      <c r="M143" s="92">
        <v>0.19803613746630064</v>
      </c>
      <c r="N143" s="92">
        <f>K143/'סכום נכסי הקרן'!$C$43</f>
        <v>2.4749527396781639E-2</v>
      </c>
    </row>
    <row r="144" spans="2:14" s="137" customFormat="1">
      <c r="B144" s="107" t="s">
        <v>1413</v>
      </c>
      <c r="C144" s="84" t="s">
        <v>1414</v>
      </c>
      <c r="D144" s="97" t="s">
        <v>1415</v>
      </c>
      <c r="E144" s="97" t="s">
        <v>937</v>
      </c>
      <c r="F144" s="84" t="s">
        <v>1114</v>
      </c>
      <c r="G144" s="97" t="s">
        <v>219</v>
      </c>
      <c r="H144" s="97" t="s">
        <v>190</v>
      </c>
      <c r="I144" s="94">
        <v>680815</v>
      </c>
      <c r="J144" s="96">
        <v>6385</v>
      </c>
      <c r="K144" s="94">
        <v>167185.76519000001</v>
      </c>
      <c r="L144" s="95">
        <v>1.1336424239212065E-2</v>
      </c>
      <c r="M144" s="95">
        <v>2.1198575782711719E-2</v>
      </c>
      <c r="N144" s="95">
        <f>K144/'סכום נכסי הקרן'!$C$43</f>
        <v>3.3645128051195241E-3</v>
      </c>
    </row>
    <row r="145" spans="2:14" s="137" customFormat="1">
      <c r="B145" s="107" t="s">
        <v>1416</v>
      </c>
      <c r="C145" s="84" t="s">
        <v>1417</v>
      </c>
      <c r="D145" s="97" t="s">
        <v>150</v>
      </c>
      <c r="E145" s="97" t="s">
        <v>937</v>
      </c>
      <c r="F145" s="84"/>
      <c r="G145" s="97" t="s">
        <v>828</v>
      </c>
      <c r="H145" s="97" t="s">
        <v>190</v>
      </c>
      <c r="I145" s="94">
        <v>3.93</v>
      </c>
      <c r="J145" s="96">
        <v>9</v>
      </c>
      <c r="K145" s="94">
        <v>1.34E-3</v>
      </c>
      <c r="L145" s="95">
        <v>7.5021901384199332E-9</v>
      </c>
      <c r="M145" s="95">
        <v>1.6990735734320026E-10</v>
      </c>
      <c r="N145" s="95">
        <f>K145/'סכום נכסי הקרן'!$C$43</f>
        <v>2.696669273090619E-11</v>
      </c>
    </row>
    <row r="146" spans="2:14" s="137" customFormat="1">
      <c r="B146" s="107" t="s">
        <v>1418</v>
      </c>
      <c r="C146" s="84" t="s">
        <v>1419</v>
      </c>
      <c r="D146" s="97" t="s">
        <v>1415</v>
      </c>
      <c r="E146" s="97" t="s">
        <v>937</v>
      </c>
      <c r="F146" s="84" t="s">
        <v>1265</v>
      </c>
      <c r="G146" s="97" t="s">
        <v>219</v>
      </c>
      <c r="H146" s="97" t="s">
        <v>190</v>
      </c>
      <c r="I146" s="94">
        <v>688617</v>
      </c>
      <c r="J146" s="96">
        <v>492</v>
      </c>
      <c r="K146" s="94">
        <v>13030.231240000001</v>
      </c>
      <c r="L146" s="95">
        <v>2.0504865810192282E-2</v>
      </c>
      <c r="M146" s="95">
        <v>1.6521881757904564E-3</v>
      </c>
      <c r="N146" s="95">
        <f>K146/'סכום נכסי הקרן'!$C$43</f>
        <v>2.62225553777414E-4</v>
      </c>
    </row>
    <row r="147" spans="2:14" s="137" customFormat="1">
      <c r="B147" s="107" t="s">
        <v>1420</v>
      </c>
      <c r="C147" s="84" t="s">
        <v>1421</v>
      </c>
      <c r="D147" s="97" t="s">
        <v>1422</v>
      </c>
      <c r="E147" s="97" t="s">
        <v>937</v>
      </c>
      <c r="F147" s="84"/>
      <c r="G147" s="97" t="s">
        <v>990</v>
      </c>
      <c r="H147" s="97" t="s">
        <v>190</v>
      </c>
      <c r="I147" s="94">
        <v>193608</v>
      </c>
      <c r="J147" s="96">
        <v>5772</v>
      </c>
      <c r="K147" s="94">
        <v>43124.45702999999</v>
      </c>
      <c r="L147" s="95">
        <v>1.2876981587309061E-3</v>
      </c>
      <c r="M147" s="95">
        <v>5.4680317394236516E-3</v>
      </c>
      <c r="N147" s="95">
        <f>K147/'סכום נכסי הקרן'!$C$43</f>
        <v>8.6785371784714709E-4</v>
      </c>
    </row>
    <row r="148" spans="2:14" s="137" customFormat="1">
      <c r="B148" s="107" t="s">
        <v>1423</v>
      </c>
      <c r="C148" s="84" t="s">
        <v>1424</v>
      </c>
      <c r="D148" s="97" t="s">
        <v>1415</v>
      </c>
      <c r="E148" s="97" t="s">
        <v>937</v>
      </c>
      <c r="F148" s="84" t="s">
        <v>1425</v>
      </c>
      <c r="G148" s="97" t="s">
        <v>1046</v>
      </c>
      <c r="H148" s="97" t="s">
        <v>190</v>
      </c>
      <c r="I148" s="94">
        <v>181206</v>
      </c>
      <c r="J148" s="96">
        <v>3476</v>
      </c>
      <c r="K148" s="94">
        <v>24224.879280000001</v>
      </c>
      <c r="L148" s="95">
        <v>5.1493232998737863E-3</v>
      </c>
      <c r="M148" s="95">
        <v>3.0716307615095881E-3</v>
      </c>
      <c r="N148" s="95">
        <f>K148/'סכום נכסי הקרן'!$C$43</f>
        <v>4.8751110148287759E-4</v>
      </c>
    </row>
    <row r="149" spans="2:14" s="137" customFormat="1">
      <c r="B149" s="107" t="s">
        <v>1426</v>
      </c>
      <c r="C149" s="84" t="s">
        <v>1427</v>
      </c>
      <c r="D149" s="97" t="s">
        <v>1415</v>
      </c>
      <c r="E149" s="97" t="s">
        <v>937</v>
      </c>
      <c r="F149" s="84" t="s">
        <v>1366</v>
      </c>
      <c r="G149" s="97" t="s">
        <v>1367</v>
      </c>
      <c r="H149" s="97" t="s">
        <v>190</v>
      </c>
      <c r="I149" s="94">
        <v>733153</v>
      </c>
      <c r="J149" s="96">
        <v>162</v>
      </c>
      <c r="K149" s="94">
        <v>4567.92443</v>
      </c>
      <c r="L149" s="95">
        <v>9.5765428522643359E-3</v>
      </c>
      <c r="M149" s="95">
        <v>5.791969913766749E-4</v>
      </c>
      <c r="N149" s="95">
        <f>K149/'סכום נכסי הקרן'!$C$43</f>
        <v>9.1926727255081948E-5</v>
      </c>
    </row>
    <row r="150" spans="2:14" s="137" customFormat="1">
      <c r="B150" s="107" t="s">
        <v>1428</v>
      </c>
      <c r="C150" s="84" t="s">
        <v>1429</v>
      </c>
      <c r="D150" s="97" t="s">
        <v>1415</v>
      </c>
      <c r="E150" s="97" t="s">
        <v>937</v>
      </c>
      <c r="F150" s="84" t="s">
        <v>1430</v>
      </c>
      <c r="G150" s="97" t="s">
        <v>990</v>
      </c>
      <c r="H150" s="97" t="s">
        <v>190</v>
      </c>
      <c r="I150" s="94">
        <v>131811</v>
      </c>
      <c r="J150" s="96">
        <v>7968</v>
      </c>
      <c r="K150" s="94">
        <v>40393.386059999997</v>
      </c>
      <c r="L150" s="95">
        <v>7.5362980115387557E-4</v>
      </c>
      <c r="M150" s="95">
        <v>5.1217414026852714E-3</v>
      </c>
      <c r="N150" s="95">
        <f>K150/'סכום נכסי הקרן'!$C$43</f>
        <v>8.1289255988126067E-4</v>
      </c>
    </row>
    <row r="151" spans="2:14" s="137" customFormat="1">
      <c r="B151" s="107" t="s">
        <v>1431</v>
      </c>
      <c r="C151" s="84" t="s">
        <v>1432</v>
      </c>
      <c r="D151" s="97" t="s">
        <v>1422</v>
      </c>
      <c r="E151" s="97" t="s">
        <v>937</v>
      </c>
      <c r="F151" s="84" t="s">
        <v>1433</v>
      </c>
      <c r="G151" s="97" t="s">
        <v>943</v>
      </c>
      <c r="H151" s="97" t="s">
        <v>190</v>
      </c>
      <c r="I151" s="94">
        <v>1000</v>
      </c>
      <c r="J151" s="96">
        <v>755</v>
      </c>
      <c r="K151" s="94">
        <v>29.037299999999998</v>
      </c>
      <c r="L151" s="95">
        <v>9.3654048500622092E-5</v>
      </c>
      <c r="M151" s="95">
        <v>3.6818290353594842E-6</v>
      </c>
      <c r="N151" s="95">
        <f>K151/'סכום נכסי הקרן'!$C$43</f>
        <v>5.8435816927995694E-7</v>
      </c>
    </row>
    <row r="152" spans="2:14" s="137" customFormat="1">
      <c r="B152" s="107" t="s">
        <v>1434</v>
      </c>
      <c r="C152" s="84" t="s">
        <v>1435</v>
      </c>
      <c r="D152" s="97" t="s">
        <v>1415</v>
      </c>
      <c r="E152" s="97" t="s">
        <v>937</v>
      </c>
      <c r="F152" s="84" t="s">
        <v>1436</v>
      </c>
      <c r="G152" s="97" t="s">
        <v>1135</v>
      </c>
      <c r="H152" s="97" t="s">
        <v>190</v>
      </c>
      <c r="I152" s="94">
        <v>158686</v>
      </c>
      <c r="J152" s="96">
        <v>459.92</v>
      </c>
      <c r="K152" s="94">
        <v>2806.9209900000001</v>
      </c>
      <c r="L152" s="95">
        <v>1.386122925447348E-2</v>
      </c>
      <c r="M152" s="95">
        <v>3.5590785647914887E-4</v>
      </c>
      <c r="N152" s="95">
        <f>K152/'סכום נכסי הקרן'!$C$43</f>
        <v>5.6487593923329113E-5</v>
      </c>
    </row>
    <row r="153" spans="2:14" s="137" customFormat="1">
      <c r="B153" s="107" t="s">
        <v>1437</v>
      </c>
      <c r="C153" s="84" t="s">
        <v>1438</v>
      </c>
      <c r="D153" s="97" t="s">
        <v>1422</v>
      </c>
      <c r="E153" s="97" t="s">
        <v>937</v>
      </c>
      <c r="F153" s="84" t="s">
        <v>938</v>
      </c>
      <c r="G153" s="97" t="s">
        <v>461</v>
      </c>
      <c r="H153" s="97" t="s">
        <v>190</v>
      </c>
      <c r="I153" s="94">
        <v>832048</v>
      </c>
      <c r="J153" s="96">
        <v>390</v>
      </c>
      <c r="K153" s="94">
        <v>12480.220769999998</v>
      </c>
      <c r="L153" s="95">
        <v>6.524751604528536E-4</v>
      </c>
      <c r="M153" s="95">
        <v>1.5824487537988206E-3</v>
      </c>
      <c r="N153" s="95">
        <f>K153/'סכום נכסי הקרן'!$C$43</f>
        <v>2.5115692441676372E-4</v>
      </c>
    </row>
    <row r="154" spans="2:14" s="137" customFormat="1">
      <c r="B154" s="107" t="s">
        <v>1439</v>
      </c>
      <c r="C154" s="84" t="s">
        <v>1440</v>
      </c>
      <c r="D154" s="97" t="s">
        <v>1415</v>
      </c>
      <c r="E154" s="97" t="s">
        <v>937</v>
      </c>
      <c r="F154" s="84" t="s">
        <v>1441</v>
      </c>
      <c r="G154" s="97" t="s">
        <v>626</v>
      </c>
      <c r="H154" s="97" t="s">
        <v>190</v>
      </c>
      <c r="I154" s="94">
        <v>469938</v>
      </c>
      <c r="J154" s="96">
        <v>2269</v>
      </c>
      <c r="K154" s="94">
        <v>41316.742199999993</v>
      </c>
      <c r="L154" s="95">
        <v>2.001780541829954E-2</v>
      </c>
      <c r="M154" s="95">
        <v>5.2388197621136426E-3</v>
      </c>
      <c r="N154" s="95">
        <f>K154/'סכום נכסי הקרן'!$C$43</f>
        <v>8.3147454593243643E-4</v>
      </c>
    </row>
    <row r="155" spans="2:14" s="137" customFormat="1">
      <c r="B155" s="107" t="s">
        <v>1442</v>
      </c>
      <c r="C155" s="84" t="s">
        <v>1443</v>
      </c>
      <c r="D155" s="97" t="s">
        <v>1415</v>
      </c>
      <c r="E155" s="97" t="s">
        <v>937</v>
      </c>
      <c r="F155" s="84" t="s">
        <v>1395</v>
      </c>
      <c r="G155" s="97" t="s">
        <v>1135</v>
      </c>
      <c r="H155" s="97" t="s">
        <v>190</v>
      </c>
      <c r="I155" s="94">
        <v>139861</v>
      </c>
      <c r="J155" s="96">
        <v>367</v>
      </c>
      <c r="K155" s="94">
        <v>1974.11284</v>
      </c>
      <c r="L155" s="95">
        <v>3.8403579080342177E-3</v>
      </c>
      <c r="M155" s="95">
        <v>2.5031066846394024E-4</v>
      </c>
      <c r="N155" s="95">
        <f>K155/'סכום נכסי הקרן'!$C$43</f>
        <v>3.9727831621206402E-5</v>
      </c>
    </row>
    <row r="156" spans="2:14" s="137" customFormat="1">
      <c r="B156" s="107" t="s">
        <v>1444</v>
      </c>
      <c r="C156" s="84" t="s">
        <v>1445</v>
      </c>
      <c r="D156" s="97" t="s">
        <v>1415</v>
      </c>
      <c r="E156" s="97" t="s">
        <v>937</v>
      </c>
      <c r="F156" s="84" t="s">
        <v>1446</v>
      </c>
      <c r="G156" s="97" t="s">
        <v>32</v>
      </c>
      <c r="H156" s="97" t="s">
        <v>190</v>
      </c>
      <c r="I156" s="94">
        <v>170801</v>
      </c>
      <c r="J156" s="96">
        <v>976</v>
      </c>
      <c r="K156" s="94">
        <v>6411.3503099999998</v>
      </c>
      <c r="L156" s="95">
        <v>5.6191238060747765E-3</v>
      </c>
      <c r="M156" s="95">
        <v>8.1293700609970734E-4</v>
      </c>
      <c r="N156" s="95">
        <f>K156/'סכום נכסי הקרן'!$C$43</f>
        <v>1.2902456253729115E-4</v>
      </c>
    </row>
    <row r="157" spans="2:14" s="137" customFormat="1">
      <c r="B157" s="107" t="s">
        <v>1447</v>
      </c>
      <c r="C157" s="84" t="s">
        <v>1448</v>
      </c>
      <c r="D157" s="97" t="s">
        <v>1415</v>
      </c>
      <c r="E157" s="97" t="s">
        <v>937</v>
      </c>
      <c r="F157" s="84" t="s">
        <v>1193</v>
      </c>
      <c r="G157" s="97" t="s">
        <v>219</v>
      </c>
      <c r="H157" s="97" t="s">
        <v>190</v>
      </c>
      <c r="I157" s="94">
        <v>509855</v>
      </c>
      <c r="J157" s="96">
        <v>634</v>
      </c>
      <c r="K157" s="94">
        <v>12432.12077</v>
      </c>
      <c r="L157" s="95">
        <v>8.8777701405306671E-3</v>
      </c>
      <c r="M157" s="95">
        <v>1.576349840449412E-3</v>
      </c>
      <c r="N157" s="95">
        <f>K157/'סכום נכסי הקרן'!$C$43</f>
        <v>2.5018894089410957E-4</v>
      </c>
    </row>
    <row r="158" spans="2:14" s="137" customFormat="1">
      <c r="B158" s="107" t="s">
        <v>1449</v>
      </c>
      <c r="C158" s="84" t="s">
        <v>1450</v>
      </c>
      <c r="D158" s="97" t="s">
        <v>1415</v>
      </c>
      <c r="E158" s="97" t="s">
        <v>937</v>
      </c>
      <c r="F158" s="84" t="s">
        <v>1451</v>
      </c>
      <c r="G158" s="97" t="s">
        <v>1452</v>
      </c>
      <c r="H158" s="97" t="s">
        <v>190</v>
      </c>
      <c r="I158" s="94">
        <v>367297</v>
      </c>
      <c r="J158" s="96">
        <v>789</v>
      </c>
      <c r="K158" s="94">
        <v>11145.60543</v>
      </c>
      <c r="L158" s="95">
        <v>1.6809700553310481E-2</v>
      </c>
      <c r="M158" s="95">
        <v>1.4132241526875547E-3</v>
      </c>
      <c r="N158" s="95">
        <f>K158/'סכום נכסי הקרן'!$C$43</f>
        <v>2.2429859472442503E-4</v>
      </c>
    </row>
    <row r="159" spans="2:14" s="137" customFormat="1">
      <c r="B159" s="107" t="s">
        <v>1453</v>
      </c>
      <c r="C159" s="84" t="s">
        <v>1454</v>
      </c>
      <c r="D159" s="97" t="s">
        <v>1415</v>
      </c>
      <c r="E159" s="97" t="s">
        <v>937</v>
      </c>
      <c r="F159" s="84" t="s">
        <v>1455</v>
      </c>
      <c r="G159" s="97" t="s">
        <v>1182</v>
      </c>
      <c r="H159" s="97" t="s">
        <v>190</v>
      </c>
      <c r="I159" s="94">
        <v>276716</v>
      </c>
      <c r="J159" s="96">
        <v>4796</v>
      </c>
      <c r="K159" s="94">
        <v>51041.41734</v>
      </c>
      <c r="L159" s="95">
        <v>5.8073697494035043E-3</v>
      </c>
      <c r="M159" s="95">
        <v>6.471874877082685E-3</v>
      </c>
      <c r="N159" s="95">
        <f>K159/'סכום נכסי הקרן'!$C$43</f>
        <v>1.0271777745953189E-3</v>
      </c>
    </row>
    <row r="160" spans="2:14" s="137" customFormat="1">
      <c r="B160" s="107" t="s">
        <v>1458</v>
      </c>
      <c r="C160" s="84" t="s">
        <v>1459</v>
      </c>
      <c r="D160" s="97" t="s">
        <v>1415</v>
      </c>
      <c r="E160" s="97" t="s">
        <v>937</v>
      </c>
      <c r="F160" s="84" t="s">
        <v>1209</v>
      </c>
      <c r="G160" s="97" t="s">
        <v>1182</v>
      </c>
      <c r="H160" s="97" t="s">
        <v>190</v>
      </c>
      <c r="I160" s="94">
        <v>415322</v>
      </c>
      <c r="J160" s="96">
        <v>1094</v>
      </c>
      <c r="K160" s="94">
        <v>17474.772829999998</v>
      </c>
      <c r="L160" s="95">
        <v>1.5306164003438158E-2</v>
      </c>
      <c r="M160" s="95">
        <v>2.2157406505358634E-3</v>
      </c>
      <c r="N160" s="95">
        <f>K160/'סכום נכסי הקרן'!$C$43</f>
        <v>3.5166927570820744E-4</v>
      </c>
    </row>
    <row r="161" spans="2:14" s="137" customFormat="1">
      <c r="B161" s="107" t="s">
        <v>1460</v>
      </c>
      <c r="C161" s="84" t="s">
        <v>1461</v>
      </c>
      <c r="D161" s="97" t="s">
        <v>1422</v>
      </c>
      <c r="E161" s="97" t="s">
        <v>937</v>
      </c>
      <c r="F161" s="84" t="s">
        <v>1079</v>
      </c>
      <c r="G161" s="97" t="s">
        <v>216</v>
      </c>
      <c r="H161" s="97" t="s">
        <v>190</v>
      </c>
      <c r="I161" s="94">
        <v>1491732</v>
      </c>
      <c r="J161" s="96">
        <v>934</v>
      </c>
      <c r="K161" s="94">
        <v>53585.459880000002</v>
      </c>
      <c r="L161" s="95">
        <v>2.7249016070773104E-3</v>
      </c>
      <c r="M161" s="95">
        <v>6.7944506568887175E-3</v>
      </c>
      <c r="N161" s="95">
        <f>K161/'סכום נכסי הקרן'!$C$43</f>
        <v>1.0783750980807921E-3</v>
      </c>
    </row>
    <row r="162" spans="2:14" s="137" customFormat="1">
      <c r="B162" s="107" t="s">
        <v>1462</v>
      </c>
      <c r="C162" s="84" t="s">
        <v>1463</v>
      </c>
      <c r="D162" s="97" t="s">
        <v>1422</v>
      </c>
      <c r="E162" s="97" t="s">
        <v>937</v>
      </c>
      <c r="F162" s="84" t="s">
        <v>1082</v>
      </c>
      <c r="G162" s="97" t="s">
        <v>1036</v>
      </c>
      <c r="H162" s="97" t="s">
        <v>190</v>
      </c>
      <c r="I162" s="94">
        <v>466620</v>
      </c>
      <c r="J162" s="96">
        <v>4376</v>
      </c>
      <c r="K162" s="94">
        <v>78532.593939999977</v>
      </c>
      <c r="L162" s="95">
        <v>9.4475973892462969E-3</v>
      </c>
      <c r="M162" s="95">
        <v>9.9576608221283724E-3</v>
      </c>
      <c r="N162" s="95">
        <f>K162/'סכום נכסי הקרן'!$C$43</f>
        <v>1.5804211418962723E-3</v>
      </c>
    </row>
    <row r="163" spans="2:14" s="137" customFormat="1">
      <c r="B163" s="107" t="s">
        <v>1464</v>
      </c>
      <c r="C163" s="84" t="s">
        <v>1465</v>
      </c>
      <c r="D163" s="97" t="s">
        <v>1415</v>
      </c>
      <c r="E163" s="97" t="s">
        <v>937</v>
      </c>
      <c r="F163" s="84" t="s">
        <v>602</v>
      </c>
      <c r="G163" s="97" t="s">
        <v>420</v>
      </c>
      <c r="H163" s="97" t="s">
        <v>190</v>
      </c>
      <c r="I163" s="94">
        <v>27408</v>
      </c>
      <c r="J163" s="96">
        <v>452.01</v>
      </c>
      <c r="K163" s="94">
        <v>476.46901000000003</v>
      </c>
      <c r="L163" s="95">
        <v>1.7225805949221948E-4</v>
      </c>
      <c r="M163" s="95">
        <v>6.0414619660470798E-5</v>
      </c>
      <c r="N163" s="95">
        <f>K163/'סכום נכסי הקרן'!$C$43</f>
        <v>9.5886517824396033E-6</v>
      </c>
    </row>
    <row r="164" spans="2:14" s="137" customFormat="1">
      <c r="B164" s="107" t="s">
        <v>1466</v>
      </c>
      <c r="C164" s="84" t="s">
        <v>1467</v>
      </c>
      <c r="D164" s="97" t="s">
        <v>1415</v>
      </c>
      <c r="E164" s="97" t="s">
        <v>937</v>
      </c>
      <c r="F164" s="84" t="s">
        <v>1386</v>
      </c>
      <c r="G164" s="97" t="s">
        <v>219</v>
      </c>
      <c r="H164" s="97" t="s">
        <v>190</v>
      </c>
      <c r="I164" s="94">
        <v>257045</v>
      </c>
      <c r="J164" s="96">
        <v>119</v>
      </c>
      <c r="K164" s="94">
        <v>1176.4281299999998</v>
      </c>
      <c r="L164" s="95">
        <v>3.3678186061938541E-3</v>
      </c>
      <c r="M164" s="95">
        <v>1.4916701094962897E-4</v>
      </c>
      <c r="N164" s="95">
        <f>K164/'סכום נכסי הקרן'!$C$43</f>
        <v>2.3674907389331757E-5</v>
      </c>
    </row>
    <row r="165" spans="2:14" s="137" customFormat="1">
      <c r="B165" s="107" t="s">
        <v>1468</v>
      </c>
      <c r="C165" s="84" t="s">
        <v>1469</v>
      </c>
      <c r="D165" s="97" t="s">
        <v>1415</v>
      </c>
      <c r="E165" s="97" t="s">
        <v>937</v>
      </c>
      <c r="F165" s="84" t="s">
        <v>1023</v>
      </c>
      <c r="G165" s="97" t="s">
        <v>461</v>
      </c>
      <c r="H165" s="97" t="s">
        <v>190</v>
      </c>
      <c r="I165" s="94">
        <v>820888</v>
      </c>
      <c r="J165" s="96">
        <v>9067</v>
      </c>
      <c r="K165" s="94">
        <v>286257.45293999999</v>
      </c>
      <c r="L165" s="95">
        <v>5.7315522191244729E-3</v>
      </c>
      <c r="M165" s="95">
        <v>3.6296453245396203E-2</v>
      </c>
      <c r="N165" s="95">
        <f>K165/'סכום נכסי הקרן'!$C$43</f>
        <v>5.7607587875856854E-3</v>
      </c>
    </row>
    <row r="166" spans="2:14" s="137" customFormat="1">
      <c r="B166" s="107" t="s">
        <v>1470</v>
      </c>
      <c r="C166" s="84" t="s">
        <v>1471</v>
      </c>
      <c r="D166" s="97" t="s">
        <v>1415</v>
      </c>
      <c r="E166" s="97" t="s">
        <v>937</v>
      </c>
      <c r="F166" s="84" t="s">
        <v>1472</v>
      </c>
      <c r="G166" s="97" t="s">
        <v>1452</v>
      </c>
      <c r="H166" s="97" t="s">
        <v>190</v>
      </c>
      <c r="I166" s="94">
        <v>279003</v>
      </c>
      <c r="J166" s="96">
        <v>769</v>
      </c>
      <c r="K166" s="94">
        <v>8251.72019</v>
      </c>
      <c r="L166" s="95">
        <v>8.0378992959999496E-3</v>
      </c>
      <c r="M166" s="95">
        <v>1.046289530610769E-3</v>
      </c>
      <c r="N166" s="95">
        <f>K166/'סכום נכסי הקרן'!$C$43</f>
        <v>1.6606089766055585E-4</v>
      </c>
    </row>
    <row r="167" spans="2:14" s="137" customFormat="1">
      <c r="B167" s="107" t="s">
        <v>1473</v>
      </c>
      <c r="C167" s="84" t="s">
        <v>1474</v>
      </c>
      <c r="D167" s="97" t="s">
        <v>1415</v>
      </c>
      <c r="E167" s="97" t="s">
        <v>937</v>
      </c>
      <c r="F167" s="84" t="s">
        <v>1098</v>
      </c>
      <c r="G167" s="97" t="s">
        <v>461</v>
      </c>
      <c r="H167" s="97" t="s">
        <v>190</v>
      </c>
      <c r="I167" s="94">
        <v>1559849</v>
      </c>
      <c r="J167" s="96">
        <v>5023</v>
      </c>
      <c r="K167" s="94">
        <v>301338.77393000002</v>
      </c>
      <c r="L167" s="95">
        <v>1.7185331224696193E-3</v>
      </c>
      <c r="M167" s="95">
        <v>3.8208712495139067E-2</v>
      </c>
      <c r="N167" s="95">
        <f>K167/'סכום נכסי הקרן'!$C$43</f>
        <v>6.064261286924116E-3</v>
      </c>
    </row>
    <row r="168" spans="2:14" s="137" customFormat="1">
      <c r="B168" s="107" t="s">
        <v>1475</v>
      </c>
      <c r="C168" s="84" t="s">
        <v>1476</v>
      </c>
      <c r="D168" s="97" t="s">
        <v>1415</v>
      </c>
      <c r="E168" s="97" t="s">
        <v>937</v>
      </c>
      <c r="F168" s="84" t="s">
        <v>1181</v>
      </c>
      <c r="G168" s="97" t="s">
        <v>1182</v>
      </c>
      <c r="H168" s="97" t="s">
        <v>190</v>
      </c>
      <c r="I168" s="94">
        <v>89524</v>
      </c>
      <c r="J168" s="96">
        <v>1242</v>
      </c>
      <c r="K168" s="94">
        <v>4276.3215599999994</v>
      </c>
      <c r="L168" s="95">
        <v>1.0369754177844272E-3</v>
      </c>
      <c r="M168" s="95">
        <v>5.4222275776817273E-4</v>
      </c>
      <c r="N168" s="95">
        <f>K168/'סכום נכסי הקרן'!$C$43</f>
        <v>8.6058395169454785E-5</v>
      </c>
    </row>
    <row r="169" spans="2:14" s="137" customFormat="1">
      <c r="B169" s="107" t="s">
        <v>1477</v>
      </c>
      <c r="C169" s="84" t="s">
        <v>1478</v>
      </c>
      <c r="D169" s="97" t="s">
        <v>1415</v>
      </c>
      <c r="E169" s="97" t="s">
        <v>937</v>
      </c>
      <c r="F169" s="84" t="s">
        <v>1479</v>
      </c>
      <c r="G169" s="97" t="s">
        <v>1010</v>
      </c>
      <c r="H169" s="97" t="s">
        <v>190</v>
      </c>
      <c r="I169" s="94">
        <v>130046</v>
      </c>
      <c r="J169" s="96">
        <v>461</v>
      </c>
      <c r="K169" s="94">
        <v>2305.7233800000004</v>
      </c>
      <c r="L169" s="95">
        <v>4.8438908072602569E-3</v>
      </c>
      <c r="M169" s="95">
        <v>2.9235773601509819E-4</v>
      </c>
      <c r="N169" s="95">
        <f>K169/'סכום נכסי הקרן'!$C$43</f>
        <v>4.6401293963377957E-5</v>
      </c>
    </row>
    <row r="170" spans="2:14" s="137" customFormat="1">
      <c r="B170" s="107" t="s">
        <v>1480</v>
      </c>
      <c r="C170" s="84" t="s">
        <v>1481</v>
      </c>
      <c r="D170" s="97" t="s">
        <v>1415</v>
      </c>
      <c r="E170" s="97" t="s">
        <v>937</v>
      </c>
      <c r="F170" s="84" t="s">
        <v>1482</v>
      </c>
      <c r="G170" s="97" t="s">
        <v>990</v>
      </c>
      <c r="H170" s="97" t="s">
        <v>190</v>
      </c>
      <c r="I170" s="94">
        <v>345219</v>
      </c>
      <c r="J170" s="96">
        <v>3313</v>
      </c>
      <c r="K170" s="94">
        <v>43987.107630000006</v>
      </c>
      <c r="L170" s="95">
        <v>5.5503219122076787E-3</v>
      </c>
      <c r="M170" s="95">
        <v>5.5774128467046434E-3</v>
      </c>
      <c r="N170" s="95">
        <f>K170/'סכום נכסי הקרן'!$C$43</f>
        <v>8.8521404147724584E-4</v>
      </c>
    </row>
    <row r="171" spans="2:14" s="137" customFormat="1">
      <c r="B171" s="108"/>
      <c r="C171" s="84"/>
      <c r="D171" s="84"/>
      <c r="E171" s="84"/>
      <c r="F171" s="84"/>
      <c r="G171" s="84"/>
      <c r="H171" s="84"/>
      <c r="I171" s="94"/>
      <c r="J171" s="96"/>
      <c r="K171" s="84"/>
      <c r="L171" s="84"/>
      <c r="M171" s="95"/>
      <c r="N171" s="84"/>
    </row>
    <row r="172" spans="2:14" s="137" customFormat="1">
      <c r="B172" s="106" t="s">
        <v>82</v>
      </c>
      <c r="C172" s="82"/>
      <c r="D172" s="82"/>
      <c r="E172" s="82"/>
      <c r="F172" s="82"/>
      <c r="G172" s="82"/>
      <c r="H172" s="82"/>
      <c r="I172" s="91"/>
      <c r="J172" s="93"/>
      <c r="K172" s="91">
        <f>SUM(K173:K232)</f>
        <v>1563581.9779300005</v>
      </c>
      <c r="L172" s="82"/>
      <c r="M172" s="92">
        <v>0.15615844218223113</v>
      </c>
      <c r="N172" s="92">
        <f>K172/'סכום נכסי הקרן'!$C$43</f>
        <v>3.1466145342105123E-2</v>
      </c>
    </row>
    <row r="173" spans="2:14" s="137" customFormat="1">
      <c r="B173" s="107" t="s">
        <v>1483</v>
      </c>
      <c r="C173" s="84" t="s">
        <v>1484</v>
      </c>
      <c r="D173" s="97" t="s">
        <v>32</v>
      </c>
      <c r="E173" s="97" t="s">
        <v>937</v>
      </c>
      <c r="F173" s="84"/>
      <c r="G173" s="97" t="s">
        <v>1485</v>
      </c>
      <c r="H173" s="97" t="s">
        <v>192</v>
      </c>
      <c r="I173" s="94">
        <v>76790</v>
      </c>
      <c r="J173" s="96">
        <v>12876</v>
      </c>
      <c r="K173" s="94">
        <v>42356.977279999999</v>
      </c>
      <c r="L173" s="95">
        <v>3.670366115937129E-4</v>
      </c>
      <c r="M173" s="95">
        <v>5.3707179661871456E-3</v>
      </c>
      <c r="N173" s="95">
        <f>K173/'סכום נכסי הקרן'!$C$43</f>
        <v>8.5240865023860789E-4</v>
      </c>
    </row>
    <row r="174" spans="2:14" s="137" customFormat="1">
      <c r="B174" s="107" t="s">
        <v>1486</v>
      </c>
      <c r="C174" s="84" t="s">
        <v>1487</v>
      </c>
      <c r="D174" s="97" t="s">
        <v>1415</v>
      </c>
      <c r="E174" s="97" t="s">
        <v>937</v>
      </c>
      <c r="F174" s="84"/>
      <c r="G174" s="97" t="s">
        <v>990</v>
      </c>
      <c r="H174" s="97" t="s">
        <v>190</v>
      </c>
      <c r="I174" s="94">
        <v>26695</v>
      </c>
      <c r="J174" s="96">
        <v>69210</v>
      </c>
      <c r="K174" s="94">
        <v>71057.194129999989</v>
      </c>
      <c r="L174" s="95">
        <v>7.7728352148015512E-5</v>
      </c>
      <c r="M174" s="95">
        <v>9.0098060260082533E-3</v>
      </c>
      <c r="N174" s="95">
        <f>K174/'סכום נכסי הקרן'!$C$43</f>
        <v>1.4299832241970601E-3</v>
      </c>
    </row>
    <row r="175" spans="2:14" s="137" customFormat="1">
      <c r="B175" s="107" t="s">
        <v>1488</v>
      </c>
      <c r="C175" s="84" t="s">
        <v>1489</v>
      </c>
      <c r="D175" s="97" t="s">
        <v>1422</v>
      </c>
      <c r="E175" s="97" t="s">
        <v>937</v>
      </c>
      <c r="F175" s="84"/>
      <c r="G175" s="97" t="s">
        <v>1003</v>
      </c>
      <c r="H175" s="97" t="s">
        <v>190</v>
      </c>
      <c r="I175" s="94">
        <v>71830</v>
      </c>
      <c r="J175" s="96">
        <v>6076</v>
      </c>
      <c r="K175" s="94">
        <v>16865.561879999997</v>
      </c>
      <c r="L175" s="95">
        <v>7.5528391177972676E-5</v>
      </c>
      <c r="M175" s="95">
        <v>2.1384948127903106E-3</v>
      </c>
      <c r="N175" s="95">
        <f>K175/'סכום נכסי הקרן'!$C$43</f>
        <v>3.3940927235227202E-4</v>
      </c>
    </row>
    <row r="176" spans="2:14" s="137" customFormat="1">
      <c r="B176" s="107" t="s">
        <v>1490</v>
      </c>
      <c r="C176" s="84" t="s">
        <v>1491</v>
      </c>
      <c r="D176" s="97" t="s">
        <v>1415</v>
      </c>
      <c r="E176" s="97" t="s">
        <v>937</v>
      </c>
      <c r="F176" s="84"/>
      <c r="G176" s="97" t="s">
        <v>971</v>
      </c>
      <c r="H176" s="97" t="s">
        <v>190</v>
      </c>
      <c r="I176" s="94">
        <v>148030</v>
      </c>
      <c r="J176" s="96">
        <v>9560</v>
      </c>
      <c r="K176" s="94">
        <v>54427.315140000006</v>
      </c>
      <c r="L176" s="95">
        <v>2.7025472735820209E-5</v>
      </c>
      <c r="M176" s="95">
        <v>6.9011949871066831E-3</v>
      </c>
      <c r="N176" s="95">
        <f>K176/'סכום נכסי הקרן'!$C$43</f>
        <v>1.0953169280213274E-3</v>
      </c>
    </row>
    <row r="177" spans="2:14" s="137" customFormat="1">
      <c r="B177" s="107" t="s">
        <v>1492</v>
      </c>
      <c r="C177" s="84" t="s">
        <v>1493</v>
      </c>
      <c r="D177" s="97" t="s">
        <v>150</v>
      </c>
      <c r="E177" s="97" t="s">
        <v>937</v>
      </c>
      <c r="F177" s="84"/>
      <c r="G177" s="97" t="s">
        <v>1494</v>
      </c>
      <c r="H177" s="97" t="s">
        <v>193</v>
      </c>
      <c r="I177" s="94">
        <v>647590</v>
      </c>
      <c r="J177" s="96">
        <v>524</v>
      </c>
      <c r="K177" s="94">
        <v>17548.14256</v>
      </c>
      <c r="L177" s="95">
        <v>2.0406406278517189E-4</v>
      </c>
      <c r="M177" s="95">
        <v>2.2250436780980156E-3</v>
      </c>
      <c r="N177" s="95">
        <f>K177/'סכום נכסי הקרן'!$C$43</f>
        <v>3.5314579732362506E-4</v>
      </c>
    </row>
    <row r="178" spans="2:14" s="137" customFormat="1">
      <c r="B178" s="107" t="s">
        <v>1495</v>
      </c>
      <c r="C178" s="84" t="s">
        <v>1496</v>
      </c>
      <c r="D178" s="97" t="s">
        <v>1422</v>
      </c>
      <c r="E178" s="97" t="s">
        <v>937</v>
      </c>
      <c r="F178" s="84"/>
      <c r="G178" s="97" t="s">
        <v>1003</v>
      </c>
      <c r="H178" s="97" t="s">
        <v>190</v>
      </c>
      <c r="I178" s="94">
        <v>6630</v>
      </c>
      <c r="J178" s="96">
        <v>34253</v>
      </c>
      <c r="K178" s="94">
        <v>8734.16561</v>
      </c>
      <c r="L178" s="95">
        <v>4.0583535910776355E-5</v>
      </c>
      <c r="M178" s="95">
        <v>1.1074619383529558E-3</v>
      </c>
      <c r="N178" s="95">
        <f>K178/'סכום נכסי הקרן'!$C$43</f>
        <v>1.7576982109381928E-4</v>
      </c>
    </row>
    <row r="179" spans="2:14" s="137" customFormat="1">
      <c r="B179" s="107" t="s">
        <v>1497</v>
      </c>
      <c r="C179" s="84" t="s">
        <v>1498</v>
      </c>
      <c r="D179" s="97" t="s">
        <v>32</v>
      </c>
      <c r="E179" s="97" t="s">
        <v>937</v>
      </c>
      <c r="F179" s="84"/>
      <c r="G179" s="97" t="s">
        <v>955</v>
      </c>
      <c r="H179" s="97" t="s">
        <v>192</v>
      </c>
      <c r="I179" s="94">
        <v>39353</v>
      </c>
      <c r="J179" s="96">
        <v>3975.5</v>
      </c>
      <c r="K179" s="94">
        <v>6702.0695300000007</v>
      </c>
      <c r="L179" s="95">
        <v>3.1571786243271383E-5</v>
      </c>
      <c r="M179" s="95">
        <v>8.4979919594976448E-4</v>
      </c>
      <c r="N179" s="95">
        <f>K179/'סכום נכסי הקרן'!$C$43</f>
        <v>1.3487511169901409E-4</v>
      </c>
    </row>
    <row r="180" spans="2:14" s="137" customFormat="1">
      <c r="B180" s="107" t="s">
        <v>1499</v>
      </c>
      <c r="C180" s="84" t="s">
        <v>1500</v>
      </c>
      <c r="D180" s="97" t="s">
        <v>150</v>
      </c>
      <c r="E180" s="97" t="s">
        <v>937</v>
      </c>
      <c r="F180" s="84"/>
      <c r="G180" s="97" t="s">
        <v>943</v>
      </c>
      <c r="H180" s="97" t="s">
        <v>193</v>
      </c>
      <c r="I180" s="94">
        <v>853880</v>
      </c>
      <c r="J180" s="96">
        <v>438.15</v>
      </c>
      <c r="K180" s="94">
        <v>19347.25661</v>
      </c>
      <c r="L180" s="95">
        <v>4.54598366433885E-5</v>
      </c>
      <c r="M180" s="95">
        <v>2.4531651063028834E-3</v>
      </c>
      <c r="N180" s="95">
        <f>K180/'סכום נכסי הקרן'!$C$43</f>
        <v>3.893518837222864E-4</v>
      </c>
    </row>
    <row r="181" spans="2:14" s="137" customFormat="1">
      <c r="B181" s="107" t="s">
        <v>1501</v>
      </c>
      <c r="C181" s="84" t="s">
        <v>1502</v>
      </c>
      <c r="D181" s="97" t="s">
        <v>1422</v>
      </c>
      <c r="E181" s="97" t="s">
        <v>937</v>
      </c>
      <c r="F181" s="84"/>
      <c r="G181" s="97" t="s">
        <v>1452</v>
      </c>
      <c r="H181" s="97" t="s">
        <v>190</v>
      </c>
      <c r="I181" s="94">
        <v>30815</v>
      </c>
      <c r="J181" s="96">
        <v>7355</v>
      </c>
      <c r="K181" s="94">
        <v>8761.7762500000008</v>
      </c>
      <c r="L181" s="95">
        <v>1.8459753035533561E-5</v>
      </c>
      <c r="M181" s="95">
        <v>1.1109628718432203E-3</v>
      </c>
      <c r="N181" s="95">
        <f>K181/'סכום נכסי הקרן'!$C$43</f>
        <v>1.7632546859007575E-4</v>
      </c>
    </row>
    <row r="182" spans="2:14" s="137" customFormat="1">
      <c r="B182" s="107" t="s">
        <v>1503</v>
      </c>
      <c r="C182" s="84" t="s">
        <v>1504</v>
      </c>
      <c r="D182" s="97" t="s">
        <v>1422</v>
      </c>
      <c r="E182" s="97" t="s">
        <v>937</v>
      </c>
      <c r="F182" s="84"/>
      <c r="G182" s="97" t="s">
        <v>943</v>
      </c>
      <c r="H182" s="97" t="s">
        <v>190</v>
      </c>
      <c r="I182" s="94">
        <v>92585</v>
      </c>
      <c r="J182" s="96">
        <v>3463</v>
      </c>
      <c r="K182" s="94">
        <v>12331.116550000001</v>
      </c>
      <c r="L182" s="95">
        <v>8.7945926264144448E-4</v>
      </c>
      <c r="M182" s="95">
        <v>1.5635428552996276E-3</v>
      </c>
      <c r="N182" s="95">
        <f>K182/'סכום נכסי הקרן'!$C$43</f>
        <v>2.4815629181555374E-4</v>
      </c>
    </row>
    <row r="183" spans="2:14" s="137" customFormat="1">
      <c r="B183" s="107" t="s">
        <v>1505</v>
      </c>
      <c r="C183" s="84" t="s">
        <v>1506</v>
      </c>
      <c r="D183" s="97" t="s">
        <v>1415</v>
      </c>
      <c r="E183" s="97" t="s">
        <v>937</v>
      </c>
      <c r="F183" s="84"/>
      <c r="G183" s="97" t="s">
        <v>990</v>
      </c>
      <c r="H183" s="97" t="s">
        <v>190</v>
      </c>
      <c r="I183" s="94">
        <v>36640</v>
      </c>
      <c r="J183" s="96">
        <v>5724</v>
      </c>
      <c r="K183" s="94">
        <v>8066.1142599999994</v>
      </c>
      <c r="L183" s="95">
        <v>6.0475065408429452E-5</v>
      </c>
      <c r="M183" s="95">
        <v>1.0227553417499278E-3</v>
      </c>
      <c r="N183" s="95">
        <f>K183/'סכום נכסי הקרן'!$C$43</f>
        <v>1.6232569013567219E-4</v>
      </c>
    </row>
    <row r="184" spans="2:14" s="137" customFormat="1">
      <c r="B184" s="107" t="s">
        <v>1507</v>
      </c>
      <c r="C184" s="84" t="s">
        <v>1508</v>
      </c>
      <c r="D184" s="97" t="s">
        <v>32</v>
      </c>
      <c r="E184" s="97" t="s">
        <v>937</v>
      </c>
      <c r="F184" s="84"/>
      <c r="G184" s="97" t="s">
        <v>1494</v>
      </c>
      <c r="H184" s="97" t="s">
        <v>192</v>
      </c>
      <c r="I184" s="94">
        <v>74490</v>
      </c>
      <c r="J184" s="96">
        <v>3435.5</v>
      </c>
      <c r="K184" s="94">
        <v>10962.94541</v>
      </c>
      <c r="L184" s="95">
        <v>1.3424842156593822E-4</v>
      </c>
      <c r="M184" s="95">
        <v>1.3900634950081098E-3</v>
      </c>
      <c r="N184" s="95">
        <f>K184/'סכום נכסי הקרן'!$C$43</f>
        <v>2.2062267186355851E-4</v>
      </c>
    </row>
    <row r="185" spans="2:14" s="137" customFormat="1">
      <c r="B185" s="107" t="s">
        <v>1509</v>
      </c>
      <c r="C185" s="84" t="s">
        <v>1510</v>
      </c>
      <c r="D185" s="97" t="s">
        <v>166</v>
      </c>
      <c r="E185" s="97" t="s">
        <v>937</v>
      </c>
      <c r="F185" s="84"/>
      <c r="G185" s="97" t="s">
        <v>955</v>
      </c>
      <c r="H185" s="97" t="s">
        <v>1511</v>
      </c>
      <c r="I185" s="94">
        <v>162500</v>
      </c>
      <c r="J185" s="96">
        <v>1031</v>
      </c>
      <c r="K185" s="94">
        <v>6596.45399</v>
      </c>
      <c r="L185" s="95">
        <v>7.7755014055048971E-5</v>
      </c>
      <c r="M185" s="95">
        <v>8.3640751140067848E-4</v>
      </c>
      <c r="N185" s="95">
        <f>K185/'סכום נכסי הקרן'!$C$43</f>
        <v>1.327496625835001E-4</v>
      </c>
    </row>
    <row r="186" spans="2:14" s="137" customFormat="1">
      <c r="B186" s="107" t="s">
        <v>1512</v>
      </c>
      <c r="C186" s="84" t="s">
        <v>1513</v>
      </c>
      <c r="D186" s="97" t="s">
        <v>1422</v>
      </c>
      <c r="E186" s="97" t="s">
        <v>937</v>
      </c>
      <c r="F186" s="84"/>
      <c r="G186" s="97" t="s">
        <v>1514</v>
      </c>
      <c r="H186" s="97" t="s">
        <v>190</v>
      </c>
      <c r="I186" s="94">
        <v>80640</v>
      </c>
      <c r="J186" s="96">
        <v>9574</v>
      </c>
      <c r="K186" s="94">
        <v>29692.941469999998</v>
      </c>
      <c r="L186" s="95">
        <v>7.5082254453291076E-5</v>
      </c>
      <c r="M186" s="95">
        <v>3.7649621021746417E-3</v>
      </c>
      <c r="N186" s="95">
        <f>K186/'סכום נכסי הקרן'!$C$43</f>
        <v>5.9755255887930742E-4</v>
      </c>
    </row>
    <row r="187" spans="2:14" s="137" customFormat="1">
      <c r="B187" s="107" t="s">
        <v>1515</v>
      </c>
      <c r="C187" s="84" t="s">
        <v>1516</v>
      </c>
      <c r="D187" s="97" t="s">
        <v>1422</v>
      </c>
      <c r="E187" s="97" t="s">
        <v>937</v>
      </c>
      <c r="F187" s="84"/>
      <c r="G187" s="97" t="s">
        <v>1517</v>
      </c>
      <c r="H187" s="97" t="s">
        <v>190</v>
      </c>
      <c r="I187" s="94">
        <v>87100</v>
      </c>
      <c r="J187" s="96">
        <v>3643</v>
      </c>
      <c r="K187" s="94">
        <v>12203.561830000001</v>
      </c>
      <c r="L187" s="95">
        <v>1.128834454294027E-4</v>
      </c>
      <c r="M187" s="95">
        <v>1.5473693587385441E-3</v>
      </c>
      <c r="N187" s="95">
        <f>K187/'סכום נכסי הקרן'!$C$43</f>
        <v>2.455893299195711E-4</v>
      </c>
    </row>
    <row r="188" spans="2:14" s="137" customFormat="1">
      <c r="B188" s="107" t="s">
        <v>1518</v>
      </c>
      <c r="C188" s="84" t="s">
        <v>1519</v>
      </c>
      <c r="D188" s="97" t="s">
        <v>32</v>
      </c>
      <c r="E188" s="97" t="s">
        <v>937</v>
      </c>
      <c r="F188" s="84"/>
      <c r="G188" s="97" t="s">
        <v>1018</v>
      </c>
      <c r="H188" s="97" t="s">
        <v>192</v>
      </c>
      <c r="I188" s="94">
        <v>310737</v>
      </c>
      <c r="J188" s="96">
        <v>1533.6</v>
      </c>
      <c r="K188" s="94">
        <v>20414.765359999998</v>
      </c>
      <c r="L188" s="95">
        <v>6.644077592548537E-5</v>
      </c>
      <c r="M188" s="95">
        <v>2.5885215172381389E-3</v>
      </c>
      <c r="N188" s="95">
        <f>K188/'סכום נכסי הקרן'!$C$43</f>
        <v>4.108348542064682E-4</v>
      </c>
    </row>
    <row r="189" spans="2:14" s="137" customFormat="1">
      <c r="B189" s="107" t="s">
        <v>1520</v>
      </c>
      <c r="C189" s="84" t="s">
        <v>1521</v>
      </c>
      <c r="D189" s="97" t="s">
        <v>150</v>
      </c>
      <c r="E189" s="97" t="s">
        <v>937</v>
      </c>
      <c r="F189" s="84"/>
      <c r="G189" s="97" t="s">
        <v>952</v>
      </c>
      <c r="H189" s="97" t="s">
        <v>193</v>
      </c>
      <c r="I189" s="94">
        <v>167750</v>
      </c>
      <c r="J189" s="96">
        <v>2086.5</v>
      </c>
      <c r="K189" s="94">
        <v>18100.086520000001</v>
      </c>
      <c r="L189" s="95">
        <v>6.6643568039090908E-5</v>
      </c>
      <c r="M189" s="95">
        <v>2.295028259922748E-3</v>
      </c>
      <c r="N189" s="95">
        <f>K189/'סכום נכסי הקרן'!$C$43</f>
        <v>3.6425333700571428E-4</v>
      </c>
    </row>
    <row r="190" spans="2:14" s="137" customFormat="1">
      <c r="B190" s="107" t="s">
        <v>1522</v>
      </c>
      <c r="C190" s="84" t="s">
        <v>1523</v>
      </c>
      <c r="D190" s="97" t="s">
        <v>1415</v>
      </c>
      <c r="E190" s="97" t="s">
        <v>937</v>
      </c>
      <c r="F190" s="84"/>
      <c r="G190" s="97" t="s">
        <v>1524</v>
      </c>
      <c r="H190" s="97" t="s">
        <v>190</v>
      </c>
      <c r="I190" s="94">
        <v>25100</v>
      </c>
      <c r="J190" s="96">
        <v>10630</v>
      </c>
      <c r="K190" s="94">
        <v>10261.627979999999</v>
      </c>
      <c r="L190" s="95">
        <v>1.841477475337316E-4</v>
      </c>
      <c r="M190" s="95">
        <v>1.3011388747170465E-3</v>
      </c>
      <c r="N190" s="95">
        <f>K190/'סכום נכסי הקרן'!$C$43</f>
        <v>2.0650908108621609E-4</v>
      </c>
    </row>
    <row r="191" spans="2:14" s="137" customFormat="1">
      <c r="B191" s="107" t="s">
        <v>1525</v>
      </c>
      <c r="C191" s="84" t="s">
        <v>1526</v>
      </c>
      <c r="D191" s="97" t="s">
        <v>1415</v>
      </c>
      <c r="E191" s="97" t="s">
        <v>937</v>
      </c>
      <c r="F191" s="84"/>
      <c r="G191" s="97" t="s">
        <v>971</v>
      </c>
      <c r="H191" s="97" t="s">
        <v>190</v>
      </c>
      <c r="I191" s="94">
        <v>153770</v>
      </c>
      <c r="J191" s="96">
        <v>11428</v>
      </c>
      <c r="K191" s="94">
        <v>67585.125709999993</v>
      </c>
      <c r="L191" s="95">
        <v>6.6511357434973953E-5</v>
      </c>
      <c r="M191" s="95">
        <v>8.5695597799209551E-3</v>
      </c>
      <c r="N191" s="95">
        <f>K191/'סכום נכסי הקרן'!$C$43</f>
        <v>1.3601099389561476E-3</v>
      </c>
    </row>
    <row r="192" spans="2:14" s="137" customFormat="1">
      <c r="B192" s="107" t="s">
        <v>1527</v>
      </c>
      <c r="C192" s="84" t="s">
        <v>1528</v>
      </c>
      <c r="D192" s="97" t="s">
        <v>1415</v>
      </c>
      <c r="E192" s="97" t="s">
        <v>937</v>
      </c>
      <c r="F192" s="84"/>
      <c r="G192" s="97" t="s">
        <v>1452</v>
      </c>
      <c r="H192" s="97" t="s">
        <v>190</v>
      </c>
      <c r="I192" s="94">
        <v>59011</v>
      </c>
      <c r="J192" s="96">
        <v>8342</v>
      </c>
      <c r="K192" s="94">
        <v>18932.695059999998</v>
      </c>
      <c r="L192" s="95">
        <v>4.4308490089812378E-5</v>
      </c>
      <c r="M192" s="95">
        <v>2.400600138081539E-3</v>
      </c>
      <c r="N192" s="95">
        <f>K192/'סכום נכסי הקרן'!$C$43</f>
        <v>3.8100908227683993E-4</v>
      </c>
    </row>
    <row r="193" spans="2:14" s="137" customFormat="1">
      <c r="B193" s="107" t="s">
        <v>1529</v>
      </c>
      <c r="C193" s="84" t="s">
        <v>1530</v>
      </c>
      <c r="D193" s="97" t="s">
        <v>1422</v>
      </c>
      <c r="E193" s="97" t="s">
        <v>937</v>
      </c>
      <c r="F193" s="84"/>
      <c r="G193" s="97" t="s">
        <v>1003</v>
      </c>
      <c r="H193" s="97" t="s">
        <v>190</v>
      </c>
      <c r="I193" s="94">
        <v>14600</v>
      </c>
      <c r="J193" s="96">
        <v>14858</v>
      </c>
      <c r="K193" s="94">
        <v>8343.0047300000006</v>
      </c>
      <c r="L193" s="95">
        <v>3.5147351286098037E-5</v>
      </c>
      <c r="M193" s="95">
        <v>1.0578640940120299E-3</v>
      </c>
      <c r="N193" s="95">
        <f>K193/'סכום נכסי הקרן'!$C$43</f>
        <v>1.6789794403463206E-4</v>
      </c>
    </row>
    <row r="194" spans="2:14" s="137" customFormat="1">
      <c r="B194" s="107" t="s">
        <v>1531</v>
      </c>
      <c r="C194" s="84" t="s">
        <v>1532</v>
      </c>
      <c r="D194" s="97" t="s">
        <v>1422</v>
      </c>
      <c r="E194" s="97" t="s">
        <v>937</v>
      </c>
      <c r="F194" s="84"/>
      <c r="G194" s="97" t="s">
        <v>971</v>
      </c>
      <c r="H194" s="97" t="s">
        <v>190</v>
      </c>
      <c r="I194" s="94">
        <v>77050</v>
      </c>
      <c r="J194" s="96">
        <v>1255</v>
      </c>
      <c r="K194" s="94">
        <v>3755.7409199999997</v>
      </c>
      <c r="L194" s="95">
        <v>4.5042502587726848E-5</v>
      </c>
      <c r="M194" s="95">
        <v>4.7621493625591018E-4</v>
      </c>
      <c r="N194" s="95">
        <f>K194/'סכום נכסי הקרן'!$C$43</f>
        <v>7.5582023407858899E-5</v>
      </c>
    </row>
    <row r="195" spans="2:14" s="137" customFormat="1">
      <c r="B195" s="107" t="s">
        <v>1533</v>
      </c>
      <c r="C195" s="84" t="s">
        <v>1534</v>
      </c>
      <c r="D195" s="97" t="s">
        <v>32</v>
      </c>
      <c r="E195" s="97" t="s">
        <v>937</v>
      </c>
      <c r="F195" s="84"/>
      <c r="G195" s="97" t="s">
        <v>1018</v>
      </c>
      <c r="H195" s="97" t="s">
        <v>192</v>
      </c>
      <c r="I195" s="94">
        <v>15420</v>
      </c>
      <c r="J195" s="96">
        <v>18250</v>
      </c>
      <c r="K195" s="94">
        <v>12055.537189999999</v>
      </c>
      <c r="L195" s="95">
        <v>2.6265180277758879E-4</v>
      </c>
      <c r="M195" s="95">
        <v>1.5286003472429629E-3</v>
      </c>
      <c r="N195" s="95">
        <f>K195/'סכום נכסי הקרן'!$C$43</f>
        <v>2.4261042321547927E-4</v>
      </c>
    </row>
    <row r="196" spans="2:14" s="137" customFormat="1">
      <c r="B196" s="107" t="s">
        <v>1535</v>
      </c>
      <c r="C196" s="84" t="s">
        <v>1536</v>
      </c>
      <c r="D196" s="97" t="s">
        <v>1537</v>
      </c>
      <c r="E196" s="97" t="s">
        <v>937</v>
      </c>
      <c r="F196" s="84"/>
      <c r="G196" s="97" t="s">
        <v>214</v>
      </c>
      <c r="H196" s="97" t="s">
        <v>192</v>
      </c>
      <c r="I196" s="94">
        <v>269860</v>
      </c>
      <c r="J196" s="96">
        <v>2991</v>
      </c>
      <c r="K196" s="94">
        <v>34577.552819999997</v>
      </c>
      <c r="L196" s="95">
        <v>8.658650372258437E-5</v>
      </c>
      <c r="M196" s="95">
        <v>4.3843138977918816E-3</v>
      </c>
      <c r="N196" s="95">
        <f>K196/'סכום נכסי הקרן'!$C$43</f>
        <v>6.9585241961464084E-4</v>
      </c>
    </row>
    <row r="197" spans="2:14" s="137" customFormat="1">
      <c r="B197" s="107" t="s">
        <v>1538</v>
      </c>
      <c r="C197" s="84" t="s">
        <v>1539</v>
      </c>
      <c r="D197" s="97" t="s">
        <v>151</v>
      </c>
      <c r="E197" s="97" t="s">
        <v>937</v>
      </c>
      <c r="F197" s="84"/>
      <c r="G197" s="97" t="s">
        <v>943</v>
      </c>
      <c r="H197" s="97" t="s">
        <v>200</v>
      </c>
      <c r="I197" s="94">
        <v>419200</v>
      </c>
      <c r="J197" s="96">
        <v>793.4</v>
      </c>
      <c r="K197" s="94">
        <v>12438.323490000001</v>
      </c>
      <c r="L197" s="95">
        <v>2.866670550895848E-4</v>
      </c>
      <c r="M197" s="95">
        <v>1.5771363238550387E-3</v>
      </c>
      <c r="N197" s="95">
        <f>K197/'סכום נכסי הקרן'!$C$43</f>
        <v>2.5031376689734532E-4</v>
      </c>
    </row>
    <row r="198" spans="2:14" s="137" customFormat="1">
      <c r="B198" s="107" t="s">
        <v>1540</v>
      </c>
      <c r="C198" s="84" t="s">
        <v>1541</v>
      </c>
      <c r="D198" s="97" t="s">
        <v>32</v>
      </c>
      <c r="E198" s="97" t="s">
        <v>937</v>
      </c>
      <c r="F198" s="84"/>
      <c r="G198" s="97" t="s">
        <v>955</v>
      </c>
      <c r="H198" s="97" t="s">
        <v>192</v>
      </c>
      <c r="I198" s="94">
        <v>815850</v>
      </c>
      <c r="J198" s="96">
        <v>170.2</v>
      </c>
      <c r="K198" s="94">
        <v>5948.5237200000001</v>
      </c>
      <c r="L198" s="95">
        <v>5.1442107356109611E-5</v>
      </c>
      <c r="M198" s="95">
        <v>7.5425219802876338E-4</v>
      </c>
      <c r="N198" s="95">
        <f>K198/'סכום נכסי הקרן'!$C$43</f>
        <v>1.197104562386172E-4</v>
      </c>
    </row>
    <row r="199" spans="2:14" s="137" customFormat="1">
      <c r="B199" s="107" t="s">
        <v>1542</v>
      </c>
      <c r="C199" s="84" t="s">
        <v>1543</v>
      </c>
      <c r="D199" s="97" t="s">
        <v>1422</v>
      </c>
      <c r="E199" s="97" t="s">
        <v>937</v>
      </c>
      <c r="F199" s="84"/>
      <c r="G199" s="97" t="s">
        <v>1452</v>
      </c>
      <c r="H199" s="97" t="s">
        <v>190</v>
      </c>
      <c r="I199" s="94">
        <v>97220</v>
      </c>
      <c r="J199" s="96">
        <v>12130</v>
      </c>
      <c r="K199" s="94">
        <v>45355.054950000005</v>
      </c>
      <c r="L199" s="95">
        <v>3.5344446544445374E-5</v>
      </c>
      <c r="M199" s="95">
        <v>5.7508638273956227E-3</v>
      </c>
      <c r="N199" s="95">
        <f>K199/'סכום נכסי הקרן'!$C$43</f>
        <v>9.1274315718657911E-4</v>
      </c>
    </row>
    <row r="200" spans="2:14" s="137" customFormat="1">
      <c r="B200" s="107" t="s">
        <v>1544</v>
      </c>
      <c r="C200" s="84" t="s">
        <v>1545</v>
      </c>
      <c r="D200" s="97" t="s">
        <v>1415</v>
      </c>
      <c r="E200" s="97" t="s">
        <v>937</v>
      </c>
      <c r="F200" s="84"/>
      <c r="G200" s="97" t="s">
        <v>1010</v>
      </c>
      <c r="H200" s="97" t="s">
        <v>190</v>
      </c>
      <c r="I200" s="94">
        <v>65280</v>
      </c>
      <c r="J200" s="96">
        <v>5000</v>
      </c>
      <c r="K200" s="94">
        <v>12553.343999999999</v>
      </c>
      <c r="L200" s="95">
        <v>1.3287372485596798E-3</v>
      </c>
      <c r="M200" s="95">
        <v>1.5917205260150141E-3</v>
      </c>
      <c r="N200" s="95">
        <f>K200/'סכום נכסי הקרן'!$C$43</f>
        <v>2.5262848536818268E-4</v>
      </c>
    </row>
    <row r="201" spans="2:14" s="137" customFormat="1">
      <c r="B201" s="107" t="s">
        <v>1546</v>
      </c>
      <c r="C201" s="84" t="s">
        <v>1547</v>
      </c>
      <c r="D201" s="97" t="s">
        <v>32</v>
      </c>
      <c r="E201" s="97" t="s">
        <v>937</v>
      </c>
      <c r="F201" s="84"/>
      <c r="G201" s="97" t="s">
        <v>828</v>
      </c>
      <c r="H201" s="97" t="s">
        <v>192</v>
      </c>
      <c r="I201" s="94">
        <v>24490</v>
      </c>
      <c r="J201" s="96">
        <v>3985</v>
      </c>
      <c r="K201" s="94">
        <v>4180.7715399999997</v>
      </c>
      <c r="L201" s="95">
        <v>7.790528920067306E-5</v>
      </c>
      <c r="M201" s="95">
        <v>5.3010734628138924E-4</v>
      </c>
      <c r="N201" s="95">
        <f>K201/'סכום נכסי הקרן'!$C$43</f>
        <v>8.4135508580072743E-5</v>
      </c>
    </row>
    <row r="202" spans="2:14" s="137" customFormat="1">
      <c r="B202" s="107" t="s">
        <v>1548</v>
      </c>
      <c r="C202" s="84" t="s">
        <v>1549</v>
      </c>
      <c r="D202" s="97" t="s">
        <v>32</v>
      </c>
      <c r="E202" s="97" t="s">
        <v>937</v>
      </c>
      <c r="F202" s="84"/>
      <c r="G202" s="97" t="s">
        <v>519</v>
      </c>
      <c r="H202" s="97" t="s">
        <v>192</v>
      </c>
      <c r="I202" s="94">
        <v>174980</v>
      </c>
      <c r="J202" s="96">
        <v>2239.5</v>
      </c>
      <c r="K202" s="94">
        <v>16787.220819999999</v>
      </c>
      <c r="L202" s="95">
        <v>1.8448565102647228E-4</v>
      </c>
      <c r="M202" s="95">
        <v>2.1285614378081727E-3</v>
      </c>
      <c r="N202" s="95">
        <f>K202/'סכום נכסי הקרן'!$C$43</f>
        <v>3.378327057155306E-4</v>
      </c>
    </row>
    <row r="203" spans="2:14" s="137" customFormat="1">
      <c r="B203" s="107" t="s">
        <v>1550</v>
      </c>
      <c r="C203" s="84" t="s">
        <v>1551</v>
      </c>
      <c r="D203" s="97" t="s">
        <v>1422</v>
      </c>
      <c r="E203" s="97" t="s">
        <v>937</v>
      </c>
      <c r="F203" s="84"/>
      <c r="G203" s="97" t="s">
        <v>1514</v>
      </c>
      <c r="H203" s="97" t="s">
        <v>190</v>
      </c>
      <c r="I203" s="94">
        <v>148448</v>
      </c>
      <c r="J203" s="96">
        <v>3679</v>
      </c>
      <c r="K203" s="94">
        <v>21004.551780000002</v>
      </c>
      <c r="L203" s="95">
        <v>1.564269803280522E-4</v>
      </c>
      <c r="M203" s="95">
        <v>2.6633043918792639E-3</v>
      </c>
      <c r="N203" s="95">
        <f>K203/'סכום נכסי הקרן'!$C$43</f>
        <v>4.2270395059826023E-4</v>
      </c>
    </row>
    <row r="204" spans="2:14" s="137" customFormat="1">
      <c r="B204" s="107" t="s">
        <v>1552</v>
      </c>
      <c r="C204" s="84" t="s">
        <v>1553</v>
      </c>
      <c r="D204" s="97" t="s">
        <v>1554</v>
      </c>
      <c r="E204" s="97" t="s">
        <v>937</v>
      </c>
      <c r="F204" s="84"/>
      <c r="G204" s="97" t="s">
        <v>971</v>
      </c>
      <c r="H204" s="97" t="s">
        <v>195</v>
      </c>
      <c r="I204" s="94">
        <v>5142711</v>
      </c>
      <c r="J204" s="96">
        <v>467</v>
      </c>
      <c r="K204" s="94">
        <v>11906.16021</v>
      </c>
      <c r="L204" s="95">
        <v>4.6294633578711274E-4</v>
      </c>
      <c r="M204" s="95">
        <v>1.5096598637207928E-3</v>
      </c>
      <c r="N204" s="95">
        <f>K204/'סכום נכסי הקרן'!$C$43</f>
        <v>2.3960430148359067E-4</v>
      </c>
    </row>
    <row r="205" spans="2:14" s="137" customFormat="1">
      <c r="B205" s="107" t="s">
        <v>1555</v>
      </c>
      <c r="C205" s="84" t="s">
        <v>1556</v>
      </c>
      <c r="D205" s="97" t="s">
        <v>1422</v>
      </c>
      <c r="E205" s="97" t="s">
        <v>937</v>
      </c>
      <c r="F205" s="84"/>
      <c r="G205" s="97" t="s">
        <v>990</v>
      </c>
      <c r="H205" s="97" t="s">
        <v>190</v>
      </c>
      <c r="I205" s="94">
        <v>114920</v>
      </c>
      <c r="J205" s="96">
        <v>8806</v>
      </c>
      <c r="K205" s="94">
        <v>38920.963099999994</v>
      </c>
      <c r="L205" s="95">
        <v>1.0657368732550825E-4</v>
      </c>
      <c r="M205" s="95">
        <v>4.935043272815829E-3</v>
      </c>
      <c r="N205" s="95">
        <f>K205/'סכום נכסי הקרן'!$C$43</f>
        <v>7.8326093485719245E-4</v>
      </c>
    </row>
    <row r="206" spans="2:14" s="137" customFormat="1">
      <c r="B206" s="107" t="s">
        <v>1557</v>
      </c>
      <c r="C206" s="84" t="s">
        <v>1558</v>
      </c>
      <c r="D206" s="97" t="s">
        <v>1422</v>
      </c>
      <c r="E206" s="97" t="s">
        <v>937</v>
      </c>
      <c r="F206" s="84"/>
      <c r="G206" s="97" t="s">
        <v>1452</v>
      </c>
      <c r="H206" s="97" t="s">
        <v>190</v>
      </c>
      <c r="I206" s="94">
        <v>80170</v>
      </c>
      <c r="J206" s="96">
        <v>5761</v>
      </c>
      <c r="K206" s="94">
        <v>17904.944939999998</v>
      </c>
      <c r="L206" s="95">
        <v>2.8962885060978856E-5</v>
      </c>
      <c r="M206" s="95">
        <v>2.27028498367978E-3</v>
      </c>
      <c r="N206" s="95">
        <f>K206/'סכום נכסי הקרן'!$C$43</f>
        <v>3.6032623026923397E-4</v>
      </c>
    </row>
    <row r="207" spans="2:14" s="137" customFormat="1">
      <c r="B207" s="107" t="s">
        <v>1559</v>
      </c>
      <c r="C207" s="84" t="s">
        <v>1560</v>
      </c>
      <c r="D207" s="97" t="s">
        <v>1422</v>
      </c>
      <c r="E207" s="97" t="s">
        <v>937</v>
      </c>
      <c r="F207" s="84"/>
      <c r="G207" s="97" t="s">
        <v>1003</v>
      </c>
      <c r="H207" s="97" t="s">
        <v>190</v>
      </c>
      <c r="I207" s="94">
        <v>55970</v>
      </c>
      <c r="J207" s="96">
        <v>9371</v>
      </c>
      <c r="K207" s="94">
        <v>20172.072700000001</v>
      </c>
      <c r="L207" s="95">
        <v>2.880597014925373E-4</v>
      </c>
      <c r="M207" s="95">
        <v>2.5577489287999361E-3</v>
      </c>
      <c r="N207" s="95">
        <f>K207/'סכום נכסי הקרן'!$C$43</f>
        <v>4.0595081063164268E-4</v>
      </c>
    </row>
    <row r="208" spans="2:14" s="137" customFormat="1">
      <c r="B208" s="107" t="s">
        <v>1456</v>
      </c>
      <c r="C208" s="84" t="s">
        <v>1457</v>
      </c>
      <c r="D208" s="97" t="s">
        <v>1415</v>
      </c>
      <c r="E208" s="97" t="s">
        <v>937</v>
      </c>
      <c r="F208" s="84"/>
      <c r="G208" s="97" t="s">
        <v>1010</v>
      </c>
      <c r="H208" s="97" t="s">
        <v>190</v>
      </c>
      <c r="I208" s="94">
        <v>1996469</v>
      </c>
      <c r="J208" s="96">
        <v>4324</v>
      </c>
      <c r="K208" s="94">
        <v>332014.87102999998</v>
      </c>
      <c r="L208" s="95">
        <v>3.927214517723379E-3</v>
      </c>
      <c r="M208" s="95">
        <v>4.2098335324888624E-2</v>
      </c>
      <c r="N208" s="95">
        <f>K208/'סכום נכסי הקרן'!$C$43</f>
        <v>6.6815992605652663E-3</v>
      </c>
    </row>
    <row r="209" spans="2:14" s="137" customFormat="1">
      <c r="B209" s="107" t="s">
        <v>1561</v>
      </c>
      <c r="C209" s="84" t="s">
        <v>1562</v>
      </c>
      <c r="D209" s="97" t="s">
        <v>1415</v>
      </c>
      <c r="E209" s="97" t="s">
        <v>937</v>
      </c>
      <c r="F209" s="84"/>
      <c r="G209" s="97" t="s">
        <v>971</v>
      </c>
      <c r="H209" s="97" t="s">
        <v>190</v>
      </c>
      <c r="I209" s="94">
        <v>16400</v>
      </c>
      <c r="J209" s="96">
        <v>19322</v>
      </c>
      <c r="K209" s="94">
        <v>12187.235560000001</v>
      </c>
      <c r="L209" s="95">
        <v>1.2473637366733922E-4</v>
      </c>
      <c r="M209" s="95">
        <v>1.5452992442676699E-3</v>
      </c>
      <c r="N209" s="95">
        <f>K209/'סכום נכסי הקרן'!$C$43</f>
        <v>2.45260773571413E-4</v>
      </c>
    </row>
    <row r="210" spans="2:14" s="137" customFormat="1">
      <c r="B210" s="107" t="s">
        <v>1563</v>
      </c>
      <c r="C210" s="84" t="s">
        <v>1564</v>
      </c>
      <c r="D210" s="97" t="s">
        <v>1422</v>
      </c>
      <c r="E210" s="97" t="s">
        <v>937</v>
      </c>
      <c r="F210" s="84"/>
      <c r="G210" s="97" t="s">
        <v>1485</v>
      </c>
      <c r="H210" s="97" t="s">
        <v>190</v>
      </c>
      <c r="I210" s="94">
        <v>184130</v>
      </c>
      <c r="J210" s="96">
        <v>5520</v>
      </c>
      <c r="K210" s="94">
        <v>39203.957940000008</v>
      </c>
      <c r="L210" s="95">
        <v>1.3829075957329649E-4</v>
      </c>
      <c r="M210" s="95">
        <v>4.9709260380443095E-3</v>
      </c>
      <c r="N210" s="95">
        <f>K210/'סכום נכסי הקרן'!$C$43</f>
        <v>7.8895603552488821E-4</v>
      </c>
    </row>
    <row r="211" spans="2:14" s="137" customFormat="1">
      <c r="B211" s="107" t="s">
        <v>1565</v>
      </c>
      <c r="C211" s="84" t="s">
        <v>1566</v>
      </c>
      <c r="D211" s="97" t="s">
        <v>166</v>
      </c>
      <c r="E211" s="97" t="s">
        <v>937</v>
      </c>
      <c r="F211" s="84"/>
      <c r="G211" s="97" t="s">
        <v>1452</v>
      </c>
      <c r="H211" s="97" t="s">
        <v>1511</v>
      </c>
      <c r="I211" s="94">
        <v>30080</v>
      </c>
      <c r="J211" s="96">
        <v>8015</v>
      </c>
      <c r="K211" s="94">
        <v>9492.4838199999976</v>
      </c>
      <c r="L211" s="95">
        <v>1.1449823118123174E-5</v>
      </c>
      <c r="M211" s="95">
        <v>1.2036140600591688E-3</v>
      </c>
      <c r="N211" s="95">
        <f>K211/'סכום נכסי הקרן'!$C$43</f>
        <v>1.9103051822913326E-4</v>
      </c>
    </row>
    <row r="212" spans="2:14" s="137" customFormat="1">
      <c r="B212" s="107" t="s">
        <v>1567</v>
      </c>
      <c r="C212" s="84" t="s">
        <v>1568</v>
      </c>
      <c r="D212" s="97" t="s">
        <v>1415</v>
      </c>
      <c r="E212" s="97" t="s">
        <v>937</v>
      </c>
      <c r="F212" s="84"/>
      <c r="G212" s="97" t="s">
        <v>990</v>
      </c>
      <c r="H212" s="97" t="s">
        <v>190</v>
      </c>
      <c r="I212" s="94">
        <v>83605</v>
      </c>
      <c r="J212" s="96">
        <v>4093</v>
      </c>
      <c r="K212" s="94">
        <v>13160.829880000001</v>
      </c>
      <c r="L212" s="95">
        <v>2.0279038404164231E-5</v>
      </c>
      <c r="M212" s="95">
        <v>1.668747630861364E-3</v>
      </c>
      <c r="N212" s="95">
        <f>K212/'סכום נכסי הקרן'!$C$43</f>
        <v>2.6485377272961869E-4</v>
      </c>
    </row>
    <row r="213" spans="2:14" s="137" customFormat="1">
      <c r="B213" s="107" t="s">
        <v>1569</v>
      </c>
      <c r="C213" s="84" t="s">
        <v>1570</v>
      </c>
      <c r="D213" s="97" t="s">
        <v>32</v>
      </c>
      <c r="E213" s="97" t="s">
        <v>937</v>
      </c>
      <c r="F213" s="84"/>
      <c r="G213" s="97" t="s">
        <v>1018</v>
      </c>
      <c r="H213" s="97" t="s">
        <v>192</v>
      </c>
      <c r="I213" s="94">
        <v>458100</v>
      </c>
      <c r="J213" s="96">
        <v>1465.5</v>
      </c>
      <c r="K213" s="94">
        <v>28759.77202</v>
      </c>
      <c r="L213" s="95">
        <v>1.7221438076626429E-4</v>
      </c>
      <c r="M213" s="95">
        <v>3.6466394490381436E-3</v>
      </c>
      <c r="N213" s="95">
        <f>K213/'סכום נכסי הקרן'!$C$43</f>
        <v>5.7877308587630843E-4</v>
      </c>
    </row>
    <row r="214" spans="2:14" s="137" customFormat="1">
      <c r="B214" s="107" t="s">
        <v>1571</v>
      </c>
      <c r="C214" s="84" t="s">
        <v>1572</v>
      </c>
      <c r="D214" s="97" t="s">
        <v>1422</v>
      </c>
      <c r="E214" s="97" t="s">
        <v>937</v>
      </c>
      <c r="F214" s="84"/>
      <c r="G214" s="97" t="s">
        <v>1452</v>
      </c>
      <c r="H214" s="97" t="s">
        <v>190</v>
      </c>
      <c r="I214" s="94">
        <v>198090</v>
      </c>
      <c r="J214" s="96">
        <v>3521</v>
      </c>
      <c r="K214" s="94">
        <v>26824.884269999999</v>
      </c>
      <c r="L214" s="95">
        <v>3.2661981890896963E-5</v>
      </c>
      <c r="M214" s="95">
        <v>3.4013023860842398E-3</v>
      </c>
      <c r="N214" s="95">
        <f>K214/'סכום נכסי הקרן'!$C$43</f>
        <v>5.398346355606036E-4</v>
      </c>
    </row>
    <row r="215" spans="2:14" s="137" customFormat="1">
      <c r="B215" s="107" t="s">
        <v>1573</v>
      </c>
      <c r="C215" s="84" t="s">
        <v>1574</v>
      </c>
      <c r="D215" s="97" t="s">
        <v>1422</v>
      </c>
      <c r="E215" s="97" t="s">
        <v>937</v>
      </c>
      <c r="F215" s="84"/>
      <c r="G215" s="97" t="s">
        <v>1046</v>
      </c>
      <c r="H215" s="97" t="s">
        <v>190</v>
      </c>
      <c r="I215" s="94">
        <v>97623</v>
      </c>
      <c r="J215" s="96">
        <v>1624</v>
      </c>
      <c r="K215" s="94">
        <v>6097.4388499999995</v>
      </c>
      <c r="L215" s="95">
        <v>1.1633528126695901E-4</v>
      </c>
      <c r="M215" s="95">
        <v>7.7313412057109106E-4</v>
      </c>
      <c r="N215" s="95">
        <f>K215/'סכום נכסי הקרן'!$C$43</f>
        <v>1.2270728351749253E-4</v>
      </c>
    </row>
    <row r="216" spans="2:14" s="137" customFormat="1">
      <c r="B216" s="107" t="s">
        <v>1575</v>
      </c>
      <c r="C216" s="84" t="s">
        <v>1576</v>
      </c>
      <c r="D216" s="97" t="s">
        <v>32</v>
      </c>
      <c r="E216" s="97" t="s">
        <v>937</v>
      </c>
      <c r="F216" s="84"/>
      <c r="G216" s="97" t="s">
        <v>966</v>
      </c>
      <c r="H216" s="97" t="s">
        <v>192</v>
      </c>
      <c r="I216" s="94">
        <v>35540</v>
      </c>
      <c r="J216" s="96">
        <v>6844</v>
      </c>
      <c r="K216" s="94">
        <v>10419.976720000001</v>
      </c>
      <c r="L216" s="95">
        <v>1.2018032432077388E-4</v>
      </c>
      <c r="M216" s="95">
        <v>1.3212169463230358E-3</v>
      </c>
      <c r="N216" s="95">
        <f>K216/'סכום נכסי הקרן'!$C$43</f>
        <v>2.0969575408316099E-4</v>
      </c>
    </row>
    <row r="217" spans="2:14" s="137" customFormat="1">
      <c r="B217" s="107" t="s">
        <v>1577</v>
      </c>
      <c r="C217" s="84" t="s">
        <v>1578</v>
      </c>
      <c r="D217" s="97" t="s">
        <v>166</v>
      </c>
      <c r="E217" s="97" t="s">
        <v>937</v>
      </c>
      <c r="F217" s="84"/>
      <c r="G217" s="97" t="s">
        <v>1452</v>
      </c>
      <c r="H217" s="97" t="s">
        <v>1511</v>
      </c>
      <c r="I217" s="94">
        <v>13620</v>
      </c>
      <c r="J217" s="96">
        <v>25610</v>
      </c>
      <c r="K217" s="94">
        <v>13733.625260000003</v>
      </c>
      <c r="L217" s="95">
        <v>1.9386170088449046E-5</v>
      </c>
      <c r="M217" s="95">
        <v>1.7413761004988224E-3</v>
      </c>
      <c r="N217" s="95">
        <f>K217/'סכום נכסי הקרן'!$C$43</f>
        <v>2.7638093467748635E-4</v>
      </c>
    </row>
    <row r="218" spans="2:14" s="137" customFormat="1">
      <c r="B218" s="107" t="s">
        <v>1579</v>
      </c>
      <c r="C218" s="84" t="s">
        <v>1580</v>
      </c>
      <c r="D218" s="97" t="s">
        <v>1422</v>
      </c>
      <c r="E218" s="97" t="s">
        <v>937</v>
      </c>
      <c r="F218" s="84"/>
      <c r="G218" s="97" t="s">
        <v>1003</v>
      </c>
      <c r="H218" s="97" t="s">
        <v>190</v>
      </c>
      <c r="I218" s="94">
        <v>50260</v>
      </c>
      <c r="J218" s="96">
        <v>10726</v>
      </c>
      <c r="K218" s="94">
        <v>20733.353719999999</v>
      </c>
      <c r="L218" s="95">
        <v>1.898036253776435E-4</v>
      </c>
      <c r="M218" s="95">
        <v>2.6289174174828436E-3</v>
      </c>
      <c r="N218" s="95">
        <f>K218/'סכום נכסי הקרן'!$C$43</f>
        <v>4.1724625302121701E-4</v>
      </c>
    </row>
    <row r="219" spans="2:14" s="137" customFormat="1">
      <c r="B219" s="107" t="s">
        <v>1581</v>
      </c>
      <c r="C219" s="84" t="s">
        <v>1582</v>
      </c>
      <c r="D219" s="97" t="s">
        <v>1422</v>
      </c>
      <c r="E219" s="97" t="s">
        <v>937</v>
      </c>
      <c r="F219" s="84"/>
      <c r="G219" s="97" t="s">
        <v>1517</v>
      </c>
      <c r="H219" s="97" t="s">
        <v>190</v>
      </c>
      <c r="I219" s="94">
        <v>136720</v>
      </c>
      <c r="J219" s="96">
        <v>3921</v>
      </c>
      <c r="K219" s="94">
        <v>20617.60296</v>
      </c>
      <c r="L219" s="95">
        <v>2.1406423204269653E-4</v>
      </c>
      <c r="M219" s="95">
        <v>2.6142406221529428E-3</v>
      </c>
      <c r="N219" s="95">
        <f>K219/'סכום נכסי הקרן'!$C$43</f>
        <v>4.1491683870906117E-4</v>
      </c>
    </row>
    <row r="220" spans="2:14" s="137" customFormat="1">
      <c r="B220" s="107" t="s">
        <v>1583</v>
      </c>
      <c r="C220" s="84" t="s">
        <v>1584</v>
      </c>
      <c r="D220" s="97" t="s">
        <v>1415</v>
      </c>
      <c r="E220" s="97" t="s">
        <v>937</v>
      </c>
      <c r="F220" s="84"/>
      <c r="G220" s="97" t="s">
        <v>1585</v>
      </c>
      <c r="H220" s="97" t="s">
        <v>190</v>
      </c>
      <c r="I220" s="94">
        <v>41760</v>
      </c>
      <c r="J220" s="96">
        <v>5712</v>
      </c>
      <c r="K220" s="94">
        <v>9173.9837900000002</v>
      </c>
      <c r="L220" s="95">
        <v>2.8507065328691377E-5</v>
      </c>
      <c r="M220" s="95">
        <v>1.1632293597524303E-3</v>
      </c>
      <c r="N220" s="95">
        <f>K220/'סכום נכסי הקרן'!$C$43</f>
        <v>1.8462089700242108E-4</v>
      </c>
    </row>
    <row r="221" spans="2:14" s="137" customFormat="1">
      <c r="B221" s="107" t="s">
        <v>1586</v>
      </c>
      <c r="C221" s="84" t="s">
        <v>1587</v>
      </c>
      <c r="D221" s="97" t="s">
        <v>32</v>
      </c>
      <c r="E221" s="97" t="s">
        <v>937</v>
      </c>
      <c r="F221" s="84"/>
      <c r="G221" s="97" t="s">
        <v>1494</v>
      </c>
      <c r="H221" s="97" t="s">
        <v>192</v>
      </c>
      <c r="I221" s="94">
        <v>53140</v>
      </c>
      <c r="J221" s="96">
        <v>7501</v>
      </c>
      <c r="K221" s="94">
        <v>17075.75992</v>
      </c>
      <c r="L221" s="95">
        <v>2.5125856355403566E-4</v>
      </c>
      <c r="M221" s="95">
        <v>2.1651471959956243E-3</v>
      </c>
      <c r="N221" s="95">
        <f>K221/'סכום נכסי הקרן'!$C$43</f>
        <v>3.4363938127564422E-4</v>
      </c>
    </row>
    <row r="222" spans="2:14" s="137" customFormat="1">
      <c r="B222" s="107" t="s">
        <v>1588</v>
      </c>
      <c r="C222" s="84" t="s">
        <v>1589</v>
      </c>
      <c r="D222" s="97" t="s">
        <v>1422</v>
      </c>
      <c r="E222" s="97" t="s">
        <v>937</v>
      </c>
      <c r="F222" s="84"/>
      <c r="G222" s="97" t="s">
        <v>1524</v>
      </c>
      <c r="H222" s="97" t="s">
        <v>190</v>
      </c>
      <c r="I222" s="94">
        <v>72180</v>
      </c>
      <c r="J222" s="96">
        <v>7723</v>
      </c>
      <c r="K222" s="94">
        <v>21439.378539999998</v>
      </c>
      <c r="L222" s="95">
        <v>1.0918439264743043E-4</v>
      </c>
      <c r="M222" s="95">
        <v>2.7184389185163573E-3</v>
      </c>
      <c r="N222" s="95">
        <f>K222/'סכום נכסי הקרן'!$C$43</f>
        <v>4.3145457718639114E-4</v>
      </c>
    </row>
    <row r="223" spans="2:14" s="137" customFormat="1">
      <c r="B223" s="107" t="s">
        <v>1590</v>
      </c>
      <c r="C223" s="84" t="s">
        <v>1591</v>
      </c>
      <c r="D223" s="97" t="s">
        <v>32</v>
      </c>
      <c r="E223" s="97" t="s">
        <v>937</v>
      </c>
      <c r="F223" s="84"/>
      <c r="G223" s="97" t="s">
        <v>1015</v>
      </c>
      <c r="H223" s="97" t="s">
        <v>192</v>
      </c>
      <c r="I223" s="94">
        <v>92280</v>
      </c>
      <c r="J223" s="96">
        <v>4191</v>
      </c>
      <c r="K223" s="94">
        <v>16567.78962</v>
      </c>
      <c r="L223" s="95">
        <v>5.3816124857608588E-5</v>
      </c>
      <c r="M223" s="95">
        <v>2.1007383219047047E-3</v>
      </c>
      <c r="N223" s="95">
        <f>K223/'סכום נכסי הקרן'!$C$43</f>
        <v>3.3341678500957986E-4</v>
      </c>
    </row>
    <row r="224" spans="2:14" s="137" customFormat="1">
      <c r="B224" s="107" t="s">
        <v>1592</v>
      </c>
      <c r="C224" s="84" t="s">
        <v>1593</v>
      </c>
      <c r="D224" s="97" t="s">
        <v>1422</v>
      </c>
      <c r="E224" s="97" t="s">
        <v>937</v>
      </c>
      <c r="F224" s="84"/>
      <c r="G224" s="97" t="s">
        <v>955</v>
      </c>
      <c r="H224" s="97" t="s">
        <v>190</v>
      </c>
      <c r="I224" s="94">
        <v>137895</v>
      </c>
      <c r="J224" s="96">
        <v>4033</v>
      </c>
      <c r="K224" s="94">
        <v>21524.01815</v>
      </c>
      <c r="L224" s="95">
        <v>7.9874161995316034E-5</v>
      </c>
      <c r="M224" s="95">
        <v>2.729170927816103E-3</v>
      </c>
      <c r="N224" s="95">
        <f>K224/'סכום נכסי הקרן'!$C$43</f>
        <v>4.3315789834738648E-4</v>
      </c>
    </row>
    <row r="225" spans="2:14" s="137" customFormat="1">
      <c r="B225" s="107" t="s">
        <v>1594</v>
      </c>
      <c r="C225" s="84" t="s">
        <v>1595</v>
      </c>
      <c r="D225" s="97" t="s">
        <v>32</v>
      </c>
      <c r="E225" s="97" t="s">
        <v>937</v>
      </c>
      <c r="F225" s="84"/>
      <c r="G225" s="97" t="s">
        <v>1494</v>
      </c>
      <c r="H225" s="97" t="s">
        <v>192</v>
      </c>
      <c r="I225" s="94">
        <v>45170</v>
      </c>
      <c r="J225" s="96">
        <v>6369</v>
      </c>
      <c r="K225" s="94">
        <v>12324.254670000002</v>
      </c>
      <c r="L225" s="95">
        <v>7.5960848907370205E-5</v>
      </c>
      <c r="M225" s="95">
        <v>1.5626727926897723E-3</v>
      </c>
      <c r="N225" s="95">
        <f>K225/'סכום נכסי הקרן'!$C$43</f>
        <v>2.4801820061442218E-4</v>
      </c>
    </row>
    <row r="226" spans="2:14" s="137" customFormat="1">
      <c r="B226" s="107" t="s">
        <v>1596</v>
      </c>
      <c r="C226" s="84" t="s">
        <v>1597</v>
      </c>
      <c r="D226" s="97" t="s">
        <v>1422</v>
      </c>
      <c r="E226" s="97" t="s">
        <v>937</v>
      </c>
      <c r="F226" s="84"/>
      <c r="G226" s="97" t="s">
        <v>990</v>
      </c>
      <c r="H226" s="97" t="s">
        <v>190</v>
      </c>
      <c r="I226" s="94">
        <v>138175</v>
      </c>
      <c r="J226" s="96">
        <v>7417</v>
      </c>
      <c r="K226" s="94">
        <v>39415.499280000004</v>
      </c>
      <c r="L226" s="95">
        <v>7.2540765149868954E-5</v>
      </c>
      <c r="M226" s="95">
        <v>4.9977487470355322E-3</v>
      </c>
      <c r="N226" s="95">
        <f>K226/'סכום נכסי הקרן'!$C$43</f>
        <v>7.932131775515032E-4</v>
      </c>
    </row>
    <row r="227" spans="2:14" s="137" customFormat="1">
      <c r="B227" s="107" t="s">
        <v>1598</v>
      </c>
      <c r="C227" s="84" t="s">
        <v>1599</v>
      </c>
      <c r="D227" s="97" t="s">
        <v>1422</v>
      </c>
      <c r="E227" s="97" t="s">
        <v>937</v>
      </c>
      <c r="F227" s="84"/>
      <c r="G227" s="97" t="s">
        <v>990</v>
      </c>
      <c r="H227" s="97" t="s">
        <v>190</v>
      </c>
      <c r="I227" s="94">
        <v>43900</v>
      </c>
      <c r="J227" s="96">
        <v>5722</v>
      </c>
      <c r="K227" s="94">
        <v>9660.9904700000006</v>
      </c>
      <c r="L227" s="95">
        <v>3.5325568810860565E-4</v>
      </c>
      <c r="M227" s="95">
        <v>1.22498011945936E-3</v>
      </c>
      <c r="N227" s="95">
        <f>K227/'סכום נכסי הקרן'!$C$43</f>
        <v>1.9442161304530074E-4</v>
      </c>
    </row>
    <row r="228" spans="2:14" s="137" customFormat="1">
      <c r="B228" s="107" t="s">
        <v>1600</v>
      </c>
      <c r="C228" s="84" t="s">
        <v>1601</v>
      </c>
      <c r="D228" s="97" t="s">
        <v>150</v>
      </c>
      <c r="E228" s="97" t="s">
        <v>937</v>
      </c>
      <c r="F228" s="84"/>
      <c r="G228" s="97" t="s">
        <v>1018</v>
      </c>
      <c r="H228" s="97" t="s">
        <v>193</v>
      </c>
      <c r="I228" s="94">
        <v>2029710</v>
      </c>
      <c r="J228" s="96">
        <v>227.65</v>
      </c>
      <c r="K228" s="94">
        <v>24710.24667</v>
      </c>
      <c r="L228" s="95">
        <v>7.6415641713583997E-5</v>
      </c>
      <c r="M228" s="95">
        <v>3.1331736649241153E-3</v>
      </c>
      <c r="N228" s="95">
        <f>K228/'סכום נכסי הקרן'!$C$43</f>
        <v>4.9727882780208055E-4</v>
      </c>
    </row>
    <row r="229" spans="2:14" s="137" customFormat="1">
      <c r="B229" s="107" t="s">
        <v>1602</v>
      </c>
      <c r="C229" s="84" t="s">
        <v>1603</v>
      </c>
      <c r="D229" s="97" t="s">
        <v>32</v>
      </c>
      <c r="E229" s="97" t="s">
        <v>937</v>
      </c>
      <c r="F229" s="84"/>
      <c r="G229" s="97" t="s">
        <v>966</v>
      </c>
      <c r="H229" s="97" t="s">
        <v>192</v>
      </c>
      <c r="I229" s="94">
        <v>20908</v>
      </c>
      <c r="J229" s="96">
        <v>10906</v>
      </c>
      <c r="K229" s="94">
        <v>9768.2622300000003</v>
      </c>
      <c r="L229" s="95">
        <v>1.0139402477951055E-4</v>
      </c>
      <c r="M229" s="95">
        <v>1.2385818069661912E-3</v>
      </c>
      <c r="N229" s="95">
        <f>K229/'סכום נכסי הקרן'!$C$43</f>
        <v>1.9658039259054215E-4</v>
      </c>
    </row>
    <row r="230" spans="2:14" s="137" customFormat="1">
      <c r="B230" s="107" t="s">
        <v>1604</v>
      </c>
      <c r="C230" s="84" t="s">
        <v>1605</v>
      </c>
      <c r="D230" s="97" t="s">
        <v>32</v>
      </c>
      <c r="E230" s="97" t="s">
        <v>937</v>
      </c>
      <c r="F230" s="84"/>
      <c r="G230" s="97" t="s">
        <v>828</v>
      </c>
      <c r="H230" s="97" t="s">
        <v>192</v>
      </c>
      <c r="I230" s="94">
        <v>60767</v>
      </c>
      <c r="J230" s="96">
        <v>3292.5</v>
      </c>
      <c r="K230" s="94">
        <v>8571.0278300000009</v>
      </c>
      <c r="L230" s="95">
        <v>1.3040111293928224E-4</v>
      </c>
      <c r="M230" s="95">
        <v>1.0867766330674062E-3</v>
      </c>
      <c r="N230" s="95">
        <f>K230/'סכום נכסי הקרן'!$C$43</f>
        <v>1.7248677155198185E-4</v>
      </c>
    </row>
    <row r="231" spans="2:14" s="137" customFormat="1">
      <c r="B231" s="107" t="s">
        <v>1606</v>
      </c>
      <c r="C231" s="84" t="s">
        <v>1607</v>
      </c>
      <c r="D231" s="97" t="s">
        <v>1422</v>
      </c>
      <c r="E231" s="97" t="s">
        <v>937</v>
      </c>
      <c r="F231" s="84"/>
      <c r="G231" s="97" t="s">
        <v>420</v>
      </c>
      <c r="H231" s="97" t="s">
        <v>190</v>
      </c>
      <c r="I231" s="94">
        <v>129005</v>
      </c>
      <c r="J231" s="96">
        <v>9782</v>
      </c>
      <c r="K231" s="94">
        <v>48533.708960000004</v>
      </c>
      <c r="L231" s="95">
        <v>7.9512921097144962E-5</v>
      </c>
      <c r="M231" s="95">
        <v>6.1539061428788067E-3</v>
      </c>
      <c r="N231" s="95">
        <f>K231/'סכום נכסי הקרן'!$C$43</f>
        <v>9.7671165419070801E-4</v>
      </c>
    </row>
    <row r="232" spans="2:14" s="137" customFormat="1">
      <c r="B232" s="107" t="s">
        <v>1608</v>
      </c>
      <c r="C232" s="84" t="s">
        <v>1609</v>
      </c>
      <c r="D232" s="97" t="s">
        <v>1422</v>
      </c>
      <c r="E232" s="97" t="s">
        <v>937</v>
      </c>
      <c r="F232" s="84"/>
      <c r="G232" s="97" t="s">
        <v>955</v>
      </c>
      <c r="H232" s="97" t="s">
        <v>190</v>
      </c>
      <c r="I232" s="94">
        <v>355540</v>
      </c>
      <c r="J232" s="96">
        <v>4733</v>
      </c>
      <c r="K232" s="94">
        <v>64719.365729999998</v>
      </c>
      <c r="L232" s="95">
        <v>7.0028887739505673E-5</v>
      </c>
      <c r="M232" s="95">
        <v>8.2061913433674472E-3</v>
      </c>
      <c r="N232" s="95">
        <f>K232/'סכום נכסי הקרן'!$C$43</f>
        <v>1.3024382458060077E-3</v>
      </c>
    </row>
    <row r="233" spans="2:14" s="137" customFormat="1">
      <c r="B233" s="162"/>
      <c r="C233" s="162"/>
      <c r="D233" s="162"/>
    </row>
    <row r="234" spans="2:14" s="137" customFormat="1">
      <c r="B234" s="162"/>
      <c r="C234" s="162"/>
      <c r="D234" s="162"/>
    </row>
    <row r="235" spans="2:14" s="137" customFormat="1">
      <c r="B235" s="162"/>
      <c r="C235" s="162"/>
      <c r="D235" s="162"/>
    </row>
    <row r="236" spans="2:14" s="137" customFormat="1">
      <c r="B236" s="163" t="s">
        <v>2825</v>
      </c>
      <c r="C236" s="162"/>
      <c r="D236" s="162"/>
    </row>
    <row r="237" spans="2:14">
      <c r="B237" s="109" t="s">
        <v>139</v>
      </c>
      <c r="E237" s="1"/>
      <c r="F237" s="1"/>
      <c r="G237" s="1"/>
    </row>
    <row r="238" spans="2:14">
      <c r="E238" s="1"/>
      <c r="F238" s="1"/>
      <c r="G238" s="1"/>
    </row>
    <row r="239" spans="2:14">
      <c r="E239" s="1"/>
      <c r="F239" s="1"/>
      <c r="G239" s="1"/>
    </row>
    <row r="240" spans="2:14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2"/>
      <c r="E273" s="1"/>
      <c r="F273" s="1"/>
      <c r="G273" s="1"/>
    </row>
    <row r="274" spans="2:7">
      <c r="B274" s="4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2"/>
      <c r="E294" s="1"/>
      <c r="F294" s="1"/>
      <c r="G294" s="1"/>
    </row>
    <row r="295" spans="2:7">
      <c r="B295" s="4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2"/>
      <c r="E361" s="1"/>
      <c r="F361" s="1"/>
      <c r="G361" s="1"/>
    </row>
    <row r="362" spans="2:7">
      <c r="B362" s="42"/>
      <c r="E362" s="1"/>
      <c r="F362" s="1"/>
      <c r="G362" s="1"/>
    </row>
    <row r="363" spans="2:7">
      <c r="B363" s="3"/>
    </row>
  </sheetData>
  <sheetProtection password="C7AB" sheet="1" objects="1" scenarios="1"/>
  <mergeCells count="2">
    <mergeCell ref="B6:N6"/>
    <mergeCell ref="B7:N7"/>
  </mergeCells>
  <phoneticPr fontId="6" type="noConversion"/>
  <dataValidations count="4">
    <dataValidation allowBlank="1" showInputMessage="1" showErrorMessage="1" sqref="A1"/>
    <dataValidation type="list" allowBlank="1" showInputMessage="1" showErrorMessage="1" sqref="E12:E357">
      <formula1>$AW$6:$AW$23</formula1>
    </dataValidation>
    <dataValidation type="list" allowBlank="1" showInputMessage="1" showErrorMessage="1" sqref="H12:H357">
      <formula1>$BA$6:$BA$19</formula1>
    </dataValidation>
    <dataValidation type="list" allowBlank="1" showInputMessage="1" showErrorMessage="1" sqref="G230:G363 G12:G228">
      <formula1>$AY$6:$AY$29</formula1>
    </dataValidation>
  </dataValidations>
  <pageMargins left="0" right="0" top="0.51181102362204722" bottom="0.51181102362204722" header="0" footer="0.23622047244094491"/>
  <pageSetup paperSize="9" scale="61" fitToHeight="25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 enableFormatConditionsCalculation="0">
    <tabColor indexed="44"/>
    <pageSetUpPr fitToPage="1"/>
  </sheetPr>
  <dimension ref="B1:AT255"/>
  <sheetViews>
    <sheetView rightToLeft="1" zoomScaleNormal="100" workbookViewId="0"/>
  </sheetViews>
  <sheetFormatPr defaultColWidth="9.140625" defaultRowHeight="18"/>
  <cols>
    <col min="1" max="1" width="6.28515625" style="1" customWidth="1"/>
    <col min="2" max="2" width="44.7109375" style="2" customWidth="1"/>
    <col min="3" max="3" width="22.85546875" style="2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4.28515625" style="1" bestFit="1" customWidth="1"/>
    <col min="9" max="9" width="11.85546875" style="1" bestFit="1" customWidth="1"/>
    <col min="10" max="10" width="13.140625" style="1" bestFit="1" customWidth="1"/>
    <col min="11" max="11" width="11.28515625" style="1" bestFit="1" customWidth="1"/>
    <col min="12" max="12" width="11.85546875" style="1" bestFit="1" customWidth="1"/>
    <col min="13" max="13" width="11.5703125" style="1" customWidth="1"/>
    <col min="14" max="14" width="6.42578125" style="1" customWidth="1"/>
    <col min="15" max="15" width="6.7109375" style="1" customWidth="1"/>
    <col min="16" max="16" width="7.28515625" style="1" customWidth="1"/>
    <col min="17" max="28" width="5.7109375" style="1" customWidth="1"/>
    <col min="29" max="16384" width="9.140625" style="1"/>
  </cols>
  <sheetData>
    <row r="1" spans="2:46">
      <c r="B1" s="55" t="s">
        <v>206</v>
      </c>
      <c r="C1" s="78" t="s" vm="1">
        <v>271</v>
      </c>
    </row>
    <row r="2" spans="2:46">
      <c r="B2" s="55" t="s">
        <v>205</v>
      </c>
      <c r="C2" s="78" t="s">
        <v>272</v>
      </c>
    </row>
    <row r="3" spans="2:46">
      <c r="B3" s="55" t="s">
        <v>207</v>
      </c>
      <c r="C3" s="78" t="s">
        <v>273</v>
      </c>
    </row>
    <row r="4" spans="2:46">
      <c r="B4" s="55" t="s">
        <v>208</v>
      </c>
      <c r="C4" s="78">
        <v>162</v>
      </c>
    </row>
    <row r="6" spans="2:46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5"/>
      <c r="AT6" s="3"/>
    </row>
    <row r="7" spans="2:46" ht="26.25" customHeight="1">
      <c r="B7" s="233" t="s">
        <v>118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5"/>
      <c r="AQ7" s="3"/>
      <c r="AT7" s="3"/>
    </row>
    <row r="8" spans="2:46" s="3" customFormat="1" ht="47.25">
      <c r="B8" s="21" t="s">
        <v>142</v>
      </c>
      <c r="C8" s="29" t="s">
        <v>59</v>
      </c>
      <c r="D8" s="70" t="s">
        <v>146</v>
      </c>
      <c r="E8" s="70" t="s">
        <v>144</v>
      </c>
      <c r="F8" s="70" t="s">
        <v>84</v>
      </c>
      <c r="G8" s="29" t="s">
        <v>129</v>
      </c>
      <c r="H8" s="29" t="s">
        <v>0</v>
      </c>
      <c r="I8" s="29" t="s">
        <v>133</v>
      </c>
      <c r="J8" s="29" t="s">
        <v>79</v>
      </c>
      <c r="K8" s="29" t="s">
        <v>74</v>
      </c>
      <c r="L8" s="70" t="s">
        <v>209</v>
      </c>
      <c r="M8" s="30" t="s">
        <v>211</v>
      </c>
      <c r="AQ8" s="1"/>
      <c r="AR8" s="1"/>
      <c r="AT8" s="4"/>
    </row>
    <row r="9" spans="2:46" s="3" customFormat="1" ht="26.25" customHeight="1">
      <c r="B9" s="15"/>
      <c r="C9" s="16"/>
      <c r="D9" s="16"/>
      <c r="E9" s="16"/>
      <c r="F9" s="16"/>
      <c r="G9" s="16"/>
      <c r="H9" s="31" t="s">
        <v>22</v>
      </c>
      <c r="I9" s="31" t="s">
        <v>80</v>
      </c>
      <c r="J9" s="31" t="s">
        <v>23</v>
      </c>
      <c r="K9" s="31" t="s">
        <v>20</v>
      </c>
      <c r="L9" s="17" t="s">
        <v>20</v>
      </c>
      <c r="M9" s="17" t="s">
        <v>20</v>
      </c>
      <c r="AQ9" s="1"/>
      <c r="AT9" s="4"/>
    </row>
    <row r="10" spans="2:46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20" t="s">
        <v>11</v>
      </c>
      <c r="AQ10" s="1"/>
      <c r="AR10" s="3"/>
      <c r="AT10" s="1"/>
    </row>
    <row r="11" spans="2:46" s="4" customFormat="1" ht="18" customHeight="1">
      <c r="B11" s="79" t="s">
        <v>38</v>
      </c>
      <c r="C11" s="80"/>
      <c r="D11" s="80"/>
      <c r="E11" s="80"/>
      <c r="F11" s="80"/>
      <c r="G11" s="80"/>
      <c r="H11" s="88"/>
      <c r="I11" s="90"/>
      <c r="J11" s="88">
        <v>3137724.1244800007</v>
      </c>
      <c r="K11" s="80"/>
      <c r="L11" s="89">
        <v>1</v>
      </c>
      <c r="M11" s="89">
        <f>J11/'סכום נכסי הקרן'!$C$43</f>
        <v>6.3144807715823745E-2</v>
      </c>
      <c r="AQ11" s="1"/>
      <c r="AR11" s="3"/>
      <c r="AT11" s="1"/>
    </row>
    <row r="12" spans="2:46" ht="20.25">
      <c r="B12" s="81" t="s">
        <v>266</v>
      </c>
      <c r="C12" s="82"/>
      <c r="D12" s="82"/>
      <c r="E12" s="82"/>
      <c r="F12" s="82"/>
      <c r="G12" s="82"/>
      <c r="H12" s="91"/>
      <c r="I12" s="93"/>
      <c r="J12" s="91">
        <v>916071.24529000034</v>
      </c>
      <c r="K12" s="82"/>
      <c r="L12" s="92">
        <v>0.29195404342369208</v>
      </c>
      <c r="M12" s="92">
        <f>J12/'סכום נכסי הקרן'!$C$43</f>
        <v>1.8435381933846293E-2</v>
      </c>
      <c r="AR12" s="4"/>
    </row>
    <row r="13" spans="2:46">
      <c r="B13" s="101" t="s">
        <v>86</v>
      </c>
      <c r="C13" s="82"/>
      <c r="D13" s="82"/>
      <c r="E13" s="82"/>
      <c r="F13" s="82"/>
      <c r="G13" s="82"/>
      <c r="H13" s="91"/>
      <c r="I13" s="93"/>
      <c r="J13" s="91">
        <v>795623.84947999986</v>
      </c>
      <c r="K13" s="82"/>
      <c r="L13" s="92">
        <v>0.25356717732852141</v>
      </c>
      <c r="M13" s="92">
        <f>J13/'סכום נכסי הקרן'!$C$43</f>
        <v>1.6011450655453667E-2</v>
      </c>
    </row>
    <row r="14" spans="2:46">
      <c r="B14" s="87" t="s">
        <v>1610</v>
      </c>
      <c r="C14" s="84" t="s">
        <v>1611</v>
      </c>
      <c r="D14" s="97" t="s">
        <v>147</v>
      </c>
      <c r="E14" s="84" t="s">
        <v>1612</v>
      </c>
      <c r="F14" s="97" t="s">
        <v>1613</v>
      </c>
      <c r="G14" s="97" t="s">
        <v>191</v>
      </c>
      <c r="H14" s="94">
        <v>515850</v>
      </c>
      <c r="I14" s="96">
        <v>1269</v>
      </c>
      <c r="J14" s="94">
        <v>6546.1364999999996</v>
      </c>
      <c r="K14" s="95">
        <v>6.927394539835278E-3</v>
      </c>
      <c r="L14" s="95">
        <v>2.086268977227199E-3</v>
      </c>
      <c r="M14" s="95">
        <f>J14/'סכום נכסי הקרן'!$C$43</f>
        <v>1.3173705341049975E-4</v>
      </c>
    </row>
    <row r="15" spans="2:46">
      <c r="B15" s="87" t="s">
        <v>1614</v>
      </c>
      <c r="C15" s="84" t="s">
        <v>1615</v>
      </c>
      <c r="D15" s="97" t="s">
        <v>147</v>
      </c>
      <c r="E15" s="84" t="s">
        <v>1612</v>
      </c>
      <c r="F15" s="97" t="s">
        <v>1613</v>
      </c>
      <c r="G15" s="97" t="s">
        <v>191</v>
      </c>
      <c r="H15" s="94">
        <v>1515990</v>
      </c>
      <c r="I15" s="96">
        <v>1210</v>
      </c>
      <c r="J15" s="94">
        <v>18343.478999999999</v>
      </c>
      <c r="K15" s="95">
        <v>7.3423625647775857E-3</v>
      </c>
      <c r="L15" s="95">
        <v>5.8461095597561411E-3</v>
      </c>
      <c r="M15" s="95">
        <f>J15/'סכום נכסי הקרן'!$C$43</f>
        <v>3.6915146403644053E-4</v>
      </c>
    </row>
    <row r="16" spans="2:46" ht="20.25">
      <c r="B16" s="87" t="s">
        <v>1616</v>
      </c>
      <c r="C16" s="84" t="s">
        <v>1617</v>
      </c>
      <c r="D16" s="97" t="s">
        <v>147</v>
      </c>
      <c r="E16" s="84" t="s">
        <v>1612</v>
      </c>
      <c r="F16" s="97" t="s">
        <v>1613</v>
      </c>
      <c r="G16" s="97" t="s">
        <v>191</v>
      </c>
      <c r="H16" s="94">
        <v>5408600</v>
      </c>
      <c r="I16" s="96">
        <v>1400</v>
      </c>
      <c r="J16" s="94">
        <v>75720.399999999994</v>
      </c>
      <c r="K16" s="95">
        <v>6.3486779476231131E-2</v>
      </c>
      <c r="L16" s="95">
        <v>2.4132268165082474E-2</v>
      </c>
      <c r="M16" s="95">
        <f>J16/'סכום נכסי הקרן'!$C$43</f>
        <v>1.5238274330308275E-3</v>
      </c>
      <c r="AQ16" s="4"/>
    </row>
    <row r="17" spans="2:13">
      <c r="B17" s="87" t="s">
        <v>1618</v>
      </c>
      <c r="C17" s="84" t="s">
        <v>1619</v>
      </c>
      <c r="D17" s="97" t="s">
        <v>147</v>
      </c>
      <c r="E17" s="84" t="s">
        <v>1620</v>
      </c>
      <c r="F17" s="97" t="s">
        <v>1613</v>
      </c>
      <c r="G17" s="97" t="s">
        <v>191</v>
      </c>
      <c r="H17" s="94">
        <v>645306</v>
      </c>
      <c r="I17" s="96">
        <v>1205</v>
      </c>
      <c r="J17" s="94">
        <v>7775.9372999999996</v>
      </c>
      <c r="K17" s="95">
        <v>2.5306117647058823E-3</v>
      </c>
      <c r="L17" s="95">
        <v>2.4782093617897868E-3</v>
      </c>
      <c r="M17" s="95">
        <f>J17/'סכום נכסי הקרן'!$C$43</f>
        <v>1.5648605362977036E-4</v>
      </c>
    </row>
    <row r="18" spans="2:13">
      <c r="B18" s="87" t="s">
        <v>1621</v>
      </c>
      <c r="C18" s="84" t="s">
        <v>1622</v>
      </c>
      <c r="D18" s="97" t="s">
        <v>147</v>
      </c>
      <c r="E18" s="84" t="s">
        <v>1620</v>
      </c>
      <c r="F18" s="97" t="s">
        <v>1613</v>
      </c>
      <c r="G18" s="97" t="s">
        <v>191</v>
      </c>
      <c r="H18" s="94">
        <v>809116</v>
      </c>
      <c r="I18" s="96">
        <v>1207</v>
      </c>
      <c r="J18" s="94">
        <v>9766.0301199999994</v>
      </c>
      <c r="K18" s="95">
        <v>5.5407583125943634E-3</v>
      </c>
      <c r="L18" s="95">
        <v>3.1124565871827482E-3</v>
      </c>
      <c r="M18" s="95">
        <f>J18/'סכום נכסי הקרן'!$C$43</f>
        <v>1.9653547272150364E-4</v>
      </c>
    </row>
    <row r="19" spans="2:13">
      <c r="B19" s="87" t="s">
        <v>1623</v>
      </c>
      <c r="C19" s="84" t="s">
        <v>1624</v>
      </c>
      <c r="D19" s="97" t="s">
        <v>147</v>
      </c>
      <c r="E19" s="84" t="s">
        <v>1620</v>
      </c>
      <c r="F19" s="97" t="s">
        <v>1613</v>
      </c>
      <c r="G19" s="97" t="s">
        <v>191</v>
      </c>
      <c r="H19" s="94">
        <v>12032500</v>
      </c>
      <c r="I19" s="96">
        <v>1400</v>
      </c>
      <c r="J19" s="94">
        <v>168455</v>
      </c>
      <c r="K19" s="95">
        <v>3.746586581724317E-2</v>
      </c>
      <c r="L19" s="95">
        <v>5.3687001570897251E-2</v>
      </c>
      <c r="M19" s="95">
        <f>J19/'סכום נכסי הקרן'!$C$43</f>
        <v>3.3900553910334347E-3</v>
      </c>
    </row>
    <row r="20" spans="2:13">
      <c r="B20" s="87" t="s">
        <v>1625</v>
      </c>
      <c r="C20" s="84" t="s">
        <v>1626</v>
      </c>
      <c r="D20" s="97" t="s">
        <v>147</v>
      </c>
      <c r="E20" s="84" t="s">
        <v>1620</v>
      </c>
      <c r="F20" s="97" t="s">
        <v>1613</v>
      </c>
      <c r="G20" s="97" t="s">
        <v>191</v>
      </c>
      <c r="H20" s="94">
        <v>155000</v>
      </c>
      <c r="I20" s="96">
        <v>1397</v>
      </c>
      <c r="J20" s="94">
        <v>2165.35</v>
      </c>
      <c r="K20" s="95">
        <v>3.2199150390724952E-4</v>
      </c>
      <c r="L20" s="95">
        <v>6.9010209760198482E-4</v>
      </c>
      <c r="M20" s="95">
        <f>J20/'סכום נכסי הקרן'!$C$43</f>
        <v>4.3576364257363968E-5</v>
      </c>
    </row>
    <row r="21" spans="2:13">
      <c r="B21" s="87" t="s">
        <v>1627</v>
      </c>
      <c r="C21" s="84" t="s">
        <v>1628</v>
      </c>
      <c r="D21" s="97" t="s">
        <v>147</v>
      </c>
      <c r="E21" s="84" t="s">
        <v>1629</v>
      </c>
      <c r="F21" s="97" t="s">
        <v>1613</v>
      </c>
      <c r="G21" s="97" t="s">
        <v>191</v>
      </c>
      <c r="H21" s="94">
        <v>170254</v>
      </c>
      <c r="I21" s="96">
        <v>12310</v>
      </c>
      <c r="J21" s="94">
        <v>20958.267399999997</v>
      </c>
      <c r="K21" s="95">
        <v>8.8543389115831438E-3</v>
      </c>
      <c r="L21" s="95">
        <v>6.679448724152352E-3</v>
      </c>
      <c r="M21" s="95">
        <f>J21/'סכום נכסי הקרן'!$C$43</f>
        <v>4.2177250533430457E-4</v>
      </c>
    </row>
    <row r="22" spans="2:13">
      <c r="B22" s="87" t="s">
        <v>1630</v>
      </c>
      <c r="C22" s="84" t="s">
        <v>1631</v>
      </c>
      <c r="D22" s="97" t="s">
        <v>147</v>
      </c>
      <c r="E22" s="84" t="s">
        <v>1629</v>
      </c>
      <c r="F22" s="97" t="s">
        <v>1613</v>
      </c>
      <c r="G22" s="97" t="s">
        <v>191</v>
      </c>
      <c r="H22" s="94">
        <v>44581</v>
      </c>
      <c r="I22" s="96">
        <v>9713</v>
      </c>
      <c r="J22" s="94">
        <v>4330.1525299999994</v>
      </c>
      <c r="K22" s="95">
        <v>3.1390649204337418E-3</v>
      </c>
      <c r="L22" s="95">
        <v>1.3800297152375095E-3</v>
      </c>
      <c r="M22" s="95">
        <f>J22/'סכום נכסי הקרן'!$C$43</f>
        <v>8.714171101079554E-5</v>
      </c>
    </row>
    <row r="23" spans="2:13">
      <c r="B23" s="87" t="s">
        <v>1632</v>
      </c>
      <c r="C23" s="84" t="s">
        <v>1633</v>
      </c>
      <c r="D23" s="97" t="s">
        <v>147</v>
      </c>
      <c r="E23" s="84" t="s">
        <v>1629</v>
      </c>
      <c r="F23" s="97" t="s">
        <v>1613</v>
      </c>
      <c r="G23" s="97" t="s">
        <v>191</v>
      </c>
      <c r="H23" s="94">
        <v>1307218</v>
      </c>
      <c r="I23" s="96">
        <v>13960</v>
      </c>
      <c r="J23" s="94">
        <v>182487.63280000002</v>
      </c>
      <c r="K23" s="95">
        <v>4.702223021582734E-2</v>
      </c>
      <c r="L23" s="95">
        <v>5.8159234387836052E-2</v>
      </c>
      <c r="M23" s="95">
        <f>J23/'סכום נכסי הקרן'!$C$43</f>
        <v>3.6724536723194319E-3</v>
      </c>
    </row>
    <row r="24" spans="2:13">
      <c r="B24" s="87" t="s">
        <v>1634</v>
      </c>
      <c r="C24" s="84" t="s">
        <v>1635</v>
      </c>
      <c r="D24" s="97" t="s">
        <v>147</v>
      </c>
      <c r="E24" s="84" t="s">
        <v>1629</v>
      </c>
      <c r="F24" s="97" t="s">
        <v>1613</v>
      </c>
      <c r="G24" s="97" t="s">
        <v>191</v>
      </c>
      <c r="H24" s="94">
        <v>163093</v>
      </c>
      <c r="I24" s="96">
        <v>12070</v>
      </c>
      <c r="J24" s="94">
        <v>19685.325099999998</v>
      </c>
      <c r="K24" s="95">
        <v>1.5887106809132172E-3</v>
      </c>
      <c r="L24" s="95">
        <v>6.2737590428739009E-3</v>
      </c>
      <c r="M24" s="95">
        <f>J24/'סכום נכסי הקרן'!$C$43</f>
        <v>3.9615530841768292E-4</v>
      </c>
    </row>
    <row r="25" spans="2:13">
      <c r="B25" s="87" t="s">
        <v>1636</v>
      </c>
      <c r="C25" s="84" t="s">
        <v>1637</v>
      </c>
      <c r="D25" s="97" t="s">
        <v>147</v>
      </c>
      <c r="E25" s="84" t="s">
        <v>1638</v>
      </c>
      <c r="F25" s="97" t="s">
        <v>1613</v>
      </c>
      <c r="G25" s="97" t="s">
        <v>191</v>
      </c>
      <c r="H25" s="94">
        <v>225525</v>
      </c>
      <c r="I25" s="96">
        <v>980.5</v>
      </c>
      <c r="J25" s="94">
        <v>2211.2726299999999</v>
      </c>
      <c r="K25" s="95">
        <v>2.1647544948591819E-3</v>
      </c>
      <c r="L25" s="95">
        <v>7.047377469383046E-4</v>
      </c>
      <c r="M25" s="95">
        <f>J25/'סכום נכסי הקרן'!$C$43</f>
        <v>4.4500529520502096E-5</v>
      </c>
    </row>
    <row r="26" spans="2:13">
      <c r="B26" s="87" t="s">
        <v>1639</v>
      </c>
      <c r="C26" s="84" t="s">
        <v>1640</v>
      </c>
      <c r="D26" s="97" t="s">
        <v>147</v>
      </c>
      <c r="E26" s="84" t="s">
        <v>1638</v>
      </c>
      <c r="F26" s="97" t="s">
        <v>1613</v>
      </c>
      <c r="G26" s="97" t="s">
        <v>191</v>
      </c>
      <c r="H26" s="94">
        <v>163357</v>
      </c>
      <c r="I26" s="96">
        <v>12100</v>
      </c>
      <c r="J26" s="94">
        <v>19766.197</v>
      </c>
      <c r="K26" s="95">
        <v>3.9509221446529397E-3</v>
      </c>
      <c r="L26" s="95">
        <v>6.2995331061094333E-3</v>
      </c>
      <c r="M26" s="95">
        <f>J26/'סכום נכסי הקרן'!$C$43</f>
        <v>3.9778280668474608E-4</v>
      </c>
    </row>
    <row r="27" spans="2:13">
      <c r="B27" s="87" t="s">
        <v>1641</v>
      </c>
      <c r="C27" s="84" t="s">
        <v>1642</v>
      </c>
      <c r="D27" s="97" t="s">
        <v>147</v>
      </c>
      <c r="E27" s="84" t="s">
        <v>1638</v>
      </c>
      <c r="F27" s="97" t="s">
        <v>1613</v>
      </c>
      <c r="G27" s="97" t="s">
        <v>191</v>
      </c>
      <c r="H27" s="94">
        <v>16547907</v>
      </c>
      <c r="I27" s="96">
        <v>1399</v>
      </c>
      <c r="J27" s="94">
        <v>231505.21893</v>
      </c>
      <c r="K27" s="95">
        <v>8.2739535000000003E-2</v>
      </c>
      <c r="L27" s="95">
        <v>7.3781253464520621E-2</v>
      </c>
      <c r="M27" s="95">
        <f>J27/'סכום נכסי הקרן'!$C$43</f>
        <v>4.6589030630496096E-3</v>
      </c>
    </row>
    <row r="28" spans="2:13">
      <c r="B28" s="87" t="s">
        <v>1643</v>
      </c>
      <c r="C28" s="84" t="s">
        <v>1644</v>
      </c>
      <c r="D28" s="97" t="s">
        <v>147</v>
      </c>
      <c r="E28" s="84" t="s">
        <v>1638</v>
      </c>
      <c r="F28" s="97" t="s">
        <v>1613</v>
      </c>
      <c r="G28" s="97" t="s">
        <v>191</v>
      </c>
      <c r="H28" s="94">
        <v>409522</v>
      </c>
      <c r="I28" s="96">
        <v>1246</v>
      </c>
      <c r="J28" s="94">
        <v>5102.6441199999999</v>
      </c>
      <c r="K28" s="95">
        <v>3.2971024454530951E-3</v>
      </c>
      <c r="L28" s="95">
        <v>1.6262245874932154E-3</v>
      </c>
      <c r="M28" s="95">
        <f>J28/'סכום נכסי הקרן'!$C$43</f>
        <v>1.0268763888000389E-4</v>
      </c>
    </row>
    <row r="29" spans="2:13">
      <c r="B29" s="87" t="s">
        <v>1645</v>
      </c>
      <c r="C29" s="84" t="s">
        <v>1646</v>
      </c>
      <c r="D29" s="97" t="s">
        <v>147</v>
      </c>
      <c r="E29" s="84" t="s">
        <v>1620</v>
      </c>
      <c r="F29" s="97" t="s">
        <v>1613</v>
      </c>
      <c r="G29" s="97" t="s">
        <v>191</v>
      </c>
      <c r="H29" s="94">
        <v>111450</v>
      </c>
      <c r="I29" s="96">
        <v>992.5</v>
      </c>
      <c r="J29" s="94">
        <v>1106.1412499999999</v>
      </c>
      <c r="K29" s="95">
        <v>2.2318893593267974E-3</v>
      </c>
      <c r="L29" s="95">
        <v>3.5252979743186156E-4</v>
      </c>
      <c r="M29" s="95">
        <f>J29/'סכום נכסי הקרן'!$C$43</f>
        <v>2.2260426272933198E-5</v>
      </c>
    </row>
    <row r="30" spans="2:13">
      <c r="B30" s="87" t="s">
        <v>1647</v>
      </c>
      <c r="C30" s="84" t="s">
        <v>1648</v>
      </c>
      <c r="D30" s="97" t="s">
        <v>147</v>
      </c>
      <c r="E30" s="84" t="s">
        <v>1629</v>
      </c>
      <c r="F30" s="97" t="s">
        <v>1613</v>
      </c>
      <c r="G30" s="97" t="s">
        <v>191</v>
      </c>
      <c r="H30" s="94">
        <v>181722</v>
      </c>
      <c r="I30" s="96">
        <v>10840</v>
      </c>
      <c r="J30" s="94">
        <v>19698.664800000002</v>
      </c>
      <c r="K30" s="95">
        <v>2.2457483010011093E-2</v>
      </c>
      <c r="L30" s="95">
        <v>6.2780104363905995E-3</v>
      </c>
      <c r="M30" s="95">
        <f>J30/'סכום נכסי הקרן'!$C$43</f>
        <v>3.9642376184381917E-4</v>
      </c>
    </row>
    <row r="31" spans="2:13">
      <c r="B31" s="83"/>
      <c r="C31" s="84"/>
      <c r="D31" s="84"/>
      <c r="E31" s="84"/>
      <c r="F31" s="84"/>
      <c r="G31" s="84"/>
      <c r="H31" s="94"/>
      <c r="I31" s="96"/>
      <c r="J31" s="84"/>
      <c r="K31" s="84"/>
      <c r="L31" s="95"/>
      <c r="M31" s="84"/>
    </row>
    <row r="32" spans="2:13">
      <c r="B32" s="101" t="s">
        <v>87</v>
      </c>
      <c r="C32" s="82"/>
      <c r="D32" s="82"/>
      <c r="E32" s="82"/>
      <c r="F32" s="82"/>
      <c r="G32" s="82"/>
      <c r="H32" s="91"/>
      <c r="I32" s="93"/>
      <c r="J32" s="91">
        <v>120447.39581</v>
      </c>
      <c r="K32" s="82"/>
      <c r="L32" s="92">
        <v>3.8386866095170537E-2</v>
      </c>
      <c r="M32" s="92">
        <f>J32/'סכום נכסי הקרן'!$C$43</f>
        <v>2.4239312783926178E-3</v>
      </c>
    </row>
    <row r="33" spans="2:13">
      <c r="B33" s="87" t="s">
        <v>1649</v>
      </c>
      <c r="C33" s="84" t="s">
        <v>1650</v>
      </c>
      <c r="D33" s="97" t="s">
        <v>147</v>
      </c>
      <c r="E33" s="84" t="s">
        <v>1638</v>
      </c>
      <c r="F33" s="97" t="s">
        <v>1651</v>
      </c>
      <c r="G33" s="97" t="s">
        <v>191</v>
      </c>
      <c r="H33" s="94">
        <v>257000</v>
      </c>
      <c r="I33" s="96">
        <v>312.22000000000003</v>
      </c>
      <c r="J33" s="94">
        <v>802.40539999999999</v>
      </c>
      <c r="K33" s="95">
        <v>6.9459459459459457E-4</v>
      </c>
      <c r="L33" s="95">
        <v>2.5572847330323492E-4</v>
      </c>
      <c r="M33" s="95">
        <f>J33/'סכום נכסי הקרן'!$C$43</f>
        <v>1.6147925274193937E-5</v>
      </c>
    </row>
    <row r="34" spans="2:13">
      <c r="B34" s="87" t="s">
        <v>1652</v>
      </c>
      <c r="C34" s="84" t="s">
        <v>1653</v>
      </c>
      <c r="D34" s="97" t="s">
        <v>147</v>
      </c>
      <c r="E34" s="84" t="s">
        <v>1612</v>
      </c>
      <c r="F34" s="97" t="s">
        <v>1651</v>
      </c>
      <c r="G34" s="97" t="s">
        <v>191</v>
      </c>
      <c r="H34" s="94">
        <v>350000</v>
      </c>
      <c r="I34" s="96">
        <v>320.10000000000002</v>
      </c>
      <c r="J34" s="94">
        <v>1120.3499999999999</v>
      </c>
      <c r="K34" s="95">
        <v>3.9858902673248911E-3</v>
      </c>
      <c r="L34" s="95">
        <v>3.5705815921139016E-4</v>
      </c>
      <c r="M34" s="95">
        <f>J34/'סכום נכסי הקרן'!$C$43</f>
        <v>2.2546368806769213E-5</v>
      </c>
    </row>
    <row r="35" spans="2:13">
      <c r="B35" s="87" t="s">
        <v>1654</v>
      </c>
      <c r="C35" s="84" t="s">
        <v>1655</v>
      </c>
      <c r="D35" s="97" t="s">
        <v>147</v>
      </c>
      <c r="E35" s="84" t="s">
        <v>1612</v>
      </c>
      <c r="F35" s="97" t="s">
        <v>1651</v>
      </c>
      <c r="G35" s="97" t="s">
        <v>191</v>
      </c>
      <c r="H35" s="94">
        <v>1485860</v>
      </c>
      <c r="I35" s="96">
        <v>307.32</v>
      </c>
      <c r="J35" s="94">
        <v>4566.3449500000006</v>
      </c>
      <c r="K35" s="95">
        <v>5.6939774854628845E-3</v>
      </c>
      <c r="L35" s="95">
        <v>1.4553047906200988E-3</v>
      </c>
      <c r="M35" s="95">
        <f>J35/'סכום נכסי הקרן'!$C$43</f>
        <v>9.1894941171623287E-5</v>
      </c>
    </row>
    <row r="36" spans="2:13">
      <c r="B36" s="87" t="s">
        <v>1656</v>
      </c>
      <c r="C36" s="84" t="s">
        <v>1657</v>
      </c>
      <c r="D36" s="97" t="s">
        <v>147</v>
      </c>
      <c r="E36" s="84" t="s">
        <v>1612</v>
      </c>
      <c r="F36" s="97" t="s">
        <v>1651</v>
      </c>
      <c r="G36" s="97" t="s">
        <v>191</v>
      </c>
      <c r="H36" s="94">
        <v>1217430</v>
      </c>
      <c r="I36" s="96">
        <v>313.58999999999997</v>
      </c>
      <c r="J36" s="94">
        <v>3817.7387400000002</v>
      </c>
      <c r="K36" s="95">
        <v>4.9934900218857048E-3</v>
      </c>
      <c r="L36" s="95">
        <v>1.2167222447042553E-3</v>
      </c>
      <c r="M36" s="95">
        <f>J36/'סכום נכסי הקרן'!$C$43</f>
        <v>7.682969218541564E-5</v>
      </c>
    </row>
    <row r="37" spans="2:13">
      <c r="B37" s="87" t="s">
        <v>1658</v>
      </c>
      <c r="C37" s="84" t="s">
        <v>1659</v>
      </c>
      <c r="D37" s="97" t="s">
        <v>147</v>
      </c>
      <c r="E37" s="84" t="s">
        <v>1620</v>
      </c>
      <c r="F37" s="97" t="s">
        <v>1651</v>
      </c>
      <c r="G37" s="97" t="s">
        <v>191</v>
      </c>
      <c r="H37" s="94">
        <v>1110594</v>
      </c>
      <c r="I37" s="96">
        <v>311.04000000000002</v>
      </c>
      <c r="J37" s="94">
        <v>3454.39158</v>
      </c>
      <c r="K37" s="95">
        <v>1.861850796311819E-3</v>
      </c>
      <c r="L37" s="95">
        <v>1.1009226569823052E-3</v>
      </c>
      <c r="M37" s="95">
        <f>J37/'סכום נכסי הקרן'!$C$43</f>
        <v>6.9517549485141448E-5</v>
      </c>
    </row>
    <row r="38" spans="2:13">
      <c r="B38" s="87" t="s">
        <v>1660</v>
      </c>
      <c r="C38" s="84" t="s">
        <v>1661</v>
      </c>
      <c r="D38" s="97" t="s">
        <v>147</v>
      </c>
      <c r="E38" s="84" t="s">
        <v>1620</v>
      </c>
      <c r="F38" s="97" t="s">
        <v>1651</v>
      </c>
      <c r="G38" s="97" t="s">
        <v>191</v>
      </c>
      <c r="H38" s="94">
        <v>128015</v>
      </c>
      <c r="I38" s="96">
        <v>2991.38</v>
      </c>
      <c r="J38" s="94">
        <v>3829.4151099999999</v>
      </c>
      <c r="K38" s="95">
        <v>3.4044434695639056E-3</v>
      </c>
      <c r="L38" s="95">
        <v>1.2204435310687583E-3</v>
      </c>
      <c r="M38" s="95">
        <f>J38/'סכום נכסי הקרן'!$C$43</f>
        <v>7.70646720973577E-5</v>
      </c>
    </row>
    <row r="39" spans="2:13">
      <c r="B39" s="87" t="s">
        <v>1662</v>
      </c>
      <c r="C39" s="84" t="s">
        <v>1663</v>
      </c>
      <c r="D39" s="97" t="s">
        <v>147</v>
      </c>
      <c r="E39" s="84" t="s">
        <v>1620</v>
      </c>
      <c r="F39" s="97" t="s">
        <v>1651</v>
      </c>
      <c r="G39" s="97" t="s">
        <v>191</v>
      </c>
      <c r="H39" s="94">
        <v>288</v>
      </c>
      <c r="I39" s="96">
        <v>3213.38</v>
      </c>
      <c r="J39" s="94">
        <v>9.2545300000000008</v>
      </c>
      <c r="K39" s="95">
        <v>1.2932195779074988E-5</v>
      </c>
      <c r="L39" s="95">
        <v>2.9494403054104405E-6</v>
      </c>
      <c r="M39" s="95">
        <f>J39/'סכום נכסי הקרן'!$C$43</f>
        <v>1.8624184095444274E-7</v>
      </c>
    </row>
    <row r="40" spans="2:13">
      <c r="B40" s="87" t="s">
        <v>1664</v>
      </c>
      <c r="C40" s="84" t="s">
        <v>1665</v>
      </c>
      <c r="D40" s="97" t="s">
        <v>147</v>
      </c>
      <c r="E40" s="84" t="s">
        <v>1620</v>
      </c>
      <c r="F40" s="97" t="s">
        <v>1651</v>
      </c>
      <c r="G40" s="97" t="s">
        <v>191</v>
      </c>
      <c r="H40" s="94">
        <v>1054500</v>
      </c>
      <c r="I40" s="96">
        <v>341.21</v>
      </c>
      <c r="J40" s="94">
        <v>3598.0594500000002</v>
      </c>
      <c r="K40" s="95">
        <v>2.040389633733227E-3</v>
      </c>
      <c r="L40" s="95">
        <v>1.1467099423842077E-3</v>
      </c>
      <c r="M40" s="95">
        <f>J40/'סכום נכסי הקרן'!$C$43</f>
        <v>7.2408778817674132E-5</v>
      </c>
    </row>
    <row r="41" spans="2:13">
      <c r="B41" s="87" t="s">
        <v>1666</v>
      </c>
      <c r="C41" s="84" t="s">
        <v>1667</v>
      </c>
      <c r="D41" s="97" t="s">
        <v>147</v>
      </c>
      <c r="E41" s="84" t="s">
        <v>1620</v>
      </c>
      <c r="F41" s="97" t="s">
        <v>1651</v>
      </c>
      <c r="G41" s="97" t="s">
        <v>191</v>
      </c>
      <c r="H41" s="94">
        <v>100000</v>
      </c>
      <c r="I41" s="96">
        <v>3215.87</v>
      </c>
      <c r="J41" s="94">
        <v>3215.87</v>
      </c>
      <c r="K41" s="95">
        <v>5.0312501006250024E-3</v>
      </c>
      <c r="L41" s="95">
        <v>1.0249052728728821E-3</v>
      </c>
      <c r="M41" s="95">
        <f>J41/'סכום נכסי הקרן'!$C$43</f>
        <v>6.4717446382492002E-5</v>
      </c>
    </row>
    <row r="42" spans="2:13">
      <c r="B42" s="87" t="s">
        <v>1668</v>
      </c>
      <c r="C42" s="84" t="s">
        <v>1669</v>
      </c>
      <c r="D42" s="97" t="s">
        <v>147</v>
      </c>
      <c r="E42" s="84" t="s">
        <v>1620</v>
      </c>
      <c r="F42" s="97" t="s">
        <v>1651</v>
      </c>
      <c r="G42" s="97" t="s">
        <v>191</v>
      </c>
      <c r="H42" s="94">
        <v>1682883</v>
      </c>
      <c r="I42" s="96">
        <v>313.23</v>
      </c>
      <c r="J42" s="94">
        <v>5271.2944200000002</v>
      </c>
      <c r="K42" s="95">
        <v>8.4144150000000002E-4</v>
      </c>
      <c r="L42" s="95">
        <v>1.6799738316298236E-3</v>
      </c>
      <c r="M42" s="95">
        <f>J42/'סכום נכסי הקרן'!$C$43</f>
        <v>1.0608162456588087E-4</v>
      </c>
    </row>
    <row r="43" spans="2:13">
      <c r="B43" s="87" t="s">
        <v>1670</v>
      </c>
      <c r="C43" s="84" t="s">
        <v>1671</v>
      </c>
      <c r="D43" s="97" t="s">
        <v>147</v>
      </c>
      <c r="E43" s="84" t="s">
        <v>1620</v>
      </c>
      <c r="F43" s="97" t="s">
        <v>1651</v>
      </c>
      <c r="G43" s="97" t="s">
        <v>191</v>
      </c>
      <c r="H43" s="94">
        <v>261213</v>
      </c>
      <c r="I43" s="96">
        <v>3061.6</v>
      </c>
      <c r="J43" s="94">
        <v>7997.2972099999997</v>
      </c>
      <c r="K43" s="95">
        <v>4.109468657044024E-3</v>
      </c>
      <c r="L43" s="95">
        <v>2.5487572816253728E-3</v>
      </c>
      <c r="M43" s="95">
        <f>J43/'סכום נכסי הקרן'!$C$43</f>
        <v>1.6094078846253982E-4</v>
      </c>
    </row>
    <row r="44" spans="2:13">
      <c r="B44" s="87" t="s">
        <v>1672</v>
      </c>
      <c r="C44" s="84" t="s">
        <v>1673</v>
      </c>
      <c r="D44" s="97" t="s">
        <v>147</v>
      </c>
      <c r="E44" s="84" t="s">
        <v>1620</v>
      </c>
      <c r="F44" s="97" t="s">
        <v>1651</v>
      </c>
      <c r="G44" s="97" t="s">
        <v>191</v>
      </c>
      <c r="H44" s="94">
        <v>453100</v>
      </c>
      <c r="I44" s="96">
        <v>309.35000000000002</v>
      </c>
      <c r="J44" s="94">
        <v>1401.6648500000001</v>
      </c>
      <c r="K44" s="95">
        <v>1.0182022471910113E-3</v>
      </c>
      <c r="L44" s="95">
        <v>4.4671385832312173E-4</v>
      </c>
      <c r="M44" s="95">
        <f>J44/'סכום נכסי הקרן'!$C$43</f>
        <v>2.8207660687807252E-5</v>
      </c>
    </row>
    <row r="45" spans="2:13">
      <c r="B45" s="87" t="s">
        <v>1674</v>
      </c>
      <c r="C45" s="84" t="s">
        <v>1675</v>
      </c>
      <c r="D45" s="97" t="s">
        <v>147</v>
      </c>
      <c r="E45" s="84" t="s">
        <v>1620</v>
      </c>
      <c r="F45" s="97" t="s">
        <v>1651</v>
      </c>
      <c r="G45" s="97" t="s">
        <v>191</v>
      </c>
      <c r="H45" s="94">
        <v>407470</v>
      </c>
      <c r="I45" s="96">
        <v>3145.92</v>
      </c>
      <c r="J45" s="94">
        <v>12818.68022</v>
      </c>
      <c r="K45" s="95">
        <v>1.3844455014949715E-2</v>
      </c>
      <c r="L45" s="95">
        <v>4.0853432970702538E-3</v>
      </c>
      <c r="M45" s="95">
        <f>J45/'סכום נכסי הקרן'!$C$43</f>
        <v>2.5796821694663055E-4</v>
      </c>
    </row>
    <row r="46" spans="2:13">
      <c r="B46" s="87" t="s">
        <v>1676</v>
      </c>
      <c r="C46" s="84" t="s">
        <v>1677</v>
      </c>
      <c r="D46" s="97" t="s">
        <v>147</v>
      </c>
      <c r="E46" s="84" t="s">
        <v>1629</v>
      </c>
      <c r="F46" s="97" t="s">
        <v>1651</v>
      </c>
      <c r="G46" s="97" t="s">
        <v>191</v>
      </c>
      <c r="H46" s="94">
        <v>167650</v>
      </c>
      <c r="I46" s="96">
        <v>3414.69</v>
      </c>
      <c r="J46" s="94">
        <v>5724.7277899999999</v>
      </c>
      <c r="K46" s="95">
        <v>7.3012307963258409E-3</v>
      </c>
      <c r="L46" s="95">
        <v>1.8244841046848662E-3</v>
      </c>
      <c r="M46" s="95">
        <f>J46/'סכום נכסי הקרן'!$C$43</f>
        <v>1.1520669797090273E-4</v>
      </c>
    </row>
    <row r="47" spans="2:13">
      <c r="B47" s="87" t="s">
        <v>1678</v>
      </c>
      <c r="C47" s="84" t="s">
        <v>1679</v>
      </c>
      <c r="D47" s="97" t="s">
        <v>147</v>
      </c>
      <c r="E47" s="84" t="s">
        <v>1629</v>
      </c>
      <c r="F47" s="97" t="s">
        <v>1651</v>
      </c>
      <c r="G47" s="97" t="s">
        <v>191</v>
      </c>
      <c r="H47" s="94">
        <v>309184</v>
      </c>
      <c r="I47" s="96">
        <v>3113.8</v>
      </c>
      <c r="J47" s="94">
        <v>9627.3713900000002</v>
      </c>
      <c r="K47" s="95">
        <v>2.0612266666666665E-3</v>
      </c>
      <c r="L47" s="95">
        <v>3.0682657263871138E-3</v>
      </c>
      <c r="M47" s="95">
        <f>J47/'סכום נכסי הקרן'!$C$43</f>
        <v>1.9374504931376658E-4</v>
      </c>
    </row>
    <row r="48" spans="2:13">
      <c r="B48" s="87" t="s">
        <v>1680</v>
      </c>
      <c r="C48" s="84" t="s">
        <v>1681</v>
      </c>
      <c r="D48" s="97" t="s">
        <v>147</v>
      </c>
      <c r="E48" s="84" t="s">
        <v>1629</v>
      </c>
      <c r="F48" s="97" t="s">
        <v>1651</v>
      </c>
      <c r="G48" s="97" t="s">
        <v>191</v>
      </c>
      <c r="H48" s="94">
        <v>150840</v>
      </c>
      <c r="I48" s="96">
        <v>3068.84</v>
      </c>
      <c r="J48" s="94">
        <v>4629.0382499999996</v>
      </c>
      <c r="K48" s="95">
        <v>1.0774285714285714E-3</v>
      </c>
      <c r="L48" s="95">
        <v>1.4752852916179006E-3</v>
      </c>
      <c r="M48" s="95">
        <f>J48/'סכום נכסי הקרן'!$C$43</f>
        <v>9.3156606065195304E-5</v>
      </c>
    </row>
    <row r="49" spans="2:13">
      <c r="B49" s="87" t="s">
        <v>1682</v>
      </c>
      <c r="C49" s="84" t="s">
        <v>1683</v>
      </c>
      <c r="D49" s="97" t="s">
        <v>147</v>
      </c>
      <c r="E49" s="84" t="s">
        <v>1629</v>
      </c>
      <c r="F49" s="97" t="s">
        <v>1651</v>
      </c>
      <c r="G49" s="97" t="s">
        <v>191</v>
      </c>
      <c r="H49" s="94">
        <v>68000</v>
      </c>
      <c r="I49" s="96">
        <v>3202.09</v>
      </c>
      <c r="J49" s="94">
        <v>2177.4212000000002</v>
      </c>
      <c r="K49" s="95">
        <v>3.7725381414701804E-3</v>
      </c>
      <c r="L49" s="95">
        <v>6.9394921720877974E-4</v>
      </c>
      <c r="M49" s="95">
        <f>J49/'סכום נכסי הקרן'!$C$43</f>
        <v>4.3819289885194803E-5</v>
      </c>
    </row>
    <row r="50" spans="2:13">
      <c r="B50" s="87" t="s">
        <v>1684</v>
      </c>
      <c r="C50" s="84" t="s">
        <v>1685</v>
      </c>
      <c r="D50" s="97" t="s">
        <v>147</v>
      </c>
      <c r="E50" s="84" t="s">
        <v>1629</v>
      </c>
      <c r="F50" s="97" t="s">
        <v>1651</v>
      </c>
      <c r="G50" s="97" t="s">
        <v>191</v>
      </c>
      <c r="H50" s="94">
        <v>449179</v>
      </c>
      <c r="I50" s="96">
        <v>3262.08</v>
      </c>
      <c r="J50" s="94">
        <v>14652.578320000001</v>
      </c>
      <c r="K50" s="95">
        <v>1.8319385356702491E-2</v>
      </c>
      <c r="L50" s="95">
        <v>4.6698109007363093E-3</v>
      </c>
      <c r="M50" s="95">
        <f>J50/'סכום נכסי הקרן'!$C$43</f>
        <v>2.9487431139625197E-4</v>
      </c>
    </row>
    <row r="51" spans="2:13">
      <c r="B51" s="87" t="s">
        <v>1686</v>
      </c>
      <c r="C51" s="84" t="s">
        <v>1687</v>
      </c>
      <c r="D51" s="97" t="s">
        <v>147</v>
      </c>
      <c r="E51" s="84" t="s">
        <v>1638</v>
      </c>
      <c r="F51" s="97" t="s">
        <v>1651</v>
      </c>
      <c r="G51" s="97" t="s">
        <v>191</v>
      </c>
      <c r="H51" s="94">
        <v>181483</v>
      </c>
      <c r="I51" s="96">
        <v>3148.53</v>
      </c>
      <c r="J51" s="94">
        <v>5714.0466999999999</v>
      </c>
      <c r="K51" s="95">
        <v>1.2582821353465847E-3</v>
      </c>
      <c r="L51" s="95">
        <v>1.8210800163787377E-3</v>
      </c>
      <c r="M51" s="95">
        <f>J51/'סכום נכסי הקרן'!$C$43</f>
        <v>1.1499174746936456E-4</v>
      </c>
    </row>
    <row r="52" spans="2:13">
      <c r="B52" s="87" t="s">
        <v>1688</v>
      </c>
      <c r="C52" s="84" t="s">
        <v>1689</v>
      </c>
      <c r="D52" s="97" t="s">
        <v>147</v>
      </c>
      <c r="E52" s="84" t="s">
        <v>1638</v>
      </c>
      <c r="F52" s="97" t="s">
        <v>1651</v>
      </c>
      <c r="G52" s="97" t="s">
        <v>191</v>
      </c>
      <c r="H52" s="94">
        <v>116400</v>
      </c>
      <c r="I52" s="96">
        <v>3020.9</v>
      </c>
      <c r="J52" s="94">
        <v>3516.3276000000001</v>
      </c>
      <c r="K52" s="95">
        <v>7.7729549248747908E-4</v>
      </c>
      <c r="L52" s="95">
        <v>1.1206618110770792E-3</v>
      </c>
      <c r="M52" s="95">
        <f>J52/'סכום נכסי הקרן'!$C$43</f>
        <v>7.0763974574928964E-5</v>
      </c>
    </row>
    <row r="53" spans="2:13">
      <c r="B53" s="87" t="s">
        <v>1690</v>
      </c>
      <c r="C53" s="84" t="s">
        <v>1691</v>
      </c>
      <c r="D53" s="97" t="s">
        <v>147</v>
      </c>
      <c r="E53" s="84" t="s">
        <v>1638</v>
      </c>
      <c r="F53" s="97" t="s">
        <v>1651</v>
      </c>
      <c r="G53" s="97" t="s">
        <v>191</v>
      </c>
      <c r="H53" s="94">
        <v>533489</v>
      </c>
      <c r="I53" s="96">
        <v>3092.35</v>
      </c>
      <c r="J53" s="94">
        <v>16497.347099999999</v>
      </c>
      <c r="K53" s="95">
        <v>3.5625308848080133E-3</v>
      </c>
      <c r="L53" s="95">
        <v>5.2577430154838812E-3</v>
      </c>
      <c r="M53" s="95">
        <f>J53/'סכום נכסי הקרן'!$C$43</f>
        <v>3.3199917173194499E-4</v>
      </c>
    </row>
    <row r="54" spans="2:13">
      <c r="B54" s="87" t="s">
        <v>1692</v>
      </c>
      <c r="C54" s="84" t="s">
        <v>1693</v>
      </c>
      <c r="D54" s="97" t="s">
        <v>147</v>
      </c>
      <c r="E54" s="84" t="s">
        <v>1638</v>
      </c>
      <c r="F54" s="97" t="s">
        <v>1651</v>
      </c>
      <c r="G54" s="97" t="s">
        <v>191</v>
      </c>
      <c r="H54" s="94">
        <v>185200</v>
      </c>
      <c r="I54" s="96">
        <v>3206</v>
      </c>
      <c r="J54" s="94">
        <v>5937.5119999999997</v>
      </c>
      <c r="K54" s="95">
        <v>1.0383672202494615E-2</v>
      </c>
      <c r="L54" s="95">
        <v>1.8922989289200157E-3</v>
      </c>
      <c r="M54" s="95">
        <f>J54/'סכום נכסי הקרן'!$C$43</f>
        <v>1.1948885200751363E-4</v>
      </c>
    </row>
    <row r="55" spans="2:13">
      <c r="B55" s="87" t="s">
        <v>1694</v>
      </c>
      <c r="C55" s="84" t="s">
        <v>1695</v>
      </c>
      <c r="D55" s="97" t="s">
        <v>147</v>
      </c>
      <c r="E55" s="84" t="s">
        <v>1638</v>
      </c>
      <c r="F55" s="97" t="s">
        <v>1651</v>
      </c>
      <c r="G55" s="97" t="s">
        <v>191</v>
      </c>
      <c r="H55" s="94">
        <v>2000</v>
      </c>
      <c r="I55" s="96">
        <v>3412.95</v>
      </c>
      <c r="J55" s="94">
        <v>68.259</v>
      </c>
      <c r="K55" s="95">
        <v>4.1351039352171462E-5</v>
      </c>
      <c r="L55" s="95">
        <v>2.1754302574740289E-5</v>
      </c>
      <c r="M55" s="95">
        <f>J55/'סכום נכסי הקרן'!$C$43</f>
        <v>1.3736712530738252E-6</v>
      </c>
    </row>
    <row r="56" spans="2:13">
      <c r="B56" s="83"/>
      <c r="C56" s="84"/>
      <c r="D56" s="84"/>
      <c r="E56" s="84"/>
      <c r="F56" s="84"/>
      <c r="G56" s="84"/>
      <c r="H56" s="94"/>
      <c r="I56" s="96"/>
      <c r="J56" s="84"/>
      <c r="K56" s="84"/>
      <c r="L56" s="95"/>
      <c r="M56" s="84"/>
    </row>
    <row r="57" spans="2:13">
      <c r="B57" s="81" t="s">
        <v>265</v>
      </c>
      <c r="C57" s="82"/>
      <c r="D57" s="82"/>
      <c r="E57" s="82"/>
      <c r="F57" s="82"/>
      <c r="G57" s="82"/>
      <c r="H57" s="91"/>
      <c r="I57" s="93"/>
      <c r="J57" s="91">
        <v>2221652.8791900007</v>
      </c>
      <c r="K57" s="82"/>
      <c r="L57" s="92">
        <v>0.70804595657630798</v>
      </c>
      <c r="M57" s="92">
        <f>J57/'סכום נכסי הקרן'!$C$43</f>
        <v>4.4709425781977466E-2</v>
      </c>
    </row>
    <row r="58" spans="2:13">
      <c r="B58" s="101" t="s">
        <v>88</v>
      </c>
      <c r="C58" s="82"/>
      <c r="D58" s="82"/>
      <c r="E58" s="82"/>
      <c r="F58" s="82"/>
      <c r="G58" s="82"/>
      <c r="H58" s="91"/>
      <c r="I58" s="93"/>
      <c r="J58" s="91">
        <v>1916858.1930200001</v>
      </c>
      <c r="K58" s="82"/>
      <c r="L58" s="92">
        <v>0.61090717888962642</v>
      </c>
      <c r="M58" s="92">
        <f>J58/'סכום נכסי הקרן'!$C$43</f>
        <v>3.85756163432018E-2</v>
      </c>
    </row>
    <row r="59" spans="2:13">
      <c r="B59" s="87" t="s">
        <v>1696</v>
      </c>
      <c r="C59" s="84" t="s">
        <v>1697</v>
      </c>
      <c r="D59" s="97" t="s">
        <v>32</v>
      </c>
      <c r="E59" s="84"/>
      <c r="F59" s="97" t="s">
        <v>1613</v>
      </c>
      <c r="G59" s="97" t="s">
        <v>190</v>
      </c>
      <c r="H59" s="94">
        <v>2195690.0000000005</v>
      </c>
      <c r="I59" s="96">
        <v>2389</v>
      </c>
      <c r="J59" s="94">
        <v>201742.06114999996</v>
      </c>
      <c r="K59" s="95">
        <v>6.6682464988965032E-2</v>
      </c>
      <c r="L59" s="95">
        <v>6.4295665631035573E-2</v>
      </c>
      <c r="M59" s="95">
        <f>J59/'סכום נכסי הקרן'!$C$43</f>
        <v>4.0599374432326385E-3</v>
      </c>
    </row>
    <row r="60" spans="2:13">
      <c r="B60" s="87" t="s">
        <v>1698</v>
      </c>
      <c r="C60" s="84" t="s">
        <v>1699</v>
      </c>
      <c r="D60" s="97" t="s">
        <v>1422</v>
      </c>
      <c r="E60" s="84"/>
      <c r="F60" s="97" t="s">
        <v>1613</v>
      </c>
      <c r="G60" s="97" t="s">
        <v>190</v>
      </c>
      <c r="H60" s="94">
        <v>634380</v>
      </c>
      <c r="I60" s="96">
        <v>5515</v>
      </c>
      <c r="J60" s="94">
        <v>134556.37521999999</v>
      </c>
      <c r="K60" s="95">
        <v>3.5063766137779441E-3</v>
      </c>
      <c r="L60" s="95">
        <v>4.2883430754862603E-2</v>
      </c>
      <c r="M60" s="95">
        <f>J60/'סכום נכסי הקרן'!$C$43</f>
        <v>2.7078659892106412E-3</v>
      </c>
    </row>
    <row r="61" spans="2:13">
      <c r="B61" s="87" t="s">
        <v>1700</v>
      </c>
      <c r="C61" s="84" t="s">
        <v>1701</v>
      </c>
      <c r="D61" s="97" t="s">
        <v>151</v>
      </c>
      <c r="E61" s="84"/>
      <c r="F61" s="97" t="s">
        <v>1613</v>
      </c>
      <c r="G61" s="97" t="s">
        <v>200</v>
      </c>
      <c r="H61" s="94">
        <v>1419290</v>
      </c>
      <c r="I61" s="96">
        <v>1314</v>
      </c>
      <c r="J61" s="94">
        <v>69745.290150000001</v>
      </c>
      <c r="K61" s="95">
        <v>1.5303020166814209E-3</v>
      </c>
      <c r="L61" s="95">
        <v>2.2227986713637082E-2</v>
      </c>
      <c r="M61" s="95">
        <f>J61/'סכום נכסי הקרן'!$C$43</f>
        <v>1.4035819469424987E-3</v>
      </c>
    </row>
    <row r="62" spans="2:13">
      <c r="B62" s="87" t="s">
        <v>1702</v>
      </c>
      <c r="C62" s="84" t="s">
        <v>1703</v>
      </c>
      <c r="D62" s="97" t="s">
        <v>32</v>
      </c>
      <c r="E62" s="84"/>
      <c r="F62" s="97" t="s">
        <v>1613</v>
      </c>
      <c r="G62" s="97" t="s">
        <v>200</v>
      </c>
      <c r="H62" s="94">
        <v>5526</v>
      </c>
      <c r="I62" s="96">
        <v>16150</v>
      </c>
      <c r="J62" s="94">
        <v>3337.5807599999998</v>
      </c>
      <c r="K62" s="95">
        <v>6.5049915333285642E-5</v>
      </c>
      <c r="L62" s="95">
        <v>1.0636947760833246E-3</v>
      </c>
      <c r="M62" s="95">
        <f>J62/'סכום נכסי הקרן'!$C$43</f>
        <v>6.7166802104107729E-5</v>
      </c>
    </row>
    <row r="63" spans="2:13">
      <c r="B63" s="87" t="s">
        <v>1704</v>
      </c>
      <c r="C63" s="84" t="s">
        <v>1705</v>
      </c>
      <c r="D63" s="97" t="s">
        <v>1422</v>
      </c>
      <c r="E63" s="84"/>
      <c r="F63" s="97" t="s">
        <v>1613</v>
      </c>
      <c r="G63" s="97" t="s">
        <v>190</v>
      </c>
      <c r="H63" s="94">
        <v>83955</v>
      </c>
      <c r="I63" s="96">
        <v>2455</v>
      </c>
      <c r="J63" s="94">
        <v>7926.9723400000003</v>
      </c>
      <c r="K63" s="95">
        <v>7.1088060363352576E-4</v>
      </c>
      <c r="L63" s="95">
        <v>2.5263445814611564E-3</v>
      </c>
      <c r="M63" s="95">
        <f>J63/'סכום נכסי הקרן'!$C$43</f>
        <v>1.5952554282027795E-4</v>
      </c>
    </row>
    <row r="64" spans="2:13">
      <c r="B64" s="87" t="s">
        <v>1706</v>
      </c>
      <c r="C64" s="84" t="s">
        <v>1707</v>
      </c>
      <c r="D64" s="97" t="s">
        <v>32</v>
      </c>
      <c r="E64" s="84"/>
      <c r="F64" s="97" t="s">
        <v>1613</v>
      </c>
      <c r="G64" s="97" t="s">
        <v>192</v>
      </c>
      <c r="H64" s="94">
        <v>33380</v>
      </c>
      <c r="I64" s="96">
        <v>6549</v>
      </c>
      <c r="J64" s="94">
        <v>9364.8461499999994</v>
      </c>
      <c r="K64" s="95">
        <v>2.4138320531152968E-3</v>
      </c>
      <c r="L64" s="95">
        <v>2.9845983198258349E-3</v>
      </c>
      <c r="M64" s="95">
        <f>J64/'סכום נכסי הקרן'!$C$43</f>
        <v>1.8846188701437299E-4</v>
      </c>
    </row>
    <row r="65" spans="2:13">
      <c r="B65" s="87" t="s">
        <v>1708</v>
      </c>
      <c r="C65" s="84" t="s">
        <v>1709</v>
      </c>
      <c r="D65" s="97" t="s">
        <v>1422</v>
      </c>
      <c r="E65" s="84"/>
      <c r="F65" s="97" t="s">
        <v>1613</v>
      </c>
      <c r="G65" s="97" t="s">
        <v>190</v>
      </c>
      <c r="H65" s="94">
        <v>82668</v>
      </c>
      <c r="I65" s="96">
        <v>6824</v>
      </c>
      <c r="J65" s="94">
        <v>21696.30256</v>
      </c>
      <c r="K65" s="95">
        <v>3.9137560942354143E-4</v>
      </c>
      <c r="L65" s="95">
        <v>6.9146622517668342E-3</v>
      </c>
      <c r="M65" s="95">
        <f>J65/'סכום נכסי הקרן'!$C$43</f>
        <v>4.366250183076816E-4</v>
      </c>
    </row>
    <row r="66" spans="2:13">
      <c r="B66" s="87" t="s">
        <v>1710</v>
      </c>
      <c r="C66" s="84" t="s">
        <v>1711</v>
      </c>
      <c r="D66" s="97" t="s">
        <v>32</v>
      </c>
      <c r="E66" s="84"/>
      <c r="F66" s="97" t="s">
        <v>1613</v>
      </c>
      <c r="G66" s="97" t="s">
        <v>192</v>
      </c>
      <c r="H66" s="94">
        <v>41277</v>
      </c>
      <c r="I66" s="96">
        <v>4223</v>
      </c>
      <c r="J66" s="94">
        <v>7467.3848099999996</v>
      </c>
      <c r="K66" s="95">
        <v>1.2899062500000001E-2</v>
      </c>
      <c r="L66" s="95">
        <v>2.3798729632540693E-3</v>
      </c>
      <c r="M66" s="95">
        <f>J66/'סכום נכסי הקרן'!$C$43</f>
        <v>1.5027662065276589E-4</v>
      </c>
    </row>
    <row r="67" spans="2:13">
      <c r="B67" s="87" t="s">
        <v>1712</v>
      </c>
      <c r="C67" s="84" t="s">
        <v>1713</v>
      </c>
      <c r="D67" s="97" t="s">
        <v>1422</v>
      </c>
      <c r="E67" s="84"/>
      <c r="F67" s="97" t="s">
        <v>1613</v>
      </c>
      <c r="G67" s="97" t="s">
        <v>190</v>
      </c>
      <c r="H67" s="94">
        <v>12630</v>
      </c>
      <c r="I67" s="96">
        <v>21050</v>
      </c>
      <c r="J67" s="94">
        <v>10225.033289999999</v>
      </c>
      <c r="K67" s="95">
        <v>3.6529284164859004E-5</v>
      </c>
      <c r="L67" s="95">
        <v>3.2587419684942959E-3</v>
      </c>
      <c r="M67" s="95">
        <f>J67/'סכום נכסי הקרן'!$C$43</f>
        <v>2.0577263499605732E-4</v>
      </c>
    </row>
    <row r="68" spans="2:13">
      <c r="B68" s="87" t="s">
        <v>1714</v>
      </c>
      <c r="C68" s="84" t="s">
        <v>1715</v>
      </c>
      <c r="D68" s="97" t="s">
        <v>1422</v>
      </c>
      <c r="E68" s="84"/>
      <c r="F68" s="97" t="s">
        <v>1613</v>
      </c>
      <c r="G68" s="97" t="s">
        <v>190</v>
      </c>
      <c r="H68" s="94">
        <v>37436</v>
      </c>
      <c r="I68" s="96">
        <v>2076</v>
      </c>
      <c r="J68" s="94">
        <v>2989.0010499999994</v>
      </c>
      <c r="K68" s="95">
        <v>4.2783999999999999E-3</v>
      </c>
      <c r="L68" s="95">
        <v>9.5260160913456708E-4</v>
      </c>
      <c r="M68" s="95">
        <f>J68/'סכום נכסי הקרן'!$C$43</f>
        <v>6.015184543858653E-5</v>
      </c>
    </row>
    <row r="69" spans="2:13">
      <c r="B69" s="87" t="s">
        <v>1716</v>
      </c>
      <c r="C69" s="84" t="s">
        <v>1717</v>
      </c>
      <c r="D69" s="97" t="s">
        <v>1422</v>
      </c>
      <c r="E69" s="84"/>
      <c r="F69" s="97" t="s">
        <v>1613</v>
      </c>
      <c r="G69" s="97" t="s">
        <v>190</v>
      </c>
      <c r="H69" s="94">
        <v>95702</v>
      </c>
      <c r="I69" s="96">
        <v>2337</v>
      </c>
      <c r="J69" s="94">
        <v>8601.7933799999992</v>
      </c>
      <c r="K69" s="95">
        <v>4.4409280742459395E-3</v>
      </c>
      <c r="L69" s="95">
        <v>2.7414116215285595E-3</v>
      </c>
      <c r="M69" s="95">
        <f>J69/'סכום נכסי הקרן'!$C$43</f>
        <v>1.7310590971134548E-4</v>
      </c>
    </row>
    <row r="70" spans="2:13">
      <c r="B70" s="87" t="s">
        <v>1718</v>
      </c>
      <c r="C70" s="84" t="s">
        <v>1719</v>
      </c>
      <c r="D70" s="97" t="s">
        <v>1422</v>
      </c>
      <c r="E70" s="84"/>
      <c r="F70" s="97" t="s">
        <v>1613</v>
      </c>
      <c r="G70" s="97" t="s">
        <v>190</v>
      </c>
      <c r="H70" s="94">
        <v>954910</v>
      </c>
      <c r="I70" s="96">
        <v>2765</v>
      </c>
      <c r="J70" s="94">
        <v>101546.94373999999</v>
      </c>
      <c r="K70" s="95">
        <v>1.7650831792975972E-2</v>
      </c>
      <c r="L70" s="95">
        <v>3.2363247918371044E-2</v>
      </c>
      <c r="M70" s="95">
        <f>J70/'סכום נכסי הקרן'!$C$43</f>
        <v>2.0435710668650726E-3</v>
      </c>
    </row>
    <row r="71" spans="2:13">
      <c r="B71" s="87" t="s">
        <v>1720</v>
      </c>
      <c r="C71" s="84" t="s">
        <v>1721</v>
      </c>
      <c r="D71" s="97" t="s">
        <v>32</v>
      </c>
      <c r="E71" s="84"/>
      <c r="F71" s="97" t="s">
        <v>1613</v>
      </c>
      <c r="G71" s="97" t="s">
        <v>192</v>
      </c>
      <c r="H71" s="94">
        <v>29588</v>
      </c>
      <c r="I71" s="96">
        <v>2949</v>
      </c>
      <c r="J71" s="94">
        <v>3737.9174600000001</v>
      </c>
      <c r="K71" s="95">
        <v>1.498885511651469E-4</v>
      </c>
      <c r="L71" s="95">
        <v>1.1912830165142279E-3</v>
      </c>
      <c r="M71" s="95">
        <f>J71/'סכום נכסי הקרן'!$C$43</f>
        <v>7.5223337012917418E-5</v>
      </c>
    </row>
    <row r="72" spans="2:13">
      <c r="B72" s="87" t="s">
        <v>1722</v>
      </c>
      <c r="C72" s="84" t="s">
        <v>1723</v>
      </c>
      <c r="D72" s="97" t="s">
        <v>150</v>
      </c>
      <c r="E72" s="84"/>
      <c r="F72" s="97" t="s">
        <v>1613</v>
      </c>
      <c r="G72" s="97" t="s">
        <v>193</v>
      </c>
      <c r="H72" s="94">
        <v>2805791</v>
      </c>
      <c r="I72" s="96">
        <v>643</v>
      </c>
      <c r="J72" s="94">
        <v>93296.644400000005</v>
      </c>
      <c r="K72" s="95">
        <v>4.5919811879324536E-3</v>
      </c>
      <c r="L72" s="95">
        <v>2.9733858267562509E-2</v>
      </c>
      <c r="M72" s="95">
        <f>J72/'סכום נכסי הקרן'!$C$43</f>
        <v>1.8775387629547909E-3</v>
      </c>
    </row>
    <row r="73" spans="2:13">
      <c r="B73" s="87" t="s">
        <v>1724</v>
      </c>
      <c r="C73" s="84" t="s">
        <v>1725</v>
      </c>
      <c r="D73" s="97" t="s">
        <v>1422</v>
      </c>
      <c r="E73" s="84"/>
      <c r="F73" s="97" t="s">
        <v>1613</v>
      </c>
      <c r="G73" s="97" t="s">
        <v>190</v>
      </c>
      <c r="H73" s="94">
        <v>1308920</v>
      </c>
      <c r="I73" s="96">
        <v>3422</v>
      </c>
      <c r="J73" s="94">
        <v>172267.11827000001</v>
      </c>
      <c r="K73" s="95">
        <v>1.2832549019607844E-2</v>
      </c>
      <c r="L73" s="95">
        <v>5.4901932558697769E-2</v>
      </c>
      <c r="M73" s="95">
        <f>J73/'סכום נכסי הקרן'!$C$43</f>
        <v>3.4667719746460943E-3</v>
      </c>
    </row>
    <row r="74" spans="2:13">
      <c r="B74" s="87" t="s">
        <v>1726</v>
      </c>
      <c r="C74" s="84" t="s">
        <v>1727</v>
      </c>
      <c r="D74" s="97" t="s">
        <v>1422</v>
      </c>
      <c r="E74" s="84"/>
      <c r="F74" s="97" t="s">
        <v>1613</v>
      </c>
      <c r="G74" s="97" t="s">
        <v>190</v>
      </c>
      <c r="H74" s="94">
        <v>692340</v>
      </c>
      <c r="I74" s="96">
        <v>3231</v>
      </c>
      <c r="J74" s="94">
        <v>86033.117769999997</v>
      </c>
      <c r="K74" s="95">
        <v>2.0513777777777777E-2</v>
      </c>
      <c r="L74" s="95">
        <v>2.7418955381954695E-2</v>
      </c>
      <c r="M74" s="95">
        <f>J74/'סכום נכסי הקרן'!$C$43</f>
        <v>1.73136466536228E-3</v>
      </c>
    </row>
    <row r="75" spans="2:13">
      <c r="B75" s="87" t="s">
        <v>1728</v>
      </c>
      <c r="C75" s="84" t="s">
        <v>1729</v>
      </c>
      <c r="D75" s="97" t="s">
        <v>1422</v>
      </c>
      <c r="E75" s="84"/>
      <c r="F75" s="97" t="s">
        <v>1613</v>
      </c>
      <c r="G75" s="97" t="s">
        <v>190</v>
      </c>
      <c r="H75" s="94">
        <v>4350</v>
      </c>
      <c r="I75" s="96">
        <v>3017.5</v>
      </c>
      <c r="J75" s="94">
        <v>504.83076</v>
      </c>
      <c r="K75" s="95">
        <v>3.7451571244080932E-5</v>
      </c>
      <c r="L75" s="95">
        <v>1.6089074117810247E-4</v>
      </c>
      <c r="M75" s="95">
        <f>J75/'סכום נכסי הקרן'!$C$43</f>
        <v>1.0159414914947647E-5</v>
      </c>
    </row>
    <row r="76" spans="2:13">
      <c r="B76" s="87" t="s">
        <v>1730</v>
      </c>
      <c r="C76" s="84" t="s">
        <v>1731</v>
      </c>
      <c r="D76" s="97" t="s">
        <v>1422</v>
      </c>
      <c r="E76" s="84"/>
      <c r="F76" s="97" t="s">
        <v>1613</v>
      </c>
      <c r="G76" s="97" t="s">
        <v>190</v>
      </c>
      <c r="H76" s="94">
        <v>12180</v>
      </c>
      <c r="I76" s="96">
        <v>2792</v>
      </c>
      <c r="J76" s="94">
        <v>1307.8923</v>
      </c>
      <c r="K76" s="95">
        <v>9.206349206349206E-5</v>
      </c>
      <c r="L76" s="95">
        <v>4.168283278303667E-4</v>
      </c>
      <c r="M76" s="95">
        <f>J76/'סכום נכסי הקרן'!$C$43</f>
        <v>2.6320544611356848E-5</v>
      </c>
    </row>
    <row r="77" spans="2:13">
      <c r="B77" s="87" t="s">
        <v>1732</v>
      </c>
      <c r="C77" s="84" t="s">
        <v>1733</v>
      </c>
      <c r="D77" s="97" t="s">
        <v>1422</v>
      </c>
      <c r="E77" s="84"/>
      <c r="F77" s="97" t="s">
        <v>1613</v>
      </c>
      <c r="G77" s="97" t="s">
        <v>190</v>
      </c>
      <c r="H77" s="94">
        <v>2525</v>
      </c>
      <c r="I77" s="96">
        <v>5037</v>
      </c>
      <c r="J77" s="94">
        <v>489.15062</v>
      </c>
      <c r="K77" s="95">
        <v>1.2023809523809524E-4</v>
      </c>
      <c r="L77" s="95">
        <v>1.5589344397224993E-4</v>
      </c>
      <c r="M77" s="95">
        <f>J77/'סכום נכסי הקרן'!$C$43</f>
        <v>9.8438615437852663E-6</v>
      </c>
    </row>
    <row r="78" spans="2:13">
      <c r="B78" s="87" t="s">
        <v>1734</v>
      </c>
      <c r="C78" s="84" t="s">
        <v>1735</v>
      </c>
      <c r="D78" s="97" t="s">
        <v>1422</v>
      </c>
      <c r="E78" s="84"/>
      <c r="F78" s="97" t="s">
        <v>1613</v>
      </c>
      <c r="G78" s="97" t="s">
        <v>190</v>
      </c>
      <c r="H78" s="94">
        <v>435389.99999999983</v>
      </c>
      <c r="I78" s="96">
        <v>2629</v>
      </c>
      <c r="J78" s="94">
        <v>44022.866320000001</v>
      </c>
      <c r="K78" s="95">
        <v>1.5276842105263151E-2</v>
      </c>
      <c r="L78" s="95">
        <v>1.4030190218617671E-2</v>
      </c>
      <c r="M78" s="95">
        <f>J78/'סכום נכסי הקרן'!$C$43</f>
        <v>8.8593366357104402E-4</v>
      </c>
    </row>
    <row r="79" spans="2:13">
      <c r="B79" s="87" t="s">
        <v>1736</v>
      </c>
      <c r="C79" s="84" t="s">
        <v>1737</v>
      </c>
      <c r="D79" s="97" t="s">
        <v>1415</v>
      </c>
      <c r="E79" s="84"/>
      <c r="F79" s="97" t="s">
        <v>1613</v>
      </c>
      <c r="G79" s="97" t="s">
        <v>190</v>
      </c>
      <c r="H79" s="94">
        <v>160040</v>
      </c>
      <c r="I79" s="96">
        <v>3368</v>
      </c>
      <c r="J79" s="94">
        <v>20730.506130000002</v>
      </c>
      <c r="K79" s="95">
        <v>3.6372727272727272E-2</v>
      </c>
      <c r="L79" s="95">
        <v>6.6068606759479096E-3</v>
      </c>
      <c r="M79" s="95">
        <f>J79/'סכום נכסי הקרן'!$C$43</f>
        <v>4.1718894698796811E-4</v>
      </c>
    </row>
    <row r="80" spans="2:13">
      <c r="B80" s="87" t="s">
        <v>1738</v>
      </c>
      <c r="C80" s="84" t="s">
        <v>1739</v>
      </c>
      <c r="D80" s="97" t="s">
        <v>32</v>
      </c>
      <c r="E80" s="84"/>
      <c r="F80" s="97" t="s">
        <v>1613</v>
      </c>
      <c r="G80" s="97" t="s">
        <v>192</v>
      </c>
      <c r="H80" s="94">
        <v>91620</v>
      </c>
      <c r="I80" s="96">
        <v>9940</v>
      </c>
      <c r="J80" s="94">
        <v>39013.597240000003</v>
      </c>
      <c r="K80" s="95">
        <v>6.7682720074109692E-2</v>
      </c>
      <c r="L80" s="95">
        <v>1.2433724474252665E-2</v>
      </c>
      <c r="M80" s="95">
        <f>J80/'סכום נכסי הקרן'!$C$43</f>
        <v>7.851251411182163E-4</v>
      </c>
    </row>
    <row r="81" spans="2:13">
      <c r="B81" s="87" t="s">
        <v>1740</v>
      </c>
      <c r="C81" s="84" t="s">
        <v>1741</v>
      </c>
      <c r="D81" s="97" t="s">
        <v>32</v>
      </c>
      <c r="E81" s="84"/>
      <c r="F81" s="97" t="s">
        <v>1613</v>
      </c>
      <c r="G81" s="97" t="s">
        <v>192</v>
      </c>
      <c r="H81" s="94">
        <v>1080</v>
      </c>
      <c r="I81" s="96">
        <v>6850</v>
      </c>
      <c r="J81" s="94">
        <v>316.92293000000001</v>
      </c>
      <c r="K81" s="95">
        <v>5.4092362709326177E-4</v>
      </c>
      <c r="L81" s="95">
        <v>1.0100407729520264E-4</v>
      </c>
      <c r="M81" s="95">
        <f>J81/'סכום נכסי הקרן'!$C$43</f>
        <v>6.3778830393197697E-6</v>
      </c>
    </row>
    <row r="82" spans="2:13" s="137" customFormat="1">
      <c r="B82" s="87" t="s">
        <v>1742</v>
      </c>
      <c r="C82" s="84" t="s">
        <v>1743</v>
      </c>
      <c r="D82" s="97" t="s">
        <v>151</v>
      </c>
      <c r="E82" s="84"/>
      <c r="F82" s="97" t="s">
        <v>1613</v>
      </c>
      <c r="G82" s="97" t="s">
        <v>200</v>
      </c>
      <c r="H82" s="94">
        <v>7927040</v>
      </c>
      <c r="I82" s="96">
        <v>137</v>
      </c>
      <c r="J82" s="94">
        <v>40614.395540000005</v>
      </c>
      <c r="K82" s="95">
        <v>4.8694419933889933E-2</v>
      </c>
      <c r="L82" s="95">
        <v>1.2943902627746416E-2</v>
      </c>
      <c r="M82" s="95">
        <f>J82/'סכום נכסי הקרן'!$C$43</f>
        <v>8.1734024252139322E-4</v>
      </c>
    </row>
    <row r="83" spans="2:13" s="137" customFormat="1">
      <c r="B83" s="87" t="s">
        <v>1744</v>
      </c>
      <c r="C83" s="84" t="s">
        <v>1745</v>
      </c>
      <c r="D83" s="97" t="s">
        <v>1422</v>
      </c>
      <c r="E83" s="84"/>
      <c r="F83" s="97" t="s">
        <v>1613</v>
      </c>
      <c r="G83" s="97" t="s">
        <v>190</v>
      </c>
      <c r="H83" s="94">
        <v>641040</v>
      </c>
      <c r="I83" s="96">
        <v>3399</v>
      </c>
      <c r="J83" s="94">
        <v>83800.30015000001</v>
      </c>
      <c r="K83" s="95">
        <v>7.7233734939759033E-2</v>
      </c>
      <c r="L83" s="95">
        <v>2.670735119643057E-2</v>
      </c>
      <c r="M83" s="95">
        <f>J83/'סכום נכסי הקרן'!$C$43</f>
        <v>1.6864305558975837E-3</v>
      </c>
    </row>
    <row r="84" spans="2:13" s="137" customFormat="1">
      <c r="B84" s="87" t="s">
        <v>1746</v>
      </c>
      <c r="C84" s="84" t="s">
        <v>1747</v>
      </c>
      <c r="D84" s="97" t="s">
        <v>150</v>
      </c>
      <c r="E84" s="84"/>
      <c r="F84" s="97" t="s">
        <v>1613</v>
      </c>
      <c r="G84" s="97" t="s">
        <v>190</v>
      </c>
      <c r="H84" s="94">
        <v>16866</v>
      </c>
      <c r="I84" s="96">
        <v>35741</v>
      </c>
      <c r="J84" s="94">
        <v>23183.984360000002</v>
      </c>
      <c r="K84" s="95">
        <v>2.6143555805703128E-3</v>
      </c>
      <c r="L84" s="95">
        <v>7.388789912765887E-3</v>
      </c>
      <c r="M84" s="95">
        <f>J84/'סכום נכסי הקרן'!$C$43</f>
        <v>4.6656371829422003E-4</v>
      </c>
    </row>
    <row r="85" spans="2:13" s="137" customFormat="1">
      <c r="B85" s="87" t="s">
        <v>1748</v>
      </c>
      <c r="C85" s="84" t="s">
        <v>1749</v>
      </c>
      <c r="D85" s="97" t="s">
        <v>32</v>
      </c>
      <c r="E85" s="84"/>
      <c r="F85" s="97" t="s">
        <v>1613</v>
      </c>
      <c r="G85" s="97" t="s">
        <v>192</v>
      </c>
      <c r="H85" s="94">
        <v>35413.999999999993</v>
      </c>
      <c r="I85" s="96">
        <v>6488</v>
      </c>
      <c r="J85" s="94">
        <v>9842.9470399999991</v>
      </c>
      <c r="K85" s="95">
        <v>8.3061087449623067E-3</v>
      </c>
      <c r="L85" s="95">
        <v>3.1369701890637761E-3</v>
      </c>
      <c r="M85" s="95">
        <f>J85/'סכום נכסי הקרן'!$C$43</f>
        <v>1.9808337939870342E-4</v>
      </c>
    </row>
    <row r="86" spans="2:13" s="137" customFormat="1">
      <c r="B86" s="87" t="s">
        <v>1750</v>
      </c>
      <c r="C86" s="84" t="s">
        <v>1751</v>
      </c>
      <c r="D86" s="97" t="s">
        <v>32</v>
      </c>
      <c r="E86" s="84"/>
      <c r="F86" s="97" t="s">
        <v>1613</v>
      </c>
      <c r="G86" s="97" t="s">
        <v>192</v>
      </c>
      <c r="H86" s="94">
        <v>742770</v>
      </c>
      <c r="I86" s="96">
        <v>2599</v>
      </c>
      <c r="J86" s="94">
        <v>82698.942949999982</v>
      </c>
      <c r="K86" s="95">
        <v>7.4545827161911285E-2</v>
      </c>
      <c r="L86" s="95">
        <v>2.6356346086896746E-2</v>
      </c>
      <c r="M86" s="95">
        <f>J86/'סכום נכסי הקרן'!$C$43</f>
        <v>1.6642664057487987E-3</v>
      </c>
    </row>
    <row r="87" spans="2:13" s="137" customFormat="1">
      <c r="B87" s="87" t="s">
        <v>1752</v>
      </c>
      <c r="C87" s="84" t="s">
        <v>1753</v>
      </c>
      <c r="D87" s="97" t="s">
        <v>1422</v>
      </c>
      <c r="E87" s="84"/>
      <c r="F87" s="97" t="s">
        <v>1613</v>
      </c>
      <c r="G87" s="97" t="s">
        <v>190</v>
      </c>
      <c r="H87" s="94">
        <v>773247</v>
      </c>
      <c r="I87" s="96">
        <v>3354</v>
      </c>
      <c r="J87" s="94">
        <v>99744.87304999998</v>
      </c>
      <c r="K87" s="95">
        <v>2.0429238391867523E-2</v>
      </c>
      <c r="L87" s="95">
        <v>3.1788923784537688E-2</v>
      </c>
      <c r="M87" s="95">
        <f>J87/'סכום נכסי הקרן'!$C$43</f>
        <v>2.0073054798676083E-3</v>
      </c>
    </row>
    <row r="88" spans="2:13" s="137" customFormat="1">
      <c r="B88" s="87" t="s">
        <v>1754</v>
      </c>
      <c r="C88" s="84" t="s">
        <v>1755</v>
      </c>
      <c r="D88" s="97" t="s">
        <v>1422</v>
      </c>
      <c r="E88" s="84"/>
      <c r="F88" s="97" t="s">
        <v>1613</v>
      </c>
      <c r="G88" s="97" t="s">
        <v>190</v>
      </c>
      <c r="H88" s="94">
        <v>33311</v>
      </c>
      <c r="I88" s="96">
        <v>20947.5</v>
      </c>
      <c r="J88" s="94">
        <v>26958.685879999997</v>
      </c>
      <c r="K88" s="95">
        <v>3.9354603128031591E-5</v>
      </c>
      <c r="L88" s="95">
        <v>8.5917960950336013E-3</v>
      </c>
      <c r="M88" s="95">
        <f>J88/'סכום נכסי הקרן'!$C$43</f>
        <v>5.4252731235446218E-4</v>
      </c>
    </row>
    <row r="89" spans="2:13" s="137" customFormat="1">
      <c r="B89" s="87" t="s">
        <v>1756</v>
      </c>
      <c r="C89" s="84" t="s">
        <v>1757</v>
      </c>
      <c r="D89" s="97" t="s">
        <v>166</v>
      </c>
      <c r="E89" s="84"/>
      <c r="F89" s="97" t="s">
        <v>1613</v>
      </c>
      <c r="G89" s="97" t="s">
        <v>192</v>
      </c>
      <c r="H89" s="94">
        <v>9586</v>
      </c>
      <c r="I89" s="96">
        <v>10058</v>
      </c>
      <c r="J89" s="94">
        <v>4130.3645099999994</v>
      </c>
      <c r="K89" s="95">
        <v>7.1307920111027907E-4</v>
      </c>
      <c r="L89" s="95">
        <v>1.3163568070805153E-3</v>
      </c>
      <c r="M89" s="95">
        <f>J89/'סכום נכסי הקרן'!$C$43</f>
        <v>8.3121097468514846E-5</v>
      </c>
    </row>
    <row r="90" spans="2:13" s="137" customFormat="1">
      <c r="B90" s="87" t="s">
        <v>1758</v>
      </c>
      <c r="C90" s="84" t="s">
        <v>1759</v>
      </c>
      <c r="D90" s="97" t="s">
        <v>1422</v>
      </c>
      <c r="E90" s="84"/>
      <c r="F90" s="97" t="s">
        <v>1613</v>
      </c>
      <c r="G90" s="97" t="s">
        <v>190</v>
      </c>
      <c r="H90" s="94">
        <v>58521.000000000022</v>
      </c>
      <c r="I90" s="96">
        <v>3523</v>
      </c>
      <c r="J90" s="94">
        <v>7929.2783199999958</v>
      </c>
      <c r="K90" s="95">
        <v>5.4275816018845518E-5</v>
      </c>
      <c r="L90" s="95">
        <v>2.527079502667901E-3</v>
      </c>
      <c r="M90" s="95">
        <f>J90/'סכום נכסי הקרן'!$C$43</f>
        <v>1.5957194927856413E-4</v>
      </c>
    </row>
    <row r="91" spans="2:13" s="137" customFormat="1">
      <c r="B91" s="87" t="s">
        <v>1760</v>
      </c>
      <c r="C91" s="84" t="s">
        <v>1761</v>
      </c>
      <c r="D91" s="97" t="s">
        <v>1422</v>
      </c>
      <c r="E91" s="84"/>
      <c r="F91" s="97" t="s">
        <v>1613</v>
      </c>
      <c r="G91" s="97" t="s">
        <v>190</v>
      </c>
      <c r="H91" s="94">
        <v>671204</v>
      </c>
      <c r="I91" s="96">
        <v>19220</v>
      </c>
      <c r="J91" s="94">
        <v>496154.80224000005</v>
      </c>
      <c r="K91" s="95">
        <v>2.7787948645494201E-3</v>
      </c>
      <c r="L91" s="95">
        <v>0.15812569319561365</v>
      </c>
      <c r="M91" s="95">
        <f>J91/'סכום נכסי הקרן'!$C$43</f>
        <v>9.9848164917683644E-3</v>
      </c>
    </row>
    <row r="92" spans="2:13" s="137" customFormat="1">
      <c r="B92" s="87" t="s">
        <v>1762</v>
      </c>
      <c r="C92" s="84" t="s">
        <v>1763</v>
      </c>
      <c r="D92" s="97" t="s">
        <v>32</v>
      </c>
      <c r="E92" s="84"/>
      <c r="F92" s="97" t="s">
        <v>1613</v>
      </c>
      <c r="G92" s="97" t="s">
        <v>197</v>
      </c>
      <c r="H92" s="94">
        <v>20599</v>
      </c>
      <c r="I92" s="96">
        <v>9400</v>
      </c>
      <c r="J92" s="94">
        <v>879.47018000000003</v>
      </c>
      <c r="K92" s="95">
        <v>3.123426838514026E-4</v>
      </c>
      <c r="L92" s="95">
        <v>2.8028919851127775E-4</v>
      </c>
      <c r="M92" s="95">
        <f>J92/'סכום נכסי הקרן'!$C$43</f>
        <v>1.7698807544816985E-5</v>
      </c>
    </row>
    <row r="93" spans="2:13" s="137" customFormat="1">
      <c r="B93" s="83"/>
      <c r="C93" s="84"/>
      <c r="D93" s="84"/>
      <c r="E93" s="84"/>
      <c r="F93" s="84"/>
      <c r="G93" s="84"/>
      <c r="H93" s="94"/>
      <c r="I93" s="96"/>
      <c r="J93" s="84"/>
      <c r="K93" s="84"/>
      <c r="L93" s="95"/>
      <c r="M93" s="84"/>
    </row>
    <row r="94" spans="2:13" s="137" customFormat="1">
      <c r="B94" s="101" t="s">
        <v>89</v>
      </c>
      <c r="C94" s="82"/>
      <c r="D94" s="82"/>
      <c r="E94" s="82"/>
      <c r="F94" s="82"/>
      <c r="G94" s="82"/>
      <c r="H94" s="91"/>
      <c r="I94" s="93"/>
      <c r="J94" s="91">
        <v>304794.68617</v>
      </c>
      <c r="K94" s="82"/>
      <c r="L94" s="92">
        <v>9.7138777686681457E-2</v>
      </c>
      <c r="M94" s="92">
        <f>J94/'סכום נכסי הקרן'!$C$43</f>
        <v>6.1338094387756508E-3</v>
      </c>
    </row>
    <row r="95" spans="2:13" s="137" customFormat="1">
      <c r="B95" s="87" t="s">
        <v>1764</v>
      </c>
      <c r="C95" s="84" t="s">
        <v>1765</v>
      </c>
      <c r="D95" s="97" t="s">
        <v>150</v>
      </c>
      <c r="E95" s="84"/>
      <c r="F95" s="97" t="s">
        <v>1651</v>
      </c>
      <c r="G95" s="97" t="s">
        <v>190</v>
      </c>
      <c r="H95" s="94">
        <v>459350</v>
      </c>
      <c r="I95" s="96">
        <v>11785</v>
      </c>
      <c r="J95" s="94">
        <v>208200.89277999999</v>
      </c>
      <c r="K95" s="95">
        <v>1.0187731943617429E-2</v>
      </c>
      <c r="L95" s="95">
        <v>6.6354110342477637E-2</v>
      </c>
      <c r="M95" s="95">
        <f>J95/'סכום נכסי הקרן'!$C$43</f>
        <v>4.1899175387303022E-3</v>
      </c>
    </row>
    <row r="96" spans="2:13" s="137" customFormat="1">
      <c r="B96" s="87" t="s">
        <v>1766</v>
      </c>
      <c r="C96" s="84" t="s">
        <v>1767</v>
      </c>
      <c r="D96" s="97" t="s">
        <v>1422</v>
      </c>
      <c r="E96" s="84"/>
      <c r="F96" s="97" t="s">
        <v>1651</v>
      </c>
      <c r="G96" s="97" t="s">
        <v>190</v>
      </c>
      <c r="H96" s="94">
        <v>12800</v>
      </c>
      <c r="I96" s="96">
        <v>10628</v>
      </c>
      <c r="J96" s="94">
        <v>5232.0368699999999</v>
      </c>
      <c r="K96" s="95">
        <v>3.0622009569377991E-3</v>
      </c>
      <c r="L96" s="95">
        <v>1.6674623588417224E-3</v>
      </c>
      <c r="M96" s="95">
        <f>J96/'סכום נכסי הקרן'!$C$43</f>
        <v>1.0529159002243445E-4</v>
      </c>
    </row>
    <row r="97" spans="2:13" s="137" customFormat="1">
      <c r="B97" s="87" t="s">
        <v>1768</v>
      </c>
      <c r="C97" s="84" t="s">
        <v>1769</v>
      </c>
      <c r="D97" s="97" t="s">
        <v>150</v>
      </c>
      <c r="E97" s="84"/>
      <c r="F97" s="97" t="s">
        <v>1651</v>
      </c>
      <c r="G97" s="97" t="s">
        <v>193</v>
      </c>
      <c r="H97" s="94">
        <v>5814717</v>
      </c>
      <c r="I97" s="96">
        <v>157</v>
      </c>
      <c r="J97" s="94">
        <v>48021.224700000006</v>
      </c>
      <c r="K97" s="95">
        <v>7.9852198540326894E-2</v>
      </c>
      <c r="L97" s="95">
        <v>1.5304476364045652E-2</v>
      </c>
      <c r="M97" s="95">
        <f>J97/'סכום נכסי הקרן'!$C$43</f>
        <v>9.6639821719903202E-4</v>
      </c>
    </row>
    <row r="98" spans="2:13" s="137" customFormat="1">
      <c r="B98" s="87" t="s">
        <v>1770</v>
      </c>
      <c r="C98" s="84" t="s">
        <v>1771</v>
      </c>
      <c r="D98" s="97" t="s">
        <v>1422</v>
      </c>
      <c r="E98" s="84"/>
      <c r="F98" s="97" t="s">
        <v>1651</v>
      </c>
      <c r="G98" s="97" t="s">
        <v>190</v>
      </c>
      <c r="H98" s="94">
        <v>11648</v>
      </c>
      <c r="I98" s="96">
        <v>8084</v>
      </c>
      <c r="J98" s="94">
        <v>3621.48713</v>
      </c>
      <c r="K98" s="95">
        <v>7.5227539572556574E-5</v>
      </c>
      <c r="L98" s="95">
        <v>1.154176398666078E-3</v>
      </c>
      <c r="M98" s="95">
        <f>J98/'סכום נכסי הקרן'!$C$43</f>
        <v>7.2880246763911436E-5</v>
      </c>
    </row>
    <row r="99" spans="2:13" s="137" customFormat="1">
      <c r="B99" s="87" t="s">
        <v>1772</v>
      </c>
      <c r="C99" s="84" t="s">
        <v>1773</v>
      </c>
      <c r="D99" s="97" t="s">
        <v>150</v>
      </c>
      <c r="E99" s="84"/>
      <c r="F99" s="97" t="s">
        <v>1651</v>
      </c>
      <c r="G99" s="97" t="s">
        <v>190</v>
      </c>
      <c r="H99" s="94">
        <v>37142</v>
      </c>
      <c r="I99" s="96">
        <v>10085</v>
      </c>
      <c r="J99" s="94">
        <v>14406.234109999998</v>
      </c>
      <c r="K99" s="95">
        <v>1.1124368050714323E-3</v>
      </c>
      <c r="L99" s="95">
        <v>4.5913004261926536E-3</v>
      </c>
      <c r="M99" s="95">
        <f>J99/'סכום נכסי הקרן'!$C$43</f>
        <v>2.8991678257751471E-4</v>
      </c>
    </row>
    <row r="100" spans="2:13" s="137" customFormat="1">
      <c r="B100" s="87" t="s">
        <v>1774</v>
      </c>
      <c r="C100" s="84" t="s">
        <v>1775</v>
      </c>
      <c r="D100" s="97" t="s">
        <v>150</v>
      </c>
      <c r="E100" s="84"/>
      <c r="F100" s="97" t="s">
        <v>1651</v>
      </c>
      <c r="G100" s="97" t="s">
        <v>192</v>
      </c>
      <c r="H100" s="94">
        <v>9786</v>
      </c>
      <c r="I100" s="96">
        <v>10414</v>
      </c>
      <c r="J100" s="94">
        <v>4365.7826299999997</v>
      </c>
      <c r="K100" s="95">
        <v>1.9519543569003532E-4</v>
      </c>
      <c r="L100" s="95">
        <v>1.3913851112463621E-3</v>
      </c>
      <c r="M100" s="95">
        <f>J100/'סכום נכסי הקרן'!$C$43</f>
        <v>8.7858745308311566E-5</v>
      </c>
    </row>
    <row r="101" spans="2:13" s="137" customFormat="1">
      <c r="B101" s="87" t="s">
        <v>1776</v>
      </c>
      <c r="C101" s="84" t="s">
        <v>1777</v>
      </c>
      <c r="D101" s="97" t="s">
        <v>1422</v>
      </c>
      <c r="E101" s="84"/>
      <c r="F101" s="97" t="s">
        <v>1651</v>
      </c>
      <c r="G101" s="97" t="s">
        <v>190</v>
      </c>
      <c r="H101" s="94">
        <v>64931</v>
      </c>
      <c r="I101" s="96">
        <v>3569</v>
      </c>
      <c r="J101" s="94">
        <v>8912.6719000000012</v>
      </c>
      <c r="K101" s="95">
        <v>2.0481426802097756E-4</v>
      </c>
      <c r="L101" s="95">
        <v>2.8404893312528085E-3</v>
      </c>
      <c r="M101" s="95">
        <f>J101/'סכום נכסי הקרן'!$C$43</f>
        <v>1.7936215264080738E-4</v>
      </c>
    </row>
    <row r="102" spans="2:13" s="137" customFormat="1">
      <c r="B102" s="87" t="s">
        <v>1778</v>
      </c>
      <c r="C102" s="84" t="s">
        <v>1779</v>
      </c>
      <c r="D102" s="97" t="s">
        <v>32</v>
      </c>
      <c r="E102" s="84"/>
      <c r="F102" s="97" t="s">
        <v>1651</v>
      </c>
      <c r="G102" s="97" t="s">
        <v>192</v>
      </c>
      <c r="H102" s="94">
        <v>3008</v>
      </c>
      <c r="I102" s="96">
        <v>19911</v>
      </c>
      <c r="J102" s="94">
        <v>2565.7257300000001</v>
      </c>
      <c r="K102" s="95">
        <v>3.0693846230769152E-3</v>
      </c>
      <c r="L102" s="95">
        <v>8.1770277698496043E-4</v>
      </c>
      <c r="M102" s="95">
        <f>J102/'סכום נכסי הקרן'!$C$43</f>
        <v>5.1633684621410431E-5</v>
      </c>
    </row>
    <row r="103" spans="2:13" s="137" customFormat="1">
      <c r="B103" s="87" t="s">
        <v>1780</v>
      </c>
      <c r="C103" s="84" t="s">
        <v>1781</v>
      </c>
      <c r="D103" s="97" t="s">
        <v>32</v>
      </c>
      <c r="E103" s="84"/>
      <c r="F103" s="97" t="s">
        <v>1651</v>
      </c>
      <c r="G103" s="97" t="s">
        <v>192</v>
      </c>
      <c r="H103" s="94">
        <v>12846</v>
      </c>
      <c r="I103" s="96">
        <v>17206</v>
      </c>
      <c r="J103" s="94">
        <v>9468.6303200000002</v>
      </c>
      <c r="K103" s="95">
        <v>6.4669428768481833E-3</v>
      </c>
      <c r="L103" s="95">
        <v>3.0176745769735854E-3</v>
      </c>
      <c r="M103" s="95">
        <f>J103/'סכום נכסי הקרן'!$C$43</f>
        <v>1.9055048091192684E-4</v>
      </c>
    </row>
    <row r="104" spans="2:13" s="137" customFormat="1">
      <c r="B104" s="162"/>
      <c r="C104" s="162"/>
    </row>
    <row r="105" spans="2:13" s="137" customFormat="1">
      <c r="B105" s="162"/>
      <c r="C105" s="162"/>
    </row>
    <row r="106" spans="2:13" s="137" customFormat="1">
      <c r="B106" s="162"/>
      <c r="C106" s="162"/>
    </row>
    <row r="107" spans="2:13" s="137" customFormat="1">
      <c r="B107" s="163" t="s">
        <v>2825</v>
      </c>
      <c r="C107" s="162"/>
    </row>
    <row r="108" spans="2:13" s="137" customFormat="1">
      <c r="B108" s="163" t="s">
        <v>139</v>
      </c>
      <c r="C108" s="162"/>
    </row>
    <row r="109" spans="2:13" s="137" customFormat="1">
      <c r="B109" s="162"/>
      <c r="C109" s="162"/>
    </row>
    <row r="110" spans="2:13" s="137" customFormat="1">
      <c r="B110" s="162"/>
      <c r="C110" s="162"/>
    </row>
    <row r="111" spans="2:13" s="137" customFormat="1">
      <c r="B111" s="162"/>
      <c r="C111" s="162"/>
    </row>
    <row r="112" spans="2:13" s="137" customFormat="1">
      <c r="B112" s="162"/>
      <c r="C112" s="162"/>
    </row>
    <row r="113" spans="2:7" s="137" customFormat="1">
      <c r="B113" s="162"/>
      <c r="C113" s="162"/>
    </row>
    <row r="114" spans="2:7" s="137" customFormat="1">
      <c r="B114" s="162"/>
      <c r="C114" s="162"/>
    </row>
    <row r="115" spans="2:7" s="137" customFormat="1">
      <c r="B115" s="162"/>
      <c r="C115" s="162"/>
    </row>
    <row r="116" spans="2:7" s="137" customFormat="1">
      <c r="B116" s="162"/>
      <c r="C116" s="162"/>
    </row>
    <row r="117" spans="2:7" s="137" customFormat="1">
      <c r="B117" s="162"/>
      <c r="C117" s="162"/>
    </row>
    <row r="118" spans="2:7">
      <c r="D118" s="1"/>
      <c r="E118" s="1"/>
      <c r="F118" s="1"/>
      <c r="G118" s="1"/>
    </row>
    <row r="119" spans="2:7">
      <c r="D119" s="1"/>
      <c r="E119" s="1"/>
      <c r="F119" s="1"/>
      <c r="G119" s="1"/>
    </row>
    <row r="120" spans="2:7">
      <c r="D120" s="1"/>
      <c r="E120" s="1"/>
      <c r="F120" s="1"/>
      <c r="G120" s="1"/>
    </row>
    <row r="121" spans="2:7">
      <c r="D121" s="1"/>
      <c r="E121" s="1"/>
      <c r="F121" s="1"/>
      <c r="G121" s="1"/>
    </row>
    <row r="122" spans="2:7">
      <c r="D122" s="1"/>
      <c r="E122" s="1"/>
      <c r="F122" s="1"/>
      <c r="G122" s="1"/>
    </row>
    <row r="123" spans="2:7">
      <c r="D123" s="1"/>
      <c r="E123" s="1"/>
      <c r="F123" s="1"/>
      <c r="G123" s="1"/>
    </row>
    <row r="124" spans="2:7">
      <c r="D124" s="1"/>
      <c r="E124" s="1"/>
      <c r="F124" s="1"/>
      <c r="G124" s="1"/>
    </row>
    <row r="125" spans="2:7">
      <c r="D125" s="1"/>
      <c r="E125" s="1"/>
      <c r="F125" s="1"/>
      <c r="G125" s="1"/>
    </row>
    <row r="126" spans="2:7">
      <c r="D126" s="1"/>
      <c r="E126" s="1"/>
      <c r="F126" s="1"/>
      <c r="G126" s="1"/>
    </row>
    <row r="127" spans="2:7">
      <c r="D127" s="1"/>
      <c r="E127" s="1"/>
      <c r="F127" s="1"/>
      <c r="G127" s="1"/>
    </row>
    <row r="128" spans="2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2"/>
      <c r="D250" s="1"/>
      <c r="E250" s="1"/>
      <c r="F250" s="1"/>
      <c r="G250" s="1"/>
    </row>
    <row r="251" spans="2:7">
      <c r="B251" s="4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password="C7AB" sheet="1" objects="1" scenarios="1"/>
  <mergeCells count="2">
    <mergeCell ref="B6:M6"/>
    <mergeCell ref="B7:M7"/>
  </mergeCells>
  <phoneticPr fontId="6" type="noConversion"/>
  <dataValidations count="1">
    <dataValidation allowBlank="1" showInputMessage="1" showErrorMessage="1" sqref="C5:C1048576 A1:B1048576 R1:XFD2 D3:XFD1048576 D1:P2"/>
  </dataValidations>
  <pageMargins left="0" right="0" top="0.51181102362204722" bottom="0.51181102362204722" header="0" footer="0.23622047244094491"/>
  <pageSetup paperSize="9" scale="78" fitToHeight="25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 enableFormatConditionsCalculation="0">
    <tabColor indexed="44"/>
    <pageSetUpPr fitToPage="1"/>
  </sheetPr>
  <dimension ref="B1:BA309"/>
  <sheetViews>
    <sheetView rightToLeft="1" zoomScale="90" zoomScaleNormal="90" workbookViewId="0">
      <selection activeCell="C24" sqref="C24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5.28515625" style="1" bestFit="1" customWidth="1"/>
    <col min="8" max="8" width="8.140625" style="1" bestFit="1" customWidth="1"/>
    <col min="9" max="9" width="12.28515625" style="1" bestFit="1" customWidth="1"/>
    <col min="10" max="12" width="13.140625" style="1" bestFit="1" customWidth="1"/>
    <col min="13" max="13" width="8" style="1" bestFit="1" customWidth="1"/>
    <col min="14" max="14" width="10" style="1" customWidth="1"/>
    <col min="15" max="15" width="9" style="1" bestFit="1" customWidth="1"/>
    <col min="16" max="16" width="6.140625" style="1" customWidth="1"/>
    <col min="17" max="18" width="5.7109375" style="1" customWidth="1"/>
    <col min="19" max="19" width="6.85546875" style="1" customWidth="1"/>
    <col min="20" max="20" width="6.42578125" style="1" customWidth="1"/>
    <col min="21" max="21" width="6.7109375" style="1" customWidth="1"/>
    <col min="22" max="22" width="7.28515625" style="1" customWidth="1"/>
    <col min="23" max="34" width="5.7109375" style="1" customWidth="1"/>
    <col min="35" max="16384" width="9.140625" style="1"/>
  </cols>
  <sheetData>
    <row r="1" spans="2:53">
      <c r="B1" s="55" t="s">
        <v>206</v>
      </c>
      <c r="C1" s="78" t="s" vm="1">
        <v>271</v>
      </c>
    </row>
    <row r="2" spans="2:53">
      <c r="B2" s="55" t="s">
        <v>205</v>
      </c>
      <c r="C2" s="78" t="s">
        <v>272</v>
      </c>
    </row>
    <row r="3" spans="2:53">
      <c r="B3" s="55" t="s">
        <v>207</v>
      </c>
      <c r="C3" s="78" t="s">
        <v>273</v>
      </c>
    </row>
    <row r="4" spans="2:53">
      <c r="B4" s="55" t="s">
        <v>208</v>
      </c>
      <c r="C4" s="78">
        <v>162</v>
      </c>
    </row>
    <row r="6" spans="2:53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5"/>
    </row>
    <row r="7" spans="2:53" ht="26.25" customHeight="1">
      <c r="B7" s="233" t="s">
        <v>119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5"/>
      <c r="BA7" s="3"/>
    </row>
    <row r="8" spans="2:53" s="3" customFormat="1" ht="78.75">
      <c r="B8" s="21" t="s">
        <v>142</v>
      </c>
      <c r="C8" s="29" t="s">
        <v>59</v>
      </c>
      <c r="D8" s="70" t="s">
        <v>146</v>
      </c>
      <c r="E8" s="70" t="s">
        <v>144</v>
      </c>
      <c r="F8" s="74" t="s">
        <v>84</v>
      </c>
      <c r="G8" s="29" t="s">
        <v>15</v>
      </c>
      <c r="H8" s="29" t="s">
        <v>85</v>
      </c>
      <c r="I8" s="29" t="s">
        <v>129</v>
      </c>
      <c r="J8" s="29" t="s">
        <v>0</v>
      </c>
      <c r="K8" s="29" t="s">
        <v>133</v>
      </c>
      <c r="L8" s="29" t="s">
        <v>79</v>
      </c>
      <c r="M8" s="29" t="s">
        <v>74</v>
      </c>
      <c r="N8" s="70" t="s">
        <v>209</v>
      </c>
      <c r="O8" s="30" t="s">
        <v>211</v>
      </c>
      <c r="AV8" s="1"/>
      <c r="AW8" s="1"/>
    </row>
    <row r="9" spans="2:53" s="3" customFormat="1" ht="20.25">
      <c r="B9" s="15"/>
      <c r="C9" s="16"/>
      <c r="D9" s="16"/>
      <c r="E9" s="16"/>
      <c r="F9" s="16"/>
      <c r="G9" s="16"/>
      <c r="H9" s="16"/>
      <c r="I9" s="16"/>
      <c r="J9" s="31" t="s">
        <v>22</v>
      </c>
      <c r="K9" s="31" t="s">
        <v>80</v>
      </c>
      <c r="L9" s="31" t="s">
        <v>23</v>
      </c>
      <c r="M9" s="31" t="s">
        <v>20</v>
      </c>
      <c r="N9" s="31" t="s">
        <v>20</v>
      </c>
      <c r="O9" s="32" t="s">
        <v>20</v>
      </c>
      <c r="AU9" s="1"/>
      <c r="AV9" s="1"/>
      <c r="AW9" s="1"/>
      <c r="BA9" s="4"/>
    </row>
    <row r="10" spans="2:5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20" t="s">
        <v>12</v>
      </c>
      <c r="O10" s="20" t="s">
        <v>13</v>
      </c>
      <c r="AU10" s="1"/>
      <c r="AV10" s="3"/>
      <c r="AW10" s="1"/>
    </row>
    <row r="11" spans="2:53" s="4" customFormat="1" ht="18" customHeight="1">
      <c r="B11" s="79" t="s">
        <v>39</v>
      </c>
      <c r="C11" s="80"/>
      <c r="D11" s="80"/>
      <c r="E11" s="80"/>
      <c r="F11" s="80"/>
      <c r="G11" s="80"/>
      <c r="H11" s="80"/>
      <c r="I11" s="80"/>
      <c r="J11" s="88"/>
      <c r="K11" s="90"/>
      <c r="L11" s="88">
        <v>4387105.4041499998</v>
      </c>
      <c r="M11" s="80"/>
      <c r="N11" s="89">
        <v>1</v>
      </c>
      <c r="O11" s="89">
        <f>L11/'סכום נכסי הקרן'!$C$43</f>
        <v>8.8287853292396315E-2</v>
      </c>
      <c r="AU11" s="1"/>
      <c r="AV11" s="3"/>
      <c r="AW11" s="1"/>
      <c r="BA11" s="1"/>
    </row>
    <row r="12" spans="2:53" s="4" customFormat="1" ht="18" customHeight="1">
      <c r="B12" s="81" t="s">
        <v>265</v>
      </c>
      <c r="C12" s="82"/>
      <c r="D12" s="82"/>
      <c r="E12" s="82"/>
      <c r="F12" s="82"/>
      <c r="G12" s="82"/>
      <c r="H12" s="82"/>
      <c r="I12" s="82"/>
      <c r="J12" s="91"/>
      <c r="K12" s="93"/>
      <c r="L12" s="91">
        <v>4387105.4041499998</v>
      </c>
      <c r="M12" s="82"/>
      <c r="N12" s="92">
        <v>1</v>
      </c>
      <c r="O12" s="92">
        <f>L12/'סכום נכסי הקרן'!$C$43</f>
        <v>8.8287853292396315E-2</v>
      </c>
      <c r="AU12" s="1"/>
      <c r="AV12" s="3"/>
      <c r="AW12" s="1"/>
      <c r="BA12" s="1"/>
    </row>
    <row r="13" spans="2:53">
      <c r="B13" s="101" t="s">
        <v>1782</v>
      </c>
      <c r="C13" s="82"/>
      <c r="D13" s="82"/>
      <c r="E13" s="82"/>
      <c r="F13" s="82"/>
      <c r="G13" s="82"/>
      <c r="H13" s="82"/>
      <c r="I13" s="82"/>
      <c r="J13" s="91"/>
      <c r="K13" s="93"/>
      <c r="L13" s="91">
        <v>4387105.4041499998</v>
      </c>
      <c r="M13" s="82"/>
      <c r="N13" s="92">
        <v>1</v>
      </c>
      <c r="O13" s="92">
        <f>L13/'סכום נכסי הקרן'!$C$43</f>
        <v>8.8287853292396315E-2</v>
      </c>
      <c r="AV13" s="3"/>
    </row>
    <row r="14" spans="2:53" ht="20.25">
      <c r="B14" s="87" t="s">
        <v>1783</v>
      </c>
      <c r="C14" s="84" t="s">
        <v>1784</v>
      </c>
      <c r="D14" s="97" t="s">
        <v>32</v>
      </c>
      <c r="E14" s="84"/>
      <c r="F14" s="97" t="s">
        <v>1613</v>
      </c>
      <c r="G14" s="84" t="s">
        <v>358</v>
      </c>
      <c r="H14" s="84" t="s">
        <v>939</v>
      </c>
      <c r="I14" s="97" t="s">
        <v>190</v>
      </c>
      <c r="J14" s="94">
        <v>202549.96000000005</v>
      </c>
      <c r="K14" s="96">
        <v>14187.79</v>
      </c>
      <c r="L14" s="94">
        <v>110523.89964</v>
      </c>
      <c r="M14" s="95">
        <v>7.8435286455450694E-3</v>
      </c>
      <c r="N14" s="95">
        <v>2.5192898154543876E-2</v>
      </c>
      <c r="O14" s="95">
        <f>L14/'סכום נכסי הקרן'!$C$43</f>
        <v>2.2242268962786517E-3</v>
      </c>
      <c r="AV14" s="4"/>
    </row>
    <row r="15" spans="2:53">
      <c r="B15" s="87" t="s">
        <v>1785</v>
      </c>
      <c r="C15" s="84" t="s">
        <v>1786</v>
      </c>
      <c r="D15" s="97" t="s">
        <v>32</v>
      </c>
      <c r="E15" s="84"/>
      <c r="F15" s="97" t="s">
        <v>1651</v>
      </c>
      <c r="G15" s="84" t="s">
        <v>654</v>
      </c>
      <c r="H15" s="84" t="s">
        <v>939</v>
      </c>
      <c r="I15" s="97" t="s">
        <v>190</v>
      </c>
      <c r="J15" s="94">
        <v>918536.07</v>
      </c>
      <c r="K15" s="96">
        <v>10615</v>
      </c>
      <c r="L15" s="94">
        <v>374995.01429000002</v>
      </c>
      <c r="M15" s="95">
        <v>4.7722336746026932E-2</v>
      </c>
      <c r="N15" s="95">
        <v>8.5476636584858892E-2</v>
      </c>
      <c r="O15" s="95">
        <f>L15/'סכום נכסי הקרן'!$C$43</f>
        <v>7.5465487507314971E-3</v>
      </c>
    </row>
    <row r="16" spans="2:53">
      <c r="B16" s="87" t="s">
        <v>1787</v>
      </c>
      <c r="C16" s="84" t="s">
        <v>1788</v>
      </c>
      <c r="D16" s="97" t="s">
        <v>32</v>
      </c>
      <c r="E16" s="84"/>
      <c r="F16" s="97" t="s">
        <v>1651</v>
      </c>
      <c r="G16" s="84" t="s">
        <v>714</v>
      </c>
      <c r="H16" s="84" t="s">
        <v>939</v>
      </c>
      <c r="I16" s="97" t="s">
        <v>193</v>
      </c>
      <c r="J16" s="94">
        <v>281712.14</v>
      </c>
      <c r="K16" s="96">
        <v>13218.51</v>
      </c>
      <c r="L16" s="94">
        <v>192569.63294000001</v>
      </c>
      <c r="M16" s="95">
        <v>8.5383253437594772E-2</v>
      </c>
      <c r="N16" s="95">
        <v>4.3894462339071683E-2</v>
      </c>
      <c r="O16" s="95">
        <f>L16/'סכום נכסי הקרן'!$C$43</f>
        <v>3.8753478513405756E-3</v>
      </c>
    </row>
    <row r="17" spans="2:47">
      <c r="B17" s="87" t="s">
        <v>1789</v>
      </c>
      <c r="C17" s="84" t="s">
        <v>1790</v>
      </c>
      <c r="D17" s="97" t="s">
        <v>32</v>
      </c>
      <c r="E17" s="84"/>
      <c r="F17" s="97" t="s">
        <v>1651</v>
      </c>
      <c r="G17" s="84" t="s">
        <v>714</v>
      </c>
      <c r="H17" s="84" t="s">
        <v>939</v>
      </c>
      <c r="I17" s="97" t="s">
        <v>192</v>
      </c>
      <c r="J17" s="94">
        <v>18524.580000000002</v>
      </c>
      <c r="K17" s="96">
        <v>86380</v>
      </c>
      <c r="L17" s="94">
        <v>68548.963790000009</v>
      </c>
      <c r="M17" s="95">
        <v>0.12602358535706831</v>
      </c>
      <c r="N17" s="95">
        <v>1.5625100715646323E-2</v>
      </c>
      <c r="O17" s="95">
        <f>L17/'סכום נכסי הקרן'!$C$43</f>
        <v>1.3795065996618991E-3</v>
      </c>
    </row>
    <row r="18" spans="2:47">
      <c r="B18" s="87" t="s">
        <v>1791</v>
      </c>
      <c r="C18" s="84" t="s">
        <v>1792</v>
      </c>
      <c r="D18" s="97" t="s">
        <v>32</v>
      </c>
      <c r="E18" s="84"/>
      <c r="F18" s="97" t="s">
        <v>1651</v>
      </c>
      <c r="G18" s="84" t="s">
        <v>714</v>
      </c>
      <c r="H18" s="84" t="s">
        <v>939</v>
      </c>
      <c r="I18" s="97" t="s">
        <v>192</v>
      </c>
      <c r="J18" s="94">
        <v>20418.919999999998</v>
      </c>
      <c r="K18" s="96">
        <v>155978</v>
      </c>
      <c r="L18" s="94">
        <v>136438.02980000002</v>
      </c>
      <c r="M18" s="95">
        <v>6.425836758487069E-2</v>
      </c>
      <c r="N18" s="95">
        <v>3.109978385085891E-2</v>
      </c>
      <c r="O18" s="95">
        <f>L18/'סכום נכסי הקרן'!$C$43</f>
        <v>2.7457331540498677E-3</v>
      </c>
    </row>
    <row r="19" spans="2:47" ht="20.25">
      <c r="B19" s="87" t="s">
        <v>1793</v>
      </c>
      <c r="C19" s="84" t="s">
        <v>1794</v>
      </c>
      <c r="D19" s="97" t="s">
        <v>32</v>
      </c>
      <c r="E19" s="84"/>
      <c r="F19" s="97" t="s">
        <v>1651</v>
      </c>
      <c r="G19" s="84" t="s">
        <v>1057</v>
      </c>
      <c r="H19" s="84" t="s">
        <v>939</v>
      </c>
      <c r="I19" s="97" t="s">
        <v>192</v>
      </c>
      <c r="J19" s="94">
        <v>231529.82</v>
      </c>
      <c r="K19" s="96">
        <v>17722</v>
      </c>
      <c r="L19" s="94">
        <v>175775.76033000002</v>
      </c>
      <c r="M19" s="95">
        <v>4.042409952930668E-2</v>
      </c>
      <c r="N19" s="95">
        <v>4.0066454789010594E-2</v>
      </c>
      <c r="O19" s="95">
        <f>L19/'סכום נכסי הקרן'!$C$43</f>
        <v>3.537381282358597E-3</v>
      </c>
      <c r="AU19" s="4"/>
    </row>
    <row r="20" spans="2:47">
      <c r="B20" s="87" t="s">
        <v>1795</v>
      </c>
      <c r="C20" s="84" t="s">
        <v>1796</v>
      </c>
      <c r="D20" s="97" t="s">
        <v>32</v>
      </c>
      <c r="E20" s="84"/>
      <c r="F20" s="97" t="s">
        <v>1651</v>
      </c>
      <c r="G20" s="84" t="s">
        <v>1057</v>
      </c>
      <c r="H20" s="84" t="s">
        <v>939</v>
      </c>
      <c r="I20" s="97" t="s">
        <v>190</v>
      </c>
      <c r="J20" s="94">
        <v>77470.92</v>
      </c>
      <c r="K20" s="96">
        <v>113463</v>
      </c>
      <c r="L20" s="94">
        <v>338066.58763999998</v>
      </c>
      <c r="M20" s="95">
        <v>2.0630457266500226E-2</v>
      </c>
      <c r="N20" s="95">
        <v>7.7059144127288245E-2</v>
      </c>
      <c r="O20" s="95">
        <f>L20/'סכום נכסי הקרן'!$C$43</f>
        <v>6.8033864115476482E-3</v>
      </c>
      <c r="AU20" s="3"/>
    </row>
    <row r="21" spans="2:47">
      <c r="B21" s="87" t="s">
        <v>1797</v>
      </c>
      <c r="C21" s="84" t="s">
        <v>1798</v>
      </c>
      <c r="D21" s="97" t="s">
        <v>32</v>
      </c>
      <c r="E21" s="84"/>
      <c r="F21" s="97" t="s">
        <v>1651</v>
      </c>
      <c r="G21" s="84" t="s">
        <v>1057</v>
      </c>
      <c r="H21" s="84" t="s">
        <v>939</v>
      </c>
      <c r="I21" s="97" t="s">
        <v>192</v>
      </c>
      <c r="J21" s="94">
        <v>168223.07</v>
      </c>
      <c r="K21" s="96">
        <v>23170</v>
      </c>
      <c r="L21" s="94">
        <v>166974.7886</v>
      </c>
      <c r="M21" s="95">
        <v>1.1317939047981744E-2</v>
      </c>
      <c r="N21" s="95">
        <v>3.8060354885034113E-2</v>
      </c>
      <c r="O21" s="95">
        <f>L21/'סכום נכסי הקרן'!$C$43</f>
        <v>3.3602670283464312E-3</v>
      </c>
    </row>
    <row r="22" spans="2:47">
      <c r="B22" s="87" t="s">
        <v>1799</v>
      </c>
      <c r="C22" s="84" t="s">
        <v>1800</v>
      </c>
      <c r="D22" s="97" t="s">
        <v>32</v>
      </c>
      <c r="E22" s="84"/>
      <c r="F22" s="97" t="s">
        <v>1651</v>
      </c>
      <c r="G22" s="84" t="s">
        <v>1057</v>
      </c>
      <c r="H22" s="84" t="s">
        <v>939</v>
      </c>
      <c r="I22" s="97" t="s">
        <v>190</v>
      </c>
      <c r="J22" s="94">
        <v>7207810.6100000003</v>
      </c>
      <c r="K22" s="96">
        <v>1119</v>
      </c>
      <c r="L22" s="94">
        <v>310200.67144000001</v>
      </c>
      <c r="M22" s="95">
        <v>1.0912909017657922E-2</v>
      </c>
      <c r="N22" s="95">
        <v>7.0707366899952856E-2</v>
      </c>
      <c r="O22" s="95">
        <f>L22/'סכום נכסי הקרן'!$C$43</f>
        <v>6.242601635554677E-3</v>
      </c>
    </row>
    <row r="23" spans="2:47">
      <c r="B23" s="87" t="s">
        <v>1801</v>
      </c>
      <c r="C23" s="84" t="s">
        <v>1802</v>
      </c>
      <c r="D23" s="97" t="s">
        <v>32</v>
      </c>
      <c r="E23" s="84"/>
      <c r="F23" s="97" t="s">
        <v>1651</v>
      </c>
      <c r="G23" s="84" t="s">
        <v>1057</v>
      </c>
      <c r="H23" s="84" t="s">
        <v>939</v>
      </c>
      <c r="I23" s="97" t="s">
        <v>192</v>
      </c>
      <c r="J23" s="94">
        <v>11612.32</v>
      </c>
      <c r="K23" s="96">
        <v>181461</v>
      </c>
      <c r="L23" s="94">
        <v>90269.621109999993</v>
      </c>
      <c r="M23" s="95">
        <v>1.0324693422568027E-2</v>
      </c>
      <c r="N23" s="95">
        <v>2.057612315961433E-2</v>
      </c>
      <c r="O23" s="95">
        <f>L23/'סכום נכסי הקרן'!$C$43</f>
        <v>1.8166217428423081E-3</v>
      </c>
    </row>
    <row r="24" spans="2:47">
      <c r="B24" s="87" t="s">
        <v>1803</v>
      </c>
      <c r="C24" s="84" t="s">
        <v>1804</v>
      </c>
      <c r="D24" s="97" t="s">
        <v>32</v>
      </c>
      <c r="E24" s="84"/>
      <c r="F24" s="97" t="s">
        <v>1651</v>
      </c>
      <c r="G24" s="84" t="s">
        <v>1057</v>
      </c>
      <c r="H24" s="84" t="s">
        <v>939</v>
      </c>
      <c r="I24" s="97" t="s">
        <v>190</v>
      </c>
      <c r="J24" s="94">
        <v>5525865.2199999997</v>
      </c>
      <c r="K24" s="96">
        <v>1391</v>
      </c>
      <c r="L24" s="94">
        <v>295621.96395999996</v>
      </c>
      <c r="M24" s="95">
        <v>2.9242309618587318E-2</v>
      </c>
      <c r="N24" s="95">
        <v>6.7384285702448629E-2</v>
      </c>
      <c r="O24" s="95">
        <f>L24/'סכום נכסי הקרן'!$C$43</f>
        <v>5.9492139303107035E-3</v>
      </c>
    </row>
    <row r="25" spans="2:47">
      <c r="B25" s="87" t="s">
        <v>1805</v>
      </c>
      <c r="C25" s="84" t="s">
        <v>1806</v>
      </c>
      <c r="D25" s="97" t="s">
        <v>32</v>
      </c>
      <c r="E25" s="84"/>
      <c r="F25" s="97" t="s">
        <v>1651</v>
      </c>
      <c r="G25" s="84" t="s">
        <v>1066</v>
      </c>
      <c r="H25" s="84" t="s">
        <v>939</v>
      </c>
      <c r="I25" s="97" t="s">
        <v>190</v>
      </c>
      <c r="J25" s="94">
        <v>560824.64</v>
      </c>
      <c r="K25" s="96">
        <v>10259</v>
      </c>
      <c r="L25" s="94">
        <v>221279.60754</v>
      </c>
      <c r="M25" s="95">
        <v>7.009067915216094E-2</v>
      </c>
      <c r="N25" s="95">
        <v>5.0438634852647872E-2</v>
      </c>
      <c r="O25" s="95">
        <f>L25/'סכום נכסי הקרן'!$C$43</f>
        <v>4.4531187941393227E-3</v>
      </c>
    </row>
    <row r="26" spans="2:47">
      <c r="B26" s="87" t="s">
        <v>1807</v>
      </c>
      <c r="C26" s="84" t="s">
        <v>1808</v>
      </c>
      <c r="D26" s="97" t="s">
        <v>32</v>
      </c>
      <c r="E26" s="84"/>
      <c r="F26" s="97" t="s">
        <v>1651</v>
      </c>
      <c r="G26" s="84" t="s">
        <v>1066</v>
      </c>
      <c r="H26" s="84" t="s">
        <v>939</v>
      </c>
      <c r="I26" s="97" t="s">
        <v>190</v>
      </c>
      <c r="J26" s="94">
        <v>5764.25</v>
      </c>
      <c r="K26" s="96">
        <v>1051589</v>
      </c>
      <c r="L26" s="94">
        <v>233130.05888</v>
      </c>
      <c r="M26" s="95">
        <v>1.3446776557233833E-2</v>
      </c>
      <c r="N26" s="95">
        <v>5.3139835359202831E-2</v>
      </c>
      <c r="O26" s="95">
        <f>L26/'סכום נכסי הקרן'!$C$43</f>
        <v>4.691601988175394E-3</v>
      </c>
    </row>
    <row r="27" spans="2:47">
      <c r="B27" s="87" t="s">
        <v>1809</v>
      </c>
      <c r="C27" s="84" t="s">
        <v>1810</v>
      </c>
      <c r="D27" s="97" t="s">
        <v>32</v>
      </c>
      <c r="E27" s="84"/>
      <c r="F27" s="97" t="s">
        <v>1651</v>
      </c>
      <c r="G27" s="84" t="s">
        <v>1066</v>
      </c>
      <c r="H27" s="84" t="s">
        <v>939</v>
      </c>
      <c r="I27" s="97" t="s">
        <v>192</v>
      </c>
      <c r="J27" s="94">
        <v>539823.92999999993</v>
      </c>
      <c r="K27" s="96">
        <v>9989</v>
      </c>
      <c r="L27" s="94">
        <v>231000.79055000001</v>
      </c>
      <c r="M27" s="95">
        <v>1.3958789150449838E-2</v>
      </c>
      <c r="N27" s="95">
        <v>5.2654488385777985E-2</v>
      </c>
      <c r="O27" s="95">
        <f>L27/'סכום נכסי הקרן'!$C$43</f>
        <v>4.6487517457897524E-3</v>
      </c>
    </row>
    <row r="28" spans="2:47">
      <c r="B28" s="87" t="s">
        <v>1811</v>
      </c>
      <c r="C28" s="84" t="s">
        <v>1812</v>
      </c>
      <c r="D28" s="97" t="s">
        <v>32</v>
      </c>
      <c r="E28" s="84"/>
      <c r="F28" s="97" t="s">
        <v>1651</v>
      </c>
      <c r="G28" s="84" t="s">
        <v>1071</v>
      </c>
      <c r="H28" s="84" t="s">
        <v>939</v>
      </c>
      <c r="I28" s="97" t="s">
        <v>190</v>
      </c>
      <c r="J28" s="94">
        <v>375904.64</v>
      </c>
      <c r="K28" s="96">
        <v>11228</v>
      </c>
      <c r="L28" s="94">
        <v>162326.47968000002</v>
      </c>
      <c r="M28" s="95">
        <v>5.2155661863144083E-2</v>
      </c>
      <c r="N28" s="95">
        <v>3.7000815965453356E-2</v>
      </c>
      <c r="O28" s="95">
        <f>L28/'סכום נכסי הקרן'!$C$43</f>
        <v>3.2667226116569015E-3</v>
      </c>
    </row>
    <row r="29" spans="2:47">
      <c r="B29" s="87" t="s">
        <v>1813</v>
      </c>
      <c r="C29" s="84" t="s">
        <v>1814</v>
      </c>
      <c r="D29" s="97" t="s">
        <v>32</v>
      </c>
      <c r="E29" s="84"/>
      <c r="F29" s="97" t="s">
        <v>1651</v>
      </c>
      <c r="G29" s="84" t="s">
        <v>731</v>
      </c>
      <c r="H29" s="84" t="s">
        <v>944</v>
      </c>
      <c r="I29" s="97" t="s">
        <v>192</v>
      </c>
      <c r="J29" s="94">
        <v>348046.12</v>
      </c>
      <c r="K29" s="96">
        <v>13348</v>
      </c>
      <c r="L29" s="94">
        <v>199017.98348999996</v>
      </c>
      <c r="M29" s="95">
        <v>1.0291729513834356E-2</v>
      </c>
      <c r="N29" s="95">
        <v>4.536430405837482E-2</v>
      </c>
      <c r="O29" s="95">
        <f>L29/'סכום נכסי הקרן'!$C$43</f>
        <v>4.0051170214174554E-3</v>
      </c>
    </row>
    <row r="30" spans="2:47">
      <c r="B30" s="87" t="s">
        <v>1815</v>
      </c>
      <c r="C30" s="84" t="s">
        <v>1816</v>
      </c>
      <c r="D30" s="97" t="s">
        <v>32</v>
      </c>
      <c r="E30" s="84"/>
      <c r="F30" s="97" t="s">
        <v>1651</v>
      </c>
      <c r="G30" s="84" t="s">
        <v>731</v>
      </c>
      <c r="H30" s="84" t="s">
        <v>939</v>
      </c>
      <c r="I30" s="97" t="s">
        <v>190</v>
      </c>
      <c r="J30" s="94">
        <v>17005.53</v>
      </c>
      <c r="K30" s="96">
        <v>148166</v>
      </c>
      <c r="L30" s="94">
        <v>96905.378129999997</v>
      </c>
      <c r="M30" s="95">
        <v>0.11183163817680795</v>
      </c>
      <c r="N30" s="95">
        <v>2.2088682446136799E-2</v>
      </c>
      <c r="O30" s="95">
        <f>L30/'סכום נכסי הקרן'!$C$43</f>
        <v>1.9501623552268556E-3</v>
      </c>
    </row>
    <row r="31" spans="2:47">
      <c r="B31" s="87" t="s">
        <v>1817</v>
      </c>
      <c r="C31" s="84" t="s">
        <v>1818</v>
      </c>
      <c r="D31" s="97" t="s">
        <v>164</v>
      </c>
      <c r="E31" s="84"/>
      <c r="F31" s="97" t="s">
        <v>1613</v>
      </c>
      <c r="G31" s="84" t="s">
        <v>747</v>
      </c>
      <c r="H31" s="84"/>
      <c r="I31" s="97" t="s">
        <v>192</v>
      </c>
      <c r="J31" s="94">
        <v>291160</v>
      </c>
      <c r="K31" s="96">
        <v>3311</v>
      </c>
      <c r="L31" s="94">
        <v>41298.113729999997</v>
      </c>
      <c r="M31" s="95">
        <v>1.6956988845420518E-2</v>
      </c>
      <c r="N31" s="95">
        <v>9.4135221120818947E-3</v>
      </c>
      <c r="O31" s="95">
        <f>L31/'סכום נכסי הקרן'!$C$43</f>
        <v>8.3109965919621494E-4</v>
      </c>
    </row>
    <row r="32" spans="2:47">
      <c r="B32" s="87" t="s">
        <v>1819</v>
      </c>
      <c r="C32" s="84" t="s">
        <v>1820</v>
      </c>
      <c r="D32" s="97" t="s">
        <v>164</v>
      </c>
      <c r="E32" s="84"/>
      <c r="F32" s="97" t="s">
        <v>1613</v>
      </c>
      <c r="G32" s="84" t="s">
        <v>747</v>
      </c>
      <c r="H32" s="84"/>
      <c r="I32" s="97" t="s">
        <v>192</v>
      </c>
      <c r="J32" s="94">
        <v>488180</v>
      </c>
      <c r="K32" s="96">
        <v>2035</v>
      </c>
      <c r="L32" s="94">
        <v>42558.246039999998</v>
      </c>
      <c r="M32" s="95">
        <v>4.3986976311586479E-3</v>
      </c>
      <c r="N32" s="95">
        <v>9.7007575883045465E-3</v>
      </c>
      <c r="O32" s="95">
        <f>L32/'סכום נכסי הקרן'!$C$43</f>
        <v>8.5645906278133217E-4</v>
      </c>
    </row>
    <row r="33" spans="2:15">
      <c r="B33" s="87" t="s">
        <v>1821</v>
      </c>
      <c r="C33" s="84" t="s">
        <v>1822</v>
      </c>
      <c r="D33" s="97" t="s">
        <v>32</v>
      </c>
      <c r="E33" s="84"/>
      <c r="F33" s="97" t="s">
        <v>1613</v>
      </c>
      <c r="G33" s="84" t="s">
        <v>747</v>
      </c>
      <c r="H33" s="84"/>
      <c r="I33" s="97" t="s">
        <v>190</v>
      </c>
      <c r="J33" s="94">
        <v>125185.23</v>
      </c>
      <c r="K33" s="96">
        <v>9723.857</v>
      </c>
      <c r="L33" s="94">
        <v>46816.714449999999</v>
      </c>
      <c r="M33" s="95">
        <v>1.7888436913416472E-2</v>
      </c>
      <c r="N33" s="95">
        <v>1.0671435978199553E-2</v>
      </c>
      <c r="O33" s="95">
        <f>L33/'סכום נכסי הקרן'!$C$43</f>
        <v>9.4215817406248189E-4</v>
      </c>
    </row>
    <row r="34" spans="2:15">
      <c r="B34" s="87" t="s">
        <v>1823</v>
      </c>
      <c r="C34" s="84" t="s">
        <v>1824</v>
      </c>
      <c r="D34" s="97" t="s">
        <v>32</v>
      </c>
      <c r="E34" s="84"/>
      <c r="F34" s="97" t="s">
        <v>1613</v>
      </c>
      <c r="G34" s="84" t="s">
        <v>747</v>
      </c>
      <c r="H34" s="84"/>
      <c r="I34" s="97" t="s">
        <v>190</v>
      </c>
      <c r="J34" s="94">
        <v>1174511.6199999999</v>
      </c>
      <c r="K34" s="96">
        <v>910</v>
      </c>
      <c r="L34" s="94">
        <v>41106.26238</v>
      </c>
      <c r="M34" s="95">
        <v>0.1277341849821049</v>
      </c>
      <c r="N34" s="95">
        <v>9.3697913756791359E-3</v>
      </c>
      <c r="O34" s="95">
        <f>L34/'סכום נכסי הקרן'!$C$43</f>
        <v>8.2723876635631987E-4</v>
      </c>
    </row>
    <row r="35" spans="2:15">
      <c r="B35" s="87" t="s">
        <v>1825</v>
      </c>
      <c r="C35" s="84" t="s">
        <v>1826</v>
      </c>
      <c r="D35" s="97" t="s">
        <v>32</v>
      </c>
      <c r="E35" s="84"/>
      <c r="F35" s="97" t="s">
        <v>1613</v>
      </c>
      <c r="G35" s="84" t="s">
        <v>747</v>
      </c>
      <c r="H35" s="84"/>
      <c r="I35" s="97" t="s">
        <v>192</v>
      </c>
      <c r="J35" s="94">
        <v>532850.73</v>
      </c>
      <c r="K35" s="96">
        <v>1797</v>
      </c>
      <c r="L35" s="94">
        <v>41019.745640000001</v>
      </c>
      <c r="M35" s="95">
        <v>2.0045019758565905E-3</v>
      </c>
      <c r="N35" s="95">
        <v>9.3500706869721461E-3</v>
      </c>
      <c r="O35" s="95">
        <f>L35/'סכום נכסי הקרן'!$C$43</f>
        <v>8.25497669084932E-4</v>
      </c>
    </row>
    <row r="36" spans="2:15">
      <c r="B36" s="87" t="s">
        <v>1827</v>
      </c>
      <c r="C36" s="84" t="s">
        <v>1828</v>
      </c>
      <c r="D36" s="97" t="s">
        <v>32</v>
      </c>
      <c r="E36" s="84"/>
      <c r="F36" s="97" t="s">
        <v>1613</v>
      </c>
      <c r="G36" s="84" t="s">
        <v>747</v>
      </c>
      <c r="H36" s="84"/>
      <c r="I36" s="97" t="s">
        <v>200</v>
      </c>
      <c r="J36" s="94">
        <v>2444</v>
      </c>
      <c r="K36" s="96">
        <v>859838</v>
      </c>
      <c r="L36" s="94">
        <v>78589.805410000001</v>
      </c>
      <c r="M36" s="95">
        <v>0.11644175081981803</v>
      </c>
      <c r="N36" s="95">
        <v>1.7913817465077923E-2</v>
      </c>
      <c r="O36" s="95">
        <f>L36/'סכום נכסי הקרן'!$C$43</f>
        <v>1.5815724882635664E-3</v>
      </c>
    </row>
    <row r="37" spans="2:15">
      <c r="B37" s="87" t="s">
        <v>1829</v>
      </c>
      <c r="C37" s="84" t="s">
        <v>1830</v>
      </c>
      <c r="D37" s="97" t="s">
        <v>32</v>
      </c>
      <c r="E37" s="84"/>
      <c r="F37" s="97" t="s">
        <v>1651</v>
      </c>
      <c r="G37" s="84" t="s">
        <v>747</v>
      </c>
      <c r="H37" s="84"/>
      <c r="I37" s="97" t="s">
        <v>190</v>
      </c>
      <c r="J37" s="94">
        <v>878535.39</v>
      </c>
      <c r="K37" s="96">
        <v>2578</v>
      </c>
      <c r="L37" s="94">
        <v>87106.678790000005</v>
      </c>
      <c r="M37" s="95">
        <v>3.1624691178035548E-2</v>
      </c>
      <c r="N37" s="95">
        <v>1.9855159784308143E-2</v>
      </c>
      <c r="O37" s="95">
        <f>L37/'סכום נכסי הקרן'!$C$43</f>
        <v>1.7529694341340846E-3</v>
      </c>
    </row>
    <row r="38" spans="2:15">
      <c r="B38" s="87" t="s">
        <v>1831</v>
      </c>
      <c r="C38" s="84" t="s">
        <v>1832</v>
      </c>
      <c r="D38" s="97" t="s">
        <v>32</v>
      </c>
      <c r="E38" s="84"/>
      <c r="F38" s="97" t="s">
        <v>1651</v>
      </c>
      <c r="G38" s="84" t="s">
        <v>747</v>
      </c>
      <c r="H38" s="84"/>
      <c r="I38" s="97" t="s">
        <v>193</v>
      </c>
      <c r="J38" s="94">
        <v>14063.83</v>
      </c>
      <c r="K38" s="96">
        <v>100296</v>
      </c>
      <c r="L38" s="94">
        <v>72943.559819999995</v>
      </c>
      <c r="M38" s="95">
        <v>6.4834109414441635E-2</v>
      </c>
      <c r="N38" s="95">
        <v>1.6626808134356366E-2</v>
      </c>
      <c r="O38" s="95">
        <f>L38/'סכום נכסי הקרן'!$C$43</f>
        <v>1.4679451972868767E-3</v>
      </c>
    </row>
    <row r="39" spans="2:15">
      <c r="B39" s="87" t="s">
        <v>1833</v>
      </c>
      <c r="C39" s="84" t="s">
        <v>1834</v>
      </c>
      <c r="D39" s="97" t="s">
        <v>32</v>
      </c>
      <c r="E39" s="84"/>
      <c r="F39" s="97" t="s">
        <v>32</v>
      </c>
      <c r="G39" s="84" t="s">
        <v>747</v>
      </c>
      <c r="H39" s="84"/>
      <c r="I39" s="97" t="s">
        <v>190</v>
      </c>
      <c r="J39" s="94">
        <v>6529.23</v>
      </c>
      <c r="K39" s="96">
        <v>5990</v>
      </c>
      <c r="L39" s="94">
        <v>1504.17398</v>
      </c>
      <c r="M39" s="95">
        <v>2.4933753177127644E-3</v>
      </c>
      <c r="N39" s="95">
        <v>3.4286251216511022E-4</v>
      </c>
      <c r="O39" s="95">
        <f>L39/'סכום נכסי הקרן'!$C$43</f>
        <v>3.0270595173495696E-5</v>
      </c>
    </row>
    <row r="40" spans="2:15">
      <c r="B40" s="87" t="s">
        <v>1835</v>
      </c>
      <c r="C40" s="84" t="s">
        <v>1836</v>
      </c>
      <c r="D40" s="97" t="s">
        <v>32</v>
      </c>
      <c r="E40" s="84"/>
      <c r="F40" s="97" t="s">
        <v>32</v>
      </c>
      <c r="G40" s="84" t="s">
        <v>747</v>
      </c>
      <c r="H40" s="84"/>
      <c r="I40" s="97" t="s">
        <v>190</v>
      </c>
      <c r="J40" s="94">
        <v>1362.46</v>
      </c>
      <c r="K40" s="96">
        <v>933</v>
      </c>
      <c r="L40" s="94">
        <v>48.889389999999999</v>
      </c>
      <c r="M40" s="95">
        <v>4.9730025202227878E-5</v>
      </c>
      <c r="N40" s="95">
        <v>1.1143883152146945E-5</v>
      </c>
      <c r="O40" s="95">
        <f>L40/'סכום נכסי הקרן'!$C$43</f>
        <v>9.8386952084435652E-7</v>
      </c>
    </row>
    <row r="41" spans="2:15">
      <c r="B41" s="87" t="s">
        <v>1837</v>
      </c>
      <c r="C41" s="84" t="s">
        <v>1838</v>
      </c>
      <c r="D41" s="97" t="s">
        <v>32</v>
      </c>
      <c r="E41" s="84"/>
      <c r="F41" s="97" t="s">
        <v>1613</v>
      </c>
      <c r="G41" s="84" t="s">
        <v>747</v>
      </c>
      <c r="H41" s="84"/>
      <c r="I41" s="97" t="s">
        <v>190</v>
      </c>
      <c r="J41" s="94">
        <v>938772.44999999984</v>
      </c>
      <c r="K41" s="96">
        <v>1417</v>
      </c>
      <c r="L41" s="94">
        <v>51161.052010000014</v>
      </c>
      <c r="M41" s="95">
        <v>3.5338061982974803E-2</v>
      </c>
      <c r="N41" s="95">
        <v>1.1661687444665454E-2</v>
      </c>
      <c r="O41" s="95">
        <f>L41/'סכום נכסי הקרן'!$C$43</f>
        <v>1.0295853502564037E-3</v>
      </c>
    </row>
    <row r="42" spans="2:15">
      <c r="B42" s="87" t="s">
        <v>1839</v>
      </c>
      <c r="C42" s="84" t="s">
        <v>1840</v>
      </c>
      <c r="D42" s="97" t="s">
        <v>32</v>
      </c>
      <c r="E42" s="84"/>
      <c r="F42" s="97" t="s">
        <v>1651</v>
      </c>
      <c r="G42" s="84" t="s">
        <v>747</v>
      </c>
      <c r="H42" s="84"/>
      <c r="I42" s="97" t="s">
        <v>190</v>
      </c>
      <c r="J42" s="94">
        <v>5638.73</v>
      </c>
      <c r="K42" s="96">
        <v>161190.29999999999</v>
      </c>
      <c r="L42" s="94">
        <v>34956.62399</v>
      </c>
      <c r="M42" s="95">
        <v>4.8310122657504895E-2</v>
      </c>
      <c r="N42" s="95">
        <v>7.9680383236137072E-3</v>
      </c>
      <c r="O42" s="95">
        <f>L42/'סכום נכסי הקרן'!$C$43</f>
        <v>7.034809985433985E-4</v>
      </c>
    </row>
    <row r="43" spans="2:15">
      <c r="B43" s="87" t="s">
        <v>1841</v>
      </c>
      <c r="C43" s="84" t="s">
        <v>1842</v>
      </c>
      <c r="D43" s="97" t="s">
        <v>32</v>
      </c>
      <c r="E43" s="84"/>
      <c r="F43" s="97" t="s">
        <v>1613</v>
      </c>
      <c r="G43" s="84" t="s">
        <v>747</v>
      </c>
      <c r="H43" s="84"/>
      <c r="I43" s="97" t="s">
        <v>190</v>
      </c>
      <c r="J43" s="94">
        <v>888410.45000000019</v>
      </c>
      <c r="K43" s="96">
        <v>1590.17</v>
      </c>
      <c r="L43" s="94">
        <v>54333.351420000014</v>
      </c>
      <c r="M43" s="95">
        <v>4.8607069527068216E-3</v>
      </c>
      <c r="N43" s="95">
        <v>1.2384783681878982E-2</v>
      </c>
      <c r="O43" s="95">
        <f>L43/'סכום נכסי הקרן'!$C$43</f>
        <v>1.0934259647637954E-3</v>
      </c>
    </row>
    <row r="44" spans="2:15">
      <c r="B44" s="87" t="s">
        <v>1843</v>
      </c>
      <c r="C44" s="84" t="s">
        <v>1844</v>
      </c>
      <c r="D44" s="97" t="s">
        <v>32</v>
      </c>
      <c r="E44" s="84"/>
      <c r="F44" s="97" t="s">
        <v>1613</v>
      </c>
      <c r="G44" s="84" t="s">
        <v>747</v>
      </c>
      <c r="H44" s="84"/>
      <c r="I44" s="97" t="s">
        <v>192</v>
      </c>
      <c r="J44" s="94">
        <v>1938902.48</v>
      </c>
      <c r="K44" s="96">
        <v>1023.2</v>
      </c>
      <c r="L44" s="94">
        <v>84987.650409999987</v>
      </c>
      <c r="M44" s="95">
        <v>0.11365490565592978</v>
      </c>
      <c r="N44" s="95">
        <v>1.9372146912541827E-2</v>
      </c>
      <c r="O44" s="95">
        <f>L44/'סכום נכסי הקרן'!$C$43</f>
        <v>1.7103252645732411E-3</v>
      </c>
    </row>
    <row r="45" spans="2:15">
      <c r="B45" s="87" t="s">
        <v>1845</v>
      </c>
      <c r="C45" s="84" t="s">
        <v>1846</v>
      </c>
      <c r="D45" s="97" t="s">
        <v>32</v>
      </c>
      <c r="E45" s="84"/>
      <c r="F45" s="97" t="s">
        <v>1613</v>
      </c>
      <c r="G45" s="84" t="s">
        <v>747</v>
      </c>
      <c r="H45" s="84"/>
      <c r="I45" s="97" t="s">
        <v>192</v>
      </c>
      <c r="J45" s="94">
        <v>5015980</v>
      </c>
      <c r="K45" s="96">
        <v>967.19</v>
      </c>
      <c r="L45" s="94">
        <v>207829.36861</v>
      </c>
      <c r="M45" s="95">
        <v>2.7220832749674368E-2</v>
      </c>
      <c r="N45" s="95">
        <v>4.7372777598049726E-2</v>
      </c>
      <c r="O45" s="95">
        <f>L45/'סכום נכסי הקרן'!$C$43</f>
        <v>4.1824408386299328E-3</v>
      </c>
    </row>
    <row r="46" spans="2:15">
      <c r="B46" s="87" t="s">
        <v>1847</v>
      </c>
      <c r="C46" s="84" t="s">
        <v>1848</v>
      </c>
      <c r="D46" s="97" t="s">
        <v>32</v>
      </c>
      <c r="E46" s="84"/>
      <c r="F46" s="97" t="s">
        <v>1613</v>
      </c>
      <c r="G46" s="84" t="s">
        <v>747</v>
      </c>
      <c r="H46" s="84"/>
      <c r="I46" s="97" t="s">
        <v>200</v>
      </c>
      <c r="J46" s="94">
        <v>334858.66000000003</v>
      </c>
      <c r="K46" s="96">
        <v>7761.6859999999997</v>
      </c>
      <c r="L46" s="94">
        <v>97199.936269999991</v>
      </c>
      <c r="M46" s="95">
        <v>4.7804820249250583E-2</v>
      </c>
      <c r="N46" s="95">
        <v>2.2155824243031252E-2</v>
      </c>
      <c r="O46" s="95">
        <f>L46/'סכום נכסי הקרן'!$C$43</f>
        <v>1.956090160340861E-3</v>
      </c>
    </row>
    <row r="47" spans="2:15">
      <c r="C47" s="1"/>
      <c r="D47" s="1"/>
      <c r="E47" s="1"/>
      <c r="K47" s="137"/>
    </row>
    <row r="48" spans="2:15">
      <c r="C48" s="1"/>
      <c r="D48" s="1"/>
      <c r="E48" s="1"/>
      <c r="K48" s="137"/>
    </row>
    <row r="49" spans="2:5">
      <c r="C49" s="1"/>
      <c r="D49" s="1"/>
      <c r="E49" s="1"/>
    </row>
    <row r="50" spans="2:5">
      <c r="B50" s="109" t="s">
        <v>2825</v>
      </c>
      <c r="C50" s="1"/>
      <c r="D50" s="1"/>
      <c r="E50" s="1"/>
    </row>
    <row r="51" spans="2:5">
      <c r="B51" s="109" t="s">
        <v>139</v>
      </c>
      <c r="C51" s="1"/>
      <c r="D51" s="1"/>
      <c r="E51" s="1"/>
    </row>
    <row r="52" spans="2:5">
      <c r="C52" s="1"/>
      <c r="D52" s="1"/>
      <c r="E52" s="1"/>
    </row>
    <row r="53" spans="2:5">
      <c r="C53" s="1"/>
      <c r="D53" s="1"/>
      <c r="E53" s="1"/>
    </row>
    <row r="54" spans="2:5">
      <c r="C54" s="1"/>
      <c r="D54" s="1"/>
      <c r="E54" s="1"/>
    </row>
    <row r="55" spans="2:5">
      <c r="C55" s="1"/>
      <c r="D55" s="1"/>
      <c r="E55" s="1"/>
    </row>
    <row r="56" spans="2:5">
      <c r="C56" s="1"/>
      <c r="D56" s="1"/>
      <c r="E56" s="1"/>
    </row>
    <row r="57" spans="2:5">
      <c r="C57" s="1"/>
      <c r="D57" s="1"/>
      <c r="E57" s="1"/>
    </row>
    <row r="58" spans="2:5">
      <c r="C58" s="1"/>
      <c r="D58" s="1"/>
      <c r="E58" s="1"/>
    </row>
    <row r="59" spans="2:5">
      <c r="C59" s="1"/>
      <c r="D59" s="1"/>
      <c r="E59" s="1"/>
    </row>
    <row r="60" spans="2:5">
      <c r="C60" s="1"/>
      <c r="D60" s="1"/>
      <c r="E60" s="1"/>
    </row>
    <row r="61" spans="2:5">
      <c r="C61" s="1"/>
      <c r="D61" s="1"/>
      <c r="E61" s="1"/>
    </row>
    <row r="62" spans="2:5">
      <c r="C62" s="1"/>
      <c r="D62" s="1"/>
      <c r="E62" s="1"/>
    </row>
    <row r="63" spans="2:5">
      <c r="C63" s="1"/>
      <c r="D63" s="1"/>
      <c r="E63" s="1"/>
    </row>
    <row r="64" spans="2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42"/>
      <c r="C307" s="1"/>
      <c r="D307" s="1"/>
      <c r="E307" s="1"/>
    </row>
    <row r="308" spans="2:5">
      <c r="B308" s="42"/>
      <c r="C308" s="1"/>
      <c r="D308" s="1"/>
      <c r="E308" s="1"/>
    </row>
    <row r="309" spans="2:5">
      <c r="B309" s="3"/>
      <c r="C309" s="1"/>
      <c r="D309" s="1"/>
      <c r="E309" s="1"/>
    </row>
  </sheetData>
  <sheetProtection password="C7AB" sheet="1" objects="1" scenarios="1"/>
  <mergeCells count="2">
    <mergeCell ref="B6:O6"/>
    <mergeCell ref="B7:O7"/>
  </mergeCells>
  <phoneticPr fontId="6" type="noConversion"/>
  <dataValidations count="1">
    <dataValidation allowBlank="1" showInputMessage="1" showErrorMessage="1" sqref="C5:C1048576 A1:B1048576 V1:XFD2 D1:T2 D3:XFD1048576"/>
  </dataValidations>
  <pageMargins left="0" right="0" top="0.51181102362204722" bottom="0.51181102362204722" header="0" footer="0.23622047244094491"/>
  <pageSetup paperSize="9" scale="70" fitToHeight="25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 enableFormatConditionsCalculation="0">
    <tabColor indexed="44"/>
    <pageSetUpPr fitToPage="1"/>
  </sheetPr>
  <dimension ref="B1:AN796"/>
  <sheetViews>
    <sheetView rightToLeft="1" zoomScaleNormal="100" workbookViewId="0">
      <selection activeCell="C26" sqref="C26"/>
    </sheetView>
  </sheetViews>
  <sheetFormatPr defaultColWidth="9.140625" defaultRowHeight="18"/>
  <cols>
    <col min="1" max="1" width="6.28515625" style="1" customWidth="1"/>
    <col min="2" max="2" width="43.28515625" style="2" bestFit="1" customWidth="1"/>
    <col min="3" max="3" width="25.85546875" style="2" customWidth="1"/>
    <col min="4" max="4" width="6.42578125" style="2" bestFit="1" customWidth="1"/>
    <col min="5" max="5" width="16.42578125" style="2" bestFit="1" customWidth="1"/>
    <col min="6" max="6" width="12" style="1" bestFit="1" customWidth="1"/>
    <col min="7" max="7" width="13.140625" style="1" bestFit="1" customWidth="1"/>
    <col min="8" max="8" width="8.42578125" style="1" bestFit="1" customWidth="1"/>
    <col min="9" max="9" width="7.28515625" style="1" bestFit="1" customWidth="1"/>
    <col min="10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21" width="5.7109375" style="1" customWidth="1"/>
    <col min="22" max="16384" width="9.140625" style="1"/>
  </cols>
  <sheetData>
    <row r="1" spans="2:40">
      <c r="B1" s="55" t="s">
        <v>206</v>
      </c>
      <c r="C1" s="78" t="s" vm="1">
        <v>271</v>
      </c>
    </row>
    <row r="2" spans="2:40">
      <c r="B2" s="55" t="s">
        <v>205</v>
      </c>
      <c r="C2" s="78" t="s">
        <v>272</v>
      </c>
    </row>
    <row r="3" spans="2:40">
      <c r="B3" s="55" t="s">
        <v>207</v>
      </c>
      <c r="C3" s="78" t="s">
        <v>273</v>
      </c>
    </row>
    <row r="4" spans="2:40">
      <c r="B4" s="55" t="s">
        <v>208</v>
      </c>
      <c r="C4" s="78">
        <v>162</v>
      </c>
    </row>
    <row r="6" spans="2:40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4"/>
      <c r="L6" s="235"/>
    </row>
    <row r="7" spans="2:40" ht="26.25" customHeight="1">
      <c r="B7" s="233" t="s">
        <v>120</v>
      </c>
      <c r="C7" s="234"/>
      <c r="D7" s="234"/>
      <c r="E7" s="234"/>
      <c r="F7" s="234"/>
      <c r="G7" s="234"/>
      <c r="H7" s="234"/>
      <c r="I7" s="234"/>
      <c r="J7" s="234"/>
      <c r="K7" s="234"/>
      <c r="L7" s="235"/>
      <c r="AN7" s="3"/>
    </row>
    <row r="8" spans="2:40" s="3" customFormat="1" ht="78.75">
      <c r="B8" s="21" t="s">
        <v>143</v>
      </c>
      <c r="C8" s="29" t="s">
        <v>59</v>
      </c>
      <c r="D8" s="70" t="s">
        <v>146</v>
      </c>
      <c r="E8" s="70" t="s">
        <v>84</v>
      </c>
      <c r="F8" s="29" t="s">
        <v>129</v>
      </c>
      <c r="G8" s="29" t="s">
        <v>0</v>
      </c>
      <c r="H8" s="29" t="s">
        <v>133</v>
      </c>
      <c r="I8" s="29" t="s">
        <v>79</v>
      </c>
      <c r="J8" s="29" t="s">
        <v>74</v>
      </c>
      <c r="K8" s="70" t="s">
        <v>209</v>
      </c>
      <c r="L8" s="30" t="s">
        <v>211</v>
      </c>
      <c r="AJ8" s="1"/>
      <c r="AK8" s="1"/>
    </row>
    <row r="9" spans="2:40" s="3" customFormat="1" ht="20.25">
      <c r="B9" s="15"/>
      <c r="C9" s="16"/>
      <c r="D9" s="16"/>
      <c r="E9" s="16"/>
      <c r="F9" s="16"/>
      <c r="G9" s="16" t="s">
        <v>22</v>
      </c>
      <c r="H9" s="16" t="s">
        <v>80</v>
      </c>
      <c r="I9" s="16" t="s">
        <v>23</v>
      </c>
      <c r="J9" s="16" t="s">
        <v>20</v>
      </c>
      <c r="K9" s="31" t="s">
        <v>20</v>
      </c>
      <c r="L9" s="17" t="s">
        <v>20</v>
      </c>
      <c r="AI9" s="1"/>
      <c r="AJ9" s="1"/>
      <c r="AK9" s="1"/>
      <c r="AM9" s="4"/>
    </row>
    <row r="10" spans="2:4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AI10" s="1"/>
      <c r="AJ10" s="3"/>
      <c r="AK10" s="1"/>
    </row>
    <row r="11" spans="2:40" s="4" customFormat="1" ht="18" customHeight="1">
      <c r="B11" s="134" t="s">
        <v>62</v>
      </c>
      <c r="C11" s="129"/>
      <c r="D11" s="129"/>
      <c r="E11" s="129"/>
      <c r="F11" s="129"/>
      <c r="G11" s="130"/>
      <c r="H11" s="132"/>
      <c r="I11" s="130">
        <v>944.97769999999991</v>
      </c>
      <c r="J11" s="129"/>
      <c r="K11" s="131">
        <v>1</v>
      </c>
      <c r="L11" s="131">
        <f>I11/'סכום נכסי הקרן'!$C$43</f>
        <v>1.9017106920491379E-5</v>
      </c>
      <c r="AI11" s="133"/>
      <c r="AJ11" s="3"/>
      <c r="AK11" s="133"/>
      <c r="AM11" s="133"/>
    </row>
    <row r="12" spans="2:40" s="4" customFormat="1" ht="18" customHeight="1">
      <c r="B12" s="135" t="s">
        <v>30</v>
      </c>
      <c r="C12" s="129"/>
      <c r="D12" s="129"/>
      <c r="E12" s="129"/>
      <c r="F12" s="129"/>
      <c r="G12" s="130"/>
      <c r="H12" s="132"/>
      <c r="I12" s="130">
        <v>938.82410000000004</v>
      </c>
      <c r="J12" s="129"/>
      <c r="K12" s="131">
        <v>0.99348810030120305</v>
      </c>
      <c r="L12" s="131">
        <f>I12/'סכום נכסי הקרן'!$C$43</f>
        <v>1.8893269427663841E-5</v>
      </c>
      <c r="AI12" s="133"/>
      <c r="AJ12" s="3"/>
      <c r="AK12" s="133"/>
      <c r="AM12" s="133"/>
    </row>
    <row r="13" spans="2:40">
      <c r="B13" s="101" t="s">
        <v>1849</v>
      </c>
      <c r="C13" s="82"/>
      <c r="D13" s="82"/>
      <c r="E13" s="82"/>
      <c r="F13" s="82"/>
      <c r="G13" s="91"/>
      <c r="H13" s="93"/>
      <c r="I13" s="91">
        <v>938.82410000000004</v>
      </c>
      <c r="J13" s="82"/>
      <c r="K13" s="92">
        <v>0.99348810030120305</v>
      </c>
      <c r="L13" s="92">
        <f>I13/'סכום נכסי הקרן'!$C$43</f>
        <v>1.8893269427663841E-5</v>
      </c>
      <c r="AJ13" s="3"/>
    </row>
    <row r="14" spans="2:40" ht="20.25">
      <c r="B14" s="87" t="s">
        <v>1850</v>
      </c>
      <c r="C14" s="84" t="s">
        <v>1851</v>
      </c>
      <c r="D14" s="97" t="s">
        <v>147</v>
      </c>
      <c r="E14" s="97" t="s">
        <v>461</v>
      </c>
      <c r="F14" s="97" t="s">
        <v>191</v>
      </c>
      <c r="G14" s="94">
        <v>68310</v>
      </c>
      <c r="H14" s="96">
        <v>21.26</v>
      </c>
      <c r="I14" s="94">
        <v>14.52271</v>
      </c>
      <c r="J14" s="95">
        <v>3.3387749516119572E-2</v>
      </c>
      <c r="K14" s="95">
        <v>1.5368309749531657E-2</v>
      </c>
      <c r="L14" s="95">
        <f>I14/'סכום נכסי הקרן'!$C$43</f>
        <v>2.9226078969407362E-7</v>
      </c>
      <c r="AJ14" s="4"/>
    </row>
    <row r="15" spans="2:40">
      <c r="B15" s="87" t="s">
        <v>1852</v>
      </c>
      <c r="C15" s="84" t="s">
        <v>1853</v>
      </c>
      <c r="D15" s="97" t="s">
        <v>147</v>
      </c>
      <c r="E15" s="97" t="s">
        <v>1197</v>
      </c>
      <c r="F15" s="97" t="s">
        <v>191</v>
      </c>
      <c r="G15" s="94">
        <v>67823</v>
      </c>
      <c r="H15" s="96">
        <v>26.9</v>
      </c>
      <c r="I15" s="94">
        <v>18.244389999999999</v>
      </c>
      <c r="J15" s="95">
        <v>2.9807066889338138E-2</v>
      </c>
      <c r="K15" s="95">
        <v>1.9306688401218356E-2</v>
      </c>
      <c r="L15" s="95">
        <f>I15/'סכום נכסי הקרן'!$C$43</f>
        <v>3.6715735760658026E-7</v>
      </c>
    </row>
    <row r="16" spans="2:40">
      <c r="B16" s="87" t="s">
        <v>1854</v>
      </c>
      <c r="C16" s="84" t="s">
        <v>1855</v>
      </c>
      <c r="D16" s="97" t="s">
        <v>147</v>
      </c>
      <c r="E16" s="97" t="s">
        <v>1197</v>
      </c>
      <c r="F16" s="97" t="s">
        <v>191</v>
      </c>
      <c r="G16" s="94">
        <v>237917.25</v>
      </c>
      <c r="H16" s="96">
        <v>87</v>
      </c>
      <c r="I16" s="94">
        <v>206.98800999999995</v>
      </c>
      <c r="J16" s="95">
        <v>3.6954276630933848E-2</v>
      </c>
      <c r="K16" s="95">
        <v>0.21904010009971661</v>
      </c>
      <c r="L16" s="95">
        <f>I16/'סכום נכסי הקרן'!$C$43</f>
        <v>4.1655090034714449E-6</v>
      </c>
    </row>
    <row r="17" spans="2:36">
      <c r="B17" s="87" t="s">
        <v>1856</v>
      </c>
      <c r="C17" s="84" t="s">
        <v>1857</v>
      </c>
      <c r="D17" s="97" t="s">
        <v>147</v>
      </c>
      <c r="E17" s="97" t="s">
        <v>1182</v>
      </c>
      <c r="F17" s="97" t="s">
        <v>191</v>
      </c>
      <c r="G17" s="94">
        <v>32650.07</v>
      </c>
      <c r="H17" s="96">
        <v>2049</v>
      </c>
      <c r="I17" s="94">
        <v>668.99993000000006</v>
      </c>
      <c r="J17" s="95">
        <v>7.2005747215158882E-3</v>
      </c>
      <c r="K17" s="95">
        <v>0.70795314005822585</v>
      </c>
      <c r="L17" s="95">
        <f>I17/'סכום נכסי הקרן'!$C$43</f>
        <v>1.3463220559184888E-5</v>
      </c>
    </row>
    <row r="18" spans="2:36">
      <c r="B18" s="87" t="s">
        <v>1858</v>
      </c>
      <c r="C18" s="84" t="s">
        <v>1859</v>
      </c>
      <c r="D18" s="97" t="s">
        <v>147</v>
      </c>
      <c r="E18" s="97" t="s">
        <v>1135</v>
      </c>
      <c r="F18" s="97" t="s">
        <v>191</v>
      </c>
      <c r="G18" s="94">
        <v>1036864</v>
      </c>
      <c r="H18" s="96">
        <v>2.9</v>
      </c>
      <c r="I18" s="94">
        <v>30.06906</v>
      </c>
      <c r="J18" s="95">
        <v>2.9404154555122297E-2</v>
      </c>
      <c r="K18" s="95">
        <v>3.1819861992510516E-2</v>
      </c>
      <c r="L18" s="95">
        <f>I18/'סכום נכסי הקרן'!$C$43</f>
        <v>6.0512171770685232E-7</v>
      </c>
    </row>
    <row r="19" spans="2:36" ht="20.25">
      <c r="B19" s="83"/>
      <c r="C19" s="84"/>
      <c r="D19" s="84"/>
      <c r="E19" s="84"/>
      <c r="F19" s="84"/>
      <c r="G19" s="94"/>
      <c r="H19" s="96"/>
      <c r="I19" s="84"/>
      <c r="J19" s="84"/>
      <c r="K19" s="95"/>
      <c r="L19" s="84"/>
      <c r="AI19" s="4"/>
    </row>
    <row r="20" spans="2:36" s="133" customFormat="1">
      <c r="B20" s="135" t="s">
        <v>53</v>
      </c>
      <c r="C20" s="129"/>
      <c r="D20" s="129"/>
      <c r="E20" s="129"/>
      <c r="F20" s="129"/>
      <c r="G20" s="130"/>
      <c r="H20" s="132"/>
      <c r="I20" s="130">
        <v>6.1536</v>
      </c>
      <c r="J20" s="129"/>
      <c r="K20" s="131">
        <v>6.5118996987971259E-3</v>
      </c>
      <c r="L20" s="131">
        <f>I20/'סכום נכסי הקרן'!$C$43</f>
        <v>1.2383749282754053E-7</v>
      </c>
      <c r="AJ20" s="3"/>
    </row>
    <row r="21" spans="2:36">
      <c r="B21" s="101" t="s">
        <v>1860</v>
      </c>
      <c r="C21" s="82"/>
      <c r="D21" s="82"/>
      <c r="E21" s="82"/>
      <c r="F21" s="82"/>
      <c r="G21" s="91"/>
      <c r="H21" s="93"/>
      <c r="I21" s="91">
        <v>6.1536</v>
      </c>
      <c r="J21" s="82"/>
      <c r="K21" s="92">
        <v>6.5118996987971259E-3</v>
      </c>
      <c r="L21" s="92">
        <f>I21/'סכום נכסי הקרן'!$C$43</f>
        <v>1.2383749282754053E-7</v>
      </c>
    </row>
    <row r="22" spans="2:36">
      <c r="B22" s="87" t="s">
        <v>1861</v>
      </c>
      <c r="C22" s="84" t="s">
        <v>1862</v>
      </c>
      <c r="D22" s="97" t="s">
        <v>32</v>
      </c>
      <c r="E22" s="97" t="s">
        <v>1135</v>
      </c>
      <c r="F22" s="97" t="s">
        <v>190</v>
      </c>
      <c r="G22" s="94">
        <v>40000</v>
      </c>
      <c r="H22" s="96">
        <v>4</v>
      </c>
      <c r="I22" s="94">
        <v>6.1536</v>
      </c>
      <c r="J22" s="95">
        <v>4.3478260869565218E-3</v>
      </c>
      <c r="K22" s="95">
        <v>6.5118996987971259E-3</v>
      </c>
      <c r="L22" s="95">
        <f>I22/'סכום נכסי הקרן'!$C$43</f>
        <v>1.2383749282754053E-7</v>
      </c>
    </row>
    <row r="23" spans="2:36">
      <c r="B23" s="83"/>
      <c r="C23" s="84"/>
      <c r="D23" s="84"/>
      <c r="E23" s="84"/>
      <c r="F23" s="84"/>
      <c r="G23" s="94"/>
      <c r="H23" s="96"/>
      <c r="I23" s="84"/>
      <c r="J23" s="84"/>
      <c r="K23" s="95"/>
      <c r="L23" s="84"/>
    </row>
    <row r="24" spans="2:3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3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36">
      <c r="B26" s="109" t="s">
        <v>2825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36">
      <c r="B27" s="109" t="s">
        <v>139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3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3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3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3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3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</row>
    <row r="112" spans="2:12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</row>
    <row r="113" spans="2:12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</row>
    <row r="114" spans="2:12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</row>
    <row r="115" spans="2:12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</row>
    <row r="116" spans="2:12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</row>
    <row r="117" spans="2:12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</row>
    <row r="118" spans="2:12"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</row>
    <row r="119" spans="2:12"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</row>
    <row r="120" spans="2:12"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</row>
    <row r="121" spans="2:12"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</row>
    <row r="122" spans="2:12"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password="C7AB" sheet="1" objects="1" scenarios="1"/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 enableFormatConditionsCalculation="0">
    <tabColor indexed="44"/>
    <pageSetUpPr fitToPage="1"/>
  </sheetPr>
  <dimension ref="B1:BI589"/>
  <sheetViews>
    <sheetView rightToLeft="1" workbookViewId="0">
      <selection activeCell="E23" sqref="E23"/>
    </sheetView>
  </sheetViews>
  <sheetFormatPr defaultColWidth="9.140625" defaultRowHeight="18"/>
  <cols>
    <col min="1" max="1" width="6.28515625" style="1" customWidth="1"/>
    <col min="2" max="2" width="24.85546875" style="2" bestFit="1" customWidth="1"/>
    <col min="3" max="3" width="41.7109375" style="2" bestFit="1" customWidth="1"/>
    <col min="4" max="4" width="6.42578125" style="2" bestFit="1" customWidth="1"/>
    <col min="5" max="5" width="5.28515625" style="2" bestFit="1" customWidth="1"/>
    <col min="6" max="6" width="9" style="1" bestFit="1" customWidth="1"/>
    <col min="7" max="7" width="9.7109375" style="1" bestFit="1" customWidth="1"/>
    <col min="8" max="8" width="10.7109375" style="1" bestFit="1" customWidth="1"/>
    <col min="9" max="9" width="9.7109375" style="1" bestFit="1" customWidth="1"/>
    <col min="10" max="10" width="6.28515625" style="1" bestFit="1" customWidth="1"/>
    <col min="11" max="11" width="9.140625" style="1" bestFit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5" t="s">
        <v>206</v>
      </c>
      <c r="C1" s="78" t="s" vm="1">
        <v>271</v>
      </c>
    </row>
    <row r="2" spans="2:61">
      <c r="B2" s="55" t="s">
        <v>205</v>
      </c>
      <c r="C2" s="78" t="s">
        <v>272</v>
      </c>
    </row>
    <row r="3" spans="2:61">
      <c r="B3" s="55" t="s">
        <v>207</v>
      </c>
      <c r="C3" s="78" t="s">
        <v>273</v>
      </c>
    </row>
    <row r="4" spans="2:61">
      <c r="B4" s="55" t="s">
        <v>208</v>
      </c>
      <c r="C4" s="78">
        <v>162</v>
      </c>
    </row>
    <row r="6" spans="2:61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4"/>
      <c r="L6" s="235"/>
    </row>
    <row r="7" spans="2:61" ht="26.25" customHeight="1">
      <c r="B7" s="233" t="s">
        <v>121</v>
      </c>
      <c r="C7" s="234"/>
      <c r="D7" s="234"/>
      <c r="E7" s="234"/>
      <c r="F7" s="234"/>
      <c r="G7" s="234"/>
      <c r="H7" s="234"/>
      <c r="I7" s="234"/>
      <c r="J7" s="234"/>
      <c r="K7" s="234"/>
      <c r="L7" s="235"/>
      <c r="BI7" s="3"/>
    </row>
    <row r="8" spans="2:61" s="3" customFormat="1" ht="78.75">
      <c r="B8" s="21" t="s">
        <v>143</v>
      </c>
      <c r="C8" s="29" t="s">
        <v>59</v>
      </c>
      <c r="D8" s="70" t="s">
        <v>146</v>
      </c>
      <c r="E8" s="70" t="s">
        <v>84</v>
      </c>
      <c r="F8" s="29" t="s">
        <v>129</v>
      </c>
      <c r="G8" s="29" t="s">
        <v>0</v>
      </c>
      <c r="H8" s="29" t="s">
        <v>133</v>
      </c>
      <c r="I8" s="29" t="s">
        <v>79</v>
      </c>
      <c r="J8" s="29" t="s">
        <v>74</v>
      </c>
      <c r="K8" s="70" t="s">
        <v>209</v>
      </c>
      <c r="L8" s="30" t="s">
        <v>211</v>
      </c>
      <c r="M8" s="1"/>
      <c r="BE8" s="1"/>
      <c r="BF8" s="1"/>
    </row>
    <row r="9" spans="2:61" s="3" customFormat="1" ht="20.25">
      <c r="B9" s="15"/>
      <c r="C9" s="29"/>
      <c r="D9" s="29"/>
      <c r="E9" s="29"/>
      <c r="F9" s="29"/>
      <c r="G9" s="16" t="s">
        <v>22</v>
      </c>
      <c r="H9" s="16" t="s">
        <v>80</v>
      </c>
      <c r="I9" s="16" t="s">
        <v>23</v>
      </c>
      <c r="J9" s="16" t="s">
        <v>20</v>
      </c>
      <c r="K9" s="31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D10" s="1"/>
      <c r="BE10" s="3"/>
      <c r="BF10" s="1"/>
    </row>
    <row r="11" spans="2:61" s="4" customFormat="1" ht="18" customHeight="1">
      <c r="B11" s="111" t="s">
        <v>64</v>
      </c>
      <c r="C11" s="82"/>
      <c r="D11" s="82"/>
      <c r="E11" s="82"/>
      <c r="F11" s="82"/>
      <c r="G11" s="91"/>
      <c r="H11" s="93"/>
      <c r="I11" s="91">
        <v>-2108.12</v>
      </c>
      <c r="J11" s="82"/>
      <c r="K11" s="92">
        <v>1</v>
      </c>
      <c r="L11" s="92">
        <f>I11/'סכום נכסי הקרן'!$C$43</f>
        <v>-4.2424644984983546E-5</v>
      </c>
      <c r="BD11" s="1"/>
      <c r="BE11" s="3"/>
      <c r="BF11" s="1"/>
      <c r="BH11" s="1"/>
    </row>
    <row r="12" spans="2:61" s="133" customFormat="1">
      <c r="B12" s="136" t="s">
        <v>266</v>
      </c>
      <c r="C12" s="129"/>
      <c r="D12" s="129"/>
      <c r="E12" s="129"/>
      <c r="F12" s="129"/>
      <c r="G12" s="130"/>
      <c r="H12" s="132"/>
      <c r="I12" s="130">
        <v>-2108.12</v>
      </c>
      <c r="J12" s="129"/>
      <c r="K12" s="131">
        <v>1</v>
      </c>
      <c r="L12" s="131">
        <f>I12/'סכום נכסי הקרן'!$C$43</f>
        <v>-4.2424644984983546E-5</v>
      </c>
      <c r="BE12" s="3"/>
    </row>
    <row r="13" spans="2:61" ht="20.25">
      <c r="B13" s="106" t="s">
        <v>258</v>
      </c>
      <c r="C13" s="82"/>
      <c r="D13" s="82"/>
      <c r="E13" s="82"/>
      <c r="F13" s="82"/>
      <c r="G13" s="91"/>
      <c r="H13" s="93"/>
      <c r="I13" s="91">
        <v>-2108.12</v>
      </c>
      <c r="J13" s="82"/>
      <c r="K13" s="92">
        <v>1</v>
      </c>
      <c r="L13" s="92">
        <f>I13/'סכום נכסי הקרן'!$C$43</f>
        <v>-4.2424644984983546E-5</v>
      </c>
      <c r="BE13" s="4"/>
    </row>
    <row r="14" spans="2:61">
      <c r="B14" s="107" t="s">
        <v>1863</v>
      </c>
      <c r="C14" s="84" t="s">
        <v>1864</v>
      </c>
      <c r="D14" s="97" t="s">
        <v>147</v>
      </c>
      <c r="E14" s="97"/>
      <c r="F14" s="97" t="s">
        <v>191</v>
      </c>
      <c r="G14" s="94">
        <v>271</v>
      </c>
      <c r="H14" s="96">
        <v>446000</v>
      </c>
      <c r="I14" s="94">
        <v>1208.6600000000001</v>
      </c>
      <c r="J14" s="84"/>
      <c r="K14" s="95">
        <v>-0.57333548374855325</v>
      </c>
      <c r="L14" s="95">
        <f>I14/'סכום נכסי הקרן'!$C$43</f>
        <v>2.4323554355326177E-5</v>
      </c>
    </row>
    <row r="15" spans="2:61">
      <c r="B15" s="107" t="s">
        <v>1865</v>
      </c>
      <c r="C15" s="84" t="s">
        <v>1866</v>
      </c>
      <c r="D15" s="97" t="s">
        <v>147</v>
      </c>
      <c r="E15" s="97"/>
      <c r="F15" s="97" t="s">
        <v>191</v>
      </c>
      <c r="G15" s="94">
        <v>-271</v>
      </c>
      <c r="H15" s="96">
        <v>298000</v>
      </c>
      <c r="I15" s="94">
        <v>-807.58</v>
      </c>
      <c r="J15" s="84"/>
      <c r="K15" s="95">
        <v>0.38308065954499748</v>
      </c>
      <c r="L15" s="95">
        <f>I15/'סכום נכסי הקרן'!$C$43</f>
        <v>-1.6252060981809866E-5</v>
      </c>
    </row>
    <row r="16" spans="2:61">
      <c r="B16" s="107" t="s">
        <v>1867</v>
      </c>
      <c r="C16" s="84" t="s">
        <v>1868</v>
      </c>
      <c r="D16" s="97" t="s">
        <v>147</v>
      </c>
      <c r="E16" s="97"/>
      <c r="F16" s="97" t="s">
        <v>191</v>
      </c>
      <c r="G16" s="94">
        <v>1200</v>
      </c>
      <c r="H16" s="96">
        <v>122700</v>
      </c>
      <c r="I16" s="94">
        <v>1472.4</v>
      </c>
      <c r="J16" s="84"/>
      <c r="K16" s="95">
        <v>-0.69844221391571648</v>
      </c>
      <c r="L16" s="95">
        <f>I16/'סכום נכסי הקרן'!$C$43</f>
        <v>2.9631162967900206E-5</v>
      </c>
    </row>
    <row r="17" spans="2:56">
      <c r="B17" s="107" t="s">
        <v>1869</v>
      </c>
      <c r="C17" s="84" t="s">
        <v>1870</v>
      </c>
      <c r="D17" s="97" t="s">
        <v>147</v>
      </c>
      <c r="E17" s="97"/>
      <c r="F17" s="97" t="s">
        <v>191</v>
      </c>
      <c r="G17" s="94">
        <v>-1200</v>
      </c>
      <c r="H17" s="96">
        <v>331800</v>
      </c>
      <c r="I17" s="94">
        <v>-3981.6</v>
      </c>
      <c r="J17" s="84"/>
      <c r="K17" s="95">
        <v>1.8886970381192723</v>
      </c>
      <c r="L17" s="95">
        <f>I17/'סכום נכסי הקרן'!$C$43</f>
        <v>-8.0127301326400057E-5</v>
      </c>
    </row>
    <row r="18" spans="2:56" ht="20.25">
      <c r="B18" s="112"/>
      <c r="C18" s="113"/>
      <c r="D18" s="113"/>
      <c r="E18" s="113"/>
      <c r="F18" s="113"/>
      <c r="G18" s="114"/>
      <c r="H18" s="115"/>
      <c r="I18" s="113"/>
      <c r="J18" s="113"/>
      <c r="K18" s="116"/>
      <c r="L18" s="113"/>
      <c r="BD18" s="4"/>
    </row>
    <row r="19" spans="2:56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</row>
    <row r="20" spans="2:56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</row>
    <row r="21" spans="2:56">
      <c r="B21" s="109" t="s">
        <v>2825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BD21" s="3"/>
    </row>
    <row r="22" spans="2:56">
      <c r="B22" s="109" t="s">
        <v>139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</row>
    <row r="23" spans="2:56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2:5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5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56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56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5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5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5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5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5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</row>
    <row r="112" spans="2:12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</row>
    <row r="113" spans="2:12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</row>
    <row r="114" spans="2:12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</row>
    <row r="115" spans="2:12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</row>
    <row r="116" spans="2:12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</row>
    <row r="117" spans="2:12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</row>
    <row r="118" spans="2:12">
      <c r="C118" s="1"/>
      <c r="D118" s="1"/>
      <c r="E118" s="1"/>
    </row>
    <row r="119" spans="2:12">
      <c r="C119" s="1"/>
      <c r="D119" s="1"/>
      <c r="E119" s="1"/>
    </row>
    <row r="120" spans="2:12">
      <c r="C120" s="1"/>
      <c r="D120" s="1"/>
      <c r="E120" s="1"/>
    </row>
    <row r="121" spans="2:12">
      <c r="C121" s="1"/>
      <c r="D121" s="1"/>
      <c r="E121" s="1"/>
    </row>
    <row r="122" spans="2:12">
      <c r="C122" s="1"/>
      <c r="D122" s="1"/>
      <c r="E122" s="1"/>
    </row>
    <row r="123" spans="2:12">
      <c r="C123" s="1"/>
      <c r="D123" s="1"/>
      <c r="E123" s="1"/>
    </row>
    <row r="124" spans="2:12">
      <c r="C124" s="1"/>
      <c r="D124" s="1"/>
      <c r="E124" s="1"/>
    </row>
    <row r="125" spans="2:12">
      <c r="C125" s="1"/>
      <c r="D125" s="1"/>
      <c r="E125" s="1"/>
    </row>
    <row r="126" spans="2:12">
      <c r="C126" s="1"/>
      <c r="D126" s="1"/>
      <c r="E126" s="1"/>
    </row>
    <row r="127" spans="2:12">
      <c r="C127" s="1"/>
      <c r="D127" s="1"/>
      <c r="E127" s="1"/>
    </row>
    <row r="128" spans="2:12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</sheetData>
  <sheetProtection password="C7AB" sheet="1" objects="1" scenarios="1"/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D3:XFD1048576 D1:AF2 AH1:XFD2"/>
  </dataValidations>
  <pageMargins left="0" right="0" top="0.5" bottom="0.5" header="0" footer="0.25"/>
  <pageSetup paperSize="9" scale="98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 enableFormatConditionsCalculation="0">
    <tabColor indexed="44"/>
    <pageSetUpPr fitToPage="1"/>
  </sheetPr>
  <dimension ref="A1:BH580"/>
  <sheetViews>
    <sheetView rightToLeft="1" zoomScale="90" zoomScaleNormal="90" workbookViewId="0">
      <selection activeCell="A19" sqref="A19"/>
    </sheetView>
  </sheetViews>
  <sheetFormatPr defaultColWidth="9.140625" defaultRowHeight="18"/>
  <cols>
    <col min="1" max="1" width="6.28515625" style="2" customWidth="1"/>
    <col min="2" max="2" width="32.14062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9" style="1" bestFit="1" customWidth="1"/>
    <col min="8" max="8" width="10.7109375" style="1" bestFit="1" customWidth="1"/>
    <col min="9" max="9" width="10.85546875" style="1" bestFit="1" customWidth="1"/>
    <col min="10" max="10" width="9.85546875" style="1" bestFit="1" customWidth="1"/>
    <col min="11" max="11" width="8.28515625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5" t="s">
        <v>206</v>
      </c>
      <c r="C1" s="78" t="s" vm="1">
        <v>271</v>
      </c>
    </row>
    <row r="2" spans="1:60">
      <c r="B2" s="55" t="s">
        <v>205</v>
      </c>
      <c r="C2" s="78" t="s">
        <v>272</v>
      </c>
    </row>
    <row r="3" spans="1:60">
      <c r="B3" s="55" t="s">
        <v>207</v>
      </c>
      <c r="C3" s="78" t="s">
        <v>273</v>
      </c>
    </row>
    <row r="4" spans="1:60">
      <c r="B4" s="55" t="s">
        <v>208</v>
      </c>
      <c r="C4" s="78">
        <v>162</v>
      </c>
    </row>
    <row r="6" spans="1:60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5"/>
      <c r="BD6" s="1" t="s">
        <v>147</v>
      </c>
      <c r="BF6" s="1" t="s">
        <v>214</v>
      </c>
      <c r="BH6" s="3" t="s">
        <v>191</v>
      </c>
    </row>
    <row r="7" spans="1:60" ht="26.25" customHeight="1">
      <c r="B7" s="233" t="s">
        <v>122</v>
      </c>
      <c r="C7" s="234"/>
      <c r="D7" s="234"/>
      <c r="E7" s="234"/>
      <c r="F7" s="234"/>
      <c r="G7" s="234"/>
      <c r="H7" s="234"/>
      <c r="I7" s="234"/>
      <c r="J7" s="234"/>
      <c r="K7" s="235"/>
      <c r="BD7" s="3" t="s">
        <v>149</v>
      </c>
      <c r="BF7" s="1" t="s">
        <v>169</v>
      </c>
      <c r="BH7" s="3" t="s">
        <v>190</v>
      </c>
    </row>
    <row r="8" spans="1:60" s="3" customFormat="1" ht="78.75">
      <c r="A8" s="2"/>
      <c r="B8" s="21" t="s">
        <v>143</v>
      </c>
      <c r="C8" s="29" t="s">
        <v>59</v>
      </c>
      <c r="D8" s="70" t="s">
        <v>146</v>
      </c>
      <c r="E8" s="70" t="s">
        <v>84</v>
      </c>
      <c r="F8" s="29" t="s">
        <v>129</v>
      </c>
      <c r="G8" s="29" t="s">
        <v>0</v>
      </c>
      <c r="H8" s="29" t="s">
        <v>133</v>
      </c>
      <c r="I8" s="29" t="s">
        <v>79</v>
      </c>
      <c r="J8" s="70" t="s">
        <v>209</v>
      </c>
      <c r="K8" s="29" t="s">
        <v>211</v>
      </c>
      <c r="BC8" s="1" t="s">
        <v>162</v>
      </c>
      <c r="BD8" s="1" t="s">
        <v>163</v>
      </c>
      <c r="BE8" s="1" t="s">
        <v>170</v>
      </c>
      <c r="BG8" s="4" t="s">
        <v>192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80</v>
      </c>
      <c r="I9" s="16" t="s">
        <v>23</v>
      </c>
      <c r="J9" s="31" t="s">
        <v>20</v>
      </c>
      <c r="K9" s="56" t="s">
        <v>20</v>
      </c>
      <c r="BC9" s="1" t="s">
        <v>159</v>
      </c>
      <c r="BE9" s="1" t="s">
        <v>171</v>
      </c>
      <c r="BG9" s="4" t="s">
        <v>193</v>
      </c>
    </row>
    <row r="10" spans="1:60" s="4" customFormat="1" ht="18" customHeight="1">
      <c r="A10" s="2"/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57" t="s">
        <v>6</v>
      </c>
      <c r="J10" s="57" t="s">
        <v>7</v>
      </c>
      <c r="K10" s="57" t="s">
        <v>8</v>
      </c>
      <c r="L10" s="3"/>
      <c r="M10" s="3"/>
      <c r="N10" s="3"/>
      <c r="O10" s="3"/>
      <c r="BC10" s="1" t="s">
        <v>155</v>
      </c>
      <c r="BD10" s="3"/>
      <c r="BE10" s="1" t="s">
        <v>215</v>
      </c>
      <c r="BG10" s="1" t="s">
        <v>199</v>
      </c>
    </row>
    <row r="11" spans="1:60" s="4" customFormat="1" ht="18" customHeight="1">
      <c r="A11" s="99"/>
      <c r="B11" s="134" t="s">
        <v>63</v>
      </c>
      <c r="C11" s="129"/>
      <c r="D11" s="129"/>
      <c r="E11" s="129"/>
      <c r="F11" s="129"/>
      <c r="G11" s="130"/>
      <c r="H11" s="132"/>
      <c r="I11" s="130">
        <v>10014.926780000002</v>
      </c>
      <c r="J11" s="131">
        <v>1</v>
      </c>
      <c r="K11" s="131">
        <f>I11/'סכום נכסי הקרן'!$C$43</f>
        <v>2.0154436805879387E-4</v>
      </c>
      <c r="L11" s="3"/>
      <c r="M11" s="3"/>
      <c r="N11" s="3"/>
      <c r="O11" s="3"/>
      <c r="BC11" s="133" t="s">
        <v>154</v>
      </c>
      <c r="BD11" s="3"/>
      <c r="BE11" s="133" t="s">
        <v>172</v>
      </c>
      <c r="BG11" s="133" t="s">
        <v>194</v>
      </c>
    </row>
    <row r="12" spans="1:60" s="133" customFormat="1" ht="20.25">
      <c r="A12" s="99"/>
      <c r="B12" s="135" t="s">
        <v>268</v>
      </c>
      <c r="C12" s="129"/>
      <c r="D12" s="129"/>
      <c r="E12" s="129"/>
      <c r="F12" s="129"/>
      <c r="G12" s="130"/>
      <c r="H12" s="132"/>
      <c r="I12" s="130">
        <v>10014.926780000002</v>
      </c>
      <c r="J12" s="131">
        <v>1</v>
      </c>
      <c r="K12" s="131">
        <f>I12/'סכום נכסי הקרן'!$C$43</f>
        <v>2.0154436805879387E-4</v>
      </c>
      <c r="L12" s="3"/>
      <c r="M12" s="3"/>
      <c r="N12" s="3"/>
      <c r="O12" s="3"/>
      <c r="BC12" s="133" t="s">
        <v>152</v>
      </c>
      <c r="BD12" s="4"/>
      <c r="BE12" s="133" t="s">
        <v>173</v>
      </c>
      <c r="BG12" s="133" t="s">
        <v>195</v>
      </c>
    </row>
    <row r="13" spans="1:60">
      <c r="B13" s="83" t="s">
        <v>1871</v>
      </c>
      <c r="C13" s="84" t="s">
        <v>1872</v>
      </c>
      <c r="D13" s="97" t="s">
        <v>32</v>
      </c>
      <c r="E13" s="97"/>
      <c r="F13" s="97" t="s">
        <v>192</v>
      </c>
      <c r="G13" s="94">
        <v>2461</v>
      </c>
      <c r="H13" s="96">
        <v>285500</v>
      </c>
      <c r="I13" s="94">
        <v>2678.0253699999998</v>
      </c>
      <c r="J13" s="95">
        <v>0.26740338984285611</v>
      </c>
      <c r="K13" s="95">
        <f>I13/'סכום נכסי הקרן'!$C$43</f>
        <v>5.3893647222657725E-5</v>
      </c>
      <c r="P13" s="1"/>
      <c r="BC13" s="1" t="s">
        <v>156</v>
      </c>
      <c r="BE13" s="1" t="s">
        <v>174</v>
      </c>
      <c r="BG13" s="1" t="s">
        <v>196</v>
      </c>
    </row>
    <row r="14" spans="1:60">
      <c r="B14" s="83" t="s">
        <v>1873</v>
      </c>
      <c r="C14" s="84" t="s">
        <v>1874</v>
      </c>
      <c r="D14" s="97" t="s">
        <v>32</v>
      </c>
      <c r="E14" s="97"/>
      <c r="F14" s="97" t="s">
        <v>192</v>
      </c>
      <c r="G14" s="94">
        <v>1830</v>
      </c>
      <c r="H14" s="96">
        <v>8260</v>
      </c>
      <c r="I14" s="94">
        <v>183.84784999999997</v>
      </c>
      <c r="J14" s="95">
        <v>1.8357383337754163E-2</v>
      </c>
      <c r="K14" s="95">
        <f>I14/'סכום נכסי הקרן'!$C$43</f>
        <v>3.6998272240206945E-6</v>
      </c>
      <c r="P14" s="1"/>
      <c r="BC14" s="1" t="s">
        <v>153</v>
      </c>
      <c r="BE14" s="1" t="s">
        <v>175</v>
      </c>
      <c r="BG14" s="1" t="s">
        <v>198</v>
      </c>
    </row>
    <row r="15" spans="1:60">
      <c r="B15" s="83" t="s">
        <v>1875</v>
      </c>
      <c r="C15" s="84" t="s">
        <v>1876</v>
      </c>
      <c r="D15" s="97" t="s">
        <v>32</v>
      </c>
      <c r="E15" s="97"/>
      <c r="F15" s="97" t="s">
        <v>193</v>
      </c>
      <c r="G15" s="94">
        <v>1324</v>
      </c>
      <c r="H15" s="96">
        <v>642250</v>
      </c>
      <c r="I15" s="94">
        <v>28003.41691</v>
      </c>
      <c r="J15" s="95">
        <v>2.7961679126724475</v>
      </c>
      <c r="K15" s="95">
        <f>I15/'סכום נכסי הקרן'!$C$43</f>
        <v>5.635518949458451E-4</v>
      </c>
      <c r="P15" s="1"/>
      <c r="BC15" s="1" t="s">
        <v>164</v>
      </c>
      <c r="BE15" s="1" t="s">
        <v>216</v>
      </c>
      <c r="BG15" s="1" t="s">
        <v>200</v>
      </c>
    </row>
    <row r="16" spans="1:60" ht="20.25">
      <c r="B16" s="83" t="s">
        <v>1877</v>
      </c>
      <c r="C16" s="84" t="s">
        <v>1878</v>
      </c>
      <c r="D16" s="97" t="s">
        <v>32</v>
      </c>
      <c r="E16" s="97"/>
      <c r="F16" s="97" t="s">
        <v>190</v>
      </c>
      <c r="G16" s="94">
        <v>7437</v>
      </c>
      <c r="H16" s="96">
        <v>209025</v>
      </c>
      <c r="I16" s="94">
        <v>16616.445080000001</v>
      </c>
      <c r="J16" s="95">
        <v>1.6591679045705414</v>
      </c>
      <c r="K16" s="95">
        <f>I16/'סכום נכסי הקרן'!$C$43</f>
        <v>3.3439594683010295E-4</v>
      </c>
      <c r="P16" s="1"/>
      <c r="BC16" s="4" t="s">
        <v>150</v>
      </c>
      <c r="BD16" s="1" t="s">
        <v>165</v>
      </c>
      <c r="BE16" s="1" t="s">
        <v>176</v>
      </c>
      <c r="BG16" s="1" t="s">
        <v>201</v>
      </c>
    </row>
    <row r="17" spans="2:60">
      <c r="B17" s="83" t="s">
        <v>1879</v>
      </c>
      <c r="C17" s="84" t="s">
        <v>1880</v>
      </c>
      <c r="D17" s="97" t="s">
        <v>32</v>
      </c>
      <c r="E17" s="97"/>
      <c r="F17" s="97" t="s">
        <v>200</v>
      </c>
      <c r="G17" s="94">
        <v>1147</v>
      </c>
      <c r="H17" s="96">
        <v>124550</v>
      </c>
      <c r="I17" s="94">
        <v>-37466.808429999997</v>
      </c>
      <c r="J17" s="95">
        <v>-3.7410965904235987</v>
      </c>
      <c r="K17" s="95">
        <f>I17/'סכום נכסי הקרן'!$C$43</f>
        <v>-7.5399694816383265E-4</v>
      </c>
      <c r="P17" s="1"/>
      <c r="BC17" s="1" t="s">
        <v>160</v>
      </c>
      <c r="BE17" s="1" t="s">
        <v>177</v>
      </c>
      <c r="BG17" s="1" t="s">
        <v>202</v>
      </c>
    </row>
    <row r="18" spans="2:60">
      <c r="B18" s="110"/>
      <c r="C18" s="84"/>
      <c r="D18" s="84"/>
      <c r="E18" s="84"/>
      <c r="F18" s="84"/>
      <c r="G18" s="94"/>
      <c r="H18" s="96"/>
      <c r="I18" s="84"/>
      <c r="J18" s="95"/>
      <c r="K18" s="84"/>
      <c r="BD18" s="1" t="s">
        <v>148</v>
      </c>
      <c r="BF18" s="1" t="s">
        <v>178</v>
      </c>
      <c r="BH18" s="1" t="s">
        <v>32</v>
      </c>
    </row>
    <row r="19" spans="2:60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BD19" s="1" t="s">
        <v>161</v>
      </c>
      <c r="BF19" s="1" t="s">
        <v>179</v>
      </c>
    </row>
    <row r="20" spans="2:60">
      <c r="B20" s="109" t="s">
        <v>2825</v>
      </c>
      <c r="C20" s="100"/>
      <c r="D20" s="100"/>
      <c r="E20" s="100"/>
      <c r="F20" s="100"/>
      <c r="G20" s="100"/>
      <c r="H20" s="100"/>
      <c r="I20" s="100"/>
      <c r="J20" s="100"/>
      <c r="K20" s="100"/>
      <c r="BD20" s="1" t="s">
        <v>166</v>
      </c>
      <c r="BF20" s="1" t="s">
        <v>180</v>
      </c>
    </row>
    <row r="21" spans="2:60">
      <c r="B21" s="109" t="s">
        <v>139</v>
      </c>
      <c r="C21" s="100"/>
      <c r="D21" s="100"/>
      <c r="E21" s="100"/>
      <c r="F21" s="100"/>
      <c r="G21" s="100"/>
      <c r="H21" s="100"/>
      <c r="I21" s="100"/>
      <c r="J21" s="100"/>
      <c r="K21" s="100"/>
      <c r="BD21" s="1" t="s">
        <v>151</v>
      </c>
      <c r="BE21" s="1" t="s">
        <v>167</v>
      </c>
      <c r="BF21" s="1" t="s">
        <v>181</v>
      </c>
    </row>
    <row r="22" spans="2:60">
      <c r="B22" s="99"/>
      <c r="C22" s="100"/>
      <c r="D22" s="100"/>
      <c r="E22" s="100"/>
      <c r="F22" s="100"/>
      <c r="G22" s="100"/>
      <c r="H22" s="100"/>
      <c r="I22" s="100"/>
      <c r="J22" s="100"/>
      <c r="K22" s="100"/>
      <c r="BD22" s="1" t="s">
        <v>157</v>
      </c>
      <c r="BF22" s="1" t="s">
        <v>182</v>
      </c>
    </row>
    <row r="23" spans="2:60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BD23" s="1" t="s">
        <v>32</v>
      </c>
      <c r="BE23" s="1" t="s">
        <v>158</v>
      </c>
      <c r="BF23" s="1" t="s">
        <v>217</v>
      </c>
    </row>
    <row r="24" spans="2:60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BF24" s="1" t="s">
        <v>220</v>
      </c>
    </row>
    <row r="25" spans="2:60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BF25" s="1" t="s">
        <v>183</v>
      </c>
    </row>
    <row r="26" spans="2:60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BF26" s="1" t="s">
        <v>184</v>
      </c>
    </row>
    <row r="27" spans="2:60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BF27" s="1" t="s">
        <v>219</v>
      </c>
    </row>
    <row r="28" spans="2:60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BF28" s="1" t="s">
        <v>185</v>
      </c>
    </row>
    <row r="29" spans="2:60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BF29" s="1" t="s">
        <v>186</v>
      </c>
    </row>
    <row r="30" spans="2:60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BF30" s="1" t="s">
        <v>218</v>
      </c>
    </row>
    <row r="31" spans="2:60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BF31" s="1" t="s">
        <v>32</v>
      </c>
    </row>
    <row r="32" spans="2:60"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2:11"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2:11"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11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2:11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</row>
    <row r="112" spans="2:11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</row>
    <row r="113" spans="2:11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</row>
    <row r="114" spans="2:11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</row>
    <row r="115" spans="2:11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</row>
    <row r="116" spans="2:11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</row>
    <row r="117" spans="2:11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</row>
    <row r="118" spans="2:11">
      <c r="C118" s="3"/>
      <c r="D118" s="3"/>
      <c r="E118" s="3"/>
      <c r="F118" s="3"/>
      <c r="G118" s="3"/>
      <c r="H118" s="3"/>
    </row>
    <row r="119" spans="2:11">
      <c r="C119" s="3"/>
      <c r="D119" s="3"/>
      <c r="E119" s="3"/>
      <c r="F119" s="3"/>
      <c r="G119" s="3"/>
      <c r="H119" s="3"/>
    </row>
    <row r="120" spans="2:11">
      <c r="C120" s="3"/>
      <c r="D120" s="3"/>
      <c r="E120" s="3"/>
      <c r="F120" s="3"/>
      <c r="G120" s="3"/>
      <c r="H120" s="3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password="C7AB" sheet="1" objects="1" scenarios="1"/>
  <mergeCells count="2">
    <mergeCell ref="B6:K6"/>
    <mergeCell ref="B7:K7"/>
  </mergeCells>
  <phoneticPr fontId="6" type="noConversion"/>
  <dataValidations count="1">
    <dataValidation allowBlank="1" showInputMessage="1" showErrorMessage="1" sqref="C5:C1048576 A1:B1048576 D3:XFD1048576 D1:AF2 AH1:XFD2"/>
  </dataValidations>
  <pageMargins left="0" right="0" top="0.5" bottom="0.5" header="0" footer="0.25"/>
  <pageSetup paperSize="9" scale="91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 enableFormatConditionsCalculation="0">
    <tabColor indexed="44"/>
    <pageSetUpPr fitToPage="1"/>
  </sheetPr>
  <dimension ref="B1:CC110"/>
  <sheetViews>
    <sheetView rightToLeft="1" zoomScaleNormal="100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.5703125" style="2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5" style="1" bestFit="1" customWidth="1"/>
    <col min="13" max="13" width="5.7109375" style="1" bestFit="1" customWidth="1"/>
    <col min="14" max="14" width="6.85546875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5" t="s">
        <v>206</v>
      </c>
      <c r="C1" s="78" t="s" vm="1">
        <v>271</v>
      </c>
    </row>
    <row r="2" spans="2:81">
      <c r="B2" s="55" t="s">
        <v>205</v>
      </c>
      <c r="C2" s="78" t="s">
        <v>272</v>
      </c>
    </row>
    <row r="3" spans="2:81">
      <c r="B3" s="55" t="s">
        <v>207</v>
      </c>
      <c r="C3" s="78" t="s">
        <v>273</v>
      </c>
      <c r="E3" s="2"/>
    </row>
    <row r="4" spans="2:81">
      <c r="B4" s="55" t="s">
        <v>208</v>
      </c>
      <c r="C4" s="78">
        <v>162</v>
      </c>
    </row>
    <row r="6" spans="2:81" ht="26.25" customHeight="1">
      <c r="B6" s="233" t="s">
        <v>237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5"/>
    </row>
    <row r="7" spans="2:81" ht="26.25" customHeight="1">
      <c r="B7" s="233" t="s">
        <v>123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5"/>
    </row>
    <row r="8" spans="2:81" s="3" customFormat="1" ht="47.25">
      <c r="B8" s="21" t="s">
        <v>143</v>
      </c>
      <c r="C8" s="29" t="s">
        <v>59</v>
      </c>
      <c r="D8" s="13" t="s">
        <v>66</v>
      </c>
      <c r="E8" s="29" t="s">
        <v>15</v>
      </c>
      <c r="F8" s="29" t="s">
        <v>85</v>
      </c>
      <c r="G8" s="29" t="s">
        <v>130</v>
      </c>
      <c r="H8" s="29" t="s">
        <v>18</v>
      </c>
      <c r="I8" s="29" t="s">
        <v>129</v>
      </c>
      <c r="J8" s="29" t="s">
        <v>17</v>
      </c>
      <c r="K8" s="29" t="s">
        <v>19</v>
      </c>
      <c r="L8" s="29" t="s">
        <v>0</v>
      </c>
      <c r="M8" s="29" t="s">
        <v>133</v>
      </c>
      <c r="N8" s="29" t="s">
        <v>79</v>
      </c>
      <c r="O8" s="29" t="s">
        <v>74</v>
      </c>
      <c r="P8" s="70" t="s">
        <v>209</v>
      </c>
      <c r="Q8" s="30" t="s">
        <v>211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31"/>
      <c r="F9" s="31"/>
      <c r="G9" s="31" t="s">
        <v>24</v>
      </c>
      <c r="H9" s="31" t="s">
        <v>21</v>
      </c>
      <c r="I9" s="31"/>
      <c r="J9" s="31" t="s">
        <v>20</v>
      </c>
      <c r="K9" s="31" t="s">
        <v>20</v>
      </c>
      <c r="L9" s="31" t="s">
        <v>22</v>
      </c>
      <c r="M9" s="31" t="s">
        <v>80</v>
      </c>
      <c r="N9" s="31" t="s">
        <v>23</v>
      </c>
      <c r="O9" s="31" t="s">
        <v>20</v>
      </c>
      <c r="P9" s="31" t="s">
        <v>20</v>
      </c>
      <c r="Q9" s="32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140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</row>
    <row r="13" spans="2:81">
      <c r="B13" s="99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</row>
    <row r="14" spans="2:81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</row>
    <row r="15" spans="2:81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</row>
    <row r="16" spans="2:8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</row>
    <row r="17" spans="2:17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</row>
    <row r="18" spans="2:17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</row>
    <row r="19" spans="2:17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</row>
    <row r="20" spans="2:17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</row>
    <row r="21" spans="2:17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</row>
    <row r="22" spans="2:17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</row>
    <row r="23" spans="2:17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</row>
    <row r="24" spans="2:17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</row>
    <row r="25" spans="2:17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</row>
    <row r="26" spans="2:17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</row>
    <row r="27" spans="2:17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</row>
    <row r="28" spans="2:17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</row>
    <row r="29" spans="2:17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</row>
    <row r="30" spans="2:17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</row>
    <row r="31" spans="2:17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</row>
    <row r="32" spans="2:17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</row>
    <row r="33" spans="2:17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</row>
    <row r="34" spans="2:17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</row>
    <row r="35" spans="2:17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</row>
    <row r="36" spans="2:17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  <row r="37" spans="2:17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</row>
    <row r="38" spans="2:17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</row>
    <row r="39" spans="2:17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</row>
    <row r="40" spans="2:17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</row>
    <row r="41" spans="2:17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</row>
    <row r="42" spans="2:17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</row>
    <row r="43" spans="2:17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</row>
    <row r="44" spans="2:17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</row>
    <row r="45" spans="2:17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</row>
    <row r="46" spans="2:17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</row>
    <row r="47" spans="2:17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2:17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</row>
    <row r="49" spans="2:17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</row>
    <row r="50" spans="2:17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</row>
    <row r="51" spans="2:17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</row>
    <row r="52" spans="2:17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</row>
    <row r="53" spans="2:17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</row>
    <row r="54" spans="2:17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</row>
    <row r="55" spans="2:17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</row>
    <row r="56" spans="2:17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</row>
    <row r="57" spans="2:17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</row>
    <row r="58" spans="2:17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</row>
    <row r="59" spans="2:17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</row>
    <row r="60" spans="2:17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</row>
    <row r="61" spans="2:17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</row>
    <row r="62" spans="2:17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</row>
    <row r="63" spans="2:17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</row>
    <row r="64" spans="2:17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</row>
    <row r="65" spans="2:17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2:17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</row>
    <row r="67" spans="2:17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</row>
    <row r="68" spans="2:17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</row>
    <row r="69" spans="2:17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</row>
    <row r="70" spans="2:17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</row>
    <row r="71" spans="2:17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</row>
    <row r="72" spans="2:17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</row>
    <row r="73" spans="2:17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</row>
    <row r="74" spans="2:17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</row>
    <row r="75" spans="2:17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</row>
    <row r="76" spans="2:17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2:17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</row>
    <row r="78" spans="2:17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</row>
    <row r="79" spans="2:17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</row>
    <row r="80" spans="2:17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</row>
    <row r="81" spans="2:17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</row>
    <row r="82" spans="2:17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</row>
    <row r="83" spans="2:17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</row>
    <row r="84" spans="2:17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</row>
    <row r="85" spans="2:17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</row>
    <row r="86" spans="2:17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</row>
    <row r="87" spans="2:17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2:17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</row>
    <row r="89" spans="2:17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</row>
    <row r="90" spans="2:17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</row>
    <row r="91" spans="2:17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</row>
    <row r="92" spans="2:17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</row>
    <row r="93" spans="2:17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</row>
    <row r="94" spans="2:17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</row>
    <row r="95" spans="2:17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</row>
    <row r="96" spans="2:17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</row>
    <row r="97" spans="2:17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</row>
    <row r="98" spans="2:17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</row>
    <row r="99" spans="2:17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</row>
    <row r="100" spans="2:17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</row>
    <row r="101" spans="2:17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</row>
    <row r="102" spans="2:17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</row>
    <row r="103" spans="2:17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</row>
    <row r="104" spans="2:17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</row>
    <row r="105" spans="2:17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</row>
    <row r="106" spans="2:17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</row>
    <row r="107" spans="2:17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</row>
    <row r="108" spans="2:17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</row>
    <row r="109" spans="2:17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</row>
    <row r="110" spans="2:17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</row>
  </sheetData>
  <sheetProtection password="C7AB" sheet="1" objects="1" scenarios="1"/>
  <mergeCells count="2">
    <mergeCell ref="B6:Q6"/>
    <mergeCell ref="B7:Q7"/>
  </mergeCells>
  <phoneticPr fontId="6" type="noConversion"/>
  <dataValidations count="1">
    <dataValidation allowBlank="1" showInputMessage="1" showErrorMessage="1" sqref="C5:C1048576 A1:B1048576 D3:XFD1048576 D1:AF2 AH1:XFD2"/>
  </dataValidations>
  <pageMargins left="0" right="0" top="0.5" bottom="0.5" header="0" footer="0.25"/>
  <pageSetup paperSize="9" scale="92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 enableFormatConditionsCalculation="0">
    <tabColor rgb="FFFFFF00"/>
    <pageSetUpPr fitToPage="1"/>
  </sheetPr>
  <dimension ref="B1:BA146"/>
  <sheetViews>
    <sheetView rightToLeft="1" zoomScaleNormal="100" workbookViewId="0"/>
  </sheetViews>
  <sheetFormatPr defaultColWidth="9.140625" defaultRowHeight="18"/>
  <cols>
    <col min="1" max="1" width="3" style="1" customWidth="1"/>
    <col min="2" max="2" width="35.42578125" style="2" bestFit="1" customWidth="1"/>
    <col min="3" max="3" width="21.5703125" style="2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5.42578125" style="1" bestFit="1" customWidth="1"/>
    <col min="12" max="12" width="9.5703125" style="1" bestFit="1" customWidth="1"/>
    <col min="13" max="13" width="14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20" width="5.7109375" style="3" customWidth="1"/>
    <col min="21" max="28" width="5.7109375" style="1" customWidth="1"/>
    <col min="29" max="16384" width="9.140625" style="1"/>
  </cols>
  <sheetData>
    <row r="1" spans="2:53">
      <c r="B1" s="55" t="s">
        <v>206</v>
      </c>
      <c r="C1" s="78" t="s" vm="1">
        <v>271</v>
      </c>
    </row>
    <row r="2" spans="2:53">
      <c r="B2" s="55" t="s">
        <v>205</v>
      </c>
      <c r="C2" s="78" t="s">
        <v>272</v>
      </c>
    </row>
    <row r="3" spans="2:53">
      <c r="B3" s="55" t="s">
        <v>207</v>
      </c>
      <c r="C3" s="78" t="s">
        <v>273</v>
      </c>
    </row>
    <row r="4" spans="2:53">
      <c r="B4" s="55" t="s">
        <v>208</v>
      </c>
      <c r="C4" s="78">
        <v>162</v>
      </c>
    </row>
    <row r="6" spans="2:53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5"/>
    </row>
    <row r="7" spans="2:53" ht="26.25" customHeight="1">
      <c r="B7" s="233" t="s">
        <v>114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5"/>
    </row>
    <row r="8" spans="2:53" s="3" customFormat="1" ht="78.75">
      <c r="B8" s="21" t="s">
        <v>143</v>
      </c>
      <c r="C8" s="29" t="s">
        <v>59</v>
      </c>
      <c r="D8" s="29" t="s">
        <v>15</v>
      </c>
      <c r="E8" s="29" t="s">
        <v>85</v>
      </c>
      <c r="F8" s="29" t="s">
        <v>130</v>
      </c>
      <c r="G8" s="29" t="s">
        <v>18</v>
      </c>
      <c r="H8" s="29" t="s">
        <v>129</v>
      </c>
      <c r="I8" s="29" t="s">
        <v>17</v>
      </c>
      <c r="J8" s="29" t="s">
        <v>19</v>
      </c>
      <c r="K8" s="29" t="s">
        <v>0</v>
      </c>
      <c r="L8" s="29" t="s">
        <v>133</v>
      </c>
      <c r="M8" s="29" t="s">
        <v>137</v>
      </c>
      <c r="N8" s="29" t="s">
        <v>74</v>
      </c>
      <c r="O8" s="70" t="s">
        <v>209</v>
      </c>
      <c r="P8" s="30" t="s">
        <v>211</v>
      </c>
    </row>
    <row r="9" spans="2:53" s="3" customFormat="1" ht="25.5" customHeight="1">
      <c r="B9" s="15"/>
      <c r="C9" s="31"/>
      <c r="D9" s="31"/>
      <c r="E9" s="31"/>
      <c r="F9" s="31" t="s">
        <v>24</v>
      </c>
      <c r="G9" s="31" t="s">
        <v>21</v>
      </c>
      <c r="H9" s="31"/>
      <c r="I9" s="31" t="s">
        <v>20</v>
      </c>
      <c r="J9" s="31" t="s">
        <v>20</v>
      </c>
      <c r="K9" s="31" t="s">
        <v>22</v>
      </c>
      <c r="L9" s="31" t="s">
        <v>80</v>
      </c>
      <c r="M9" s="31" t="s">
        <v>23</v>
      </c>
      <c r="N9" s="31" t="s">
        <v>20</v>
      </c>
      <c r="O9" s="31" t="s">
        <v>20</v>
      </c>
      <c r="P9" s="32" t="s">
        <v>20</v>
      </c>
    </row>
    <row r="10" spans="2:5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20" t="s">
        <v>13</v>
      </c>
      <c r="P10" s="20" t="s">
        <v>14</v>
      </c>
      <c r="Q10" s="3"/>
      <c r="R10" s="3"/>
      <c r="S10" s="3"/>
      <c r="T10" s="3"/>
    </row>
    <row r="11" spans="2:53" s="4" customFormat="1" ht="18" customHeight="1">
      <c r="B11" s="79" t="s">
        <v>31</v>
      </c>
      <c r="C11" s="80"/>
      <c r="D11" s="80"/>
      <c r="E11" s="80"/>
      <c r="F11" s="80"/>
      <c r="G11" s="88">
        <v>7.7045628835438977</v>
      </c>
      <c r="H11" s="80"/>
      <c r="I11" s="80"/>
      <c r="J11" s="102">
        <v>4.8543064478410836E-2</v>
      </c>
      <c r="K11" s="88"/>
      <c r="L11" s="80"/>
      <c r="M11" s="88">
        <v>14898804.305059996</v>
      </c>
      <c r="N11" s="80"/>
      <c r="O11" s="89">
        <v>1</v>
      </c>
      <c r="P11" s="89">
        <f>M11/'סכום נכסי הקרן'!$C$43</f>
        <v>0.29982946100929497</v>
      </c>
      <c r="Q11" s="3"/>
      <c r="R11" s="3"/>
      <c r="S11" s="3"/>
      <c r="T11" s="3"/>
      <c r="BA11" s="1"/>
    </row>
    <row r="12" spans="2:53" ht="21.75" customHeight="1">
      <c r="B12" s="81" t="s">
        <v>266</v>
      </c>
      <c r="C12" s="82"/>
      <c r="D12" s="82"/>
      <c r="E12" s="82"/>
      <c r="F12" s="82"/>
      <c r="G12" s="91">
        <v>7.7045628835438933</v>
      </c>
      <c r="H12" s="82"/>
      <c r="I12" s="82"/>
      <c r="J12" s="103">
        <v>4.8543064478410794E-2</v>
      </c>
      <c r="K12" s="91"/>
      <c r="L12" s="82"/>
      <c r="M12" s="91">
        <v>14898804.305060003</v>
      </c>
      <c r="N12" s="82"/>
      <c r="O12" s="92">
        <v>1.0000000000000004</v>
      </c>
      <c r="P12" s="92">
        <f>M12/'סכום נכסי הקרן'!$C$43</f>
        <v>0.29982946100929508</v>
      </c>
    </row>
    <row r="13" spans="2:53">
      <c r="B13" s="101" t="s">
        <v>90</v>
      </c>
      <c r="C13" s="82"/>
      <c r="D13" s="82"/>
      <c r="E13" s="82"/>
      <c r="F13" s="82"/>
      <c r="G13" s="91">
        <v>7.7045628835438933</v>
      </c>
      <c r="H13" s="82"/>
      <c r="I13" s="82"/>
      <c r="J13" s="103">
        <v>4.8543064478410794E-2</v>
      </c>
      <c r="K13" s="91"/>
      <c r="L13" s="82"/>
      <c r="M13" s="91">
        <v>14898804.305060003</v>
      </c>
      <c r="N13" s="82"/>
      <c r="O13" s="92">
        <v>1.0000000000000004</v>
      </c>
      <c r="P13" s="92">
        <f>M13/'סכום נכסי הקרן'!$C$43</f>
        <v>0.29982946100929508</v>
      </c>
    </row>
    <row r="14" spans="2:53" s="137" customFormat="1">
      <c r="B14" s="87" t="s">
        <v>1881</v>
      </c>
      <c r="C14" s="84">
        <v>98707000</v>
      </c>
      <c r="D14" s="84" t="s">
        <v>276</v>
      </c>
      <c r="E14" s="84"/>
      <c r="F14" s="117">
        <v>38473</v>
      </c>
      <c r="G14" s="94">
        <v>3.5199999999999991</v>
      </c>
      <c r="H14" s="97" t="s">
        <v>191</v>
      </c>
      <c r="I14" s="98">
        <v>4.8000000000000001E-2</v>
      </c>
      <c r="J14" s="98">
        <v>4.8399999999999999E-2</v>
      </c>
      <c r="K14" s="94">
        <v>10860000</v>
      </c>
      <c r="L14" s="118">
        <v>123.7402</v>
      </c>
      <c r="M14" s="94">
        <v>13438.183300000001</v>
      </c>
      <c r="N14" s="84"/>
      <c r="O14" s="95">
        <v>9.0196387742579227E-4</v>
      </c>
      <c r="P14" s="95">
        <f>M14/'סכום נכסי הקרן'!$C$43</f>
        <v>2.7043534321842907E-4</v>
      </c>
      <c r="Q14" s="152"/>
      <c r="R14" s="152"/>
      <c r="S14" s="152"/>
      <c r="T14" s="152"/>
    </row>
    <row r="15" spans="2:53" s="137" customFormat="1">
      <c r="B15" s="87" t="s">
        <v>1882</v>
      </c>
      <c r="C15" s="84">
        <v>98710100</v>
      </c>
      <c r="D15" s="84" t="s">
        <v>276</v>
      </c>
      <c r="E15" s="84"/>
      <c r="F15" s="117">
        <v>38565</v>
      </c>
      <c r="G15" s="94">
        <v>3.69</v>
      </c>
      <c r="H15" s="97" t="s">
        <v>191</v>
      </c>
      <c r="I15" s="98">
        <v>4.8000000000000001E-2</v>
      </c>
      <c r="J15" s="98">
        <v>4.8399999999999999E-2</v>
      </c>
      <c r="K15" s="94">
        <v>3550000</v>
      </c>
      <c r="L15" s="118">
        <v>123.8536</v>
      </c>
      <c r="M15" s="94">
        <v>4396.8042599999999</v>
      </c>
      <c r="N15" s="84"/>
      <c r="O15" s="95">
        <v>2.9511121630792467E-4</v>
      </c>
      <c r="P15" s="95">
        <f>M15/'סכום נכסי הקרן'!$C$43</f>
        <v>8.8483036923402513E-5</v>
      </c>
      <c r="Q15" s="152"/>
      <c r="R15" s="152"/>
      <c r="S15" s="152"/>
      <c r="T15" s="152"/>
    </row>
    <row r="16" spans="2:53" s="137" customFormat="1">
      <c r="B16" s="87" t="s">
        <v>1883</v>
      </c>
      <c r="C16" s="84">
        <v>98711100</v>
      </c>
      <c r="D16" s="84" t="s">
        <v>276</v>
      </c>
      <c r="E16" s="84"/>
      <c r="F16" s="117">
        <v>38596</v>
      </c>
      <c r="G16" s="94">
        <v>3.7700000000000005</v>
      </c>
      <c r="H16" s="97" t="s">
        <v>191</v>
      </c>
      <c r="I16" s="98">
        <v>4.8000000000000001E-2</v>
      </c>
      <c r="J16" s="98">
        <v>4.8400000000000006E-2</v>
      </c>
      <c r="K16" s="94">
        <v>7500000</v>
      </c>
      <c r="L16" s="118">
        <v>122.0363</v>
      </c>
      <c r="M16" s="94">
        <v>9152.7252899999985</v>
      </c>
      <c r="N16" s="84"/>
      <c r="O16" s="95">
        <v>6.1432616353592287E-4</v>
      </c>
      <c r="P16" s="95">
        <f>M16/'סכום נכסי הקרן'!$C$43</f>
        <v>1.8419308249688373E-4</v>
      </c>
      <c r="Q16" s="152"/>
      <c r="R16" s="152"/>
      <c r="S16" s="152"/>
      <c r="T16" s="152"/>
    </row>
    <row r="17" spans="2:20" s="137" customFormat="1">
      <c r="B17" s="87" t="s">
        <v>1884</v>
      </c>
      <c r="C17" s="84">
        <v>98706000</v>
      </c>
      <c r="D17" s="84" t="s">
        <v>276</v>
      </c>
      <c r="E17" s="84"/>
      <c r="F17" s="117">
        <v>38443</v>
      </c>
      <c r="G17" s="94">
        <v>3.4400000000000004</v>
      </c>
      <c r="H17" s="97" t="s">
        <v>191</v>
      </c>
      <c r="I17" s="98">
        <v>4.8000000000000001E-2</v>
      </c>
      <c r="J17" s="98">
        <v>4.8399999999999999E-2</v>
      </c>
      <c r="K17" s="94">
        <v>4500000</v>
      </c>
      <c r="L17" s="118">
        <v>123.9823</v>
      </c>
      <c r="M17" s="94">
        <v>5579.2027900000003</v>
      </c>
      <c r="N17" s="84"/>
      <c r="O17" s="95">
        <v>3.7447319098655237E-4</v>
      </c>
      <c r="P17" s="95">
        <f>M17/'סכום נכסי הקרן'!$C$43</f>
        <v>1.1227809501592876E-4</v>
      </c>
      <c r="Q17" s="152"/>
      <c r="R17" s="152"/>
      <c r="S17" s="152"/>
      <c r="T17" s="152"/>
    </row>
    <row r="18" spans="2:20" s="137" customFormat="1">
      <c r="B18" s="87" t="s">
        <v>1885</v>
      </c>
      <c r="C18" s="84">
        <v>98708000</v>
      </c>
      <c r="D18" s="84" t="s">
        <v>276</v>
      </c>
      <c r="E18" s="84"/>
      <c r="F18" s="117">
        <v>38504</v>
      </c>
      <c r="G18" s="94">
        <v>3.6100000000000003</v>
      </c>
      <c r="H18" s="97" t="s">
        <v>191</v>
      </c>
      <c r="I18" s="98">
        <v>4.8000000000000001E-2</v>
      </c>
      <c r="J18" s="98">
        <v>4.8399999999999999E-2</v>
      </c>
      <c r="K18" s="94">
        <v>3832000</v>
      </c>
      <c r="L18" s="118">
        <v>122.4</v>
      </c>
      <c r="M18" s="94">
        <v>4690.3682900000003</v>
      </c>
      <c r="N18" s="84"/>
      <c r="O18" s="95">
        <v>3.1481508139596394E-4</v>
      </c>
      <c r="P18" s="95">
        <f>M18/'סכום נכסי הקרן'!$C$43</f>
        <v>9.4390836172549179E-5</v>
      </c>
      <c r="Q18" s="152"/>
      <c r="R18" s="152"/>
      <c r="S18" s="152"/>
      <c r="T18" s="152"/>
    </row>
    <row r="19" spans="2:20" s="137" customFormat="1">
      <c r="B19" s="87" t="s">
        <v>1886</v>
      </c>
      <c r="C19" s="84">
        <v>98712000</v>
      </c>
      <c r="D19" s="84" t="s">
        <v>276</v>
      </c>
      <c r="E19" s="84"/>
      <c r="F19" s="117">
        <v>38627</v>
      </c>
      <c r="G19" s="94">
        <v>3.86</v>
      </c>
      <c r="H19" s="97" t="s">
        <v>191</v>
      </c>
      <c r="I19" s="98">
        <v>4.8000000000000001E-2</v>
      </c>
      <c r="J19" s="98">
        <v>4.8499999999999995E-2</v>
      </c>
      <c r="K19" s="94">
        <v>9155000</v>
      </c>
      <c r="L19" s="118">
        <v>121.239</v>
      </c>
      <c r="M19" s="94">
        <v>11099.432630000001</v>
      </c>
      <c r="N19" s="84"/>
      <c r="O19" s="95">
        <v>7.4498814822544952E-4</v>
      </c>
      <c r="P19" s="95">
        <f>M19/'סכום נכסי הקרן'!$C$43</f>
        <v>2.2336939494074925E-4</v>
      </c>
      <c r="Q19" s="152"/>
      <c r="R19" s="152"/>
      <c r="S19" s="152"/>
      <c r="T19" s="152"/>
    </row>
    <row r="20" spans="2:20" s="137" customFormat="1">
      <c r="B20" s="87" t="s">
        <v>1887</v>
      </c>
      <c r="C20" s="84">
        <v>98715000</v>
      </c>
      <c r="D20" s="84" t="s">
        <v>276</v>
      </c>
      <c r="E20" s="84"/>
      <c r="F20" s="117">
        <v>38718</v>
      </c>
      <c r="G20" s="94">
        <v>4.01</v>
      </c>
      <c r="H20" s="97" t="s">
        <v>191</v>
      </c>
      <c r="I20" s="98">
        <v>4.8000000000000001E-2</v>
      </c>
      <c r="J20" s="98">
        <v>4.8500000000000008E-2</v>
      </c>
      <c r="K20" s="94">
        <v>7900000</v>
      </c>
      <c r="L20" s="118">
        <v>121.7487</v>
      </c>
      <c r="M20" s="94">
        <v>9618.1437799999985</v>
      </c>
      <c r="N20" s="84"/>
      <c r="O20" s="95">
        <v>6.4556481064278722E-4</v>
      </c>
      <c r="P20" s="95">
        <f>M20/'סכום נכסי הקרן'!$C$43</f>
        <v>1.9355934922159443E-4</v>
      </c>
      <c r="Q20" s="152"/>
      <c r="R20" s="152"/>
      <c r="S20" s="152"/>
      <c r="T20" s="152"/>
    </row>
    <row r="21" spans="2:20" s="137" customFormat="1">
      <c r="B21" s="87" t="s">
        <v>1888</v>
      </c>
      <c r="C21" s="84">
        <v>8287302</v>
      </c>
      <c r="D21" s="84" t="s">
        <v>276</v>
      </c>
      <c r="E21" s="84"/>
      <c r="F21" s="117">
        <v>39203</v>
      </c>
      <c r="G21" s="94">
        <v>5.1199999999999992</v>
      </c>
      <c r="H21" s="97" t="s">
        <v>191</v>
      </c>
      <c r="I21" s="98">
        <v>4.8000000000000001E-2</v>
      </c>
      <c r="J21" s="98">
        <v>4.8591080916134261E-2</v>
      </c>
      <c r="K21" s="94">
        <v>106000000</v>
      </c>
      <c r="L21" s="118">
        <v>120.47069999999999</v>
      </c>
      <c r="M21" s="94">
        <v>127698.98480000001</v>
      </c>
      <c r="N21" s="84"/>
      <c r="O21" s="95">
        <v>8.5710894770683263E-3</v>
      </c>
      <c r="P21" s="95">
        <f>M21/'סכום נכסי הקרן'!$C$43</f>
        <v>2.5698651381718361E-3</v>
      </c>
      <c r="Q21" s="152"/>
      <c r="R21" s="152"/>
      <c r="S21" s="152"/>
      <c r="T21" s="152"/>
    </row>
    <row r="22" spans="2:20" s="137" customFormat="1">
      <c r="B22" s="87" t="s">
        <v>1889</v>
      </c>
      <c r="C22" s="84">
        <v>8287310</v>
      </c>
      <c r="D22" s="84" t="s">
        <v>276</v>
      </c>
      <c r="E22" s="84"/>
      <c r="F22" s="117">
        <v>39234</v>
      </c>
      <c r="G22" s="94">
        <v>5.2100000000000009</v>
      </c>
      <c r="H22" s="97" t="s">
        <v>191</v>
      </c>
      <c r="I22" s="98">
        <v>4.8000000000000001E-2</v>
      </c>
      <c r="J22" s="98">
        <v>4.8499999999999995E-2</v>
      </c>
      <c r="K22" s="94">
        <v>93000000</v>
      </c>
      <c r="L22" s="118">
        <v>119.39190000000001</v>
      </c>
      <c r="M22" s="94">
        <v>111034.49993999999</v>
      </c>
      <c r="N22" s="84"/>
      <c r="O22" s="95">
        <v>7.4525779160875332E-3</v>
      </c>
      <c r="P22" s="95">
        <f>M22/'סכום נכסי הקרן'!$C$43</f>
        <v>2.2345024197102997E-3</v>
      </c>
      <c r="Q22" s="152"/>
      <c r="R22" s="152"/>
      <c r="S22" s="152"/>
      <c r="T22" s="152"/>
    </row>
    <row r="23" spans="2:20" s="137" customFormat="1">
      <c r="B23" s="87" t="s">
        <v>1890</v>
      </c>
      <c r="C23" s="84">
        <v>8287328</v>
      </c>
      <c r="D23" s="84" t="s">
        <v>276</v>
      </c>
      <c r="E23" s="84"/>
      <c r="F23" s="117">
        <v>39264</v>
      </c>
      <c r="G23" s="94">
        <v>5.17</v>
      </c>
      <c r="H23" s="97" t="s">
        <v>191</v>
      </c>
      <c r="I23" s="98">
        <v>4.8000000000000001E-2</v>
      </c>
      <c r="J23" s="98">
        <v>4.8499999999999995E-2</v>
      </c>
      <c r="K23" s="94">
        <v>66000000</v>
      </c>
      <c r="L23" s="118">
        <v>121.777</v>
      </c>
      <c r="M23" s="94">
        <v>80372.811109999995</v>
      </c>
      <c r="N23" s="84"/>
      <c r="O23" s="95">
        <v>5.394581300910398E-3</v>
      </c>
      <c r="P23" s="95">
        <f>M23/'סכום נכסי הקרן'!$C$43</f>
        <v>1.6174544038227859E-3</v>
      </c>
      <c r="Q23" s="152"/>
      <c r="R23" s="152"/>
      <c r="S23" s="152"/>
      <c r="T23" s="152"/>
    </row>
    <row r="24" spans="2:20" s="137" customFormat="1">
      <c r="B24" s="87" t="s">
        <v>1891</v>
      </c>
      <c r="C24" s="84">
        <v>8287336</v>
      </c>
      <c r="D24" s="84" t="s">
        <v>276</v>
      </c>
      <c r="E24" s="84"/>
      <c r="F24" s="117">
        <v>39295</v>
      </c>
      <c r="G24" s="94">
        <v>5.2499999999999991</v>
      </c>
      <c r="H24" s="97" t="s">
        <v>191</v>
      </c>
      <c r="I24" s="98">
        <v>4.8000000000000001E-2</v>
      </c>
      <c r="J24" s="98">
        <v>4.8500000000000008E-2</v>
      </c>
      <c r="K24" s="94">
        <v>33000000</v>
      </c>
      <c r="L24" s="118">
        <v>120.45180000000001</v>
      </c>
      <c r="M24" s="94">
        <v>39749.100020000005</v>
      </c>
      <c r="N24" s="84"/>
      <c r="O24" s="95">
        <v>2.6679389302737702E-3</v>
      </c>
      <c r="P24" s="95">
        <f>M24/'סכום נכסי הקרן'!$C$43</f>
        <v>7.9992669146969938E-4</v>
      </c>
      <c r="Q24" s="152"/>
      <c r="R24" s="152"/>
      <c r="S24" s="152"/>
      <c r="T24" s="152"/>
    </row>
    <row r="25" spans="2:20" s="137" customFormat="1">
      <c r="B25" s="87" t="s">
        <v>1892</v>
      </c>
      <c r="C25" s="84">
        <v>8287351</v>
      </c>
      <c r="D25" s="84" t="s">
        <v>276</v>
      </c>
      <c r="E25" s="84"/>
      <c r="F25" s="117">
        <v>39356</v>
      </c>
      <c r="G25" s="94">
        <v>5.42</v>
      </c>
      <c r="H25" s="97" t="s">
        <v>191</v>
      </c>
      <c r="I25" s="98">
        <v>4.8000000000000001E-2</v>
      </c>
      <c r="J25" s="98">
        <v>4.8500000000000008E-2</v>
      </c>
      <c r="K25" s="94">
        <v>26970000</v>
      </c>
      <c r="L25" s="118">
        <v>117.3891</v>
      </c>
      <c r="M25" s="94">
        <v>31659.843149999997</v>
      </c>
      <c r="N25" s="84"/>
      <c r="O25" s="95">
        <v>2.124992214257593E-3</v>
      </c>
      <c r="P25" s="95">
        <f>M25/'סכום נכסי הקרן'!$C$43</f>
        <v>6.3713527024980229E-4</v>
      </c>
      <c r="Q25" s="152"/>
      <c r="R25" s="152"/>
      <c r="S25" s="152"/>
      <c r="T25" s="152"/>
    </row>
    <row r="26" spans="2:20" s="137" customFormat="1">
      <c r="B26" s="87" t="s">
        <v>1893</v>
      </c>
      <c r="C26" s="84">
        <v>8287369</v>
      </c>
      <c r="D26" s="84" t="s">
        <v>276</v>
      </c>
      <c r="E26" s="84"/>
      <c r="F26" s="117">
        <v>39387</v>
      </c>
      <c r="G26" s="94">
        <v>5.5</v>
      </c>
      <c r="H26" s="97" t="s">
        <v>191</v>
      </c>
      <c r="I26" s="98">
        <v>4.8000000000000001E-2</v>
      </c>
      <c r="J26" s="98">
        <v>4.8500000000000008E-2</v>
      </c>
      <c r="K26" s="94">
        <v>134156000</v>
      </c>
      <c r="L26" s="118">
        <v>117.4997</v>
      </c>
      <c r="M26" s="94">
        <v>157632.94727999999</v>
      </c>
      <c r="N26" s="84"/>
      <c r="O26" s="95">
        <v>1.0580241477932831E-2</v>
      </c>
      <c r="P26" s="95">
        <f>M26/'סכום נכסי הקרן'!$C$43</f>
        <v>3.172268099676787E-3</v>
      </c>
      <c r="Q26" s="152"/>
      <c r="R26" s="152"/>
      <c r="S26" s="152"/>
      <c r="T26" s="152"/>
    </row>
    <row r="27" spans="2:20" s="137" customFormat="1">
      <c r="B27" s="87" t="s">
        <v>1894</v>
      </c>
      <c r="C27" s="84">
        <v>8287518</v>
      </c>
      <c r="D27" s="84" t="s">
        <v>276</v>
      </c>
      <c r="E27" s="84"/>
      <c r="F27" s="117">
        <v>39845</v>
      </c>
      <c r="G27" s="94">
        <v>6.33</v>
      </c>
      <c r="H27" s="97" t="s">
        <v>191</v>
      </c>
      <c r="I27" s="98">
        <v>4.8000000000000001E-2</v>
      </c>
      <c r="J27" s="98">
        <v>4.8499999999999995E-2</v>
      </c>
      <c r="K27" s="94">
        <v>2965000</v>
      </c>
      <c r="L27" s="118">
        <v>113.31910000000001</v>
      </c>
      <c r="M27" s="94">
        <v>3359.9099200000001</v>
      </c>
      <c r="N27" s="84"/>
      <c r="O27" s="95">
        <v>2.2551540722357788E-4</v>
      </c>
      <c r="P27" s="95">
        <f>M27/'סכום נכסי הקרן'!$C$43</f>
        <v>6.7616162997137012E-5</v>
      </c>
      <c r="Q27" s="152"/>
      <c r="R27" s="152"/>
      <c r="S27" s="152"/>
      <c r="T27" s="152"/>
    </row>
    <row r="28" spans="2:20" s="137" customFormat="1">
      <c r="B28" s="87" t="s">
        <v>1895</v>
      </c>
      <c r="C28" s="84">
        <v>8287526</v>
      </c>
      <c r="D28" s="84" t="s">
        <v>276</v>
      </c>
      <c r="E28" s="84"/>
      <c r="F28" s="117">
        <v>39873</v>
      </c>
      <c r="G28" s="94">
        <v>6.4099999999999993</v>
      </c>
      <c r="H28" s="97" t="s">
        <v>191</v>
      </c>
      <c r="I28" s="98">
        <v>4.8000000000000001E-2</v>
      </c>
      <c r="J28" s="98">
        <v>4.8499999999999995E-2</v>
      </c>
      <c r="K28" s="94">
        <v>108985000</v>
      </c>
      <c r="L28" s="118">
        <v>113.47410000000001</v>
      </c>
      <c r="M28" s="94">
        <v>123669.73790000001</v>
      </c>
      <c r="N28" s="84"/>
      <c r="O28" s="95">
        <v>8.3006485196935407E-3</v>
      </c>
      <c r="P28" s="95">
        <f>M28/'סכום נכסי הקרן'!$C$43</f>
        <v>2.4887789716873162E-3</v>
      </c>
      <c r="Q28" s="152"/>
      <c r="R28" s="152"/>
      <c r="S28" s="152"/>
      <c r="T28" s="152"/>
    </row>
    <row r="29" spans="2:20" s="137" customFormat="1">
      <c r="B29" s="87" t="s">
        <v>1896</v>
      </c>
      <c r="C29" s="84">
        <v>98287542</v>
      </c>
      <c r="D29" s="84" t="s">
        <v>276</v>
      </c>
      <c r="E29" s="84"/>
      <c r="F29" s="117">
        <v>39934</v>
      </c>
      <c r="G29" s="94">
        <v>6.5799999999999992</v>
      </c>
      <c r="H29" s="97" t="s">
        <v>191</v>
      </c>
      <c r="I29" s="98">
        <v>4.8000000000000001E-2</v>
      </c>
      <c r="J29" s="98">
        <v>4.8499999999999995E-2</v>
      </c>
      <c r="K29" s="94">
        <v>118930000</v>
      </c>
      <c r="L29" s="118">
        <v>112.1294</v>
      </c>
      <c r="M29" s="94">
        <v>133355.46781</v>
      </c>
      <c r="N29" s="84"/>
      <c r="O29" s="95">
        <v>8.9507496762481296E-3</v>
      </c>
      <c r="P29" s="95">
        <f>M29/'סכום נכסי הקרן'!$C$43</f>
        <v>2.683698451058598E-3</v>
      </c>
      <c r="Q29" s="152"/>
      <c r="R29" s="152"/>
      <c r="S29" s="152"/>
      <c r="T29" s="152"/>
    </row>
    <row r="30" spans="2:20" s="137" customFormat="1">
      <c r="B30" s="87" t="s">
        <v>1897</v>
      </c>
      <c r="C30" s="84">
        <v>98679000</v>
      </c>
      <c r="D30" s="84" t="s">
        <v>276</v>
      </c>
      <c r="E30" s="84"/>
      <c r="F30" s="117">
        <v>37257</v>
      </c>
      <c r="G30" s="94">
        <v>0.5</v>
      </c>
      <c r="H30" s="97" t="s">
        <v>191</v>
      </c>
      <c r="I30" s="98">
        <v>4.8000000000000001E-2</v>
      </c>
      <c r="J30" s="98">
        <v>4.9500226693376684E-2</v>
      </c>
      <c r="K30" s="94">
        <v>55140000</v>
      </c>
      <c r="L30" s="118">
        <v>131.85980000000001</v>
      </c>
      <c r="M30" s="94">
        <v>72707.479330000016</v>
      </c>
      <c r="N30" s="84"/>
      <c r="O30" s="95">
        <v>4.8800882165629085E-3</v>
      </c>
      <c r="P30" s="95">
        <f>M30/'סכום נכסי הקרן'!$C$43</f>
        <v>1.4631942196498683E-3</v>
      </c>
      <c r="Q30" s="152"/>
      <c r="R30" s="152"/>
      <c r="S30" s="152"/>
      <c r="T30" s="152"/>
    </row>
    <row r="31" spans="2:20" s="137" customFormat="1">
      <c r="B31" s="87" t="s">
        <v>1898</v>
      </c>
      <c r="C31" s="84">
        <v>98680000</v>
      </c>
      <c r="D31" s="84" t="s">
        <v>276</v>
      </c>
      <c r="E31" s="84"/>
      <c r="F31" s="117">
        <v>37288</v>
      </c>
      <c r="G31" s="94">
        <v>0.57999999999999996</v>
      </c>
      <c r="H31" s="97" t="s">
        <v>191</v>
      </c>
      <c r="I31" s="98">
        <v>4.8000000000000001E-2</v>
      </c>
      <c r="J31" s="98">
        <v>4.9501325880839969E-2</v>
      </c>
      <c r="K31" s="94">
        <v>24435000</v>
      </c>
      <c r="L31" s="118">
        <v>131.4522</v>
      </c>
      <c r="M31" s="94">
        <v>32120.353289999999</v>
      </c>
      <c r="N31" s="84"/>
      <c r="O31" s="95">
        <v>2.1559014154640013E-3</v>
      </c>
      <c r="P31" s="95">
        <f>M31/'סכום נכסי הקרן'!$C$43</f>
        <v>6.4640275938774759E-4</v>
      </c>
      <c r="Q31" s="152"/>
      <c r="R31" s="152"/>
      <c r="S31" s="152"/>
      <c r="T31" s="152"/>
    </row>
    <row r="32" spans="2:20" s="137" customFormat="1">
      <c r="B32" s="87" t="s">
        <v>1899</v>
      </c>
      <c r="C32" s="84">
        <v>98681000</v>
      </c>
      <c r="D32" s="84" t="s">
        <v>276</v>
      </c>
      <c r="E32" s="84"/>
      <c r="F32" s="117">
        <v>37316</v>
      </c>
      <c r="G32" s="94">
        <v>0.66000000000000014</v>
      </c>
      <c r="H32" s="97" t="s">
        <v>191</v>
      </c>
      <c r="I32" s="98">
        <v>4.8000000000000001E-2</v>
      </c>
      <c r="J32" s="98">
        <v>5.0100000000000006E-2</v>
      </c>
      <c r="K32" s="94">
        <v>44421000</v>
      </c>
      <c r="L32" s="118">
        <v>129.51390000000001</v>
      </c>
      <c r="M32" s="94">
        <v>57531.391790000001</v>
      </c>
      <c r="N32" s="84"/>
      <c r="O32" s="95">
        <v>3.8614771099759288E-3</v>
      </c>
      <c r="P32" s="95">
        <f>M32/'סכום נכסי הקרן'!$C$43</f>
        <v>1.1577846005838127E-3</v>
      </c>
      <c r="Q32" s="152"/>
      <c r="R32" s="152"/>
      <c r="S32" s="152"/>
      <c r="T32" s="152"/>
    </row>
    <row r="33" spans="2:20" s="137" customFormat="1">
      <c r="B33" s="87" t="s">
        <v>1900</v>
      </c>
      <c r="C33" s="84">
        <v>98710000</v>
      </c>
      <c r="D33" s="84" t="s">
        <v>276</v>
      </c>
      <c r="E33" s="84"/>
      <c r="F33" s="117">
        <v>37926</v>
      </c>
      <c r="G33" s="94">
        <v>2.2300000000000004</v>
      </c>
      <c r="H33" s="97" t="s">
        <v>191</v>
      </c>
      <c r="I33" s="98">
        <v>4.8000000000000001E-2</v>
      </c>
      <c r="J33" s="98">
        <v>5.0100000000000006E-2</v>
      </c>
      <c r="K33" s="94">
        <v>67993000</v>
      </c>
      <c r="L33" s="118">
        <v>123.4873</v>
      </c>
      <c r="M33" s="94">
        <v>83962.693589999995</v>
      </c>
      <c r="N33" s="84"/>
      <c r="O33" s="95">
        <v>5.6355323468128393E-3</v>
      </c>
      <c r="P33" s="95">
        <f>M33/'סכום נכסי הקרן'!$C$43</f>
        <v>1.6896986260453407E-3</v>
      </c>
      <c r="Q33" s="152"/>
      <c r="R33" s="152"/>
      <c r="S33" s="152"/>
      <c r="T33" s="152"/>
    </row>
    <row r="34" spans="2:20" s="137" customFormat="1">
      <c r="B34" s="87" t="s">
        <v>1901</v>
      </c>
      <c r="C34" s="84">
        <v>98720000</v>
      </c>
      <c r="D34" s="84" t="s">
        <v>276</v>
      </c>
      <c r="E34" s="84"/>
      <c r="F34" s="117">
        <v>37956</v>
      </c>
      <c r="G34" s="94">
        <v>2.31</v>
      </c>
      <c r="H34" s="97" t="s">
        <v>191</v>
      </c>
      <c r="I34" s="98">
        <v>4.8000000000000001E-2</v>
      </c>
      <c r="J34" s="98">
        <v>5.0812255945875649E-2</v>
      </c>
      <c r="K34" s="94">
        <v>68740000</v>
      </c>
      <c r="L34" s="118">
        <v>122.7968</v>
      </c>
      <c r="M34" s="94">
        <v>84410.543379999988</v>
      </c>
      <c r="N34" s="84"/>
      <c r="O34" s="95">
        <v>5.665591791908571E-3</v>
      </c>
      <c r="P34" s="95">
        <f>M34/'סכום נכסי הקרן'!$C$43</f>
        <v>1.6987113332666323E-3</v>
      </c>
      <c r="Q34" s="152"/>
      <c r="R34" s="152"/>
      <c r="S34" s="152"/>
      <c r="T34" s="152"/>
    </row>
    <row r="35" spans="2:20" s="137" customFormat="1">
      <c r="B35" s="87" t="s">
        <v>1902</v>
      </c>
      <c r="C35" s="84">
        <v>98705000</v>
      </c>
      <c r="D35" s="84" t="s">
        <v>276</v>
      </c>
      <c r="E35" s="84"/>
      <c r="F35" s="117">
        <v>38412</v>
      </c>
      <c r="G35" s="94">
        <v>3.36</v>
      </c>
      <c r="H35" s="97" t="s">
        <v>191</v>
      </c>
      <c r="I35" s="98">
        <v>4.8000000000000001E-2</v>
      </c>
      <c r="J35" s="98">
        <v>4.8499999999999995E-2</v>
      </c>
      <c r="K35" s="94">
        <v>5530000</v>
      </c>
      <c r="L35" s="118">
        <v>124.6879</v>
      </c>
      <c r="M35" s="94">
        <v>6895.2386100000003</v>
      </c>
      <c r="N35" s="84"/>
      <c r="O35" s="95">
        <v>4.6280483110031924E-4</v>
      </c>
      <c r="P35" s="95">
        <f>M35/'סכום נכסי הקרן'!$C$43</f>
        <v>1.3876252306130649E-4</v>
      </c>
      <c r="Q35" s="152"/>
      <c r="R35" s="152"/>
      <c r="S35" s="152"/>
      <c r="T35" s="152"/>
    </row>
    <row r="36" spans="2:20" s="137" customFormat="1">
      <c r="B36" s="87" t="s">
        <v>1903</v>
      </c>
      <c r="C36" s="84">
        <v>98732000</v>
      </c>
      <c r="D36" s="84" t="s">
        <v>276</v>
      </c>
      <c r="E36" s="84"/>
      <c r="F36" s="117">
        <v>39448</v>
      </c>
      <c r="G36" s="94">
        <v>5.54</v>
      </c>
      <c r="H36" s="97" t="s">
        <v>191</v>
      </c>
      <c r="I36" s="98">
        <v>4.8000000000000001E-2</v>
      </c>
      <c r="J36" s="98">
        <v>4.8499999999999995E-2</v>
      </c>
      <c r="K36" s="94">
        <v>54498000</v>
      </c>
      <c r="L36" s="118">
        <v>118.7923</v>
      </c>
      <c r="M36" s="94">
        <v>64739.402840000002</v>
      </c>
      <c r="N36" s="84"/>
      <c r="O36" s="95">
        <v>4.345275064658238E-3</v>
      </c>
      <c r="P36" s="95">
        <f>M36/'סכום נכסי הקרן'!$C$43</f>
        <v>1.3028414805736086E-3</v>
      </c>
      <c r="Q36" s="152"/>
      <c r="R36" s="152"/>
      <c r="S36" s="152"/>
      <c r="T36" s="152"/>
    </row>
    <row r="37" spans="2:20" s="137" customFormat="1">
      <c r="B37" s="87" t="s">
        <v>1904</v>
      </c>
      <c r="C37" s="84">
        <v>8287617</v>
      </c>
      <c r="D37" s="84" t="s">
        <v>276</v>
      </c>
      <c r="E37" s="84"/>
      <c r="F37" s="117">
        <v>40148</v>
      </c>
      <c r="G37" s="94">
        <v>7.0000000000000009</v>
      </c>
      <c r="H37" s="97" t="s">
        <v>191</v>
      </c>
      <c r="I37" s="98">
        <v>4.8000000000000001E-2</v>
      </c>
      <c r="J37" s="98">
        <v>4.8500000000000008E-2</v>
      </c>
      <c r="K37" s="94">
        <v>158477000</v>
      </c>
      <c r="L37" s="118">
        <v>107.6434</v>
      </c>
      <c r="M37" s="94">
        <v>170589.98587999999</v>
      </c>
      <c r="N37" s="84"/>
      <c r="O37" s="95">
        <v>1.1449911173211631E-2</v>
      </c>
      <c r="P37" s="95">
        <f>M37/'סכום נכסי הקרן'!$C$43</f>
        <v>3.4330206956683473E-3</v>
      </c>
      <c r="Q37" s="152"/>
      <c r="R37" s="152"/>
      <c r="S37" s="152"/>
      <c r="T37" s="152"/>
    </row>
    <row r="38" spans="2:20" s="137" customFormat="1">
      <c r="B38" s="87" t="s">
        <v>1905</v>
      </c>
      <c r="C38" s="84">
        <v>8287658</v>
      </c>
      <c r="D38" s="84" t="s">
        <v>276</v>
      </c>
      <c r="E38" s="84"/>
      <c r="F38" s="117">
        <v>40269</v>
      </c>
      <c r="G38" s="94">
        <v>7.1700000000000008</v>
      </c>
      <c r="H38" s="97" t="s">
        <v>191</v>
      </c>
      <c r="I38" s="98">
        <v>4.8000000000000001E-2</v>
      </c>
      <c r="J38" s="98">
        <v>4.8500000000000008E-2</v>
      </c>
      <c r="K38" s="94">
        <v>179682000</v>
      </c>
      <c r="L38" s="118">
        <v>109.2235</v>
      </c>
      <c r="M38" s="94">
        <v>196254.88125000001</v>
      </c>
      <c r="N38" s="84"/>
      <c r="O38" s="95">
        <v>1.3172525608873666E-2</v>
      </c>
      <c r="P38" s="95">
        <f>M38/'סכום נכסי הקרן'!$C$43</f>
        <v>3.949511253439726E-3</v>
      </c>
      <c r="Q38" s="152"/>
      <c r="R38" s="152"/>
      <c r="S38" s="152"/>
      <c r="T38" s="152"/>
    </row>
    <row r="39" spans="2:20" s="137" customFormat="1">
      <c r="B39" s="87" t="s">
        <v>1906</v>
      </c>
      <c r="C39" s="84">
        <v>8287690</v>
      </c>
      <c r="D39" s="84" t="s">
        <v>276</v>
      </c>
      <c r="E39" s="84"/>
      <c r="F39" s="117">
        <v>40391</v>
      </c>
      <c r="G39" s="94">
        <v>7.330000000000001</v>
      </c>
      <c r="H39" s="97" t="s">
        <v>191</v>
      </c>
      <c r="I39" s="98">
        <v>4.8000000000000001E-2</v>
      </c>
      <c r="J39" s="98">
        <v>4.8500000000000008E-2</v>
      </c>
      <c r="K39" s="94">
        <v>121054000</v>
      </c>
      <c r="L39" s="118">
        <v>108.3276</v>
      </c>
      <c r="M39" s="94">
        <v>131134.85118</v>
      </c>
      <c r="N39" s="84"/>
      <c r="O39" s="95">
        <v>8.801703042402095E-3</v>
      </c>
      <c r="P39" s="95">
        <f>M39/'סכום נכסי הקרן'!$C$43</f>
        <v>2.6390098791672918E-3</v>
      </c>
      <c r="Q39" s="152"/>
      <c r="R39" s="152"/>
      <c r="S39" s="152"/>
      <c r="T39" s="152"/>
    </row>
    <row r="40" spans="2:20" s="137" customFormat="1">
      <c r="B40" s="87" t="s">
        <v>1907</v>
      </c>
      <c r="C40" s="84">
        <v>8287716</v>
      </c>
      <c r="D40" s="84" t="s">
        <v>276</v>
      </c>
      <c r="E40" s="84"/>
      <c r="F40" s="117">
        <v>40452</v>
      </c>
      <c r="G40" s="94">
        <v>7.5</v>
      </c>
      <c r="H40" s="97" t="s">
        <v>191</v>
      </c>
      <c r="I40" s="98">
        <v>4.8000000000000001E-2</v>
      </c>
      <c r="J40" s="98">
        <v>4.8600000000000004E-2</v>
      </c>
      <c r="K40" s="94">
        <v>160466000</v>
      </c>
      <c r="L40" s="118">
        <v>106.4235</v>
      </c>
      <c r="M40" s="94">
        <v>170773.59182999999</v>
      </c>
      <c r="N40" s="84"/>
      <c r="O40" s="95">
        <v>1.1462234709130392E-2</v>
      </c>
      <c r="P40" s="95">
        <f>M40/'סכום נכסי הקרן'!$C$43</f>
        <v>3.4367156548005982E-3</v>
      </c>
      <c r="Q40" s="152"/>
      <c r="R40" s="152"/>
      <c r="S40" s="152"/>
      <c r="T40" s="152"/>
    </row>
    <row r="41" spans="2:20" s="137" customFormat="1">
      <c r="B41" s="87" t="s">
        <v>1908</v>
      </c>
      <c r="C41" s="84">
        <v>98673000</v>
      </c>
      <c r="D41" s="84" t="s">
        <v>276</v>
      </c>
      <c r="E41" s="84"/>
      <c r="F41" s="117">
        <v>37073</v>
      </c>
      <c r="G41" s="96">
        <v>3.0000000000000001E-3</v>
      </c>
      <c r="H41" s="97" t="s">
        <v>191</v>
      </c>
      <c r="I41" s="98">
        <v>4.8000000000000001E-2</v>
      </c>
      <c r="J41" s="98">
        <v>2.1000000000000003E-3</v>
      </c>
      <c r="K41" s="94">
        <v>35228000</v>
      </c>
      <c r="L41" s="118">
        <v>132.8734</v>
      </c>
      <c r="M41" s="94">
        <v>46808.639729999995</v>
      </c>
      <c r="N41" s="84"/>
      <c r="O41" s="95">
        <v>3.1417715657962326E-3</v>
      </c>
      <c r="P41" s="95">
        <f>M41/'סכום נכסי הקרן'!$C$43</f>
        <v>9.4199567518701312E-4</v>
      </c>
      <c r="Q41" s="152"/>
      <c r="R41" s="152"/>
      <c r="S41" s="152"/>
      <c r="T41" s="152"/>
    </row>
    <row r="42" spans="2:20" s="137" customFormat="1">
      <c r="B42" s="87" t="s">
        <v>1909</v>
      </c>
      <c r="C42" s="84">
        <v>98674000</v>
      </c>
      <c r="D42" s="84" t="s">
        <v>276</v>
      </c>
      <c r="E42" s="84"/>
      <c r="F42" s="117">
        <v>37104</v>
      </c>
      <c r="G42" s="94">
        <v>0.09</v>
      </c>
      <c r="H42" s="97" t="s">
        <v>191</v>
      </c>
      <c r="I42" s="98">
        <v>4.8000000000000001E-2</v>
      </c>
      <c r="J42" s="98">
        <v>4.7623137860105628E-2</v>
      </c>
      <c r="K42" s="94">
        <v>33799000</v>
      </c>
      <c r="L42" s="118">
        <v>131.9401</v>
      </c>
      <c r="M42" s="94">
        <v>44594.418899999997</v>
      </c>
      <c r="N42" s="84"/>
      <c r="O42" s="95">
        <v>2.9931542147214221E-3</v>
      </c>
      <c r="P42" s="95">
        <f>M42/'סכום נכסי הקרן'!$C$43</f>
        <v>8.9743581491762354E-4</v>
      </c>
      <c r="Q42" s="152"/>
      <c r="R42" s="152"/>
      <c r="S42" s="152"/>
      <c r="T42" s="152"/>
    </row>
    <row r="43" spans="2:20" s="137" customFormat="1">
      <c r="B43" s="87" t="s">
        <v>1910</v>
      </c>
      <c r="C43" s="84">
        <v>98675000</v>
      </c>
      <c r="D43" s="84" t="s">
        <v>276</v>
      </c>
      <c r="E43" s="84"/>
      <c r="F43" s="117">
        <v>37135</v>
      </c>
      <c r="G43" s="94">
        <v>0.18000000000000002</v>
      </c>
      <c r="H43" s="97" t="s">
        <v>191</v>
      </c>
      <c r="I43" s="98">
        <v>4.8000000000000001E-2</v>
      </c>
      <c r="J43" s="98">
        <v>4.8599999999999997E-2</v>
      </c>
      <c r="K43" s="94">
        <v>31915000</v>
      </c>
      <c r="L43" s="118">
        <v>130.86789999999999</v>
      </c>
      <c r="M43" s="94">
        <v>41766.504310000004</v>
      </c>
      <c r="N43" s="84"/>
      <c r="O43" s="95">
        <v>2.8033460574963783E-3</v>
      </c>
      <c r="P43" s="95">
        <f>M43/'סכום נכסי הקרן'!$C$43</f>
        <v>8.4052573744167105E-4</v>
      </c>
      <c r="Q43" s="152"/>
      <c r="R43" s="152"/>
      <c r="S43" s="152"/>
      <c r="T43" s="152"/>
    </row>
    <row r="44" spans="2:20" s="137" customFormat="1">
      <c r="B44" s="87" t="s">
        <v>1911</v>
      </c>
      <c r="C44" s="84">
        <v>98676000</v>
      </c>
      <c r="D44" s="84" t="s">
        <v>276</v>
      </c>
      <c r="E44" s="84"/>
      <c r="F44" s="117">
        <v>37165</v>
      </c>
      <c r="G44" s="94">
        <v>0.26</v>
      </c>
      <c r="H44" s="97" t="s">
        <v>191</v>
      </c>
      <c r="I44" s="98">
        <v>4.8000000000000001E-2</v>
      </c>
      <c r="J44" s="98">
        <v>4.9304661419578608E-2</v>
      </c>
      <c r="K44" s="94">
        <v>33401000</v>
      </c>
      <c r="L44" s="118">
        <v>129.96889999999999</v>
      </c>
      <c r="M44" s="94">
        <v>43410.904679999992</v>
      </c>
      <c r="N44" s="84"/>
      <c r="O44" s="95">
        <v>2.9137173555099719E-3</v>
      </c>
      <c r="P44" s="95">
        <f>M44/'סכום נכסי הקרן'!$C$43</f>
        <v>8.7361830423598303E-4</v>
      </c>
      <c r="Q44" s="152"/>
      <c r="R44" s="152"/>
      <c r="S44" s="152"/>
      <c r="T44" s="152"/>
    </row>
    <row r="45" spans="2:20" s="137" customFormat="1">
      <c r="B45" s="87" t="s">
        <v>1912</v>
      </c>
      <c r="C45" s="84">
        <v>98677000</v>
      </c>
      <c r="D45" s="84" t="s">
        <v>276</v>
      </c>
      <c r="E45" s="84"/>
      <c r="F45" s="117">
        <v>37196</v>
      </c>
      <c r="G45" s="94">
        <v>0.34</v>
      </c>
      <c r="H45" s="97" t="s">
        <v>191</v>
      </c>
      <c r="I45" s="98">
        <v>4.8000000000000001E-2</v>
      </c>
      <c r="J45" s="98">
        <v>4.9303151597446124E-2</v>
      </c>
      <c r="K45" s="94">
        <v>38297000</v>
      </c>
      <c r="L45" s="118">
        <v>129.1859</v>
      </c>
      <c r="M45" s="94">
        <v>49474.338859999996</v>
      </c>
      <c r="N45" s="84"/>
      <c r="O45" s="95">
        <v>3.3206919056717396E-3</v>
      </c>
      <c r="P45" s="95">
        <f>M45/'סכום נכסי הקרן'!$C$43</f>
        <v>9.9564126425548622E-4</v>
      </c>
      <c r="Q45" s="152"/>
      <c r="R45" s="152"/>
      <c r="S45" s="152"/>
      <c r="T45" s="152"/>
    </row>
    <row r="46" spans="2:20" s="137" customFormat="1">
      <c r="B46" s="87" t="s">
        <v>1913</v>
      </c>
      <c r="C46" s="84">
        <v>98678000</v>
      </c>
      <c r="D46" s="84" t="s">
        <v>276</v>
      </c>
      <c r="E46" s="84"/>
      <c r="F46" s="117">
        <v>37226</v>
      </c>
      <c r="G46" s="94">
        <v>0.42000000000000004</v>
      </c>
      <c r="H46" s="97" t="s">
        <v>191</v>
      </c>
      <c r="I46" s="98">
        <v>4.8000000000000001E-2</v>
      </c>
      <c r="J46" s="98">
        <v>4.9600000000000005E-2</v>
      </c>
      <c r="K46" s="94">
        <v>30641000</v>
      </c>
      <c r="L46" s="118">
        <v>128.53550000000001</v>
      </c>
      <c r="M46" s="94">
        <v>39384.548860000003</v>
      </c>
      <c r="N46" s="84"/>
      <c r="O46" s="95">
        <v>2.6434704459218955E-3</v>
      </c>
      <c r="P46" s="95">
        <f>M46/'סכום נכסי הקרן'!$C$43</f>
        <v>7.9259031899476249E-4</v>
      </c>
      <c r="Q46" s="152"/>
      <c r="R46" s="152"/>
      <c r="S46" s="152"/>
      <c r="T46" s="152"/>
    </row>
    <row r="47" spans="2:20" s="137" customFormat="1">
      <c r="B47" s="87" t="s">
        <v>1914</v>
      </c>
      <c r="C47" s="84">
        <v>98682000</v>
      </c>
      <c r="D47" s="84" t="s">
        <v>276</v>
      </c>
      <c r="E47" s="84"/>
      <c r="F47" s="117">
        <v>37347</v>
      </c>
      <c r="G47" s="94">
        <v>0.74</v>
      </c>
      <c r="H47" s="97" t="s">
        <v>191</v>
      </c>
      <c r="I47" s="98">
        <v>4.8000000000000001E-2</v>
      </c>
      <c r="J47" s="98">
        <v>0.05</v>
      </c>
      <c r="K47" s="94">
        <v>47986000</v>
      </c>
      <c r="L47" s="118">
        <v>127.9896</v>
      </c>
      <c r="M47" s="94">
        <v>61417.104950000001</v>
      </c>
      <c r="N47" s="84"/>
      <c r="O47" s="95">
        <v>4.1222841573361202E-3</v>
      </c>
      <c r="P47" s="95">
        <f>M47/'סכום נכסי הקרן'!$C$43</f>
        <v>1.2359822370212445E-3</v>
      </c>
      <c r="Q47" s="152"/>
      <c r="R47" s="152"/>
      <c r="S47" s="152"/>
      <c r="T47" s="152"/>
    </row>
    <row r="48" spans="2:20" s="137" customFormat="1">
      <c r="B48" s="87" t="s">
        <v>1915</v>
      </c>
      <c r="C48" s="84">
        <v>98683000</v>
      </c>
      <c r="D48" s="84" t="s">
        <v>276</v>
      </c>
      <c r="E48" s="84"/>
      <c r="F48" s="117">
        <v>37377</v>
      </c>
      <c r="G48" s="94">
        <v>0.81999999999999984</v>
      </c>
      <c r="H48" s="97" t="s">
        <v>191</v>
      </c>
      <c r="I48" s="98">
        <v>4.8000000000000001E-2</v>
      </c>
      <c r="J48" s="98">
        <v>5.0100000000000006E-2</v>
      </c>
      <c r="K48" s="94">
        <v>47723000</v>
      </c>
      <c r="L48" s="118">
        <v>126.8545</v>
      </c>
      <c r="M48" s="94">
        <v>60538.750020000007</v>
      </c>
      <c r="N48" s="84"/>
      <c r="O48" s="95">
        <v>4.0633294310362597E-3</v>
      </c>
      <c r="P48" s="95">
        <f>M48/'סכום נכסי הקרן'!$C$43</f>
        <v>1.2183058732108069E-3</v>
      </c>
      <c r="Q48" s="152"/>
      <c r="R48" s="152"/>
      <c r="S48" s="152"/>
      <c r="T48" s="152"/>
    </row>
    <row r="49" spans="2:20" s="137" customFormat="1">
      <c r="B49" s="87" t="s">
        <v>1916</v>
      </c>
      <c r="C49" s="84">
        <v>98684000</v>
      </c>
      <c r="D49" s="84" t="s">
        <v>276</v>
      </c>
      <c r="E49" s="84"/>
      <c r="F49" s="117">
        <v>37408</v>
      </c>
      <c r="G49" s="94">
        <v>0.91</v>
      </c>
      <c r="H49" s="97" t="s">
        <v>191</v>
      </c>
      <c r="I49" s="98">
        <v>4.8000000000000001E-2</v>
      </c>
      <c r="J49" s="98">
        <v>0.05</v>
      </c>
      <c r="K49" s="94">
        <v>40120000</v>
      </c>
      <c r="L49" s="118">
        <v>124.4256</v>
      </c>
      <c r="M49" s="94">
        <v>49919.56912</v>
      </c>
      <c r="N49" s="84"/>
      <c r="O49" s="95">
        <v>3.3505755292756014E-3</v>
      </c>
      <c r="P49" s="95">
        <f>M49/'סכום נכסי הקרן'!$C$43</f>
        <v>1.0046012550136367E-3</v>
      </c>
      <c r="Q49" s="152"/>
      <c r="R49" s="152"/>
      <c r="S49" s="152"/>
      <c r="T49" s="152"/>
    </row>
    <row r="50" spans="2:20" s="137" customFormat="1">
      <c r="B50" s="87" t="s">
        <v>1917</v>
      </c>
      <c r="C50" s="84">
        <v>98685000</v>
      </c>
      <c r="D50" s="84" t="s">
        <v>276</v>
      </c>
      <c r="E50" s="84"/>
      <c r="F50" s="117">
        <v>37438</v>
      </c>
      <c r="G50" s="94">
        <v>0.97</v>
      </c>
      <c r="H50" s="97" t="s">
        <v>191</v>
      </c>
      <c r="I50" s="98">
        <v>4.8000000000000001E-2</v>
      </c>
      <c r="J50" s="98">
        <v>5.0100000000000006E-2</v>
      </c>
      <c r="K50" s="94">
        <v>62336000</v>
      </c>
      <c r="L50" s="118">
        <v>125.7071</v>
      </c>
      <c r="M50" s="94">
        <v>78360.7883</v>
      </c>
      <c r="N50" s="84"/>
      <c r="O50" s="95">
        <v>5.2595353758278958E-3</v>
      </c>
      <c r="P50" s="95">
        <f>M50/'סכום נכסי הקרן'!$C$43</f>
        <v>1.5769636568937976E-3</v>
      </c>
      <c r="Q50" s="152"/>
      <c r="R50" s="152"/>
      <c r="S50" s="152"/>
      <c r="T50" s="152"/>
    </row>
    <row r="51" spans="2:20" s="137" customFormat="1">
      <c r="B51" s="87" t="s">
        <v>1918</v>
      </c>
      <c r="C51" s="84">
        <v>98686000</v>
      </c>
      <c r="D51" s="84" t="s">
        <v>276</v>
      </c>
      <c r="E51" s="84"/>
      <c r="F51" s="117">
        <v>37469</v>
      </c>
      <c r="G51" s="94">
        <v>1.05</v>
      </c>
      <c r="H51" s="97" t="s">
        <v>191</v>
      </c>
      <c r="I51" s="98">
        <v>4.8000000000000001E-2</v>
      </c>
      <c r="J51" s="98">
        <v>0.05</v>
      </c>
      <c r="K51" s="94">
        <v>48877000</v>
      </c>
      <c r="L51" s="118">
        <v>123.5707</v>
      </c>
      <c r="M51" s="94">
        <v>60397.660880000003</v>
      </c>
      <c r="N51" s="84"/>
      <c r="O51" s="95">
        <v>4.0538596013028703E-3</v>
      </c>
      <c r="P51" s="95">
        <f>M51/'סכום נכסי הקרן'!$C$43</f>
        <v>1.215466539265995E-3</v>
      </c>
      <c r="Q51" s="152"/>
      <c r="R51" s="152"/>
      <c r="S51" s="152"/>
      <c r="T51" s="152"/>
    </row>
    <row r="52" spans="2:20" s="137" customFormat="1">
      <c r="B52" s="87" t="s">
        <v>1919</v>
      </c>
      <c r="C52" s="84">
        <v>98687000</v>
      </c>
      <c r="D52" s="84" t="s">
        <v>276</v>
      </c>
      <c r="E52" s="84"/>
      <c r="F52" s="117">
        <v>37500</v>
      </c>
      <c r="G52" s="94">
        <v>1.1399999999999999</v>
      </c>
      <c r="H52" s="97" t="s">
        <v>191</v>
      </c>
      <c r="I52" s="98">
        <v>4.8000000000000001E-2</v>
      </c>
      <c r="J52" s="98">
        <v>4.9902252652215456E-2</v>
      </c>
      <c r="K52" s="94">
        <v>50056000</v>
      </c>
      <c r="L52" s="118">
        <v>122.2757</v>
      </c>
      <c r="M52" s="94">
        <v>61206.305639999999</v>
      </c>
      <c r="N52" s="84"/>
      <c r="O52" s="95">
        <v>4.1081354172302839E-3</v>
      </c>
      <c r="P52" s="95">
        <f>M52/'סכום נכסי הקרן'!$C$43</f>
        <v>1.2317400279013512E-3</v>
      </c>
      <c r="Q52" s="152"/>
      <c r="R52" s="152"/>
      <c r="S52" s="152"/>
      <c r="T52" s="152"/>
    </row>
    <row r="53" spans="2:20" s="137" customFormat="1">
      <c r="B53" s="87" t="s">
        <v>1920</v>
      </c>
      <c r="C53" s="84">
        <v>98688000</v>
      </c>
      <c r="D53" s="84" t="s">
        <v>276</v>
      </c>
      <c r="E53" s="84"/>
      <c r="F53" s="117">
        <v>37530</v>
      </c>
      <c r="G53" s="94">
        <v>1.22</v>
      </c>
      <c r="H53" s="97" t="s">
        <v>191</v>
      </c>
      <c r="I53" s="98">
        <v>4.8000000000000001E-2</v>
      </c>
      <c r="J53" s="98">
        <v>0.05</v>
      </c>
      <c r="K53" s="94">
        <v>47120000</v>
      </c>
      <c r="L53" s="118">
        <v>122.22669999999999</v>
      </c>
      <c r="M53" s="94">
        <v>57593.24482</v>
      </c>
      <c r="N53" s="84"/>
      <c r="O53" s="95">
        <v>3.865628653196011E-3</v>
      </c>
      <c r="P53" s="95">
        <f>M53/'סכום נכסי הקרן'!$C$43</f>
        <v>1.1590293555498467E-3</v>
      </c>
      <c r="Q53" s="152"/>
      <c r="R53" s="152"/>
      <c r="S53" s="152"/>
      <c r="T53" s="152"/>
    </row>
    <row r="54" spans="2:20" s="137" customFormat="1">
      <c r="B54" s="87" t="s">
        <v>1921</v>
      </c>
      <c r="C54" s="84">
        <v>98689000</v>
      </c>
      <c r="D54" s="84" t="s">
        <v>276</v>
      </c>
      <c r="E54" s="84"/>
      <c r="F54" s="117">
        <v>37561</v>
      </c>
      <c r="G54" s="94">
        <v>1.3</v>
      </c>
      <c r="H54" s="97" t="s">
        <v>191</v>
      </c>
      <c r="I54" s="98">
        <v>4.8000000000000001E-2</v>
      </c>
      <c r="J54" s="98">
        <v>4.9901357008751042E-2</v>
      </c>
      <c r="K54" s="94">
        <v>23506000</v>
      </c>
      <c r="L54" s="118">
        <v>121.2848</v>
      </c>
      <c r="M54" s="94">
        <v>28509.196399999997</v>
      </c>
      <c r="N54" s="84"/>
      <c r="O54" s="95">
        <v>1.9135224422215937E-3</v>
      </c>
      <c r="P54" s="95">
        <f>M54/'סכום נכסי הקרן'!$C$43</f>
        <v>5.7373040248049018E-4</v>
      </c>
      <c r="Q54" s="152"/>
      <c r="R54" s="152"/>
      <c r="S54" s="152"/>
      <c r="T54" s="152"/>
    </row>
    <row r="55" spans="2:20" s="137" customFormat="1">
      <c r="B55" s="87" t="s">
        <v>1922</v>
      </c>
      <c r="C55" s="84">
        <v>98690000</v>
      </c>
      <c r="D55" s="84" t="s">
        <v>276</v>
      </c>
      <c r="E55" s="84"/>
      <c r="F55" s="117">
        <v>37591</v>
      </c>
      <c r="G55" s="94">
        <v>1.39</v>
      </c>
      <c r="H55" s="97" t="s">
        <v>191</v>
      </c>
      <c r="I55" s="98">
        <v>4.8000000000000001E-2</v>
      </c>
      <c r="J55" s="98">
        <v>0.05</v>
      </c>
      <c r="K55" s="94">
        <v>64400000</v>
      </c>
      <c r="L55" s="118">
        <v>120.0141</v>
      </c>
      <c r="M55" s="94">
        <v>77289.095749999993</v>
      </c>
      <c r="N55" s="84"/>
      <c r="O55" s="95">
        <v>5.18760392897776E-3</v>
      </c>
      <c r="P55" s="95">
        <f>M55/'סכום נכסי הקרן'!$C$43</f>
        <v>1.5553964899551024E-3</v>
      </c>
      <c r="Q55" s="152"/>
      <c r="R55" s="152"/>
      <c r="S55" s="152"/>
      <c r="T55" s="152"/>
    </row>
    <row r="56" spans="2:20" s="137" customFormat="1">
      <c r="B56" s="87" t="s">
        <v>1923</v>
      </c>
      <c r="C56" s="84">
        <v>98691000</v>
      </c>
      <c r="D56" s="84" t="s">
        <v>276</v>
      </c>
      <c r="E56" s="84"/>
      <c r="F56" s="117">
        <v>37622</v>
      </c>
      <c r="G56" s="94">
        <v>1.44</v>
      </c>
      <c r="H56" s="97" t="s">
        <v>191</v>
      </c>
      <c r="I56" s="98">
        <v>4.8000000000000001E-2</v>
      </c>
      <c r="J56" s="98">
        <v>4.9991375101377855E-2</v>
      </c>
      <c r="K56" s="94">
        <v>48023000</v>
      </c>
      <c r="L56" s="118">
        <v>123.42019999999999</v>
      </c>
      <c r="M56" s="94">
        <v>59270.068020000006</v>
      </c>
      <c r="N56" s="84"/>
      <c r="O56" s="95">
        <v>3.9781761547046058E-3</v>
      </c>
      <c r="P56" s="95">
        <f>M56/'סכום נכסי הקרן'!$C$43</f>
        <v>1.1927744122651115E-3</v>
      </c>
      <c r="Q56" s="152"/>
      <c r="R56" s="152"/>
      <c r="S56" s="152"/>
      <c r="T56" s="152"/>
    </row>
    <row r="57" spans="2:20" s="137" customFormat="1">
      <c r="B57" s="87" t="s">
        <v>1924</v>
      </c>
      <c r="C57" s="84">
        <v>98692000</v>
      </c>
      <c r="D57" s="84" t="s">
        <v>276</v>
      </c>
      <c r="E57" s="84"/>
      <c r="F57" s="117">
        <v>37653</v>
      </c>
      <c r="G57" s="94">
        <v>1.52</v>
      </c>
      <c r="H57" s="97" t="s">
        <v>191</v>
      </c>
      <c r="I57" s="98">
        <v>4.8000000000000001E-2</v>
      </c>
      <c r="J57" s="98">
        <v>4.9900753266199464E-2</v>
      </c>
      <c r="K57" s="94">
        <v>41550000</v>
      </c>
      <c r="L57" s="118">
        <v>123.2407</v>
      </c>
      <c r="M57" s="94">
        <v>51206.508439999998</v>
      </c>
      <c r="N57" s="84"/>
      <c r="O57" s="95">
        <v>3.4369542274348165E-3</v>
      </c>
      <c r="P57" s="95">
        <f>M57/'סכום נכסי הקרן'!$C$43</f>
        <v>1.0305001335253988E-3</v>
      </c>
      <c r="Q57" s="152"/>
      <c r="R57" s="152"/>
      <c r="S57" s="152"/>
      <c r="T57" s="152"/>
    </row>
    <row r="58" spans="2:20" s="137" customFormat="1">
      <c r="B58" s="87" t="s">
        <v>1925</v>
      </c>
      <c r="C58" s="84">
        <v>98693000</v>
      </c>
      <c r="D58" s="84" t="s">
        <v>276</v>
      </c>
      <c r="E58" s="84"/>
      <c r="F58" s="117">
        <v>37681</v>
      </c>
      <c r="G58" s="94">
        <v>1.5999999999999994</v>
      </c>
      <c r="H58" s="97" t="s">
        <v>191</v>
      </c>
      <c r="I58" s="98">
        <v>4.8000000000000001E-2</v>
      </c>
      <c r="J58" s="98">
        <v>5.0100685062856663E-2</v>
      </c>
      <c r="K58" s="94">
        <v>45541000</v>
      </c>
      <c r="L58" s="118">
        <v>122.5087</v>
      </c>
      <c r="M58" s="94">
        <v>55791.667330000011</v>
      </c>
      <c r="N58" s="84"/>
      <c r="O58" s="95">
        <v>3.7447077085945618E-3</v>
      </c>
      <c r="P58" s="95">
        <f>M58/'סכום נכסי הקרן'!$C$43</f>
        <v>1.1227736939052595E-3</v>
      </c>
      <c r="Q58" s="152"/>
      <c r="R58" s="152"/>
      <c r="S58" s="152"/>
      <c r="T58" s="152"/>
    </row>
    <row r="59" spans="2:20" s="137" customFormat="1">
      <c r="B59" s="87" t="s">
        <v>1926</v>
      </c>
      <c r="C59" s="84">
        <v>98694000</v>
      </c>
      <c r="D59" s="84" t="s">
        <v>276</v>
      </c>
      <c r="E59" s="84"/>
      <c r="F59" s="117">
        <v>37712</v>
      </c>
      <c r="G59" s="94">
        <v>1.6799999999999997</v>
      </c>
      <c r="H59" s="97" t="s">
        <v>191</v>
      </c>
      <c r="I59" s="98">
        <v>4.8000000000000001E-2</v>
      </c>
      <c r="J59" s="98">
        <v>5.0099999999999999E-2</v>
      </c>
      <c r="K59" s="94">
        <v>74860000</v>
      </c>
      <c r="L59" s="118">
        <v>121.5449</v>
      </c>
      <c r="M59" s="94">
        <v>90988.527680000014</v>
      </c>
      <c r="N59" s="84"/>
      <c r="O59" s="95">
        <v>6.107102678642346E-3</v>
      </c>
      <c r="P59" s="95">
        <f>M59/'סכום נכסי הקרן'!$C$43</f>
        <v>1.8310893044657559E-3</v>
      </c>
      <c r="Q59" s="152"/>
      <c r="R59" s="152"/>
      <c r="S59" s="152"/>
      <c r="T59" s="152"/>
    </row>
    <row r="60" spans="2:20" s="137" customFormat="1">
      <c r="B60" s="87" t="s">
        <v>1927</v>
      </c>
      <c r="C60" s="84">
        <v>98695000</v>
      </c>
      <c r="D60" s="84" t="s">
        <v>276</v>
      </c>
      <c r="E60" s="84"/>
      <c r="F60" s="117">
        <v>37742</v>
      </c>
      <c r="G60" s="94">
        <v>1.7700000000000005</v>
      </c>
      <c r="H60" s="97" t="s">
        <v>191</v>
      </c>
      <c r="I60" s="98">
        <v>4.8000000000000001E-2</v>
      </c>
      <c r="J60" s="98">
        <v>5.0200000000000002E-2</v>
      </c>
      <c r="K60" s="94">
        <v>35180000</v>
      </c>
      <c r="L60" s="118">
        <v>120.7958</v>
      </c>
      <c r="M60" s="94">
        <v>42495.965089999998</v>
      </c>
      <c r="N60" s="84"/>
      <c r="O60" s="95">
        <v>2.8523070858489856E-3</v>
      </c>
      <c r="P60" s="95">
        <f>M60/'סכום נכסי הקרן'!$C$43</f>
        <v>8.5520569618309419E-4</v>
      </c>
      <c r="Q60" s="152"/>
      <c r="R60" s="152"/>
      <c r="S60" s="152"/>
      <c r="T60" s="152"/>
    </row>
    <row r="61" spans="2:20" s="137" customFormat="1">
      <c r="B61" s="87" t="s">
        <v>1928</v>
      </c>
      <c r="C61" s="84">
        <v>98696000</v>
      </c>
      <c r="D61" s="84" t="s">
        <v>276</v>
      </c>
      <c r="E61" s="84"/>
      <c r="F61" s="117">
        <v>37773</v>
      </c>
      <c r="G61" s="94">
        <v>1.8499999999999999</v>
      </c>
      <c r="H61" s="97" t="s">
        <v>191</v>
      </c>
      <c r="I61" s="98">
        <v>4.8000000000000001E-2</v>
      </c>
      <c r="J61" s="98">
        <v>5.0099999999999992E-2</v>
      </c>
      <c r="K61" s="94">
        <v>82586000</v>
      </c>
      <c r="L61" s="118">
        <v>120.55540000000001</v>
      </c>
      <c r="M61" s="94">
        <v>99561.877680000005</v>
      </c>
      <c r="N61" s="84"/>
      <c r="O61" s="95">
        <v>6.68254147389441E-3</v>
      </c>
      <c r="P61" s="95">
        <f>M61/'סכום נכסי הקרן'!$C$43</f>
        <v>2.0036228082900205E-3</v>
      </c>
      <c r="Q61" s="152"/>
      <c r="R61" s="152"/>
      <c r="S61" s="152"/>
      <c r="T61" s="152"/>
    </row>
    <row r="62" spans="2:20" s="137" customFormat="1">
      <c r="B62" s="87" t="s">
        <v>1929</v>
      </c>
      <c r="C62" s="84">
        <v>98697000</v>
      </c>
      <c r="D62" s="84" t="s">
        <v>276</v>
      </c>
      <c r="E62" s="84"/>
      <c r="F62" s="117">
        <v>37803</v>
      </c>
      <c r="G62" s="94">
        <v>1.8900000000000006</v>
      </c>
      <c r="H62" s="97" t="s">
        <v>191</v>
      </c>
      <c r="I62" s="98">
        <v>4.8000000000000001E-2</v>
      </c>
      <c r="J62" s="98">
        <v>5.0099999999999999E-2</v>
      </c>
      <c r="K62" s="94">
        <v>105869000</v>
      </c>
      <c r="L62" s="118">
        <v>123.5604</v>
      </c>
      <c r="M62" s="94">
        <v>130812.13411999997</v>
      </c>
      <c r="N62" s="84"/>
      <c r="O62" s="95">
        <v>8.7800424410952888E-3</v>
      </c>
      <c r="P62" s="95">
        <f>M62/'סכום נכסי הקרן'!$C$43</f>
        <v>2.6325153927523352E-3</v>
      </c>
      <c r="Q62" s="152"/>
      <c r="R62" s="152"/>
      <c r="S62" s="152"/>
      <c r="T62" s="152"/>
    </row>
    <row r="63" spans="2:20" s="137" customFormat="1">
      <c r="B63" s="87" t="s">
        <v>1930</v>
      </c>
      <c r="C63" s="84">
        <v>98698000</v>
      </c>
      <c r="D63" s="84" t="s">
        <v>276</v>
      </c>
      <c r="E63" s="84"/>
      <c r="F63" s="117">
        <v>37834</v>
      </c>
      <c r="G63" s="94">
        <v>1.9700000000000002</v>
      </c>
      <c r="H63" s="97" t="s">
        <v>191</v>
      </c>
      <c r="I63" s="98">
        <v>4.8000000000000001E-2</v>
      </c>
      <c r="J63" s="98">
        <v>5.0100000000000006E-2</v>
      </c>
      <c r="K63" s="94">
        <v>50811000</v>
      </c>
      <c r="L63" s="118">
        <v>123.79179999999999</v>
      </c>
      <c r="M63" s="94">
        <v>62899.834080000001</v>
      </c>
      <c r="N63" s="84"/>
      <c r="O63" s="95">
        <v>4.221804165763671E-3</v>
      </c>
      <c r="P63" s="95">
        <f>M63/'סכום נכסי הקרן'!$C$43</f>
        <v>1.2658212675077175E-3</v>
      </c>
      <c r="Q63" s="152"/>
      <c r="R63" s="152"/>
      <c r="S63" s="152"/>
      <c r="T63" s="152"/>
    </row>
    <row r="64" spans="2:20" s="137" customFormat="1">
      <c r="B64" s="87" t="s">
        <v>1931</v>
      </c>
      <c r="C64" s="84">
        <v>98699000</v>
      </c>
      <c r="D64" s="84" t="s">
        <v>276</v>
      </c>
      <c r="E64" s="84"/>
      <c r="F64" s="117">
        <v>37865</v>
      </c>
      <c r="G64" s="94">
        <v>2.06</v>
      </c>
      <c r="H64" s="97" t="s">
        <v>191</v>
      </c>
      <c r="I64" s="98">
        <v>4.8000000000000001E-2</v>
      </c>
      <c r="J64" s="98">
        <v>5.0099903663057423E-2</v>
      </c>
      <c r="K64" s="94">
        <v>65889000</v>
      </c>
      <c r="L64" s="118">
        <v>124.1476</v>
      </c>
      <c r="M64" s="94">
        <v>81799.637700000007</v>
      </c>
      <c r="N64" s="84"/>
      <c r="O64" s="95">
        <v>5.4903491599133806E-3</v>
      </c>
      <c r="P64" s="95">
        <f>M64/'סכום נכסי הקרן'!$C$43</f>
        <v>1.6461684293696643E-3</v>
      </c>
      <c r="Q64" s="152"/>
      <c r="R64" s="152"/>
      <c r="S64" s="152"/>
      <c r="T64" s="152"/>
    </row>
    <row r="65" spans="2:20" s="137" customFormat="1">
      <c r="B65" s="87" t="s">
        <v>1932</v>
      </c>
      <c r="C65" s="84">
        <v>98700000</v>
      </c>
      <c r="D65" s="84" t="s">
        <v>276</v>
      </c>
      <c r="E65" s="84"/>
      <c r="F65" s="117">
        <v>37895</v>
      </c>
      <c r="G65" s="94">
        <v>2.1399999999999997</v>
      </c>
      <c r="H65" s="97" t="s">
        <v>191</v>
      </c>
      <c r="I65" s="98">
        <v>4.8000000000000001E-2</v>
      </c>
      <c r="J65" s="98">
        <v>5.0099999999999999E-2</v>
      </c>
      <c r="K65" s="94">
        <v>57883000</v>
      </c>
      <c r="L65" s="118">
        <v>123.3946</v>
      </c>
      <c r="M65" s="94">
        <v>71424.491410000017</v>
      </c>
      <c r="N65" s="84"/>
      <c r="O65" s="95">
        <v>4.793974734317607E-3</v>
      </c>
      <c r="P65" s="95">
        <f>M65/'סכום נכסי הקרן'!$C$43</f>
        <v>1.4373748606826262E-3</v>
      </c>
      <c r="Q65" s="152"/>
      <c r="R65" s="152"/>
      <c r="S65" s="152"/>
      <c r="T65" s="152"/>
    </row>
    <row r="66" spans="2:20" s="137" customFormat="1">
      <c r="B66" s="87" t="s">
        <v>1933</v>
      </c>
      <c r="C66" s="84">
        <v>98704000</v>
      </c>
      <c r="D66" s="84" t="s">
        <v>276</v>
      </c>
      <c r="E66" s="84"/>
      <c r="F66" s="117">
        <v>38384</v>
      </c>
      <c r="G66" s="94">
        <v>3.28</v>
      </c>
      <c r="H66" s="97" t="s">
        <v>191</v>
      </c>
      <c r="I66" s="98">
        <v>4.8000000000000001E-2</v>
      </c>
      <c r="J66" s="98">
        <v>4.8313369122128268E-2</v>
      </c>
      <c r="K66" s="94">
        <v>12200000</v>
      </c>
      <c r="L66" s="118">
        <v>124.4581</v>
      </c>
      <c r="M66" s="94">
        <v>15183.88463</v>
      </c>
      <c r="N66" s="84"/>
      <c r="O66" s="95">
        <v>1.0191344432145596E-3</v>
      </c>
      <c r="P66" s="95">
        <f>M66/'סכום נכסי הקרן'!$C$43</f>
        <v>3.0556653080502928E-4</v>
      </c>
      <c r="Q66" s="152"/>
      <c r="R66" s="152"/>
      <c r="S66" s="152"/>
      <c r="T66" s="152"/>
    </row>
    <row r="67" spans="2:20" s="137" customFormat="1">
      <c r="B67" s="87" t="s">
        <v>1934</v>
      </c>
      <c r="C67" s="84">
        <v>8287427</v>
      </c>
      <c r="D67" s="84" t="s">
        <v>276</v>
      </c>
      <c r="E67" s="84"/>
      <c r="F67" s="117">
        <v>39569</v>
      </c>
      <c r="G67" s="94">
        <v>5.8699999999999992</v>
      </c>
      <c r="H67" s="97" t="s">
        <v>191</v>
      </c>
      <c r="I67" s="98">
        <v>4.8000000000000001E-2</v>
      </c>
      <c r="J67" s="98">
        <v>4.8599999999999997E-2</v>
      </c>
      <c r="K67" s="94">
        <v>112578000</v>
      </c>
      <c r="L67" s="118">
        <v>116.1253</v>
      </c>
      <c r="M67" s="94">
        <v>130731.57684000001</v>
      </c>
      <c r="N67" s="84"/>
      <c r="O67" s="95">
        <v>8.7746354783383787E-3</v>
      </c>
      <c r="P67" s="95">
        <f>M67/'סכום נכסי הקרן'!$C$43</f>
        <v>2.6308942260232331E-3</v>
      </c>
      <c r="Q67" s="152"/>
      <c r="R67" s="152"/>
      <c r="S67" s="152"/>
      <c r="T67" s="152"/>
    </row>
    <row r="68" spans="2:20" s="137" customFormat="1">
      <c r="B68" s="87" t="s">
        <v>1935</v>
      </c>
      <c r="C68" s="84">
        <v>8287450</v>
      </c>
      <c r="D68" s="84" t="s">
        <v>276</v>
      </c>
      <c r="E68" s="84"/>
      <c r="F68" s="117">
        <v>39661</v>
      </c>
      <c r="G68" s="94">
        <v>5.98</v>
      </c>
      <c r="H68" s="97" t="s">
        <v>191</v>
      </c>
      <c r="I68" s="98">
        <v>4.8000000000000001E-2</v>
      </c>
      <c r="J68" s="98">
        <v>4.8499999999999995E-2</v>
      </c>
      <c r="K68" s="94">
        <v>20857000</v>
      </c>
      <c r="L68" s="118">
        <v>114.93940000000001</v>
      </c>
      <c r="M68" s="94">
        <v>23972.91634</v>
      </c>
      <c r="N68" s="84"/>
      <c r="O68" s="95">
        <v>1.6090496827224057E-3</v>
      </c>
      <c r="P68" s="95">
        <f>M68/'סכום נכסי הקרן'!$C$43</f>
        <v>4.82440499107836E-4</v>
      </c>
      <c r="Q68" s="152"/>
      <c r="R68" s="152"/>
      <c r="S68" s="152"/>
      <c r="T68" s="152"/>
    </row>
    <row r="69" spans="2:20" s="137" customFormat="1">
      <c r="B69" s="87" t="s">
        <v>1936</v>
      </c>
      <c r="C69" s="84">
        <v>8287468</v>
      </c>
      <c r="D69" s="84" t="s">
        <v>276</v>
      </c>
      <c r="E69" s="84"/>
      <c r="F69" s="117">
        <v>39692</v>
      </c>
      <c r="G69" s="94">
        <v>6.06</v>
      </c>
      <c r="H69" s="97" t="s">
        <v>191</v>
      </c>
      <c r="I69" s="98">
        <v>4.8000000000000001E-2</v>
      </c>
      <c r="J69" s="98">
        <v>4.8499999999999995E-2</v>
      </c>
      <c r="K69" s="94">
        <v>66472000</v>
      </c>
      <c r="L69" s="118">
        <v>113.1905</v>
      </c>
      <c r="M69" s="94">
        <v>75240.000339999999</v>
      </c>
      <c r="N69" s="84"/>
      <c r="O69" s="95">
        <v>5.0500697102549815E-3</v>
      </c>
      <c r="P69" s="95">
        <f>M69/'סכום נכסי הקרן'!$C$43</f>
        <v>1.5141596792851173E-3</v>
      </c>
      <c r="Q69" s="152"/>
      <c r="R69" s="152"/>
      <c r="S69" s="152"/>
      <c r="T69" s="152"/>
    </row>
    <row r="70" spans="2:20" s="137" customFormat="1">
      <c r="B70" s="87" t="s">
        <v>1937</v>
      </c>
      <c r="C70" s="84">
        <v>71116487</v>
      </c>
      <c r="D70" s="84" t="s">
        <v>276</v>
      </c>
      <c r="E70" s="84"/>
      <c r="F70" s="117">
        <v>40909</v>
      </c>
      <c r="G70" s="94">
        <v>8.1799999999999979</v>
      </c>
      <c r="H70" s="97" t="s">
        <v>191</v>
      </c>
      <c r="I70" s="98">
        <v>4.8000000000000001E-2</v>
      </c>
      <c r="J70" s="98">
        <v>4.8503109865940593E-2</v>
      </c>
      <c r="K70" s="94">
        <v>114113000</v>
      </c>
      <c r="L70" s="118">
        <v>104.3875</v>
      </c>
      <c r="M70" s="94">
        <v>119119.70260999999</v>
      </c>
      <c r="N70" s="84"/>
      <c r="O70" s="95">
        <v>7.9952525163072344E-3</v>
      </c>
      <c r="P70" s="95">
        <f>M70/'סכום נכסי הקרן'!$C$43</f>
        <v>2.3972122525976075E-3</v>
      </c>
      <c r="Q70" s="152"/>
      <c r="R70" s="152"/>
      <c r="S70" s="152"/>
      <c r="T70" s="152"/>
    </row>
    <row r="71" spans="2:20" s="137" customFormat="1">
      <c r="B71" s="87" t="s">
        <v>1938</v>
      </c>
      <c r="C71" s="84">
        <v>8790</v>
      </c>
      <c r="D71" s="84" t="s">
        <v>276</v>
      </c>
      <c r="E71" s="84"/>
      <c r="F71" s="117">
        <v>41030</v>
      </c>
      <c r="G71" s="94">
        <v>8.51</v>
      </c>
      <c r="H71" s="97" t="s">
        <v>191</v>
      </c>
      <c r="I71" s="98">
        <v>4.8000000000000001E-2</v>
      </c>
      <c r="J71" s="98">
        <v>4.8600000000000004E-2</v>
      </c>
      <c r="K71" s="94">
        <v>157838000</v>
      </c>
      <c r="L71" s="118">
        <v>102.3319</v>
      </c>
      <c r="M71" s="94">
        <v>161518.68389999997</v>
      </c>
      <c r="N71" s="84"/>
      <c r="O71" s="95">
        <v>1.0841050099916025E-2</v>
      </c>
      <c r="P71" s="95">
        <f>M71/'סכום נכסי הקרן'!$C$43</f>
        <v>3.2504662082325849E-3</v>
      </c>
      <c r="Q71" s="152"/>
      <c r="R71" s="152"/>
      <c r="S71" s="152"/>
      <c r="T71" s="152"/>
    </row>
    <row r="72" spans="2:20" s="137" customFormat="1">
      <c r="B72" s="87" t="s">
        <v>1939</v>
      </c>
      <c r="C72" s="84">
        <v>8287928</v>
      </c>
      <c r="D72" s="84" t="s">
        <v>276</v>
      </c>
      <c r="E72" s="84"/>
      <c r="F72" s="117">
        <v>41091</v>
      </c>
      <c r="G72" s="94">
        <v>8.480000000000004</v>
      </c>
      <c r="H72" s="97" t="s">
        <v>191</v>
      </c>
      <c r="I72" s="98">
        <v>4.8000000000000001E-2</v>
      </c>
      <c r="J72" s="98">
        <v>4.8600000000000011E-2</v>
      </c>
      <c r="K72" s="94">
        <v>23453000</v>
      </c>
      <c r="L72" s="118">
        <v>103.08410000000001</v>
      </c>
      <c r="M72" s="94">
        <v>24176.305119999994</v>
      </c>
      <c r="N72" s="84"/>
      <c r="O72" s="95">
        <v>1.6227010319069118E-3</v>
      </c>
      <c r="P72" s="95">
        <f>M72/'סכום נכסי הקרן'!$C$43</f>
        <v>4.8653357577587607E-4</v>
      </c>
      <c r="Q72" s="152"/>
      <c r="R72" s="152"/>
      <c r="S72" s="152"/>
      <c r="T72" s="152"/>
    </row>
    <row r="73" spans="2:20" s="137" customFormat="1">
      <c r="B73" s="87" t="s">
        <v>1940</v>
      </c>
      <c r="C73" s="84">
        <v>8793</v>
      </c>
      <c r="D73" s="84" t="s">
        <v>276</v>
      </c>
      <c r="E73" s="84"/>
      <c r="F73" s="117">
        <v>41122</v>
      </c>
      <c r="G73" s="94">
        <v>8.56</v>
      </c>
      <c r="H73" s="97" t="s">
        <v>191</v>
      </c>
      <c r="I73" s="98">
        <v>4.8000000000000001E-2</v>
      </c>
      <c r="J73" s="98">
        <v>4.8500000000000008E-2</v>
      </c>
      <c r="K73" s="94">
        <v>75336000</v>
      </c>
      <c r="L73" s="118">
        <v>102.9708</v>
      </c>
      <c r="M73" s="94">
        <v>77574.04922999999</v>
      </c>
      <c r="N73" s="84"/>
      <c r="O73" s="95">
        <v>5.2067298584258844E-3</v>
      </c>
      <c r="P73" s="95">
        <f>M73/'סכום נכסי הקרן'!$C$43</f>
        <v>1.5611310070728355E-3</v>
      </c>
      <c r="Q73" s="152"/>
      <c r="R73" s="152"/>
      <c r="S73" s="152"/>
      <c r="T73" s="152"/>
    </row>
    <row r="74" spans="2:20" s="137" customFormat="1">
      <c r="B74" s="87" t="s">
        <v>1941</v>
      </c>
      <c r="C74" s="84">
        <v>71120232</v>
      </c>
      <c r="D74" s="84" t="s">
        <v>276</v>
      </c>
      <c r="E74" s="84"/>
      <c r="F74" s="117">
        <v>41154</v>
      </c>
      <c r="G74" s="94">
        <v>8.6400000000000023</v>
      </c>
      <c r="H74" s="97" t="s">
        <v>191</v>
      </c>
      <c r="I74" s="98">
        <v>4.8000000000000001E-2</v>
      </c>
      <c r="J74" s="98">
        <v>4.8600000000000011E-2</v>
      </c>
      <c r="K74" s="94">
        <v>131434000</v>
      </c>
      <c r="L74" s="118">
        <v>102.4562</v>
      </c>
      <c r="M74" s="94">
        <v>134662.23955999996</v>
      </c>
      <c r="N74" s="84"/>
      <c r="O74" s="95">
        <v>9.0384595167993034E-3</v>
      </c>
      <c r="P74" s="95">
        <f>M74/'סכום נכסי הקרן'!$C$43</f>
        <v>2.7099964452762678E-3</v>
      </c>
      <c r="Q74" s="152"/>
      <c r="R74" s="152"/>
      <c r="S74" s="152"/>
      <c r="T74" s="152"/>
    </row>
    <row r="75" spans="2:20" s="137" customFormat="1">
      <c r="B75" s="87" t="s">
        <v>1942</v>
      </c>
      <c r="C75" s="84">
        <v>71120356</v>
      </c>
      <c r="D75" s="84" t="s">
        <v>276</v>
      </c>
      <c r="E75" s="84"/>
      <c r="F75" s="117">
        <v>41184</v>
      </c>
      <c r="G75" s="94">
        <v>8.7299999999999986</v>
      </c>
      <c r="H75" s="97" t="s">
        <v>191</v>
      </c>
      <c r="I75" s="98">
        <v>4.8000000000000001E-2</v>
      </c>
      <c r="J75" s="98">
        <v>4.8599999999999997E-2</v>
      </c>
      <c r="K75" s="94">
        <v>147548000</v>
      </c>
      <c r="L75" s="118">
        <v>101.1591</v>
      </c>
      <c r="M75" s="94">
        <v>149258.17466000002</v>
      </c>
      <c r="N75" s="84"/>
      <c r="O75" s="95">
        <v>1.0018131093198421E-2</v>
      </c>
      <c r="P75" s="95">
        <f>M75/'סכום נכסי הקרן'!$C$43</f>
        <v>3.0037308459941411E-3</v>
      </c>
      <c r="Q75" s="152"/>
      <c r="R75" s="152"/>
      <c r="S75" s="152"/>
      <c r="T75" s="152"/>
    </row>
    <row r="76" spans="2:20" s="137" customFormat="1">
      <c r="B76" s="87" t="s">
        <v>1943</v>
      </c>
      <c r="C76" s="84">
        <v>98796000</v>
      </c>
      <c r="D76" s="84" t="s">
        <v>276</v>
      </c>
      <c r="E76" s="84"/>
      <c r="F76" s="117">
        <v>41214</v>
      </c>
      <c r="G76" s="94">
        <v>8.8100000000000023</v>
      </c>
      <c r="H76" s="97" t="s">
        <v>191</v>
      </c>
      <c r="I76" s="98">
        <v>4.8000000000000001E-2</v>
      </c>
      <c r="J76" s="98">
        <v>4.8499999999999988E-2</v>
      </c>
      <c r="K76" s="94">
        <v>155301000</v>
      </c>
      <c r="L76" s="118">
        <v>100.7824</v>
      </c>
      <c r="M76" s="94">
        <v>156516.10443000001</v>
      </c>
      <c r="N76" s="84"/>
      <c r="O76" s="95">
        <v>1.0505279566417511E-2</v>
      </c>
      <c r="P76" s="95">
        <f>M76/'סכום נכסי הקרן'!$C$43</f>
        <v>3.1497923101509221E-3</v>
      </c>
      <c r="Q76" s="152"/>
      <c r="R76" s="152"/>
      <c r="S76" s="152"/>
      <c r="T76" s="152"/>
    </row>
    <row r="77" spans="2:20" s="137" customFormat="1">
      <c r="B77" s="87" t="s">
        <v>1944</v>
      </c>
      <c r="C77" s="84">
        <v>98797000</v>
      </c>
      <c r="D77" s="84" t="s">
        <v>276</v>
      </c>
      <c r="E77" s="84"/>
      <c r="F77" s="117">
        <v>41245</v>
      </c>
      <c r="G77" s="94">
        <v>8.9</v>
      </c>
      <c r="H77" s="97" t="s">
        <v>191</v>
      </c>
      <c r="I77" s="98">
        <v>4.8000000000000001E-2</v>
      </c>
      <c r="J77" s="98">
        <v>4.8600000000000018E-2</v>
      </c>
      <c r="K77" s="94">
        <v>162206000</v>
      </c>
      <c r="L77" s="118">
        <v>100.3875</v>
      </c>
      <c r="M77" s="94">
        <v>162834.60130999997</v>
      </c>
      <c r="N77" s="84"/>
      <c r="O77" s="95">
        <v>1.0929373792412145E-2</v>
      </c>
      <c r="P77" s="95">
        <f>M77/'סכום נכסי הקרן'!$C$43</f>
        <v>3.2769482533480474E-3</v>
      </c>
      <c r="Q77" s="152"/>
      <c r="R77" s="152"/>
      <c r="S77" s="152"/>
      <c r="T77" s="152"/>
    </row>
    <row r="78" spans="2:20" s="137" customFormat="1">
      <c r="B78" s="87" t="s">
        <v>1945</v>
      </c>
      <c r="C78" s="84">
        <v>98798000</v>
      </c>
      <c r="D78" s="84" t="s">
        <v>276</v>
      </c>
      <c r="E78" s="84"/>
      <c r="F78" s="117">
        <v>41275</v>
      </c>
      <c r="G78" s="94">
        <v>8.77</v>
      </c>
      <c r="H78" s="97" t="s">
        <v>191</v>
      </c>
      <c r="I78" s="98">
        <v>4.8000000000000001E-2</v>
      </c>
      <c r="J78" s="98">
        <v>4.8500000000000008E-2</v>
      </c>
      <c r="K78" s="94">
        <v>158898000</v>
      </c>
      <c r="L78" s="118">
        <v>102.8877</v>
      </c>
      <c r="M78" s="94">
        <v>163486.44826999999</v>
      </c>
      <c r="N78" s="84"/>
      <c r="O78" s="95">
        <v>1.0973125421512922E-2</v>
      </c>
      <c r="P78" s="95">
        <f>M78/'סכום נכסי הקרן'!$C$43</f>
        <v>3.2900662807196115E-3</v>
      </c>
      <c r="Q78" s="152"/>
      <c r="R78" s="152"/>
      <c r="S78" s="152"/>
      <c r="T78" s="152"/>
    </row>
    <row r="79" spans="2:20" s="137" customFormat="1">
      <c r="B79" s="87" t="s">
        <v>1946</v>
      </c>
      <c r="C79" s="84">
        <v>98799000</v>
      </c>
      <c r="D79" s="84" t="s">
        <v>276</v>
      </c>
      <c r="E79" s="84"/>
      <c r="F79" s="117">
        <v>41306</v>
      </c>
      <c r="G79" s="94">
        <v>8.8599999999999977</v>
      </c>
      <c r="H79" s="97" t="s">
        <v>191</v>
      </c>
      <c r="I79" s="98">
        <v>4.8000000000000001E-2</v>
      </c>
      <c r="J79" s="98">
        <v>4.8499999999999988E-2</v>
      </c>
      <c r="K79" s="94">
        <v>186475000</v>
      </c>
      <c r="L79" s="118">
        <v>102.2881</v>
      </c>
      <c r="M79" s="94">
        <v>190741.69884000003</v>
      </c>
      <c r="N79" s="84"/>
      <c r="O79" s="95">
        <v>1.2802483671472853E-2</v>
      </c>
      <c r="P79" s="95">
        <f>M79/'סכום נכסי הקרן'!$C$43</f>
        <v>3.8385617787980047E-3</v>
      </c>
      <c r="Q79" s="152"/>
      <c r="R79" s="152"/>
      <c r="S79" s="152"/>
      <c r="T79" s="152"/>
    </row>
    <row r="80" spans="2:20" s="137" customFormat="1">
      <c r="B80" s="87" t="s">
        <v>1947</v>
      </c>
      <c r="C80" s="84">
        <v>98800000</v>
      </c>
      <c r="D80" s="84" t="s">
        <v>276</v>
      </c>
      <c r="E80" s="84"/>
      <c r="F80" s="117">
        <v>41334</v>
      </c>
      <c r="G80" s="94">
        <v>8.9299999999999979</v>
      </c>
      <c r="H80" s="97" t="s">
        <v>191</v>
      </c>
      <c r="I80" s="98">
        <v>4.8000000000000001E-2</v>
      </c>
      <c r="J80" s="98">
        <v>4.8499999999999995E-2</v>
      </c>
      <c r="K80" s="94">
        <v>140108000</v>
      </c>
      <c r="L80" s="118">
        <v>102.0625</v>
      </c>
      <c r="M80" s="94">
        <v>142997.77249999999</v>
      </c>
      <c r="N80" s="84"/>
      <c r="O80" s="95">
        <v>9.5979361546103727E-3</v>
      </c>
      <c r="P80" s="95">
        <f>M80/'סכום נכסי הקרן'!$C$43</f>
        <v>2.8777440240384529E-3</v>
      </c>
      <c r="Q80" s="152"/>
      <c r="R80" s="152"/>
      <c r="S80" s="152"/>
      <c r="T80" s="152"/>
    </row>
    <row r="81" spans="2:20" s="137" customFormat="1">
      <c r="B81" s="87" t="s">
        <v>1948</v>
      </c>
      <c r="C81" s="84">
        <v>71120935</v>
      </c>
      <c r="D81" s="84" t="s">
        <v>276</v>
      </c>
      <c r="E81" s="84"/>
      <c r="F81" s="117">
        <v>41366</v>
      </c>
      <c r="G81" s="94">
        <v>9.0200000000000014</v>
      </c>
      <c r="H81" s="97" t="s">
        <v>191</v>
      </c>
      <c r="I81" s="98">
        <v>4.8000000000000001E-2</v>
      </c>
      <c r="J81" s="98">
        <v>4.8600000000000004E-2</v>
      </c>
      <c r="K81" s="94">
        <v>194177000</v>
      </c>
      <c r="L81" s="118">
        <v>101.6478</v>
      </c>
      <c r="M81" s="94">
        <v>197376.55463</v>
      </c>
      <c r="N81" s="84"/>
      <c r="O81" s="95">
        <v>1.3247811743051497E-2</v>
      </c>
      <c r="P81" s="95">
        <f>M81/'סכום נכסי הקרן'!$C$43</f>
        <v>3.9720842544717387E-3</v>
      </c>
      <c r="Q81" s="152"/>
      <c r="R81" s="152"/>
      <c r="S81" s="152"/>
      <c r="T81" s="152"/>
    </row>
    <row r="82" spans="2:20" s="137" customFormat="1">
      <c r="B82" s="87" t="s">
        <v>1949</v>
      </c>
      <c r="C82" s="84">
        <v>2704</v>
      </c>
      <c r="D82" s="84" t="s">
        <v>276</v>
      </c>
      <c r="E82" s="84"/>
      <c r="F82" s="117">
        <v>41395</v>
      </c>
      <c r="G82" s="94">
        <v>9.1</v>
      </c>
      <c r="H82" s="97" t="s">
        <v>191</v>
      </c>
      <c r="I82" s="98">
        <v>4.8000000000000001E-2</v>
      </c>
      <c r="J82" s="98">
        <v>4.8500000000000008E-2</v>
      </c>
      <c r="K82" s="94">
        <v>132964000</v>
      </c>
      <c r="L82" s="118">
        <v>101.0566</v>
      </c>
      <c r="M82" s="94">
        <v>134368.9228</v>
      </c>
      <c r="N82" s="84"/>
      <c r="O82" s="95">
        <v>9.018772248345127E-3</v>
      </c>
      <c r="P82" s="95">
        <f>M82/'סכום נכסי הקרן'!$C$43</f>
        <v>2.7040936221869069E-3</v>
      </c>
      <c r="Q82" s="152"/>
      <c r="R82" s="152"/>
      <c r="S82" s="152"/>
      <c r="T82" s="152"/>
    </row>
    <row r="83" spans="2:20" s="137" customFormat="1">
      <c r="B83" s="87" t="s">
        <v>1950</v>
      </c>
      <c r="C83" s="84">
        <v>71121057</v>
      </c>
      <c r="D83" s="84" t="s">
        <v>276</v>
      </c>
      <c r="E83" s="84"/>
      <c r="F83" s="117">
        <v>41427</v>
      </c>
      <c r="G83" s="94">
        <v>9.19</v>
      </c>
      <c r="H83" s="97" t="s">
        <v>191</v>
      </c>
      <c r="I83" s="98">
        <v>4.8000000000000001E-2</v>
      </c>
      <c r="J83" s="98">
        <v>4.8599999999999983E-2</v>
      </c>
      <c r="K83" s="94">
        <v>262860000</v>
      </c>
      <c r="L83" s="118">
        <v>100.3711</v>
      </c>
      <c r="M83" s="94">
        <v>263835.49729999999</v>
      </c>
      <c r="N83" s="84"/>
      <c r="O83" s="95">
        <v>1.7708501427218228E-2</v>
      </c>
      <c r="P83" s="95">
        <f>M83/'סכום נכסי הקרן'!$C$43</f>
        <v>5.3095304382051716E-3</v>
      </c>
      <c r="Q83" s="152"/>
      <c r="R83" s="152"/>
      <c r="S83" s="152"/>
      <c r="T83" s="152"/>
    </row>
    <row r="84" spans="2:20" s="137" customFormat="1">
      <c r="B84" s="87" t="s">
        <v>1951</v>
      </c>
      <c r="C84" s="84">
        <v>8805</v>
      </c>
      <c r="D84" s="84" t="s">
        <v>276</v>
      </c>
      <c r="E84" s="84"/>
      <c r="F84" s="117">
        <v>41487</v>
      </c>
      <c r="G84" s="94">
        <v>9.1400000000000023</v>
      </c>
      <c r="H84" s="97" t="s">
        <v>191</v>
      </c>
      <c r="I84" s="98">
        <v>4.8000000000000001E-2</v>
      </c>
      <c r="J84" s="98">
        <v>4.8500000000000008E-2</v>
      </c>
      <c r="K84" s="94">
        <v>138551000</v>
      </c>
      <c r="L84" s="118">
        <v>101.98269999999999</v>
      </c>
      <c r="M84" s="94">
        <v>141298.00398999997</v>
      </c>
      <c r="N84" s="84"/>
      <c r="O84" s="95">
        <v>9.4838485758224067E-3</v>
      </c>
      <c r="P84" s="95">
        <f>M84/'סכום נכסי הקרן'!$C$43</f>
        <v>2.8435372067826016E-3</v>
      </c>
      <c r="Q84" s="152"/>
      <c r="R84" s="152"/>
      <c r="S84" s="152"/>
      <c r="T84" s="152"/>
    </row>
    <row r="85" spans="2:20" s="137" customFormat="1">
      <c r="B85" s="87" t="s">
        <v>1952</v>
      </c>
      <c r="C85" s="84">
        <v>8806</v>
      </c>
      <c r="D85" s="84" t="s">
        <v>276</v>
      </c>
      <c r="E85" s="84"/>
      <c r="F85" s="117">
        <v>41518</v>
      </c>
      <c r="G85" s="94">
        <v>9.2200000000000006</v>
      </c>
      <c r="H85" s="97" t="s">
        <v>191</v>
      </c>
      <c r="I85" s="98">
        <v>4.8000000000000001E-2</v>
      </c>
      <c r="J85" s="98">
        <v>4.8499999999999995E-2</v>
      </c>
      <c r="K85" s="94">
        <v>15041000</v>
      </c>
      <c r="L85" s="118">
        <v>101.58029999999999</v>
      </c>
      <c r="M85" s="94">
        <v>15278.698289999998</v>
      </c>
      <c r="N85" s="84"/>
      <c r="O85" s="95">
        <v>1.0254982867860733E-3</v>
      </c>
      <c r="P85" s="95">
        <f>M85/'סכום נכסי הקרן'!$C$43</f>
        <v>3.0747459859302374E-4</v>
      </c>
      <c r="Q85" s="152"/>
      <c r="R85" s="152"/>
      <c r="S85" s="152"/>
      <c r="T85" s="152"/>
    </row>
    <row r="86" spans="2:20" s="137" customFormat="1">
      <c r="B86" s="87" t="s">
        <v>1953</v>
      </c>
      <c r="C86" s="84">
        <v>3236000</v>
      </c>
      <c r="D86" s="84" t="s">
        <v>276</v>
      </c>
      <c r="E86" s="84"/>
      <c r="F86" s="117">
        <v>41548</v>
      </c>
      <c r="G86" s="94">
        <v>9.2999999999999989</v>
      </c>
      <c r="H86" s="97" t="s">
        <v>191</v>
      </c>
      <c r="I86" s="98">
        <v>4.8000000000000001E-2</v>
      </c>
      <c r="J86" s="98">
        <v>4.8499999999999981E-2</v>
      </c>
      <c r="K86" s="94">
        <v>345920000</v>
      </c>
      <c r="L86" s="118">
        <v>101.18040000000001</v>
      </c>
      <c r="M86" s="94">
        <v>350003.23624000006</v>
      </c>
      <c r="N86" s="84"/>
      <c r="O86" s="95">
        <v>2.3492035271658038E-2</v>
      </c>
      <c r="P86" s="95">
        <f>M86/'סכום נכסי הקרן'!$C$43</f>
        <v>7.0436042735125756E-3</v>
      </c>
      <c r="Q86" s="152"/>
      <c r="R86" s="152"/>
      <c r="S86" s="152"/>
      <c r="T86" s="152"/>
    </row>
    <row r="87" spans="2:20" s="137" customFormat="1">
      <c r="B87" s="87" t="s">
        <v>1954</v>
      </c>
      <c r="C87" s="84">
        <v>3275000</v>
      </c>
      <c r="D87" s="84" t="s">
        <v>276</v>
      </c>
      <c r="E87" s="84"/>
      <c r="F87" s="117">
        <v>41579</v>
      </c>
      <c r="G87" s="94">
        <v>9.39</v>
      </c>
      <c r="H87" s="97" t="s">
        <v>191</v>
      </c>
      <c r="I87" s="98">
        <v>4.8000000000000001E-2</v>
      </c>
      <c r="J87" s="98">
        <v>4.8500000000000008E-2</v>
      </c>
      <c r="K87" s="94">
        <v>240034000</v>
      </c>
      <c r="L87" s="118">
        <v>100.7812</v>
      </c>
      <c r="M87" s="94">
        <v>241909.24234999996</v>
      </c>
      <c r="N87" s="84"/>
      <c r="O87" s="95">
        <v>1.6236822593061494E-2</v>
      </c>
      <c r="P87" s="95">
        <f>M87/'סכום נכסי הקרן'!$C$43</f>
        <v>4.8682777665811699E-3</v>
      </c>
      <c r="Q87" s="152"/>
      <c r="R87" s="152"/>
      <c r="S87" s="152"/>
      <c r="T87" s="152"/>
    </row>
    <row r="88" spans="2:20" s="137" customFormat="1">
      <c r="B88" s="87" t="s">
        <v>1955</v>
      </c>
      <c r="C88" s="84">
        <v>3322000</v>
      </c>
      <c r="D88" s="84" t="s">
        <v>276</v>
      </c>
      <c r="E88" s="84"/>
      <c r="F88" s="117">
        <v>41609</v>
      </c>
      <c r="G88" s="94">
        <v>9.4699999999999989</v>
      </c>
      <c r="H88" s="97" t="s">
        <v>191</v>
      </c>
      <c r="I88" s="98">
        <v>4.8000000000000001E-2</v>
      </c>
      <c r="J88" s="98">
        <v>4.8499999999999995E-2</v>
      </c>
      <c r="K88" s="94">
        <v>232816000</v>
      </c>
      <c r="L88" s="118">
        <v>100.38339999999999</v>
      </c>
      <c r="M88" s="94">
        <v>233708.52543000001</v>
      </c>
      <c r="N88" s="84"/>
      <c r="O88" s="95">
        <v>1.5686394736430419E-2</v>
      </c>
      <c r="P88" s="95">
        <f>M88/'סכום נכסי הקרן'!$C$43</f>
        <v>4.7032432790029746E-3</v>
      </c>
      <c r="Q88" s="152"/>
      <c r="R88" s="152"/>
      <c r="S88" s="152"/>
      <c r="T88" s="152"/>
    </row>
    <row r="89" spans="2:20" s="137" customFormat="1">
      <c r="B89" s="87" t="s">
        <v>1956</v>
      </c>
      <c r="C89" s="84">
        <v>98811000</v>
      </c>
      <c r="D89" s="84" t="s">
        <v>276</v>
      </c>
      <c r="E89" s="84"/>
      <c r="F89" s="117">
        <v>41672</v>
      </c>
      <c r="G89" s="94">
        <v>9.4099999999999984</v>
      </c>
      <c r="H89" s="97" t="s">
        <v>191</v>
      </c>
      <c r="I89" s="98">
        <v>4.8000000000000001E-2</v>
      </c>
      <c r="J89" s="98">
        <v>4.8500000000000008E-2</v>
      </c>
      <c r="K89" s="94">
        <v>72238000</v>
      </c>
      <c r="L89" s="118">
        <v>101.9714</v>
      </c>
      <c r="M89" s="94">
        <v>73662.121550000011</v>
      </c>
      <c r="N89" s="84"/>
      <c r="O89" s="95">
        <v>4.9441633061105827E-3</v>
      </c>
      <c r="P89" s="95">
        <f>M89/'סכום נכסי הקרן'!$C$43</f>
        <v>1.4824058192130698E-3</v>
      </c>
      <c r="Q89" s="152"/>
      <c r="R89" s="152"/>
      <c r="S89" s="152"/>
      <c r="T89" s="152"/>
    </row>
    <row r="90" spans="2:20" s="137" customFormat="1">
      <c r="B90" s="87" t="s">
        <v>1957</v>
      </c>
      <c r="C90" s="84">
        <v>98812000</v>
      </c>
      <c r="D90" s="84" t="s">
        <v>276</v>
      </c>
      <c r="E90" s="84"/>
      <c r="F90" s="117">
        <v>41700</v>
      </c>
      <c r="G90" s="94">
        <v>9.4900000000000038</v>
      </c>
      <c r="H90" s="97" t="s">
        <v>191</v>
      </c>
      <c r="I90" s="98">
        <v>4.8000000000000001E-2</v>
      </c>
      <c r="J90" s="98">
        <v>4.8600000000000011E-2</v>
      </c>
      <c r="K90" s="94">
        <v>312935000</v>
      </c>
      <c r="L90" s="118">
        <v>101.5694</v>
      </c>
      <c r="M90" s="94">
        <v>317846.21805999993</v>
      </c>
      <c r="N90" s="84"/>
      <c r="O90" s="95">
        <v>2.133367292783701E-2</v>
      </c>
      <c r="P90" s="95">
        <f>M90/'סכום נכסי הקרן'!$C$43</f>
        <v>6.3964636553019583E-3</v>
      </c>
      <c r="Q90" s="152"/>
      <c r="R90" s="152"/>
      <c r="S90" s="152"/>
      <c r="T90" s="152"/>
    </row>
    <row r="91" spans="2:20" s="137" customFormat="1">
      <c r="B91" s="87" t="s">
        <v>1958</v>
      </c>
      <c r="C91" s="84">
        <v>98813000</v>
      </c>
      <c r="D91" s="84" t="s">
        <v>276</v>
      </c>
      <c r="E91" s="84"/>
      <c r="F91" s="117">
        <v>41730</v>
      </c>
      <c r="G91" s="94">
        <v>9.5799999999999983</v>
      </c>
      <c r="H91" s="97" t="s">
        <v>191</v>
      </c>
      <c r="I91" s="98">
        <v>4.8000000000000001E-2</v>
      </c>
      <c r="J91" s="98">
        <v>4.8499999999999995E-2</v>
      </c>
      <c r="K91" s="94">
        <v>181199000</v>
      </c>
      <c r="L91" s="118">
        <v>101.18040000000001</v>
      </c>
      <c r="M91" s="94">
        <v>183337.80072</v>
      </c>
      <c r="N91" s="84"/>
      <c r="O91" s="95">
        <v>1.2305537878481565E-2</v>
      </c>
      <c r="P91" s="95">
        <f>M91/'סכום נכסי הקרן'!$C$43</f>
        <v>3.6895627895345909E-3</v>
      </c>
      <c r="Q91" s="152"/>
      <c r="R91" s="152"/>
      <c r="S91" s="152"/>
      <c r="T91" s="152"/>
    </row>
    <row r="92" spans="2:20" s="137" customFormat="1">
      <c r="B92" s="87" t="s">
        <v>1959</v>
      </c>
      <c r="C92" s="84">
        <v>98814000</v>
      </c>
      <c r="D92" s="84" t="s">
        <v>276</v>
      </c>
      <c r="E92" s="84"/>
      <c r="F92" s="117">
        <v>41760</v>
      </c>
      <c r="G92" s="94">
        <v>9.66</v>
      </c>
      <c r="H92" s="97" t="s">
        <v>191</v>
      </c>
      <c r="I92" s="98">
        <v>4.8000000000000001E-2</v>
      </c>
      <c r="J92" s="98">
        <v>4.8500000000000008E-2</v>
      </c>
      <c r="K92" s="94">
        <v>66584000</v>
      </c>
      <c r="L92" s="118">
        <v>100.7812</v>
      </c>
      <c r="M92" s="94">
        <v>67104.155169999998</v>
      </c>
      <c r="N92" s="84"/>
      <c r="O92" s="95">
        <v>4.5039960117611447E-3</v>
      </c>
      <c r="P92" s="95">
        <f>M92/'סכום נכסי הקרן'!$C$43</f>
        <v>1.3504306965943583E-3</v>
      </c>
      <c r="Q92" s="152"/>
      <c r="R92" s="152"/>
      <c r="S92" s="152"/>
      <c r="T92" s="152"/>
    </row>
    <row r="93" spans="2:20" s="137" customFormat="1">
      <c r="B93" s="87" t="s">
        <v>1960</v>
      </c>
      <c r="C93" s="84">
        <v>98815000</v>
      </c>
      <c r="D93" s="84" t="s">
        <v>276</v>
      </c>
      <c r="E93" s="84"/>
      <c r="F93" s="117">
        <v>41791</v>
      </c>
      <c r="G93" s="94">
        <v>9.7487499516468947</v>
      </c>
      <c r="H93" s="97" t="s">
        <v>191</v>
      </c>
      <c r="I93" s="98">
        <v>4.8000000000000001E-2</v>
      </c>
      <c r="J93" s="98">
        <v>4.8499999999999988E-2</v>
      </c>
      <c r="K93" s="94">
        <v>266600000</v>
      </c>
      <c r="L93" s="118">
        <v>100.383</v>
      </c>
      <c r="M93" s="94">
        <v>267621.11527000001</v>
      </c>
      <c r="N93" s="84"/>
      <c r="O93" s="95">
        <v>1.7962590137458843E-2</v>
      </c>
      <c r="P93" s="95">
        <f>M93/'סכום נכסי הקרן'!$C$43</f>
        <v>5.385713719245162E-3</v>
      </c>
      <c r="Q93" s="152"/>
      <c r="R93" s="152"/>
      <c r="S93" s="152"/>
      <c r="T93" s="152"/>
    </row>
    <row r="94" spans="2:20" s="137" customFormat="1">
      <c r="B94" s="87" t="s">
        <v>1961</v>
      </c>
      <c r="C94" s="84">
        <v>98816000</v>
      </c>
      <c r="D94" s="84" t="s">
        <v>276</v>
      </c>
      <c r="E94" s="84"/>
      <c r="F94" s="117">
        <v>41821</v>
      </c>
      <c r="G94" s="94">
        <v>9.6</v>
      </c>
      <c r="H94" s="97" t="s">
        <v>191</v>
      </c>
      <c r="I94" s="98">
        <v>4.8000000000000001E-2</v>
      </c>
      <c r="J94" s="98">
        <v>4.8500000000000008E-2</v>
      </c>
      <c r="K94" s="94">
        <v>173523000</v>
      </c>
      <c r="L94" s="118">
        <v>102.3873</v>
      </c>
      <c r="M94" s="94">
        <v>177665.52971999999</v>
      </c>
      <c r="N94" s="84"/>
      <c r="O94" s="95">
        <v>1.1924817997620149E-2</v>
      </c>
      <c r="P94" s="95">
        <f>M94/'סכום נכסי הקרן'!$C$43</f>
        <v>3.5754117528603892E-3</v>
      </c>
      <c r="Q94" s="152"/>
      <c r="R94" s="152"/>
      <c r="S94" s="152"/>
      <c r="T94" s="152"/>
    </row>
    <row r="95" spans="2:20" s="137" customFormat="1">
      <c r="B95" s="87" t="s">
        <v>1962</v>
      </c>
      <c r="C95" s="84">
        <v>98817000</v>
      </c>
      <c r="D95" s="84" t="s">
        <v>276</v>
      </c>
      <c r="E95" s="84"/>
      <c r="F95" s="117">
        <v>41852</v>
      </c>
      <c r="G95" s="94">
        <v>9.6799999999999979</v>
      </c>
      <c r="H95" s="97" t="s">
        <v>191</v>
      </c>
      <c r="I95" s="98">
        <v>4.8000000000000001E-2</v>
      </c>
      <c r="J95" s="98">
        <v>4.8500000000000008E-2</v>
      </c>
      <c r="K95" s="94">
        <v>127692000</v>
      </c>
      <c r="L95" s="118">
        <v>101.9834</v>
      </c>
      <c r="M95" s="94">
        <v>130224.62922000002</v>
      </c>
      <c r="N95" s="84"/>
      <c r="O95" s="95">
        <v>8.7406094176143093E-3</v>
      </c>
      <c r="P95" s="95">
        <f>M95/'סכום נכסי הקרן'!$C$43</f>
        <v>2.6206922105760657E-3</v>
      </c>
      <c r="Q95" s="152"/>
      <c r="R95" s="152"/>
      <c r="S95" s="152"/>
      <c r="T95" s="152"/>
    </row>
    <row r="96" spans="2:20" s="137" customFormat="1">
      <c r="B96" s="87" t="s">
        <v>1963</v>
      </c>
      <c r="C96" s="84">
        <v>98818000</v>
      </c>
      <c r="D96" s="84" t="s">
        <v>276</v>
      </c>
      <c r="E96" s="84"/>
      <c r="F96" s="117">
        <v>41883</v>
      </c>
      <c r="G96" s="94">
        <v>9.77</v>
      </c>
      <c r="H96" s="97" t="s">
        <v>191</v>
      </c>
      <c r="I96" s="98">
        <v>4.8000000000000001E-2</v>
      </c>
      <c r="J96" s="98">
        <v>4.8500000000000008E-2</v>
      </c>
      <c r="K96" s="94">
        <v>207869000</v>
      </c>
      <c r="L96" s="118">
        <v>101.58110000000001</v>
      </c>
      <c r="M96" s="94">
        <v>211155.54572999998</v>
      </c>
      <c r="N96" s="84"/>
      <c r="O96" s="95">
        <v>1.4172650462848648E-2</v>
      </c>
      <c r="P96" s="95">
        <f>M96/'סכום נכסי הקרן'!$C$43</f>
        <v>4.2493781493490451E-3</v>
      </c>
      <c r="Q96" s="152"/>
      <c r="R96" s="152"/>
      <c r="S96" s="152"/>
      <c r="T96" s="152"/>
    </row>
    <row r="97" spans="2:20" s="137" customFormat="1">
      <c r="B97" s="87" t="s">
        <v>1964</v>
      </c>
      <c r="C97" s="84">
        <v>98819000</v>
      </c>
      <c r="D97" s="84" t="s">
        <v>276</v>
      </c>
      <c r="E97" s="84"/>
      <c r="F97" s="117">
        <v>41913</v>
      </c>
      <c r="G97" s="94">
        <v>9.8499999999999979</v>
      </c>
      <c r="H97" s="97" t="s">
        <v>191</v>
      </c>
      <c r="I97" s="98">
        <v>4.8000000000000001E-2</v>
      </c>
      <c r="J97" s="98">
        <v>4.8499999999999988E-2</v>
      </c>
      <c r="K97" s="94">
        <v>180780000</v>
      </c>
      <c r="L97" s="118">
        <v>101.1803</v>
      </c>
      <c r="M97" s="94">
        <v>182913.78963000001</v>
      </c>
      <c r="N97" s="84"/>
      <c r="O97" s="95">
        <v>1.2277078474537588E-2</v>
      </c>
      <c r="P97" s="95">
        <f>M97/'סכום נכסי הקרן'!$C$43</f>
        <v>3.6810298217894218E-3</v>
      </c>
      <c r="Q97" s="152"/>
      <c r="R97" s="152"/>
      <c r="S97" s="152"/>
      <c r="T97" s="152"/>
    </row>
    <row r="98" spans="2:20" s="137" customFormat="1">
      <c r="B98" s="87" t="s">
        <v>1965</v>
      </c>
      <c r="C98" s="84">
        <v>98820000</v>
      </c>
      <c r="D98" s="84" t="s">
        <v>276</v>
      </c>
      <c r="E98" s="84"/>
      <c r="F98" s="117">
        <v>41945</v>
      </c>
      <c r="G98" s="94">
        <v>9.9400000000000013</v>
      </c>
      <c r="H98" s="97" t="s">
        <v>191</v>
      </c>
      <c r="I98" s="98">
        <v>4.8000000000000001E-2</v>
      </c>
      <c r="J98" s="98">
        <v>4.8500000000000008E-2</v>
      </c>
      <c r="K98" s="94">
        <v>97161000</v>
      </c>
      <c r="L98" s="118">
        <v>100.7679</v>
      </c>
      <c r="M98" s="94">
        <v>97907.08845000001</v>
      </c>
      <c r="N98" s="84"/>
      <c r="O98" s="95">
        <v>6.5714728809981339E-3</v>
      </c>
      <c r="P98" s="95">
        <f>M98/'סכום נכסי הקרן'!$C$43</f>
        <v>1.9703211719468692E-3</v>
      </c>
      <c r="Q98" s="152"/>
      <c r="R98" s="152"/>
      <c r="S98" s="152"/>
      <c r="T98" s="152"/>
    </row>
    <row r="99" spans="2:20" s="137" customFormat="1">
      <c r="B99" s="87" t="s">
        <v>1966</v>
      </c>
      <c r="C99" s="84">
        <v>98821000</v>
      </c>
      <c r="D99" s="84" t="s">
        <v>276</v>
      </c>
      <c r="E99" s="84"/>
      <c r="F99" s="117">
        <v>41974</v>
      </c>
      <c r="G99" s="94">
        <v>10.020000000000001</v>
      </c>
      <c r="H99" s="97" t="s">
        <v>191</v>
      </c>
      <c r="I99" s="98">
        <v>4.8000000000000001E-2</v>
      </c>
      <c r="J99" s="98">
        <v>4.8500000000000015E-2</v>
      </c>
      <c r="K99" s="94">
        <v>329104000</v>
      </c>
      <c r="L99" s="118">
        <v>100.38330000000001</v>
      </c>
      <c r="M99" s="94">
        <v>330365.40532000002</v>
      </c>
      <c r="N99" s="84"/>
      <c r="O99" s="95">
        <v>2.2173954268786517E-2</v>
      </c>
      <c r="P99" s="95">
        <f>M99/'סכום נכסי הקרן'!$C$43</f>
        <v>6.6484047568550163E-3</v>
      </c>
      <c r="Q99" s="152"/>
      <c r="R99" s="152"/>
      <c r="S99" s="152"/>
      <c r="T99" s="152"/>
    </row>
    <row r="100" spans="2:20" s="137" customFormat="1">
      <c r="B100" s="87" t="s">
        <v>1967</v>
      </c>
      <c r="C100" s="84">
        <v>9882200</v>
      </c>
      <c r="D100" s="84" t="s">
        <v>276</v>
      </c>
      <c r="E100" s="84"/>
      <c r="F100" s="117">
        <v>42005</v>
      </c>
      <c r="G100" s="94">
        <v>9.86</v>
      </c>
      <c r="H100" s="97" t="s">
        <v>191</v>
      </c>
      <c r="I100" s="98">
        <v>4.8000000000000001E-2</v>
      </c>
      <c r="J100" s="98">
        <v>4.8500000000000008E-2</v>
      </c>
      <c r="K100" s="94">
        <v>28183000</v>
      </c>
      <c r="L100" s="118">
        <v>102.3873</v>
      </c>
      <c r="M100" s="94">
        <v>28855.804899999999</v>
      </c>
      <c r="N100" s="84"/>
      <c r="O100" s="95">
        <v>1.936786624561534E-3</v>
      </c>
      <c r="P100" s="95">
        <f>M100/'סכום נכסי הקרן'!$C$43</f>
        <v>5.8070568973229639E-4</v>
      </c>
      <c r="Q100" s="152"/>
      <c r="R100" s="152"/>
      <c r="S100" s="152"/>
      <c r="T100" s="152"/>
    </row>
    <row r="101" spans="2:20" s="137" customFormat="1">
      <c r="B101" s="87" t="s">
        <v>1968</v>
      </c>
      <c r="C101" s="84">
        <v>9882300</v>
      </c>
      <c r="D101" s="84" t="s">
        <v>276</v>
      </c>
      <c r="E101" s="84"/>
      <c r="F101" s="117">
        <v>42036</v>
      </c>
      <c r="G101" s="94">
        <v>9.9499999999999975</v>
      </c>
      <c r="H101" s="97" t="s">
        <v>191</v>
      </c>
      <c r="I101" s="98">
        <v>4.8000000000000001E-2</v>
      </c>
      <c r="J101" s="98">
        <v>4.8499999999999995E-2</v>
      </c>
      <c r="K101" s="94">
        <v>194187000</v>
      </c>
      <c r="L101" s="118">
        <v>101.9834</v>
      </c>
      <c r="M101" s="94">
        <v>198038.41511999999</v>
      </c>
      <c r="N101" s="84"/>
      <c r="O101" s="95">
        <v>1.3292235475080462E-2</v>
      </c>
      <c r="P101" s="95">
        <f>M101/'סכום נכסי הקרן'!$C$43</f>
        <v>3.9854037981020048E-3</v>
      </c>
      <c r="Q101" s="152"/>
      <c r="R101" s="152"/>
      <c r="S101" s="152"/>
      <c r="T101" s="152"/>
    </row>
    <row r="102" spans="2:20" s="137" customFormat="1">
      <c r="B102" s="87" t="s">
        <v>1969</v>
      </c>
      <c r="C102" s="84">
        <v>9882500</v>
      </c>
      <c r="D102" s="84" t="s">
        <v>276</v>
      </c>
      <c r="E102" s="84"/>
      <c r="F102" s="117">
        <v>42064</v>
      </c>
      <c r="G102" s="94">
        <v>10.030000000000003</v>
      </c>
      <c r="H102" s="97" t="s">
        <v>191</v>
      </c>
      <c r="I102" s="98">
        <v>4.8000000000000001E-2</v>
      </c>
      <c r="J102" s="98">
        <v>4.8500000000000015E-2</v>
      </c>
      <c r="K102" s="94">
        <v>481429000</v>
      </c>
      <c r="L102" s="118">
        <v>101.57940000000001</v>
      </c>
      <c r="M102" s="94">
        <v>489032.47717999993</v>
      </c>
      <c r="N102" s="84"/>
      <c r="O102" s="95">
        <v>3.2823605650952312E-2</v>
      </c>
      <c r="P102" s="95">
        <f>M102/'סכום נכסי הקרן'!$C$43</f>
        <v>9.8414839907066797E-3</v>
      </c>
      <c r="Q102" s="152"/>
      <c r="R102" s="152"/>
      <c r="S102" s="152"/>
      <c r="T102" s="152"/>
    </row>
    <row r="103" spans="2:20" s="137" customFormat="1">
      <c r="B103" s="87" t="s">
        <v>1970</v>
      </c>
      <c r="C103" s="84">
        <v>9882600</v>
      </c>
      <c r="D103" s="84" t="s">
        <v>276</v>
      </c>
      <c r="E103" s="84"/>
      <c r="F103" s="117">
        <v>42095</v>
      </c>
      <c r="G103" s="94">
        <v>10.109999999999998</v>
      </c>
      <c r="H103" s="97" t="s">
        <v>191</v>
      </c>
      <c r="I103" s="98">
        <v>4.8000000000000001E-2</v>
      </c>
      <c r="J103" s="98">
        <v>4.8499999999999988E-2</v>
      </c>
      <c r="K103" s="94">
        <v>287715000</v>
      </c>
      <c r="L103" s="118">
        <v>101.4885</v>
      </c>
      <c r="M103" s="94">
        <v>291997.50258000003</v>
      </c>
      <c r="N103" s="84"/>
      <c r="O103" s="95">
        <v>1.9598720581948351E-2</v>
      </c>
      <c r="P103" s="95">
        <f>M103/'סכום נכסי הקרן'!$C$43</f>
        <v>5.876273828557349E-3</v>
      </c>
      <c r="Q103" s="152"/>
      <c r="R103" s="152"/>
      <c r="S103" s="152"/>
      <c r="T103" s="152"/>
    </row>
    <row r="104" spans="2:20" s="137" customFormat="1">
      <c r="B104" s="87" t="s">
        <v>1971</v>
      </c>
      <c r="C104" s="84">
        <v>9882700</v>
      </c>
      <c r="D104" s="84" t="s">
        <v>276</v>
      </c>
      <c r="E104" s="84"/>
      <c r="F104" s="117">
        <v>42125</v>
      </c>
      <c r="G104" s="94">
        <v>10.200000000000001</v>
      </c>
      <c r="H104" s="97" t="s">
        <v>191</v>
      </c>
      <c r="I104" s="98">
        <v>4.8000000000000001E-2</v>
      </c>
      <c r="J104" s="98">
        <v>4.8499999999999995E-2</v>
      </c>
      <c r="K104" s="94">
        <v>273555000</v>
      </c>
      <c r="L104" s="118">
        <v>100.7811</v>
      </c>
      <c r="M104" s="94">
        <v>275691.83012</v>
      </c>
      <c r="N104" s="84"/>
      <c r="O104" s="95">
        <v>1.8504292322731455E-2</v>
      </c>
      <c r="P104" s="95">
        <f>M104/'סכום נכסי הקרן'!$C$43</f>
        <v>5.5481319934830063E-3</v>
      </c>
      <c r="Q104" s="152"/>
      <c r="R104" s="152"/>
      <c r="S104" s="152"/>
      <c r="T104" s="152"/>
    </row>
    <row r="105" spans="2:20" s="137" customFormat="1">
      <c r="B105" s="87" t="s">
        <v>1972</v>
      </c>
      <c r="C105" s="84">
        <v>9882800</v>
      </c>
      <c r="D105" s="84" t="s">
        <v>276</v>
      </c>
      <c r="E105" s="84"/>
      <c r="F105" s="117">
        <v>42156</v>
      </c>
      <c r="G105" s="94">
        <v>10.28</v>
      </c>
      <c r="H105" s="97" t="s">
        <v>191</v>
      </c>
      <c r="I105" s="98">
        <v>4.8000000000000001E-2</v>
      </c>
      <c r="J105" s="98">
        <v>4.8499999999999995E-2</v>
      </c>
      <c r="K105" s="94">
        <v>102930000</v>
      </c>
      <c r="L105" s="118">
        <v>100.3835</v>
      </c>
      <c r="M105" s="94">
        <v>103324.78595000002</v>
      </c>
      <c r="N105" s="84"/>
      <c r="O105" s="95">
        <v>6.9351059208763765E-3</v>
      </c>
      <c r="P105" s="95">
        <f>M105/'סכום נכסי הקרן'!$C$43</f>
        <v>2.0793490702987341E-3</v>
      </c>
      <c r="Q105" s="152"/>
      <c r="R105" s="152"/>
      <c r="S105" s="152"/>
      <c r="T105" s="152"/>
    </row>
    <row r="106" spans="2:20" s="137" customFormat="1">
      <c r="B106" s="87" t="s">
        <v>1973</v>
      </c>
      <c r="C106" s="84">
        <v>9882900</v>
      </c>
      <c r="D106" s="84" t="s">
        <v>276</v>
      </c>
      <c r="E106" s="84"/>
      <c r="F106" s="117">
        <v>42218</v>
      </c>
      <c r="G106" s="94">
        <v>10.210000000000001</v>
      </c>
      <c r="H106" s="97" t="s">
        <v>191</v>
      </c>
      <c r="I106" s="98">
        <v>4.8000000000000001E-2</v>
      </c>
      <c r="J106" s="98">
        <v>4.8499999999999995E-2</v>
      </c>
      <c r="K106" s="94">
        <v>113473000</v>
      </c>
      <c r="L106" s="118">
        <v>101.97</v>
      </c>
      <c r="M106" s="94">
        <v>115708.39892000002</v>
      </c>
      <c r="N106" s="84"/>
      <c r="O106" s="95">
        <v>7.7662875859576628E-3</v>
      </c>
      <c r="P106" s="95">
        <f>M106/'סכום נכסי הקרן'!$C$43</f>
        <v>2.3285618209408642E-3</v>
      </c>
      <c r="Q106" s="152"/>
      <c r="R106" s="152"/>
      <c r="S106" s="152"/>
      <c r="T106" s="152"/>
    </row>
    <row r="107" spans="2:20" s="137" customFormat="1">
      <c r="B107" s="87" t="s">
        <v>1974</v>
      </c>
      <c r="C107" s="84">
        <v>8831000</v>
      </c>
      <c r="D107" s="84" t="s">
        <v>276</v>
      </c>
      <c r="E107" s="84"/>
      <c r="F107" s="117">
        <v>42309</v>
      </c>
      <c r="G107" s="94">
        <v>10.450000000000001</v>
      </c>
      <c r="H107" s="97" t="s">
        <v>191</v>
      </c>
      <c r="I107" s="98">
        <v>4.8000000000000001E-2</v>
      </c>
      <c r="J107" s="98">
        <v>4.8500000000000015E-2</v>
      </c>
      <c r="K107" s="94">
        <v>244582000</v>
      </c>
      <c r="L107" s="118">
        <v>100.7809</v>
      </c>
      <c r="M107" s="94">
        <v>246491.97233000002</v>
      </c>
      <c r="N107" s="84"/>
      <c r="O107" s="95">
        <v>1.6544413047044678E-2</v>
      </c>
      <c r="P107" s="95">
        <f>M107/'סכום נכסי הקרן'!$C$43</f>
        <v>4.9605024466105535E-3</v>
      </c>
      <c r="Q107" s="152"/>
      <c r="R107" s="152"/>
      <c r="S107" s="152"/>
      <c r="T107" s="152"/>
    </row>
    <row r="108" spans="2:20" s="137" customFormat="1">
      <c r="B108" s="87" t="s">
        <v>1975</v>
      </c>
      <c r="C108" s="84">
        <v>8833000</v>
      </c>
      <c r="D108" s="84" t="s">
        <v>276</v>
      </c>
      <c r="E108" s="84"/>
      <c r="F108" s="117">
        <v>42339</v>
      </c>
      <c r="G108" s="94">
        <v>10.54</v>
      </c>
      <c r="H108" s="97" t="s">
        <v>191</v>
      </c>
      <c r="I108" s="98">
        <v>4.8000000000000001E-2</v>
      </c>
      <c r="J108" s="98">
        <v>4.8500000000000008E-2</v>
      </c>
      <c r="K108" s="94">
        <v>195315000</v>
      </c>
      <c r="L108" s="118">
        <v>100.3832</v>
      </c>
      <c r="M108" s="94">
        <v>196063.51608999996</v>
      </c>
      <c r="N108" s="84"/>
      <c r="O108" s="95">
        <v>1.3159681278813229E-2</v>
      </c>
      <c r="P108" s="95">
        <f>M108/'סכום נכסי הקרן'!$C$43</f>
        <v>3.9456601448806796E-3</v>
      </c>
      <c r="Q108" s="152"/>
      <c r="R108" s="152"/>
      <c r="S108" s="152"/>
      <c r="T108" s="152"/>
    </row>
    <row r="109" spans="2:20" s="137" customFormat="1">
      <c r="B109" s="87" t="s">
        <v>1976</v>
      </c>
      <c r="C109" s="84">
        <v>8834000</v>
      </c>
      <c r="D109" s="84" t="s">
        <v>276</v>
      </c>
      <c r="E109" s="84"/>
      <c r="F109" s="117">
        <v>42370</v>
      </c>
      <c r="G109" s="94">
        <v>10.369999999999997</v>
      </c>
      <c r="H109" s="97" t="s">
        <v>191</v>
      </c>
      <c r="I109" s="98">
        <v>4.8000000000000001E-2</v>
      </c>
      <c r="J109" s="98">
        <v>4.8499999999999981E-2</v>
      </c>
      <c r="K109" s="94">
        <v>104113000</v>
      </c>
      <c r="L109" s="118">
        <v>102.3871</v>
      </c>
      <c r="M109" s="94">
        <v>106598.30977000002</v>
      </c>
      <c r="N109" s="84"/>
      <c r="O109" s="95">
        <v>7.1548231379746797E-3</v>
      </c>
      <c r="P109" s="95">
        <f>M109/'סכום נכסי הקרן'!$C$43</f>
        <v>2.1452267650757806E-3</v>
      </c>
      <c r="Q109" s="152"/>
      <c r="R109" s="152"/>
      <c r="S109" s="152"/>
      <c r="T109" s="152"/>
    </row>
    <row r="110" spans="2:20" s="137" customFormat="1">
      <c r="B110" s="87" t="s">
        <v>1977</v>
      </c>
      <c r="C110" s="84">
        <v>8837000</v>
      </c>
      <c r="D110" s="84" t="s">
        <v>276</v>
      </c>
      <c r="E110" s="84"/>
      <c r="F110" s="117">
        <v>42461</v>
      </c>
      <c r="G110" s="94">
        <v>10.620000000000001</v>
      </c>
      <c r="H110" s="97" t="s">
        <v>191</v>
      </c>
      <c r="I110" s="98">
        <v>4.8000000000000001E-2</v>
      </c>
      <c r="J110" s="98">
        <v>4.8500000000000008E-2</v>
      </c>
      <c r="K110" s="94">
        <v>283638000</v>
      </c>
      <c r="L110" s="118">
        <v>101.69450000000001</v>
      </c>
      <c r="M110" s="94">
        <v>288444.26131999993</v>
      </c>
      <c r="N110" s="84"/>
      <c r="O110" s="95">
        <v>1.9360228875684827E-2</v>
      </c>
      <c r="P110" s="95">
        <f>M110/'סכום נכסי הקרן'!$C$43</f>
        <v>5.8047669888131696E-3</v>
      </c>
      <c r="Q110" s="152"/>
      <c r="R110" s="152"/>
      <c r="S110" s="152"/>
      <c r="T110" s="152"/>
    </row>
    <row r="111" spans="2:20" s="137" customFormat="1">
      <c r="B111" s="87" t="s">
        <v>1978</v>
      </c>
      <c r="C111" s="84">
        <v>8838000</v>
      </c>
      <c r="D111" s="84" t="s">
        <v>276</v>
      </c>
      <c r="E111" s="84"/>
      <c r="F111" s="117">
        <v>42491</v>
      </c>
      <c r="G111" s="94">
        <v>10.700000000000001</v>
      </c>
      <c r="H111" s="97" t="s">
        <v>191</v>
      </c>
      <c r="I111" s="98">
        <v>4.8000000000000001E-2</v>
      </c>
      <c r="J111" s="98">
        <v>4.8599999999999997E-2</v>
      </c>
      <c r="K111" s="94">
        <v>304960000</v>
      </c>
      <c r="L111" s="118">
        <v>101.4997</v>
      </c>
      <c r="M111" s="94">
        <v>309533.58624000003</v>
      </c>
      <c r="N111" s="84"/>
      <c r="O111" s="95">
        <v>2.0775733401295494E-2</v>
      </c>
      <c r="P111" s="95">
        <f>M111/'סכום נכסי הקרן'!$C$43</f>
        <v>6.2291769477832333E-3</v>
      </c>
      <c r="Q111" s="152"/>
      <c r="R111" s="152"/>
      <c r="S111" s="152"/>
      <c r="T111" s="152"/>
    </row>
    <row r="112" spans="2:20" s="137" customFormat="1">
      <c r="B112" s="87" t="s">
        <v>1979</v>
      </c>
      <c r="C112" s="84">
        <v>8839000</v>
      </c>
      <c r="D112" s="84" t="s">
        <v>276</v>
      </c>
      <c r="E112" s="84"/>
      <c r="F112" s="117">
        <v>42522</v>
      </c>
      <c r="G112" s="94">
        <v>10.79</v>
      </c>
      <c r="H112" s="97" t="s">
        <v>191</v>
      </c>
      <c r="I112" s="98">
        <v>4.8000000000000001E-2</v>
      </c>
      <c r="J112" s="98">
        <v>4.8499999999999995E-2</v>
      </c>
      <c r="K112" s="94">
        <v>173660000</v>
      </c>
      <c r="L112" s="118">
        <v>100.6887</v>
      </c>
      <c r="M112" s="94">
        <v>174855.93409</v>
      </c>
      <c r="N112" s="84"/>
      <c r="O112" s="95">
        <v>1.1736239399467423E-2</v>
      </c>
      <c r="P112" s="95">
        <f>M112/'סכום נכסי הקרן'!$C$43</f>
        <v>3.5188703334183692E-3</v>
      </c>
      <c r="Q112" s="152"/>
      <c r="R112" s="152"/>
      <c r="S112" s="152"/>
      <c r="T112" s="152"/>
    </row>
    <row r="113" spans="2:20" s="137" customFormat="1">
      <c r="B113" s="87" t="s">
        <v>1980</v>
      </c>
      <c r="C113" s="84">
        <v>8287583</v>
      </c>
      <c r="D113" s="84" t="s">
        <v>276</v>
      </c>
      <c r="E113" s="84"/>
      <c r="F113" s="117">
        <v>40057</v>
      </c>
      <c r="G113" s="94">
        <v>6.7500000000000009</v>
      </c>
      <c r="H113" s="97" t="s">
        <v>191</v>
      </c>
      <c r="I113" s="98">
        <v>4.8000000000000001E-2</v>
      </c>
      <c r="J113" s="98">
        <v>4.8499999999999995E-2</v>
      </c>
      <c r="K113" s="94">
        <v>108168000</v>
      </c>
      <c r="L113" s="118">
        <v>109.3471</v>
      </c>
      <c r="M113" s="94">
        <v>118278.58507999999</v>
      </c>
      <c r="N113" s="84"/>
      <c r="O113" s="95">
        <v>7.9387971449379809E-3</v>
      </c>
      <c r="P113" s="95">
        <f>M113/'סכום נכסי הקרן'!$C$43</f>
        <v>2.3802852690288845E-3</v>
      </c>
      <c r="Q113" s="152"/>
      <c r="R113" s="152"/>
      <c r="S113" s="152"/>
      <c r="T113" s="152"/>
    </row>
    <row r="114" spans="2:20" s="137" customFormat="1">
      <c r="B114" s="87" t="s">
        <v>1981</v>
      </c>
      <c r="C114" s="84">
        <v>8287591</v>
      </c>
      <c r="D114" s="84" t="s">
        <v>276</v>
      </c>
      <c r="E114" s="84"/>
      <c r="F114" s="117">
        <v>40087</v>
      </c>
      <c r="G114" s="94">
        <v>6.839999999999999</v>
      </c>
      <c r="H114" s="97" t="s">
        <v>191</v>
      </c>
      <c r="I114" s="98">
        <v>4.8000000000000001E-2</v>
      </c>
      <c r="J114" s="98">
        <v>4.8500000000000008E-2</v>
      </c>
      <c r="K114" s="94">
        <v>100332000</v>
      </c>
      <c r="L114" s="118">
        <v>108.395</v>
      </c>
      <c r="M114" s="94">
        <v>108754.83594</v>
      </c>
      <c r="N114" s="84"/>
      <c r="O114" s="95">
        <v>7.2995680534621308E-3</v>
      </c>
      <c r="P114" s="95">
        <f>M114/'סכום נכסי הקרן'!$C$43</f>
        <v>2.188625555070219E-3</v>
      </c>
      <c r="Q114" s="152"/>
      <c r="R114" s="152"/>
      <c r="S114" s="152"/>
      <c r="T114" s="152"/>
    </row>
    <row r="115" spans="2:20" s="137" customFormat="1">
      <c r="B115" s="87" t="s">
        <v>1982</v>
      </c>
      <c r="C115" s="84">
        <v>8287609</v>
      </c>
      <c r="D115" s="84" t="s">
        <v>276</v>
      </c>
      <c r="E115" s="84"/>
      <c r="F115" s="117">
        <v>40118</v>
      </c>
      <c r="G115" s="94">
        <v>6.92</v>
      </c>
      <c r="H115" s="97" t="s">
        <v>191</v>
      </c>
      <c r="I115" s="98">
        <v>4.8000000000000001E-2</v>
      </c>
      <c r="J115" s="98">
        <v>4.8499999999999995E-2</v>
      </c>
      <c r="K115" s="94">
        <v>122827000</v>
      </c>
      <c r="L115" s="118">
        <v>108.27419999999999</v>
      </c>
      <c r="M115" s="94">
        <v>132989.90968000001</v>
      </c>
      <c r="N115" s="84"/>
      <c r="O115" s="95">
        <v>8.9262136045933169E-3</v>
      </c>
      <c r="P115" s="95">
        <f>M115/'סכום נכסי הקרן'!$C$43</f>
        <v>2.6763418139190503E-3</v>
      </c>
      <c r="Q115" s="152"/>
      <c r="R115" s="152"/>
      <c r="S115" s="152"/>
      <c r="T115" s="152"/>
    </row>
    <row r="116" spans="2:20" s="137" customFormat="1">
      <c r="B116" s="87" t="s">
        <v>1983</v>
      </c>
      <c r="C116" s="84">
        <v>8287401</v>
      </c>
      <c r="D116" s="84" t="s">
        <v>276</v>
      </c>
      <c r="E116" s="84"/>
      <c r="F116" s="117">
        <v>39509</v>
      </c>
      <c r="G116" s="94">
        <v>5.7</v>
      </c>
      <c r="H116" s="97" t="s">
        <v>191</v>
      </c>
      <c r="I116" s="98">
        <v>4.8000000000000001E-2</v>
      </c>
      <c r="J116" s="98">
        <v>4.8499999999999995E-2</v>
      </c>
      <c r="K116" s="94">
        <v>14639000</v>
      </c>
      <c r="L116" s="118">
        <v>117.15049999999999</v>
      </c>
      <c r="M116" s="94">
        <v>17149.663049999999</v>
      </c>
      <c r="N116" s="84"/>
      <c r="O116" s="95">
        <v>1.1510764688798254E-3</v>
      </c>
      <c r="P116" s="95">
        <f>M116/'סכום נכסי הקרן'!$C$43</f>
        <v>3.4512663724472049E-4</v>
      </c>
      <c r="Q116" s="152"/>
      <c r="R116" s="152"/>
      <c r="S116" s="152"/>
      <c r="T116" s="152"/>
    </row>
    <row r="117" spans="2:20" s="137" customFormat="1">
      <c r="B117" s="87" t="s">
        <v>1984</v>
      </c>
      <c r="C117" s="84">
        <v>8287435</v>
      </c>
      <c r="D117" s="84" t="s">
        <v>276</v>
      </c>
      <c r="E117" s="84"/>
      <c r="F117" s="117">
        <v>39600</v>
      </c>
      <c r="G117" s="94">
        <v>5.95</v>
      </c>
      <c r="H117" s="97" t="s">
        <v>191</v>
      </c>
      <c r="I117" s="98">
        <v>4.8000000000000001E-2</v>
      </c>
      <c r="J117" s="98">
        <v>4.8521896784593371E-2</v>
      </c>
      <c r="K117" s="94">
        <v>43655000</v>
      </c>
      <c r="L117" s="118">
        <v>113.99</v>
      </c>
      <c r="M117" s="94">
        <v>49762.314250000003</v>
      </c>
      <c r="N117" s="84"/>
      <c r="O117" s="95">
        <v>3.3400206641481635E-3</v>
      </c>
      <c r="P117" s="95">
        <f>M117/'סכום נכסי הקרן'!$C$43</f>
        <v>1.0014365954914512E-3</v>
      </c>
      <c r="Q117" s="152"/>
      <c r="R117" s="152"/>
      <c r="S117" s="152"/>
      <c r="T117" s="152"/>
    </row>
    <row r="118" spans="2:20" s="137" customFormat="1">
      <c r="B118" s="87" t="s">
        <v>1985</v>
      </c>
      <c r="C118" s="84">
        <v>8287443</v>
      </c>
      <c r="D118" s="84" t="s">
        <v>276</v>
      </c>
      <c r="E118" s="84"/>
      <c r="F118" s="117">
        <v>39630</v>
      </c>
      <c r="G118" s="94">
        <v>5.8900000000000006</v>
      </c>
      <c r="H118" s="97" t="s">
        <v>191</v>
      </c>
      <c r="I118" s="98">
        <v>4.8000000000000001E-2</v>
      </c>
      <c r="J118" s="98">
        <v>4.8500000000000008E-2</v>
      </c>
      <c r="K118" s="94">
        <v>20479000</v>
      </c>
      <c r="L118" s="118">
        <v>115.5047</v>
      </c>
      <c r="M118" s="94">
        <v>23654.212019999999</v>
      </c>
      <c r="N118" s="84"/>
      <c r="O118" s="95">
        <v>1.5876584144384294E-3</v>
      </c>
      <c r="P118" s="95">
        <f>M118/'סכום נכסי הקרן'!$C$43</f>
        <v>4.7602676666794614E-4</v>
      </c>
      <c r="Q118" s="152"/>
      <c r="R118" s="152"/>
      <c r="S118" s="152"/>
      <c r="T118" s="152"/>
    </row>
    <row r="119" spans="2:20" s="137" customFormat="1">
      <c r="B119" s="87" t="s">
        <v>1986</v>
      </c>
      <c r="C119" s="84">
        <v>8287534</v>
      </c>
      <c r="D119" s="84" t="s">
        <v>276</v>
      </c>
      <c r="E119" s="84"/>
      <c r="F119" s="117">
        <v>39904</v>
      </c>
      <c r="G119" s="94">
        <v>6.4899999999999993</v>
      </c>
      <c r="H119" s="97" t="s">
        <v>191</v>
      </c>
      <c r="I119" s="98">
        <v>4.8000000000000001E-2</v>
      </c>
      <c r="J119" s="98">
        <v>4.8500070370856713E-2</v>
      </c>
      <c r="K119" s="94">
        <v>156290000</v>
      </c>
      <c r="L119" s="118">
        <v>113.1353</v>
      </c>
      <c r="M119" s="94">
        <v>176819.09215000001</v>
      </c>
      <c r="N119" s="84"/>
      <c r="O119" s="95">
        <v>1.1868005547931652E-2</v>
      </c>
      <c r="P119" s="95">
        <f>M119/'סכום נכסי הקרן'!$C$43</f>
        <v>3.5583777066916693E-3</v>
      </c>
      <c r="Q119" s="152"/>
      <c r="R119" s="152"/>
      <c r="S119" s="152"/>
      <c r="T119" s="152"/>
    </row>
    <row r="120" spans="2:20" s="137" customFormat="1">
      <c r="B120" s="87" t="s">
        <v>1987</v>
      </c>
      <c r="C120" s="84">
        <v>8287559</v>
      </c>
      <c r="D120" s="84" t="s">
        <v>276</v>
      </c>
      <c r="E120" s="84"/>
      <c r="F120" s="117">
        <v>39965</v>
      </c>
      <c r="G120" s="94">
        <v>6.6599999999999993</v>
      </c>
      <c r="H120" s="97" t="s">
        <v>191</v>
      </c>
      <c r="I120" s="98">
        <v>4.8000000000000001E-2</v>
      </c>
      <c r="J120" s="98">
        <v>4.8518385870721686E-2</v>
      </c>
      <c r="K120" s="94">
        <v>73638000</v>
      </c>
      <c r="L120" s="118">
        <v>110.58410000000001</v>
      </c>
      <c r="M120" s="94">
        <v>81431.944000000003</v>
      </c>
      <c r="N120" s="84"/>
      <c r="O120" s="95">
        <v>5.4656697499103155E-3</v>
      </c>
      <c r="P120" s="95">
        <f>M120/'סכום נכסי הקרן'!$C$43</f>
        <v>1.638768815170418E-3</v>
      </c>
      <c r="Q120" s="152"/>
      <c r="R120" s="152"/>
      <c r="S120" s="152"/>
      <c r="T120" s="152"/>
    </row>
    <row r="121" spans="2:20" s="137" customFormat="1">
      <c r="B121" s="87" t="s">
        <v>1988</v>
      </c>
      <c r="C121" s="84">
        <v>8287567</v>
      </c>
      <c r="D121" s="84" t="s">
        <v>276</v>
      </c>
      <c r="E121" s="84"/>
      <c r="F121" s="117">
        <v>39995</v>
      </c>
      <c r="G121" s="94">
        <v>6.5900000000000016</v>
      </c>
      <c r="H121" s="97" t="s">
        <v>191</v>
      </c>
      <c r="I121" s="98">
        <v>4.8000000000000001E-2</v>
      </c>
      <c r="J121" s="98">
        <v>4.8499999999999995E-2</v>
      </c>
      <c r="K121" s="94">
        <v>112496000</v>
      </c>
      <c r="L121" s="118">
        <v>112.3629</v>
      </c>
      <c r="M121" s="94">
        <v>126403.74830999998</v>
      </c>
      <c r="N121" s="84"/>
      <c r="O121" s="95">
        <v>8.4841538771718884E-3</v>
      </c>
      <c r="P121" s="95">
        <f>M121/'סכום נכסי הקרן'!$C$43</f>
        <v>2.5437992841123671E-3</v>
      </c>
      <c r="Q121" s="152"/>
      <c r="R121" s="152"/>
      <c r="S121" s="152"/>
      <c r="T121" s="152"/>
    </row>
    <row r="122" spans="2:20" s="137" customFormat="1">
      <c r="B122" s="87" t="s">
        <v>1989</v>
      </c>
      <c r="C122" s="84">
        <v>8287575</v>
      </c>
      <c r="D122" s="84" t="s">
        <v>276</v>
      </c>
      <c r="E122" s="84"/>
      <c r="F122" s="117">
        <v>40027</v>
      </c>
      <c r="G122" s="94">
        <v>6.669999999999999</v>
      </c>
      <c r="H122" s="97" t="s">
        <v>191</v>
      </c>
      <c r="I122" s="98">
        <v>4.8000000000000001E-2</v>
      </c>
      <c r="J122" s="98">
        <v>4.8499999999999995E-2</v>
      </c>
      <c r="K122" s="94">
        <v>141650000</v>
      </c>
      <c r="L122" s="118">
        <v>110.93429999999999</v>
      </c>
      <c r="M122" s="94">
        <v>157138.47902999999</v>
      </c>
      <c r="N122" s="84"/>
      <c r="O122" s="95">
        <v>1.0547053026035917E-2</v>
      </c>
      <c r="P122" s="95">
        <f>M122/'סכום נכסי הקרן'!$C$43</f>
        <v>3.1623172240328027E-3</v>
      </c>
      <c r="Q122" s="152"/>
      <c r="R122" s="152"/>
      <c r="S122" s="152"/>
      <c r="T122" s="152"/>
    </row>
    <row r="123" spans="2:20" s="137" customFormat="1">
      <c r="B123" s="87" t="s">
        <v>1990</v>
      </c>
      <c r="C123" s="84">
        <v>8287625</v>
      </c>
      <c r="D123" s="84" t="s">
        <v>276</v>
      </c>
      <c r="E123" s="84"/>
      <c r="F123" s="117">
        <v>40179</v>
      </c>
      <c r="G123" s="94">
        <v>6.92</v>
      </c>
      <c r="H123" s="97" t="s">
        <v>191</v>
      </c>
      <c r="I123" s="98">
        <v>4.8000000000000001E-2</v>
      </c>
      <c r="J123" s="98">
        <v>4.8500000000000008E-2</v>
      </c>
      <c r="K123" s="94">
        <v>55112000</v>
      </c>
      <c r="L123" s="118">
        <v>109.48139999999999</v>
      </c>
      <c r="M123" s="94">
        <v>60337.39615</v>
      </c>
      <c r="N123" s="84"/>
      <c r="O123" s="95">
        <v>4.0498146639531309E-3</v>
      </c>
      <c r="P123" s="95">
        <f>M123/'סכום נכסי הקרן'!$C$43</f>
        <v>1.2142537478806062E-3</v>
      </c>
      <c r="Q123" s="152"/>
      <c r="R123" s="152"/>
      <c r="S123" s="152"/>
      <c r="T123" s="152"/>
    </row>
    <row r="124" spans="2:20" s="137" customFormat="1">
      <c r="B124" s="87" t="s">
        <v>1991</v>
      </c>
      <c r="C124" s="84">
        <v>8287633</v>
      </c>
      <c r="D124" s="84" t="s">
        <v>276</v>
      </c>
      <c r="E124" s="84"/>
      <c r="F124" s="117">
        <v>40210</v>
      </c>
      <c r="G124" s="94">
        <v>7.0100000000000007</v>
      </c>
      <c r="H124" s="97" t="s">
        <v>191</v>
      </c>
      <c r="I124" s="98">
        <v>4.8000000000000001E-2</v>
      </c>
      <c r="J124" s="98">
        <v>4.8499999999999995E-2</v>
      </c>
      <c r="K124" s="94">
        <v>80740000</v>
      </c>
      <c r="L124" s="118">
        <v>109.04989999999999</v>
      </c>
      <c r="M124" s="94">
        <v>88046.866389999996</v>
      </c>
      <c r="N124" s="84"/>
      <c r="O124" s="95">
        <v>5.9096599020430881E-3</v>
      </c>
      <c r="P124" s="95">
        <f>M124/'סכום נכסי הקרן'!$C$43</f>
        <v>1.771890143177822E-3</v>
      </c>
      <c r="Q124" s="152"/>
      <c r="R124" s="152"/>
      <c r="S124" s="152"/>
      <c r="T124" s="152"/>
    </row>
    <row r="125" spans="2:20" s="137" customFormat="1">
      <c r="B125" s="87" t="s">
        <v>1992</v>
      </c>
      <c r="C125" s="84">
        <v>8287641</v>
      </c>
      <c r="D125" s="84" t="s">
        <v>276</v>
      </c>
      <c r="E125" s="84"/>
      <c r="F125" s="117">
        <v>40238</v>
      </c>
      <c r="G125" s="94">
        <v>7.08</v>
      </c>
      <c r="H125" s="97" t="s">
        <v>191</v>
      </c>
      <c r="I125" s="98">
        <v>4.8000000000000001E-2</v>
      </c>
      <c r="J125" s="98">
        <v>4.8500000000000008E-2</v>
      </c>
      <c r="K125" s="94">
        <v>115180000</v>
      </c>
      <c r="L125" s="118">
        <v>109.34699999999999</v>
      </c>
      <c r="M125" s="94">
        <v>125945.86029000001</v>
      </c>
      <c r="N125" s="84"/>
      <c r="O125" s="95">
        <v>8.453420671296806E-3</v>
      </c>
      <c r="P125" s="95">
        <f>M125/'סכום נכסי הקרן'!$C$43</f>
        <v>2.5345845635597539E-3</v>
      </c>
      <c r="Q125" s="152"/>
      <c r="R125" s="152"/>
      <c r="S125" s="152"/>
      <c r="T125" s="152"/>
    </row>
    <row r="126" spans="2:20" s="137" customFormat="1">
      <c r="B126" s="87" t="s">
        <v>1993</v>
      </c>
      <c r="C126" s="84">
        <v>8287666</v>
      </c>
      <c r="D126" s="84" t="s">
        <v>276</v>
      </c>
      <c r="E126" s="84"/>
      <c r="F126" s="117">
        <v>40300</v>
      </c>
      <c r="G126" s="94">
        <v>7.26</v>
      </c>
      <c r="H126" s="97" t="s">
        <v>191</v>
      </c>
      <c r="I126" s="98">
        <v>4.8000000000000001E-2</v>
      </c>
      <c r="J126" s="98">
        <v>4.8499999999999995E-2</v>
      </c>
      <c r="K126" s="94">
        <v>18001000</v>
      </c>
      <c r="L126" s="118">
        <v>108.6888</v>
      </c>
      <c r="M126" s="94">
        <v>19565.062910000001</v>
      </c>
      <c r="N126" s="84"/>
      <c r="O126" s="95">
        <v>1.3131968518678529E-3</v>
      </c>
      <c r="P126" s="95">
        <f>M126/'סכום נכסי הקרן'!$C$43</f>
        <v>3.9373510429464127E-4</v>
      </c>
      <c r="Q126" s="152"/>
      <c r="R126" s="152"/>
      <c r="S126" s="152"/>
      <c r="T126" s="152"/>
    </row>
    <row r="127" spans="2:20" s="137" customFormat="1">
      <c r="B127" s="87" t="s">
        <v>1994</v>
      </c>
      <c r="C127" s="84">
        <v>8287682</v>
      </c>
      <c r="D127" s="84" t="s">
        <v>276</v>
      </c>
      <c r="E127" s="84"/>
      <c r="F127" s="117">
        <v>40360</v>
      </c>
      <c r="G127" s="94">
        <v>7.25</v>
      </c>
      <c r="H127" s="97" t="s">
        <v>191</v>
      </c>
      <c r="I127" s="98">
        <v>4.8000000000000001E-2</v>
      </c>
      <c r="J127" s="98">
        <v>4.8499999999999988E-2</v>
      </c>
      <c r="K127" s="94">
        <v>50554000</v>
      </c>
      <c r="L127" s="118">
        <v>109.06529999999999</v>
      </c>
      <c r="M127" s="94">
        <v>55136.8586</v>
      </c>
      <c r="N127" s="84"/>
      <c r="O127" s="95">
        <v>3.7007572870310259E-3</v>
      </c>
      <c r="P127" s="95">
        <f>M127/'סכום נכסי הקרן'!$C$43</f>
        <v>1.1095960626967332E-3</v>
      </c>
      <c r="Q127" s="152"/>
      <c r="R127" s="152"/>
      <c r="S127" s="152"/>
      <c r="T127" s="152"/>
    </row>
    <row r="128" spans="2:20" s="137" customFormat="1">
      <c r="B128" s="87" t="s">
        <v>1995</v>
      </c>
      <c r="C128" s="84">
        <v>8287708</v>
      </c>
      <c r="D128" s="84" t="s">
        <v>276</v>
      </c>
      <c r="E128" s="84"/>
      <c r="F128" s="117">
        <v>40422</v>
      </c>
      <c r="G128" s="94">
        <v>7.4099999999999984</v>
      </c>
      <c r="H128" s="97" t="s">
        <v>191</v>
      </c>
      <c r="I128" s="98">
        <v>4.8000000000000001E-2</v>
      </c>
      <c r="J128" s="98">
        <v>4.8499999999999995E-2</v>
      </c>
      <c r="K128" s="94">
        <v>100420000</v>
      </c>
      <c r="L128" s="118">
        <v>107.3875</v>
      </c>
      <c r="M128" s="94">
        <v>107838.49456000001</v>
      </c>
      <c r="N128" s="84"/>
      <c r="O128" s="95">
        <v>7.2380636963850472E-3</v>
      </c>
      <c r="P128" s="95">
        <f>M128/'סכום נכסי הקרן'!$C$43</f>
        <v>2.170184736838074E-3</v>
      </c>
      <c r="Q128" s="152"/>
      <c r="R128" s="152"/>
      <c r="S128" s="152"/>
      <c r="T128" s="152"/>
    </row>
    <row r="129" spans="2:20" s="137" customFormat="1">
      <c r="B129" s="87" t="s">
        <v>1996</v>
      </c>
      <c r="C129" s="84">
        <v>8287724</v>
      </c>
      <c r="D129" s="84" t="s">
        <v>276</v>
      </c>
      <c r="E129" s="84"/>
      <c r="F129" s="117">
        <v>40483</v>
      </c>
      <c r="G129" s="94">
        <v>7.58</v>
      </c>
      <c r="H129" s="97" t="s">
        <v>191</v>
      </c>
      <c r="I129" s="98">
        <v>4.8000000000000001E-2</v>
      </c>
      <c r="J129" s="98">
        <v>4.8500157208153621E-2</v>
      </c>
      <c r="K129" s="94">
        <v>195177000</v>
      </c>
      <c r="L129" s="118">
        <v>105.74720000000001</v>
      </c>
      <c r="M129" s="94">
        <v>206394.14848</v>
      </c>
      <c r="N129" s="84"/>
      <c r="O129" s="95">
        <v>1.3853067954580996E-2</v>
      </c>
      <c r="P129" s="95">
        <f>M129/'סכום נכסי הקרן'!$C$43</f>
        <v>4.153557898147156E-3</v>
      </c>
      <c r="Q129" s="152"/>
      <c r="R129" s="152"/>
      <c r="S129" s="152"/>
      <c r="T129" s="152"/>
    </row>
    <row r="130" spans="2:20" s="137" customFormat="1">
      <c r="B130" s="87" t="s">
        <v>1997</v>
      </c>
      <c r="C130" s="84">
        <v>8287732</v>
      </c>
      <c r="D130" s="84" t="s">
        <v>276</v>
      </c>
      <c r="E130" s="84"/>
      <c r="F130" s="117">
        <v>40513</v>
      </c>
      <c r="G130" s="94">
        <v>7.669999999999999</v>
      </c>
      <c r="H130" s="97" t="s">
        <v>191</v>
      </c>
      <c r="I130" s="98">
        <v>4.8000000000000001E-2</v>
      </c>
      <c r="J130" s="98">
        <v>4.8499999999999995E-2</v>
      </c>
      <c r="K130" s="94">
        <v>66342000</v>
      </c>
      <c r="L130" s="118">
        <v>105.0394</v>
      </c>
      <c r="M130" s="94">
        <v>69685.218320000015</v>
      </c>
      <c r="N130" s="84"/>
      <c r="O130" s="95">
        <v>4.6772356286560006E-3</v>
      </c>
      <c r="P130" s="95">
        <f>M130/'סכום נכסי הקרן'!$C$43</f>
        <v>1.4023730375533994E-3</v>
      </c>
      <c r="Q130" s="152"/>
      <c r="R130" s="152"/>
      <c r="S130" s="152"/>
      <c r="T130" s="152"/>
    </row>
    <row r="131" spans="2:20" s="137" customFormat="1">
      <c r="B131" s="87" t="s">
        <v>1998</v>
      </c>
      <c r="C131" s="84">
        <v>8287740</v>
      </c>
      <c r="D131" s="84" t="s">
        <v>276</v>
      </c>
      <c r="E131" s="84"/>
      <c r="F131" s="117">
        <v>40544</v>
      </c>
      <c r="G131" s="94">
        <v>7.57</v>
      </c>
      <c r="H131" s="97" t="s">
        <v>191</v>
      </c>
      <c r="I131" s="98">
        <v>4.8000000000000001E-2</v>
      </c>
      <c r="J131" s="98">
        <v>4.8499999999999995E-2</v>
      </c>
      <c r="K131" s="94">
        <v>166735000</v>
      </c>
      <c r="L131" s="118">
        <v>107.0381</v>
      </c>
      <c r="M131" s="94">
        <v>178469.98684999999</v>
      </c>
      <c r="N131" s="84"/>
      <c r="O131" s="95">
        <v>1.197881274199885E-2</v>
      </c>
      <c r="P131" s="95">
        <f>M131/'סכום נכסי הקרן'!$C$43</f>
        <v>3.5916009679647894E-3</v>
      </c>
      <c r="Q131" s="152"/>
      <c r="R131" s="152"/>
      <c r="S131" s="152"/>
      <c r="T131" s="152"/>
    </row>
    <row r="132" spans="2:20" s="137" customFormat="1">
      <c r="B132" s="87" t="s">
        <v>1999</v>
      </c>
      <c r="C132" s="84">
        <v>8287757</v>
      </c>
      <c r="D132" s="84" t="s">
        <v>276</v>
      </c>
      <c r="E132" s="84"/>
      <c r="F132" s="117">
        <v>40575</v>
      </c>
      <c r="G132" s="94">
        <v>7.6499999999999995</v>
      </c>
      <c r="H132" s="97" t="s">
        <v>191</v>
      </c>
      <c r="I132" s="98">
        <v>4.8000000000000001E-2</v>
      </c>
      <c r="J132" s="98">
        <v>4.8500000000000008E-2</v>
      </c>
      <c r="K132" s="94">
        <v>65718000</v>
      </c>
      <c r="L132" s="118">
        <v>106.2229</v>
      </c>
      <c r="M132" s="94">
        <v>69807.581319999998</v>
      </c>
      <c r="N132" s="84"/>
      <c r="O132" s="95">
        <v>4.6854485696071358E-3</v>
      </c>
      <c r="P132" s="95">
        <f>M132/'סכום נכסי הקרן'!$C$43</f>
        <v>1.4048355192120797E-3</v>
      </c>
      <c r="Q132" s="152"/>
      <c r="R132" s="152"/>
      <c r="S132" s="152"/>
      <c r="T132" s="152"/>
    </row>
    <row r="133" spans="2:20" s="137" customFormat="1">
      <c r="B133" s="87" t="s">
        <v>2000</v>
      </c>
      <c r="C133" s="84">
        <v>8287765</v>
      </c>
      <c r="D133" s="84" t="s">
        <v>276</v>
      </c>
      <c r="E133" s="84"/>
      <c r="F133" s="117">
        <v>40603</v>
      </c>
      <c r="G133" s="94">
        <v>7.73</v>
      </c>
      <c r="H133" s="97" t="s">
        <v>191</v>
      </c>
      <c r="I133" s="98">
        <v>4.8000000000000001E-2</v>
      </c>
      <c r="J133" s="98">
        <v>4.8499999999999995E-2</v>
      </c>
      <c r="K133" s="94">
        <v>101895000</v>
      </c>
      <c r="L133" s="118">
        <v>105.58620000000001</v>
      </c>
      <c r="M133" s="94">
        <v>107587.04859999999</v>
      </c>
      <c r="N133" s="84"/>
      <c r="O133" s="95">
        <v>7.2211867742608595E-3</v>
      </c>
      <c r="P133" s="95">
        <f>M133/'סכום נכסי הקרן'!$C$43</f>
        <v>2.1651245383740828E-3</v>
      </c>
      <c r="Q133" s="152"/>
      <c r="R133" s="152"/>
      <c r="S133" s="152"/>
      <c r="T133" s="152"/>
    </row>
    <row r="134" spans="2:20" s="137" customFormat="1">
      <c r="B134" s="87" t="s">
        <v>2001</v>
      </c>
      <c r="C134" s="84">
        <v>8287773</v>
      </c>
      <c r="D134" s="84" t="s">
        <v>276</v>
      </c>
      <c r="E134" s="84"/>
      <c r="F134" s="117">
        <v>40634</v>
      </c>
      <c r="G134" s="94">
        <v>7.81</v>
      </c>
      <c r="H134" s="97" t="s">
        <v>191</v>
      </c>
      <c r="I134" s="98">
        <v>4.8000000000000001E-2</v>
      </c>
      <c r="J134" s="98">
        <v>4.8500000000000008E-2</v>
      </c>
      <c r="K134" s="94">
        <v>36138000</v>
      </c>
      <c r="L134" s="118">
        <v>104.8593</v>
      </c>
      <c r="M134" s="94">
        <v>37894.066850000003</v>
      </c>
      <c r="N134" s="84"/>
      <c r="O134" s="95">
        <v>2.5434300682189818E-3</v>
      </c>
      <c r="P134" s="95">
        <f>M134/'סכום נכסי הקרן'!$C$43</f>
        <v>7.6259526646893158E-4</v>
      </c>
      <c r="Q134" s="152"/>
      <c r="R134" s="152"/>
      <c r="S134" s="152"/>
      <c r="T134" s="152"/>
    </row>
    <row r="135" spans="2:20" s="137" customFormat="1">
      <c r="B135" s="87" t="s">
        <v>2002</v>
      </c>
      <c r="C135" s="84">
        <v>8287781</v>
      </c>
      <c r="D135" s="84" t="s">
        <v>276</v>
      </c>
      <c r="E135" s="84"/>
      <c r="F135" s="117">
        <v>40664</v>
      </c>
      <c r="G135" s="94">
        <v>7.8999999999999986</v>
      </c>
      <c r="H135" s="97" t="s">
        <v>191</v>
      </c>
      <c r="I135" s="98">
        <v>4.8000000000000001E-2</v>
      </c>
      <c r="J135" s="98">
        <v>4.8499999999999988E-2</v>
      </c>
      <c r="K135" s="94">
        <v>134113000</v>
      </c>
      <c r="L135" s="118">
        <v>104.2496</v>
      </c>
      <c r="M135" s="94">
        <v>139812.20711000002</v>
      </c>
      <c r="N135" s="84"/>
      <c r="O135" s="95">
        <v>9.38412266160959E-3</v>
      </c>
      <c r="P135" s="95">
        <f>M135/'סכום נכסי הקרן'!$C$43</f>
        <v>2.8136364396755134E-3</v>
      </c>
      <c r="Q135" s="152"/>
      <c r="R135" s="152"/>
      <c r="S135" s="152"/>
      <c r="T135" s="152"/>
    </row>
    <row r="136" spans="2:20" s="137" customFormat="1">
      <c r="B136" s="87" t="s">
        <v>2003</v>
      </c>
      <c r="C136" s="84">
        <v>8287815</v>
      </c>
      <c r="D136" s="84" t="s">
        <v>276</v>
      </c>
      <c r="E136" s="84"/>
      <c r="F136" s="117">
        <v>40756</v>
      </c>
      <c r="G136" s="94">
        <v>7.9600000000000026</v>
      </c>
      <c r="H136" s="97" t="s">
        <v>191</v>
      </c>
      <c r="I136" s="98">
        <v>4.8000000000000001E-2</v>
      </c>
      <c r="J136" s="98">
        <v>4.8500000000000015E-2</v>
      </c>
      <c r="K136" s="94">
        <v>73797000</v>
      </c>
      <c r="L136" s="118">
        <v>103.9667</v>
      </c>
      <c r="M136" s="94">
        <v>76724.292029999982</v>
      </c>
      <c r="N136" s="84"/>
      <c r="O136" s="95">
        <v>5.149694596897454E-3</v>
      </c>
      <c r="P136" s="95">
        <f>M136/'סכום נכסי הקרן'!$C$43</f>
        <v>1.5440301553502421E-3</v>
      </c>
      <c r="Q136" s="152"/>
      <c r="R136" s="152"/>
      <c r="S136" s="152"/>
      <c r="T136" s="152"/>
    </row>
    <row r="137" spans="2:20" s="137" customFormat="1">
      <c r="B137" s="87" t="s">
        <v>2004</v>
      </c>
      <c r="C137" s="84">
        <v>8287849</v>
      </c>
      <c r="D137" s="84" t="s">
        <v>276</v>
      </c>
      <c r="E137" s="84"/>
      <c r="F137" s="117">
        <v>40848</v>
      </c>
      <c r="G137" s="94">
        <v>8.2099999999999991</v>
      </c>
      <c r="H137" s="97" t="s">
        <v>191</v>
      </c>
      <c r="I137" s="98">
        <v>4.8000000000000001E-2</v>
      </c>
      <c r="J137" s="98">
        <v>4.8500000000000008E-2</v>
      </c>
      <c r="K137" s="94">
        <v>208107000</v>
      </c>
      <c r="L137" s="118">
        <v>102.7355</v>
      </c>
      <c r="M137" s="94">
        <v>213799.77178000001</v>
      </c>
      <c r="N137" s="84"/>
      <c r="O137" s="95">
        <v>1.4350129540757067E-2</v>
      </c>
      <c r="P137" s="95">
        <f>M137/'סכום נכסי הקרן'!$C$43</f>
        <v>4.3025916056187528E-3</v>
      </c>
      <c r="Q137" s="152"/>
      <c r="R137" s="152"/>
      <c r="S137" s="152"/>
      <c r="T137" s="152"/>
    </row>
    <row r="138" spans="2:20" s="137" customFormat="1">
      <c r="B138" s="87" t="s">
        <v>2005</v>
      </c>
      <c r="C138" s="84">
        <v>8287872</v>
      </c>
      <c r="D138" s="84" t="s">
        <v>276</v>
      </c>
      <c r="E138" s="84"/>
      <c r="F138" s="117">
        <v>40940</v>
      </c>
      <c r="G138" s="94">
        <v>8.2700000000000014</v>
      </c>
      <c r="H138" s="97" t="s">
        <v>191</v>
      </c>
      <c r="I138" s="98">
        <v>4.8000000000000001E-2</v>
      </c>
      <c r="J138" s="98">
        <v>4.8500000000000015E-2</v>
      </c>
      <c r="K138" s="94">
        <v>261737000</v>
      </c>
      <c r="L138" s="118">
        <v>103.9785</v>
      </c>
      <c r="M138" s="94">
        <v>272150.14448999998</v>
      </c>
      <c r="N138" s="84"/>
      <c r="O138" s="95">
        <v>1.8266576224346485E-2</v>
      </c>
      <c r="P138" s="95">
        <f>M138/'סכום נכסי הקרן'!$C$43</f>
        <v>5.476857703831009E-3</v>
      </c>
      <c r="Q138" s="152"/>
      <c r="R138" s="152"/>
      <c r="S138" s="152"/>
      <c r="T138" s="152"/>
    </row>
    <row r="139" spans="2:20" s="137" customFormat="1">
      <c r="B139" s="87" t="s">
        <v>2006</v>
      </c>
      <c r="C139" s="84">
        <v>71116727</v>
      </c>
      <c r="D139" s="84" t="s">
        <v>276</v>
      </c>
      <c r="E139" s="84"/>
      <c r="F139" s="117">
        <v>40969</v>
      </c>
      <c r="G139" s="94">
        <v>8.3399999999999981</v>
      </c>
      <c r="H139" s="97" t="s">
        <v>191</v>
      </c>
      <c r="I139" s="98">
        <v>4.8000000000000001E-2</v>
      </c>
      <c r="J139" s="98">
        <v>4.8524830035386018E-2</v>
      </c>
      <c r="K139" s="94">
        <v>159473000</v>
      </c>
      <c r="L139" s="118">
        <v>103.54130000000001</v>
      </c>
      <c r="M139" s="94">
        <v>165120.39971999999</v>
      </c>
      <c r="N139" s="84"/>
      <c r="O139" s="95">
        <v>1.1082795393447855E-2</v>
      </c>
      <c r="P139" s="95">
        <f>M139/'סכום נכסי הקרן'!$C$43</f>
        <v>3.3229485692937671E-3</v>
      </c>
      <c r="Q139" s="152"/>
      <c r="R139" s="152"/>
      <c r="S139" s="152"/>
      <c r="T139" s="152"/>
    </row>
    <row r="140" spans="2:20" s="137" customFormat="1">
      <c r="B140" s="87" t="s">
        <v>2007</v>
      </c>
      <c r="C140" s="84">
        <v>8789</v>
      </c>
      <c r="D140" s="84" t="s">
        <v>276</v>
      </c>
      <c r="E140" s="84"/>
      <c r="F140" s="117">
        <v>41000</v>
      </c>
      <c r="G140" s="94">
        <v>8.4299999999999979</v>
      </c>
      <c r="H140" s="97" t="s">
        <v>191</v>
      </c>
      <c r="I140" s="98">
        <v>4.8000000000000001E-2</v>
      </c>
      <c r="J140" s="98">
        <v>4.8499999999999988E-2</v>
      </c>
      <c r="K140" s="94">
        <v>87131000</v>
      </c>
      <c r="L140" s="118">
        <v>103.14530000000001</v>
      </c>
      <c r="M140" s="94">
        <v>89871.57527000003</v>
      </c>
      <c r="N140" s="84"/>
      <c r="O140" s="95">
        <v>6.0321334135167784E-3</v>
      </c>
      <c r="P140" s="95">
        <f>M140/'סכום נכסי הקרן'!$C$43</f>
        <v>1.8086113101108943E-3</v>
      </c>
      <c r="Q140" s="152"/>
      <c r="R140" s="152"/>
      <c r="S140" s="152"/>
      <c r="T140" s="152"/>
    </row>
    <row r="141" spans="2:20" s="137" customFormat="1">
      <c r="B141" s="87" t="s">
        <v>2008</v>
      </c>
      <c r="C141" s="84">
        <v>71121438</v>
      </c>
      <c r="D141" s="84" t="s">
        <v>276</v>
      </c>
      <c r="E141" s="84"/>
      <c r="F141" s="117">
        <v>41640</v>
      </c>
      <c r="G141" s="94">
        <v>9.3300000000000018</v>
      </c>
      <c r="H141" s="97" t="s">
        <v>191</v>
      </c>
      <c r="I141" s="98">
        <v>4.8000000000000001E-2</v>
      </c>
      <c r="J141" s="98">
        <v>4.8500000000000008E-2</v>
      </c>
      <c r="K141" s="94">
        <v>163546000</v>
      </c>
      <c r="L141" s="118">
        <v>102.3878</v>
      </c>
      <c r="M141" s="94">
        <v>167451.15075999996</v>
      </c>
      <c r="N141" s="84"/>
      <c r="O141" s="95">
        <v>1.1239234191641103E-2</v>
      </c>
      <c r="P141" s="95">
        <f>M141/'סכום נכסי הקרן'!$C$43</f>
        <v>3.3698535298369906E-3</v>
      </c>
      <c r="Q141" s="152"/>
      <c r="R141" s="152"/>
      <c r="S141" s="152"/>
      <c r="T141" s="152"/>
    </row>
    <row r="142" spans="2:20" s="137" customFormat="1">
      <c r="B142" s="162"/>
      <c r="C142" s="162"/>
      <c r="Q142" s="152"/>
      <c r="R142" s="152"/>
      <c r="S142" s="152"/>
      <c r="T142" s="152"/>
    </row>
    <row r="143" spans="2:20" s="137" customFormat="1">
      <c r="B143" s="162"/>
      <c r="C143" s="162"/>
      <c r="Q143" s="152"/>
      <c r="R143" s="152"/>
      <c r="S143" s="152"/>
      <c r="T143" s="152"/>
    </row>
    <row r="144" spans="2:20" s="137" customFormat="1">
      <c r="B144" s="162"/>
      <c r="C144" s="162"/>
      <c r="Q144" s="152"/>
      <c r="R144" s="152"/>
      <c r="S144" s="152"/>
      <c r="T144" s="152"/>
    </row>
    <row r="145" spans="2:2">
      <c r="B145" s="109" t="s">
        <v>2825</v>
      </c>
    </row>
    <row r="146" spans="2:2">
      <c r="B146" s="109" t="s">
        <v>139</v>
      </c>
    </row>
  </sheetData>
  <sheetProtection password="C7AB" sheet="1" objects="1" scenarios="1"/>
  <mergeCells count="2">
    <mergeCell ref="B6:P6"/>
    <mergeCell ref="B7:P7"/>
  </mergeCells>
  <phoneticPr fontId="6" type="noConversion"/>
  <dataValidations count="1">
    <dataValidation allowBlank="1" showInputMessage="1" showErrorMessage="1" sqref="C5:C1048576 A1:B1048576 D1:XFD1048576"/>
  </dataValidations>
  <pageMargins left="0" right="0" top="0.51181102362204722" bottom="0.51181102362204722" header="0" footer="0.23622047244094491"/>
  <pageSetup paperSize="9" scale="83" fitToHeight="25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 enableFormatConditionsCalculation="0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31.7109375" style="2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5" style="1" bestFit="1" customWidth="1"/>
    <col min="15" max="15" width="5.7109375" style="1" bestFit="1" customWidth="1"/>
    <col min="16" max="16" width="6.85546875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5" t="s">
        <v>206</v>
      </c>
      <c r="C1" s="78" t="s" vm="1">
        <v>271</v>
      </c>
    </row>
    <row r="2" spans="2:65">
      <c r="B2" s="55" t="s">
        <v>205</v>
      </c>
      <c r="C2" s="78" t="s">
        <v>272</v>
      </c>
    </row>
    <row r="3" spans="2:65">
      <c r="B3" s="55" t="s">
        <v>207</v>
      </c>
      <c r="C3" s="78" t="s">
        <v>273</v>
      </c>
    </row>
    <row r="4" spans="2:65">
      <c r="B4" s="55" t="s">
        <v>208</v>
      </c>
      <c r="C4" s="78">
        <v>162</v>
      </c>
    </row>
    <row r="6" spans="2:65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5"/>
    </row>
    <row r="7" spans="2:65" ht="26.25" customHeight="1">
      <c r="B7" s="233" t="s">
        <v>115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5"/>
    </row>
    <row r="8" spans="2:65" s="3" customFormat="1" ht="78.75">
      <c r="B8" s="21" t="s">
        <v>143</v>
      </c>
      <c r="C8" s="29" t="s">
        <v>59</v>
      </c>
      <c r="D8" s="70" t="s">
        <v>145</v>
      </c>
      <c r="E8" s="70" t="s">
        <v>144</v>
      </c>
      <c r="F8" s="70" t="s">
        <v>84</v>
      </c>
      <c r="G8" s="29" t="s">
        <v>15</v>
      </c>
      <c r="H8" s="29" t="s">
        <v>85</v>
      </c>
      <c r="I8" s="29" t="s">
        <v>130</v>
      </c>
      <c r="J8" s="29" t="s">
        <v>18</v>
      </c>
      <c r="K8" s="29" t="s">
        <v>129</v>
      </c>
      <c r="L8" s="29" t="s">
        <v>17</v>
      </c>
      <c r="M8" s="70" t="s">
        <v>19</v>
      </c>
      <c r="N8" s="29" t="s">
        <v>0</v>
      </c>
      <c r="O8" s="29" t="s">
        <v>133</v>
      </c>
      <c r="P8" s="29" t="s">
        <v>137</v>
      </c>
      <c r="Q8" s="29" t="s">
        <v>74</v>
      </c>
      <c r="R8" s="70" t="s">
        <v>209</v>
      </c>
      <c r="S8" s="30" t="s">
        <v>211</v>
      </c>
      <c r="U8" s="1"/>
      <c r="BJ8" s="1"/>
    </row>
    <row r="9" spans="2:65" s="3" customFormat="1" ht="17.25" customHeight="1">
      <c r="B9" s="15"/>
      <c r="C9" s="31"/>
      <c r="D9" s="16"/>
      <c r="E9" s="16"/>
      <c r="F9" s="31"/>
      <c r="G9" s="31"/>
      <c r="H9" s="31"/>
      <c r="I9" s="31" t="s">
        <v>24</v>
      </c>
      <c r="J9" s="31" t="s">
        <v>21</v>
      </c>
      <c r="K9" s="31"/>
      <c r="L9" s="31" t="s">
        <v>20</v>
      </c>
      <c r="M9" s="31" t="s">
        <v>20</v>
      </c>
      <c r="N9" s="31" t="s">
        <v>22</v>
      </c>
      <c r="O9" s="31" t="s">
        <v>80</v>
      </c>
      <c r="P9" s="31" t="s">
        <v>23</v>
      </c>
      <c r="Q9" s="31" t="s">
        <v>20</v>
      </c>
      <c r="R9" s="31" t="s">
        <v>20</v>
      </c>
      <c r="S9" s="32" t="s">
        <v>20</v>
      </c>
      <c r="BJ9" s="1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140</v>
      </c>
      <c r="R10" s="20" t="s">
        <v>141</v>
      </c>
      <c r="S10" s="20" t="s">
        <v>212</v>
      </c>
      <c r="T10" s="5"/>
      <c r="BJ10" s="1"/>
    </row>
    <row r="11" spans="2:65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5"/>
      <c r="BJ11" s="1"/>
      <c r="BM11" s="1"/>
    </row>
    <row r="12" spans="2:65" ht="20.25" customHeight="1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</row>
    <row r="13" spans="2:65">
      <c r="B13" s="99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</row>
    <row r="14" spans="2:65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</row>
    <row r="15" spans="2:65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</row>
    <row r="16" spans="2:65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</row>
    <row r="17" spans="2:19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</row>
    <row r="18" spans="2:19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</row>
    <row r="19" spans="2:19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</row>
    <row r="20" spans="2:19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</row>
    <row r="21" spans="2:19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</row>
    <row r="22" spans="2:19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</row>
    <row r="23" spans="2:19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</row>
    <row r="24" spans="2:19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</row>
    <row r="25" spans="2:19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</row>
    <row r="26" spans="2:19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spans="2:19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</row>
    <row r="28" spans="2:19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</row>
    <row r="29" spans="2:19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</row>
    <row r="30" spans="2:19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</row>
    <row r="31" spans="2:19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</row>
    <row r="32" spans="2:19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2:19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</row>
    <row r="34" spans="2:19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</row>
    <row r="35" spans="2:19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</row>
    <row r="36" spans="2:19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</row>
    <row r="37" spans="2:19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</row>
    <row r="38" spans="2:19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</row>
    <row r="39" spans="2:19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</row>
    <row r="40" spans="2:19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</row>
    <row r="41" spans="2:19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2:19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2:19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2:19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2:19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2:19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2:19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2:19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2:19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2:19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2:19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2:19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2:19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2:19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2:19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2:19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2:19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2:19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</row>
    <row r="59" spans="2:19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</row>
    <row r="60" spans="2:19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</row>
    <row r="61" spans="2:19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</row>
    <row r="62" spans="2:19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</row>
    <row r="63" spans="2:19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</row>
    <row r="64" spans="2:19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</row>
    <row r="65" spans="2:19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2:19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</row>
    <row r="67" spans="2:19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</row>
    <row r="68" spans="2:19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</row>
    <row r="69" spans="2:19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</row>
    <row r="70" spans="2:19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</row>
    <row r="71" spans="2:19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</row>
    <row r="72" spans="2:19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</row>
    <row r="73" spans="2:19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</row>
    <row r="74" spans="2:19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</row>
    <row r="75" spans="2:19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</row>
    <row r="76" spans="2:19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</row>
    <row r="77" spans="2:19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</row>
    <row r="78" spans="2:19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</row>
    <row r="79" spans="2:19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</row>
    <row r="80" spans="2:19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</row>
    <row r="81" spans="2:19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</row>
    <row r="82" spans="2:19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</row>
    <row r="83" spans="2:19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</row>
    <row r="84" spans="2:19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</row>
    <row r="85" spans="2:19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</row>
    <row r="86" spans="2:19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</row>
    <row r="87" spans="2:19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</row>
    <row r="88" spans="2:19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</row>
    <row r="89" spans="2:19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</row>
    <row r="90" spans="2:19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</row>
    <row r="91" spans="2:19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</row>
    <row r="92" spans="2:19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</row>
    <row r="93" spans="2:19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</row>
    <row r="94" spans="2:19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</row>
    <row r="95" spans="2:19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</row>
    <row r="96" spans="2:19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</row>
    <row r="97" spans="2:19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</row>
    <row r="98" spans="2:19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</row>
    <row r="99" spans="2:19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</row>
    <row r="100" spans="2:19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</row>
    <row r="101" spans="2:19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</row>
    <row r="102" spans="2:19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</row>
    <row r="103" spans="2:19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</row>
    <row r="104" spans="2:19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</row>
    <row r="105" spans="2:19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</row>
    <row r="106" spans="2:19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</row>
    <row r="107" spans="2:19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</row>
    <row r="108" spans="2:19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</row>
    <row r="109" spans="2:19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</row>
    <row r="110" spans="2:19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2"/>
      <c r="D398" s="1"/>
      <c r="E398" s="1"/>
      <c r="F398" s="1"/>
    </row>
    <row r="399" spans="2:6">
      <c r="B399" s="42"/>
      <c r="D399" s="1"/>
      <c r="E399" s="1"/>
      <c r="F399" s="1"/>
    </row>
    <row r="400" spans="2:6">
      <c r="B400" s="3"/>
      <c r="D400" s="1"/>
      <c r="E400" s="1"/>
      <c r="F400" s="1"/>
    </row>
  </sheetData>
  <sheetProtection password="C7AB" sheet="1" objects="1" scenarios="1"/>
  <mergeCells count="2">
    <mergeCell ref="B6:S6"/>
    <mergeCell ref="B7:S7"/>
  </mergeCells>
  <phoneticPr fontId="6" type="noConversion"/>
  <dataValidations count="1">
    <dataValidation allowBlank="1" showInputMessage="1" showErrorMessage="1" sqref="C5:C1048576 A1:B1048576 D3:XFD1048576 D1:AF2 AH1:XFD2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 enableFormatConditionsCalculation="0">
    <tabColor indexed="43"/>
    <pageSetUpPr fitToPage="1"/>
  </sheetPr>
  <dimension ref="B1:BI541"/>
  <sheetViews>
    <sheetView rightToLeft="1" zoomScale="90" zoomScaleNormal="90" workbookViewId="0">
      <selection activeCell="E61" sqref="E61"/>
    </sheetView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24.7109375" style="2" customWidth="1"/>
    <col min="4" max="4" width="9.28515625" style="2" bestFit="1" customWidth="1"/>
    <col min="5" max="5" width="11.28515625" style="2" bestFit="1" customWidth="1"/>
    <col min="6" max="6" width="16.42578125" style="1" bestFit="1" customWidth="1"/>
    <col min="7" max="7" width="6" style="1" bestFit="1" customWidth="1"/>
    <col min="8" max="8" width="8.140625" style="1" bestFit="1" customWidth="1"/>
    <col min="9" max="9" width="13.85546875" style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8" style="1" bestFit="1" customWidth="1"/>
    <col min="14" max="14" width="14.28515625" style="1" bestFit="1" customWidth="1"/>
    <col min="15" max="15" width="7.28515625" style="1" bestFit="1" customWidth="1"/>
    <col min="16" max="16" width="11.28515625" style="1" bestFit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30" width="5.7109375" style="1" customWidth="1"/>
    <col min="31" max="16384" width="9.140625" style="1"/>
  </cols>
  <sheetData>
    <row r="1" spans="2:61">
      <c r="B1" s="55" t="s">
        <v>206</v>
      </c>
      <c r="C1" s="78" t="s" vm="1">
        <v>271</v>
      </c>
    </row>
    <row r="2" spans="2:61">
      <c r="B2" s="55" t="s">
        <v>205</v>
      </c>
      <c r="C2" s="78" t="s">
        <v>272</v>
      </c>
    </row>
    <row r="3" spans="2:61">
      <c r="B3" s="55" t="s">
        <v>207</v>
      </c>
      <c r="C3" s="78" t="s">
        <v>273</v>
      </c>
    </row>
    <row r="4" spans="2:61">
      <c r="B4" s="55" t="s">
        <v>208</v>
      </c>
      <c r="C4" s="78">
        <v>162</v>
      </c>
    </row>
    <row r="6" spans="2:61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5"/>
    </row>
    <row r="7" spans="2:61" ht="26.25" customHeight="1">
      <c r="B7" s="233" t="s">
        <v>116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5"/>
    </row>
    <row r="8" spans="2:61" s="3" customFormat="1" ht="78.75">
      <c r="B8" s="21" t="s">
        <v>143</v>
      </c>
      <c r="C8" s="29" t="s">
        <v>59</v>
      </c>
      <c r="D8" s="70" t="s">
        <v>145</v>
      </c>
      <c r="E8" s="70" t="s">
        <v>144</v>
      </c>
      <c r="F8" s="70" t="s">
        <v>84</v>
      </c>
      <c r="G8" s="29" t="s">
        <v>15</v>
      </c>
      <c r="H8" s="29" t="s">
        <v>85</v>
      </c>
      <c r="I8" s="29" t="s">
        <v>130</v>
      </c>
      <c r="J8" s="29" t="s">
        <v>18</v>
      </c>
      <c r="K8" s="29" t="s">
        <v>129</v>
      </c>
      <c r="L8" s="29" t="s">
        <v>17</v>
      </c>
      <c r="M8" s="70" t="s">
        <v>19</v>
      </c>
      <c r="N8" s="29" t="s">
        <v>0</v>
      </c>
      <c r="O8" s="29" t="s">
        <v>133</v>
      </c>
      <c r="P8" s="29" t="s">
        <v>137</v>
      </c>
      <c r="Q8" s="29" t="s">
        <v>74</v>
      </c>
      <c r="R8" s="70" t="s">
        <v>209</v>
      </c>
      <c r="S8" s="30" t="s">
        <v>211</v>
      </c>
      <c r="BF8" s="1"/>
    </row>
    <row r="9" spans="2:61" s="3" customFormat="1" ht="27.75" customHeight="1">
      <c r="B9" s="15"/>
      <c r="C9" s="31"/>
      <c r="D9" s="16"/>
      <c r="E9" s="16"/>
      <c r="F9" s="31"/>
      <c r="G9" s="31"/>
      <c r="H9" s="31"/>
      <c r="I9" s="31" t="s">
        <v>24</v>
      </c>
      <c r="J9" s="31" t="s">
        <v>21</v>
      </c>
      <c r="K9" s="31"/>
      <c r="L9" s="31" t="s">
        <v>20</v>
      </c>
      <c r="M9" s="31" t="s">
        <v>20</v>
      </c>
      <c r="N9" s="31" t="s">
        <v>22</v>
      </c>
      <c r="O9" s="31" t="s">
        <v>80</v>
      </c>
      <c r="P9" s="31" t="s">
        <v>23</v>
      </c>
      <c r="Q9" s="31" t="s">
        <v>20</v>
      </c>
      <c r="R9" s="31" t="s">
        <v>20</v>
      </c>
      <c r="S9" s="32" t="s">
        <v>20</v>
      </c>
      <c r="BF9" s="1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140</v>
      </c>
      <c r="R10" s="20" t="s">
        <v>141</v>
      </c>
      <c r="S10" s="20" t="s">
        <v>212</v>
      </c>
      <c r="BF10" s="1"/>
    </row>
    <row r="11" spans="2:61" s="4" customFormat="1" ht="18" customHeight="1">
      <c r="B11" s="104" t="s">
        <v>67</v>
      </c>
      <c r="C11" s="80"/>
      <c r="D11" s="80"/>
      <c r="E11" s="80"/>
      <c r="F11" s="80"/>
      <c r="G11" s="80"/>
      <c r="H11" s="80"/>
      <c r="I11" s="80"/>
      <c r="J11" s="90">
        <v>4.7608145631431773</v>
      </c>
      <c r="K11" s="80"/>
      <c r="L11" s="80"/>
      <c r="M11" s="89">
        <v>2.1179483365428881E-2</v>
      </c>
      <c r="N11" s="88"/>
      <c r="O11" s="90"/>
      <c r="P11" s="88">
        <v>415114.55094999989</v>
      </c>
      <c r="Q11" s="80"/>
      <c r="R11" s="89">
        <v>1</v>
      </c>
      <c r="S11" s="89">
        <f>P11/'סכום נכסי הקרן'!$C$43</f>
        <v>8.3539302564154851E-3</v>
      </c>
      <c r="BF11" s="1"/>
      <c r="BI11" s="1"/>
    </row>
    <row r="12" spans="2:61" ht="17.25" customHeight="1">
      <c r="B12" s="105" t="s">
        <v>266</v>
      </c>
      <c r="C12" s="82"/>
      <c r="D12" s="82"/>
      <c r="E12" s="82"/>
      <c r="F12" s="82"/>
      <c r="G12" s="82"/>
      <c r="H12" s="82"/>
      <c r="I12" s="82"/>
      <c r="J12" s="93">
        <v>3.9369918999285134</v>
      </c>
      <c r="K12" s="82"/>
      <c r="L12" s="82"/>
      <c r="M12" s="92">
        <v>1.5531421100799504E-2</v>
      </c>
      <c r="N12" s="91"/>
      <c r="O12" s="93"/>
      <c r="P12" s="91">
        <v>355666.82030999998</v>
      </c>
      <c r="Q12" s="82"/>
      <c r="R12" s="92">
        <v>0.85679198547978552</v>
      </c>
      <c r="S12" s="92">
        <f>P12/'סכום נכסי הקרן'!$C$43</f>
        <v>7.1575804909538767E-3</v>
      </c>
    </row>
    <row r="13" spans="2:61">
      <c r="B13" s="106" t="s">
        <v>75</v>
      </c>
      <c r="C13" s="82"/>
      <c r="D13" s="82"/>
      <c r="E13" s="82"/>
      <c r="F13" s="82"/>
      <c r="G13" s="82"/>
      <c r="H13" s="82"/>
      <c r="I13" s="82"/>
      <c r="J13" s="93">
        <v>3.9381381095208363</v>
      </c>
      <c r="K13" s="82"/>
      <c r="L13" s="82"/>
      <c r="M13" s="92">
        <v>1.2935111701646367E-2</v>
      </c>
      <c r="N13" s="91"/>
      <c r="O13" s="93"/>
      <c r="P13" s="91">
        <v>335995.81403999997</v>
      </c>
      <c r="Q13" s="82"/>
      <c r="R13" s="92">
        <v>0.80940505041575939</v>
      </c>
      <c r="S13" s="92">
        <f>P13/'סכום נכסי הקרן'!$C$43</f>
        <v>6.7617133403637128E-3</v>
      </c>
    </row>
    <row r="14" spans="2:61">
      <c r="B14" s="107" t="s">
        <v>2009</v>
      </c>
      <c r="C14" s="84" t="s">
        <v>2010</v>
      </c>
      <c r="D14" s="97" t="s">
        <v>2011</v>
      </c>
      <c r="E14" s="84" t="s">
        <v>2012</v>
      </c>
      <c r="F14" s="97" t="s">
        <v>626</v>
      </c>
      <c r="G14" s="84" t="s">
        <v>358</v>
      </c>
      <c r="H14" s="84" t="s">
        <v>189</v>
      </c>
      <c r="I14" s="117">
        <v>39076</v>
      </c>
      <c r="J14" s="96">
        <v>10.130000000000001</v>
      </c>
      <c r="K14" s="97" t="s">
        <v>191</v>
      </c>
      <c r="L14" s="98">
        <v>4.9000000000000002E-2</v>
      </c>
      <c r="M14" s="95">
        <v>1.2699999999999999E-2</v>
      </c>
      <c r="N14" s="94">
        <v>6272900</v>
      </c>
      <c r="O14" s="96">
        <v>171.3</v>
      </c>
      <c r="P14" s="94">
        <v>10745.47724</v>
      </c>
      <c r="Q14" s="95">
        <v>3.1954119587508847E-3</v>
      </c>
      <c r="R14" s="95">
        <v>2.5885571140324304E-2</v>
      </c>
      <c r="S14" s="95">
        <f>P14/'סכום נכסי הקרן'!$C$43</f>
        <v>2.1624625595375067E-4</v>
      </c>
    </row>
    <row r="15" spans="2:61">
      <c r="B15" s="107" t="s">
        <v>2013</v>
      </c>
      <c r="C15" s="84" t="s">
        <v>2014</v>
      </c>
      <c r="D15" s="97" t="s">
        <v>2011</v>
      </c>
      <c r="E15" s="84" t="s">
        <v>356</v>
      </c>
      <c r="F15" s="97" t="s">
        <v>357</v>
      </c>
      <c r="G15" s="84" t="s">
        <v>382</v>
      </c>
      <c r="H15" s="84" t="s">
        <v>189</v>
      </c>
      <c r="I15" s="117">
        <v>38519</v>
      </c>
      <c r="J15" s="96">
        <v>6</v>
      </c>
      <c r="K15" s="97" t="s">
        <v>191</v>
      </c>
      <c r="L15" s="98">
        <v>6.0499999999999998E-2</v>
      </c>
      <c r="M15" s="95">
        <v>1.11E-2</v>
      </c>
      <c r="N15" s="94">
        <v>139200</v>
      </c>
      <c r="O15" s="96">
        <v>176.94</v>
      </c>
      <c r="P15" s="94">
        <v>246.30049</v>
      </c>
      <c r="Q15" s="84"/>
      <c r="R15" s="95">
        <v>5.9333138150983924E-4</v>
      </c>
      <c r="S15" s="95">
        <f>P15/'סכום נכסי הקרן'!$C$43</f>
        <v>4.9566489800758454E-6</v>
      </c>
    </row>
    <row r="16" spans="2:61">
      <c r="B16" s="107" t="s">
        <v>2015</v>
      </c>
      <c r="C16" s="84" t="s">
        <v>2016</v>
      </c>
      <c r="D16" s="97" t="s">
        <v>2011</v>
      </c>
      <c r="E16" s="84" t="s">
        <v>356</v>
      </c>
      <c r="F16" s="97" t="s">
        <v>357</v>
      </c>
      <c r="G16" s="84" t="s">
        <v>382</v>
      </c>
      <c r="H16" s="84" t="s">
        <v>189</v>
      </c>
      <c r="I16" s="117">
        <v>38293</v>
      </c>
      <c r="J16" s="96">
        <v>0.34</v>
      </c>
      <c r="K16" s="97" t="s">
        <v>191</v>
      </c>
      <c r="L16" s="98">
        <v>5.0999999999999997E-2</v>
      </c>
      <c r="M16" s="95">
        <v>5.1999999999999989E-3</v>
      </c>
      <c r="N16" s="94">
        <v>625000</v>
      </c>
      <c r="O16" s="96">
        <v>127.97</v>
      </c>
      <c r="P16" s="94">
        <v>799.81247999999994</v>
      </c>
      <c r="Q16" s="84"/>
      <c r="R16" s="95">
        <v>1.9267271604177915E-3</v>
      </c>
      <c r="S16" s="95">
        <f>P16/'סכום נכסי הקרן'!$C$43</f>
        <v>1.6095744321271678E-5</v>
      </c>
    </row>
    <row r="17" spans="2:19">
      <c r="B17" s="107" t="s">
        <v>2017</v>
      </c>
      <c r="C17" s="84" t="s">
        <v>2018</v>
      </c>
      <c r="D17" s="97" t="s">
        <v>2011</v>
      </c>
      <c r="E17" s="84" t="s">
        <v>2019</v>
      </c>
      <c r="F17" s="97" t="s">
        <v>626</v>
      </c>
      <c r="G17" s="84" t="s">
        <v>382</v>
      </c>
      <c r="H17" s="84" t="s">
        <v>189</v>
      </c>
      <c r="I17" s="117">
        <v>38426</v>
      </c>
      <c r="J17" s="96">
        <v>2.2899999999999996</v>
      </c>
      <c r="K17" s="97" t="s">
        <v>191</v>
      </c>
      <c r="L17" s="98">
        <v>5.9000000000000004E-2</v>
      </c>
      <c r="M17" s="95">
        <v>1.9E-3</v>
      </c>
      <c r="N17" s="94">
        <v>928125</v>
      </c>
      <c r="O17" s="96">
        <v>136.57</v>
      </c>
      <c r="P17" s="94">
        <v>1267.5403200000001</v>
      </c>
      <c r="Q17" s="95">
        <v>2.8285714285714286E-2</v>
      </c>
      <c r="R17" s="95">
        <v>3.0534711854817011E-3</v>
      </c>
      <c r="S17" s="95">
        <f>P17/'סכום נכסי הקרן'!$C$43</f>
        <v>2.5508485323488439E-5</v>
      </c>
    </row>
    <row r="18" spans="2:19">
      <c r="B18" s="107" t="s">
        <v>2020</v>
      </c>
      <c r="C18" s="84" t="s">
        <v>2021</v>
      </c>
      <c r="D18" s="97" t="s">
        <v>2011</v>
      </c>
      <c r="E18" s="84" t="s">
        <v>2022</v>
      </c>
      <c r="F18" s="97" t="s">
        <v>519</v>
      </c>
      <c r="G18" s="84" t="s">
        <v>382</v>
      </c>
      <c r="H18" s="84" t="s">
        <v>189</v>
      </c>
      <c r="I18" s="117">
        <v>38918</v>
      </c>
      <c r="J18" s="96">
        <v>2.5200000000000005</v>
      </c>
      <c r="K18" s="97" t="s">
        <v>191</v>
      </c>
      <c r="L18" s="98">
        <v>0.05</v>
      </c>
      <c r="M18" s="95">
        <v>7.3000000000000009E-3</v>
      </c>
      <c r="N18" s="94">
        <v>24542.300000000003</v>
      </c>
      <c r="O18" s="96">
        <v>130.29</v>
      </c>
      <c r="P18" s="94">
        <v>31.97617</v>
      </c>
      <c r="Q18" s="95">
        <v>6.3892940254843338E-4</v>
      </c>
      <c r="R18" s="95">
        <v>7.7029749804774961E-5</v>
      </c>
      <c r="S18" s="95">
        <f>P18/'סכום נכסי הקרן'!$C$43</f>
        <v>6.4350115753822435E-7</v>
      </c>
    </row>
    <row r="19" spans="2:19">
      <c r="B19" s="107" t="s">
        <v>2023</v>
      </c>
      <c r="C19" s="84" t="s">
        <v>2024</v>
      </c>
      <c r="D19" s="97" t="s">
        <v>2011</v>
      </c>
      <c r="E19" s="84" t="s">
        <v>372</v>
      </c>
      <c r="F19" s="97" t="s">
        <v>357</v>
      </c>
      <c r="G19" s="84" t="s">
        <v>382</v>
      </c>
      <c r="H19" s="84" t="s">
        <v>189</v>
      </c>
      <c r="I19" s="117">
        <v>37594</v>
      </c>
      <c r="J19" s="96">
        <v>0.93</v>
      </c>
      <c r="K19" s="97" t="s">
        <v>191</v>
      </c>
      <c r="L19" s="98">
        <v>6.5000000000000002E-2</v>
      </c>
      <c r="M19" s="95">
        <v>7.5999999999999983E-3</v>
      </c>
      <c r="N19" s="94">
        <v>493852.46</v>
      </c>
      <c r="O19" s="96">
        <v>130.68</v>
      </c>
      <c r="P19" s="94">
        <v>645.36639000000002</v>
      </c>
      <c r="Q19" s="84"/>
      <c r="R19" s="95">
        <v>1.5546706048319991E-3</v>
      </c>
      <c r="S19" s="95">
        <f>P19/'סכום נכסי הקרן'!$C$43</f>
        <v>1.2987609804465798E-5</v>
      </c>
    </row>
    <row r="20" spans="2:19">
      <c r="B20" s="107" t="s">
        <v>2025</v>
      </c>
      <c r="C20" s="84" t="s">
        <v>2026</v>
      </c>
      <c r="D20" s="97" t="s">
        <v>2011</v>
      </c>
      <c r="E20" s="84" t="s">
        <v>2027</v>
      </c>
      <c r="F20" s="97" t="s">
        <v>626</v>
      </c>
      <c r="G20" s="84" t="s">
        <v>414</v>
      </c>
      <c r="H20" s="84" t="s">
        <v>189</v>
      </c>
      <c r="I20" s="117">
        <v>40196</v>
      </c>
      <c r="J20" s="96">
        <v>0.5</v>
      </c>
      <c r="K20" s="97" t="s">
        <v>191</v>
      </c>
      <c r="L20" s="98">
        <v>8.4000000000000005E-2</v>
      </c>
      <c r="M20" s="95">
        <v>7.7000000000000002E-3</v>
      </c>
      <c r="N20" s="94">
        <v>14297850.039999999</v>
      </c>
      <c r="O20" s="96">
        <v>127.53</v>
      </c>
      <c r="P20" s="94">
        <v>18234.048709999999</v>
      </c>
      <c r="Q20" s="95">
        <v>9.3783563879578771E-2</v>
      </c>
      <c r="R20" s="95">
        <v>4.3925342217638309E-2</v>
      </c>
      <c r="S20" s="95">
        <f>P20/'סכום נכסי הקרן'!$C$43</f>
        <v>3.669492453753331E-4</v>
      </c>
    </row>
    <row r="21" spans="2:19">
      <c r="B21" s="107" t="s">
        <v>2028</v>
      </c>
      <c r="C21" s="84" t="s">
        <v>2029</v>
      </c>
      <c r="D21" s="97" t="s">
        <v>2011</v>
      </c>
      <c r="E21" s="84" t="s">
        <v>381</v>
      </c>
      <c r="F21" s="97" t="s">
        <v>357</v>
      </c>
      <c r="G21" s="84" t="s">
        <v>414</v>
      </c>
      <c r="H21" s="84" t="s">
        <v>189</v>
      </c>
      <c r="I21" s="117">
        <v>37251</v>
      </c>
      <c r="J21" s="96">
        <v>0.48999999999999994</v>
      </c>
      <c r="K21" s="97" t="s">
        <v>191</v>
      </c>
      <c r="L21" s="98">
        <v>5.1500000000000004E-2</v>
      </c>
      <c r="M21" s="95">
        <v>4.3999999999999985E-3</v>
      </c>
      <c r="N21" s="94">
        <v>300000</v>
      </c>
      <c r="O21" s="96">
        <v>135.19</v>
      </c>
      <c r="P21" s="94">
        <v>405.57001000000002</v>
      </c>
      <c r="Q21" s="84"/>
      <c r="R21" s="95">
        <v>9.7700745269430588E-4</v>
      </c>
      <c r="S21" s="95">
        <f>P21/'סכום נכסי הקרן'!$C$43</f>
        <v>8.1618521198063824E-6</v>
      </c>
    </row>
    <row r="22" spans="2:19">
      <c r="B22" s="107" t="s">
        <v>2030</v>
      </c>
      <c r="C22" s="84" t="s">
        <v>2031</v>
      </c>
      <c r="D22" s="97" t="s">
        <v>2011</v>
      </c>
      <c r="E22" s="84" t="s">
        <v>2032</v>
      </c>
      <c r="F22" s="97" t="s">
        <v>626</v>
      </c>
      <c r="G22" s="84" t="s">
        <v>414</v>
      </c>
      <c r="H22" s="84" t="s">
        <v>187</v>
      </c>
      <c r="I22" s="117">
        <v>38495</v>
      </c>
      <c r="J22" s="96">
        <v>2.11</v>
      </c>
      <c r="K22" s="97" t="s">
        <v>191</v>
      </c>
      <c r="L22" s="98">
        <v>4.9500000000000002E-2</v>
      </c>
      <c r="M22" s="95">
        <v>7.6000000000000009E-3</v>
      </c>
      <c r="N22" s="94">
        <v>1414379.4</v>
      </c>
      <c r="O22" s="96">
        <v>132.84</v>
      </c>
      <c r="P22" s="94">
        <v>1878.8616100000002</v>
      </c>
      <c r="Q22" s="95">
        <v>3.7325227434125051E-2</v>
      </c>
      <c r="R22" s="95">
        <v>4.5261280427298422E-3</v>
      </c>
      <c r="S22" s="95">
        <f>P22/'סכום נכסי הקרן'!$C$43</f>
        <v>3.7810958000571421E-5</v>
      </c>
    </row>
    <row r="23" spans="2:19">
      <c r="B23" s="107" t="s">
        <v>2033</v>
      </c>
      <c r="C23" s="84" t="s">
        <v>2034</v>
      </c>
      <c r="D23" s="97" t="s">
        <v>2011</v>
      </c>
      <c r="E23" s="84" t="s">
        <v>437</v>
      </c>
      <c r="F23" s="97" t="s">
        <v>438</v>
      </c>
      <c r="G23" s="84" t="s">
        <v>414</v>
      </c>
      <c r="H23" s="84" t="s">
        <v>189</v>
      </c>
      <c r="I23" s="117">
        <v>38035</v>
      </c>
      <c r="J23" s="96">
        <v>1.71</v>
      </c>
      <c r="K23" s="97" t="s">
        <v>191</v>
      </c>
      <c r="L23" s="98">
        <v>5.5500000000000001E-2</v>
      </c>
      <c r="M23" s="95">
        <v>6.8000000000000005E-3</v>
      </c>
      <c r="N23" s="94">
        <v>2190000</v>
      </c>
      <c r="O23" s="96">
        <v>135.84</v>
      </c>
      <c r="P23" s="94">
        <v>2974.8958900000002</v>
      </c>
      <c r="Q23" s="95">
        <v>3.6499999999999998E-2</v>
      </c>
      <c r="R23" s="95">
        <v>7.1664457032206592E-3</v>
      </c>
      <c r="S23" s="95">
        <f>P23/'סכום נכסי הקרן'!$C$43</f>
        <v>5.9867987591093812E-5</v>
      </c>
    </row>
    <row r="24" spans="2:19">
      <c r="B24" s="107" t="s">
        <v>2035</v>
      </c>
      <c r="C24" s="84" t="s">
        <v>2036</v>
      </c>
      <c r="D24" s="97" t="s">
        <v>2011</v>
      </c>
      <c r="E24" s="84" t="s">
        <v>2037</v>
      </c>
      <c r="F24" s="97" t="s">
        <v>626</v>
      </c>
      <c r="G24" s="84" t="s">
        <v>414</v>
      </c>
      <c r="H24" s="84" t="s">
        <v>189</v>
      </c>
      <c r="I24" s="117">
        <v>38817</v>
      </c>
      <c r="J24" s="96">
        <v>0.78</v>
      </c>
      <c r="K24" s="97" t="s">
        <v>191</v>
      </c>
      <c r="L24" s="98">
        <v>6.5000000000000002E-2</v>
      </c>
      <c r="M24" s="95">
        <v>3.2999999999999995E-3</v>
      </c>
      <c r="N24" s="94">
        <v>24000000</v>
      </c>
      <c r="O24" s="96">
        <v>126.19</v>
      </c>
      <c r="P24" s="94">
        <v>30285.599280000002</v>
      </c>
      <c r="Q24" s="95">
        <v>5.522726271733136E-2</v>
      </c>
      <c r="R24" s="95">
        <v>7.2957209547799912E-2</v>
      </c>
      <c r="S24" s="95">
        <f>P24/'סכום נכסי הקרן'!$C$43</f>
        <v>6.0947944026501033E-4</v>
      </c>
    </row>
    <row r="25" spans="2:19">
      <c r="B25" s="107" t="s">
        <v>2038</v>
      </c>
      <c r="C25" s="84" t="s">
        <v>2039</v>
      </c>
      <c r="D25" s="97" t="s">
        <v>2011</v>
      </c>
      <c r="E25" s="84" t="s">
        <v>2037</v>
      </c>
      <c r="F25" s="97" t="s">
        <v>626</v>
      </c>
      <c r="G25" s="84" t="s">
        <v>414</v>
      </c>
      <c r="H25" s="84" t="s">
        <v>189</v>
      </c>
      <c r="I25" s="117">
        <v>38761</v>
      </c>
      <c r="J25" s="96">
        <v>0.13</v>
      </c>
      <c r="K25" s="97" t="s">
        <v>191</v>
      </c>
      <c r="L25" s="98">
        <v>6.5000000000000002E-2</v>
      </c>
      <c r="M25" s="95">
        <v>4.7999999999999996E-3</v>
      </c>
      <c r="N25" s="94">
        <v>4150000</v>
      </c>
      <c r="O25" s="96">
        <v>127.79</v>
      </c>
      <c r="P25" s="94">
        <v>5303.28503</v>
      </c>
      <c r="Q25" s="95">
        <v>3.3464908213417413E-3</v>
      </c>
      <c r="R25" s="95">
        <v>1.2775473704458929E-2</v>
      </c>
      <c r="S25" s="95">
        <f>P25/'סכום נכסי הקרן'!$C$43</f>
        <v>1.0672541631971986E-4</v>
      </c>
    </row>
    <row r="26" spans="2:19">
      <c r="B26" s="107" t="s">
        <v>2040</v>
      </c>
      <c r="C26" s="84" t="s">
        <v>2041</v>
      </c>
      <c r="D26" s="97" t="s">
        <v>2011</v>
      </c>
      <c r="E26" s="84" t="s">
        <v>2037</v>
      </c>
      <c r="F26" s="97" t="s">
        <v>626</v>
      </c>
      <c r="G26" s="84" t="s">
        <v>414</v>
      </c>
      <c r="H26" s="84" t="s">
        <v>189</v>
      </c>
      <c r="I26" s="117">
        <v>39856</v>
      </c>
      <c r="J26" s="96">
        <v>3.2400000000000007</v>
      </c>
      <c r="K26" s="97" t="s">
        <v>191</v>
      </c>
      <c r="L26" s="98">
        <v>6.8499999999999991E-2</v>
      </c>
      <c r="M26" s="95">
        <v>7.9000000000000008E-3</v>
      </c>
      <c r="N26" s="94">
        <v>16632000</v>
      </c>
      <c r="O26" s="96">
        <v>137.97</v>
      </c>
      <c r="P26" s="94">
        <v>22947.171729999998</v>
      </c>
      <c r="Q26" s="95">
        <v>3.2931327727298829E-2</v>
      </c>
      <c r="R26" s="95">
        <v>5.5279131212059011E-2</v>
      </c>
      <c r="S26" s="95">
        <f>P26/'סכום נכסי הקרן'!$C$43</f>
        <v>4.6179800678078131E-4</v>
      </c>
    </row>
    <row r="27" spans="2:19">
      <c r="B27" s="107" t="s">
        <v>2042</v>
      </c>
      <c r="C27" s="84" t="s">
        <v>2043</v>
      </c>
      <c r="D27" s="97" t="s">
        <v>2011</v>
      </c>
      <c r="E27" s="84" t="s">
        <v>2044</v>
      </c>
      <c r="F27" s="97" t="s">
        <v>438</v>
      </c>
      <c r="G27" s="84" t="s">
        <v>414</v>
      </c>
      <c r="H27" s="84" t="s">
        <v>187</v>
      </c>
      <c r="I27" s="117">
        <v>38167</v>
      </c>
      <c r="J27" s="96"/>
      <c r="K27" s="97" t="s">
        <v>191</v>
      </c>
      <c r="L27" s="98">
        <v>5.5E-2</v>
      </c>
      <c r="M27" s="95">
        <v>-1.0500000000000001E-2</v>
      </c>
      <c r="N27" s="94">
        <v>950000</v>
      </c>
      <c r="O27" s="96">
        <v>128.44</v>
      </c>
      <c r="P27" s="94">
        <v>1220.1799799999999</v>
      </c>
      <c r="Q27" s="95">
        <v>3.1649162569821386E-2</v>
      </c>
      <c r="R27" s="95">
        <v>2.939381376074599E-3</v>
      </c>
      <c r="S27" s="95">
        <f>P27/'סכום נכסי הקרן'!$C$43</f>
        <v>2.4555387012733775E-5</v>
      </c>
    </row>
    <row r="28" spans="2:19">
      <c r="B28" s="107" t="s">
        <v>2045</v>
      </c>
      <c r="C28" s="84" t="s">
        <v>2046</v>
      </c>
      <c r="D28" s="97" t="s">
        <v>2011</v>
      </c>
      <c r="E28" s="84" t="s">
        <v>2047</v>
      </c>
      <c r="F28" s="97" t="s">
        <v>626</v>
      </c>
      <c r="G28" s="84" t="s">
        <v>414</v>
      </c>
      <c r="H28" s="84" t="s">
        <v>189</v>
      </c>
      <c r="I28" s="117">
        <v>39350</v>
      </c>
      <c r="J28" s="96">
        <v>5.6400000000000006</v>
      </c>
      <c r="K28" s="97" t="s">
        <v>191</v>
      </c>
      <c r="L28" s="98">
        <v>5.5999999999999994E-2</v>
      </c>
      <c r="M28" s="95">
        <v>1.01E-2</v>
      </c>
      <c r="N28" s="94">
        <v>13484632.699999999</v>
      </c>
      <c r="O28" s="96">
        <v>152.5</v>
      </c>
      <c r="P28" s="94">
        <v>20564.063600000001</v>
      </c>
      <c r="Q28" s="95">
        <v>1.3933751423118057E-2</v>
      </c>
      <c r="R28" s="95">
        <v>4.9538286607729444E-2</v>
      </c>
      <c r="S28" s="95">
        <f>P28/'סכום נכסי הקרן'!$C$43</f>
        <v>4.13839391343293E-4</v>
      </c>
    </row>
    <row r="29" spans="2:19">
      <c r="B29" s="107" t="s">
        <v>2048</v>
      </c>
      <c r="C29" s="84" t="s">
        <v>2049</v>
      </c>
      <c r="D29" s="97" t="s">
        <v>2011</v>
      </c>
      <c r="E29" s="84" t="s">
        <v>496</v>
      </c>
      <c r="F29" s="97" t="s">
        <v>357</v>
      </c>
      <c r="G29" s="84" t="s">
        <v>462</v>
      </c>
      <c r="H29" s="84" t="s">
        <v>189</v>
      </c>
      <c r="I29" s="117">
        <v>37787</v>
      </c>
      <c r="J29" s="96">
        <v>1.8999999999999997</v>
      </c>
      <c r="K29" s="97" t="s">
        <v>191</v>
      </c>
      <c r="L29" s="98">
        <v>6.2E-2</v>
      </c>
      <c r="M29" s="95">
        <v>1.03E-2</v>
      </c>
      <c r="N29" s="94">
        <v>10000000</v>
      </c>
      <c r="O29" s="96">
        <v>132.75</v>
      </c>
      <c r="P29" s="94">
        <v>13275.000619999999</v>
      </c>
      <c r="Q29" s="84"/>
      <c r="R29" s="95">
        <v>3.1979126218581913E-2</v>
      </c>
      <c r="S29" s="95">
        <f>P29/'סכום נכסי הקרן'!$C$43</f>
        <v>2.6715139009114117E-4</v>
      </c>
    </row>
    <row r="30" spans="2:19">
      <c r="B30" s="107" t="s">
        <v>2050</v>
      </c>
      <c r="C30" s="84" t="s">
        <v>2051</v>
      </c>
      <c r="D30" s="97" t="s">
        <v>2011</v>
      </c>
      <c r="E30" s="84" t="s">
        <v>496</v>
      </c>
      <c r="F30" s="97" t="s">
        <v>357</v>
      </c>
      <c r="G30" s="84" t="s">
        <v>462</v>
      </c>
      <c r="H30" s="84" t="s">
        <v>189</v>
      </c>
      <c r="I30" s="117">
        <v>37431</v>
      </c>
      <c r="J30" s="96">
        <v>0.98</v>
      </c>
      <c r="K30" s="97" t="s">
        <v>191</v>
      </c>
      <c r="L30" s="98">
        <v>6.7000000000000004E-2</v>
      </c>
      <c r="M30" s="95">
        <v>9.1000000000000004E-3</v>
      </c>
      <c r="N30" s="94">
        <v>400000</v>
      </c>
      <c r="O30" s="96">
        <v>130</v>
      </c>
      <c r="P30" s="94">
        <v>520</v>
      </c>
      <c r="Q30" s="84"/>
      <c r="R30" s="95">
        <v>1.2526662792474203E-3</v>
      </c>
      <c r="S30" s="95">
        <f>P30/'סכום נכסי הקרן'!$C$43</f>
        <v>1.0464686731396433E-5</v>
      </c>
    </row>
    <row r="31" spans="2:19">
      <c r="B31" s="107" t="s">
        <v>2052</v>
      </c>
      <c r="C31" s="84" t="s">
        <v>2053</v>
      </c>
      <c r="D31" s="97" t="s">
        <v>2011</v>
      </c>
      <c r="E31" s="84" t="s">
        <v>2054</v>
      </c>
      <c r="F31" s="97" t="s">
        <v>461</v>
      </c>
      <c r="G31" s="84" t="s">
        <v>462</v>
      </c>
      <c r="H31" s="84" t="s">
        <v>189</v>
      </c>
      <c r="I31" s="117">
        <v>38865</v>
      </c>
      <c r="J31" s="96">
        <v>1.46</v>
      </c>
      <c r="K31" s="97" t="s">
        <v>191</v>
      </c>
      <c r="L31" s="98">
        <v>6.0999999999999999E-2</v>
      </c>
      <c r="M31" s="95">
        <v>8.0000000000000002E-3</v>
      </c>
      <c r="N31" s="94">
        <v>76744.17</v>
      </c>
      <c r="O31" s="96">
        <v>133.19999999999999</v>
      </c>
      <c r="P31" s="94">
        <v>102.22324</v>
      </c>
      <c r="Q31" s="95">
        <v>6.0098304018403456E-3</v>
      </c>
      <c r="R31" s="95">
        <v>2.4625308789118472E-4</v>
      </c>
      <c r="S31" s="95">
        <f>P31/'סכום נכסי הקרן'!$C$43</f>
        <v>2.0571811216699099E-6</v>
      </c>
    </row>
    <row r="32" spans="2:19">
      <c r="B32" s="107" t="s">
        <v>2055</v>
      </c>
      <c r="C32" s="84" t="s">
        <v>2056</v>
      </c>
      <c r="D32" s="97" t="s">
        <v>2011</v>
      </c>
      <c r="E32" s="84" t="s">
        <v>2057</v>
      </c>
      <c r="F32" s="97" t="s">
        <v>402</v>
      </c>
      <c r="G32" s="84" t="s">
        <v>462</v>
      </c>
      <c r="H32" s="84" t="s">
        <v>189</v>
      </c>
      <c r="I32" s="117">
        <v>38652</v>
      </c>
      <c r="J32" s="96">
        <v>3.29</v>
      </c>
      <c r="K32" s="97" t="s">
        <v>191</v>
      </c>
      <c r="L32" s="98">
        <v>5.2999999999999999E-2</v>
      </c>
      <c r="M32" s="95">
        <v>7.4000000000000003E-3</v>
      </c>
      <c r="N32" s="94">
        <v>5705418.9800000004</v>
      </c>
      <c r="O32" s="96">
        <v>140.03</v>
      </c>
      <c r="P32" s="94">
        <v>7989.2982899999997</v>
      </c>
      <c r="Q32" s="95">
        <v>2.6737911759261108E-2</v>
      </c>
      <c r="R32" s="95">
        <v>1.9246008774484763E-2</v>
      </c>
      <c r="S32" s="95">
        <f>P32/'סכום נכסי הקרן'!$C$43</f>
        <v>1.6077981501640614E-4</v>
      </c>
    </row>
    <row r="33" spans="2:19">
      <c r="B33" s="107" t="s">
        <v>2058</v>
      </c>
      <c r="C33" s="84" t="s">
        <v>2059</v>
      </c>
      <c r="D33" s="97" t="s">
        <v>2011</v>
      </c>
      <c r="E33" s="84" t="s">
        <v>356</v>
      </c>
      <c r="F33" s="97" t="s">
        <v>357</v>
      </c>
      <c r="G33" s="84" t="s">
        <v>566</v>
      </c>
      <c r="H33" s="84" t="s">
        <v>189</v>
      </c>
      <c r="I33" s="117">
        <v>37437</v>
      </c>
      <c r="J33" s="96">
        <v>1</v>
      </c>
      <c r="K33" s="97" t="s">
        <v>191</v>
      </c>
      <c r="L33" s="98">
        <v>6.9089999999999999E-2</v>
      </c>
      <c r="M33" s="95">
        <v>9.1999999999999998E-3</v>
      </c>
      <c r="N33" s="94">
        <v>4000000</v>
      </c>
      <c r="O33" s="96">
        <v>131.43</v>
      </c>
      <c r="P33" s="94">
        <v>5257.2000099999996</v>
      </c>
      <c r="Q33" s="84"/>
      <c r="R33" s="95">
        <v>1.2664456107281154E-2</v>
      </c>
      <c r="S33" s="95">
        <f>P33/'סכום נכסי הקרן'!$C$43</f>
        <v>1.0579798305566189E-4</v>
      </c>
    </row>
    <row r="34" spans="2:19">
      <c r="B34" s="107" t="s">
        <v>2060</v>
      </c>
      <c r="C34" s="84" t="s">
        <v>2061</v>
      </c>
      <c r="D34" s="97" t="s">
        <v>2011</v>
      </c>
      <c r="E34" s="84" t="s">
        <v>372</v>
      </c>
      <c r="F34" s="97" t="s">
        <v>357</v>
      </c>
      <c r="G34" s="84" t="s">
        <v>566</v>
      </c>
      <c r="H34" s="84" t="s">
        <v>189</v>
      </c>
      <c r="I34" s="117">
        <v>38018</v>
      </c>
      <c r="J34" s="96">
        <v>2.42</v>
      </c>
      <c r="K34" s="97" t="s">
        <v>191</v>
      </c>
      <c r="L34" s="98">
        <v>5.7500000000000002E-2</v>
      </c>
      <c r="M34" s="95">
        <v>1.1899999999999999E-2</v>
      </c>
      <c r="N34" s="94">
        <v>15000000</v>
      </c>
      <c r="O34" s="96">
        <v>138.93</v>
      </c>
      <c r="P34" s="94">
        <v>20839.500620000003</v>
      </c>
      <c r="Q34" s="95">
        <v>3.2651284283848496E-2</v>
      </c>
      <c r="R34" s="95">
        <v>5.020180712121098E-2</v>
      </c>
      <c r="S34" s="95">
        <f>P34/'סכום נכסי הקרן'!$C$43</f>
        <v>4.1938239543661872E-4</v>
      </c>
    </row>
    <row r="35" spans="2:19">
      <c r="B35" s="107" t="s">
        <v>2062</v>
      </c>
      <c r="C35" s="84" t="s">
        <v>2063</v>
      </c>
      <c r="D35" s="97" t="s">
        <v>2011</v>
      </c>
      <c r="E35" s="84" t="s">
        <v>372</v>
      </c>
      <c r="F35" s="97" t="s">
        <v>357</v>
      </c>
      <c r="G35" s="84" t="s">
        <v>566</v>
      </c>
      <c r="H35" s="84" t="s">
        <v>189</v>
      </c>
      <c r="I35" s="117">
        <v>39656</v>
      </c>
      <c r="J35" s="96">
        <v>5.47</v>
      </c>
      <c r="K35" s="97" t="s">
        <v>191</v>
      </c>
      <c r="L35" s="98">
        <v>5.7500000000000002E-2</v>
      </c>
      <c r="M35" s="95">
        <v>8.1000000000000013E-3</v>
      </c>
      <c r="N35" s="94">
        <v>98610651</v>
      </c>
      <c r="O35" s="96">
        <v>153.22</v>
      </c>
      <c r="P35" s="94">
        <v>151091.23712000001</v>
      </c>
      <c r="Q35" s="95">
        <v>7.5737827188940093E-2</v>
      </c>
      <c r="R35" s="95">
        <v>0.36397480351923095</v>
      </c>
      <c r="S35" s="95">
        <f>P35/'סכום נכסי הקרן'!$C$43</f>
        <v>3.0406201236921849E-3</v>
      </c>
    </row>
    <row r="36" spans="2:19">
      <c r="B36" s="107" t="s">
        <v>2064</v>
      </c>
      <c r="C36" s="84" t="s">
        <v>2065</v>
      </c>
      <c r="D36" s="97" t="s">
        <v>2011</v>
      </c>
      <c r="E36" s="84" t="s">
        <v>894</v>
      </c>
      <c r="F36" s="97" t="s">
        <v>626</v>
      </c>
      <c r="G36" s="84" t="s">
        <v>349</v>
      </c>
      <c r="H36" s="84" t="s">
        <v>189</v>
      </c>
      <c r="I36" s="117">
        <v>38280</v>
      </c>
      <c r="J36" s="96">
        <v>2.79</v>
      </c>
      <c r="K36" s="97" t="s">
        <v>191</v>
      </c>
      <c r="L36" s="98">
        <v>5.1764000000000004E-2</v>
      </c>
      <c r="M36" s="95">
        <v>1.06E-2</v>
      </c>
      <c r="N36" s="94">
        <v>1340395.27</v>
      </c>
      <c r="O36" s="96">
        <v>142.91999999999999</v>
      </c>
      <c r="P36" s="94">
        <v>1915.6928899999998</v>
      </c>
      <c r="Q36" s="95">
        <v>2.6231357475386928E-2</v>
      </c>
      <c r="R36" s="95">
        <v>4.6148536244173793E-3</v>
      </c>
      <c r="S36" s="95">
        <f>P36/'סכום נכסי הקרן'!$C$43</f>
        <v>3.8552165321949008E-5</v>
      </c>
    </row>
    <row r="37" spans="2:19" s="137" customFormat="1">
      <c r="B37" s="107" t="s">
        <v>2066</v>
      </c>
      <c r="C37" s="84" t="s">
        <v>2067</v>
      </c>
      <c r="D37" s="97" t="s">
        <v>2011</v>
      </c>
      <c r="E37" s="84" t="s">
        <v>2068</v>
      </c>
      <c r="F37" s="97" t="s">
        <v>402</v>
      </c>
      <c r="G37" s="84" t="s">
        <v>349</v>
      </c>
      <c r="H37" s="84" t="s">
        <v>187</v>
      </c>
      <c r="I37" s="117">
        <v>39422</v>
      </c>
      <c r="J37" s="96">
        <v>0.46000000000000008</v>
      </c>
      <c r="K37" s="97" t="s">
        <v>191</v>
      </c>
      <c r="L37" s="98">
        <v>6.5000000000000002E-2</v>
      </c>
      <c r="M37" s="95">
        <v>7.6000000000000009E-3</v>
      </c>
      <c r="N37" s="94">
        <v>1900000</v>
      </c>
      <c r="O37" s="96">
        <v>119.84</v>
      </c>
      <c r="P37" s="94">
        <v>2276.9601499999999</v>
      </c>
      <c r="Q37" s="95">
        <v>1.8459075258621359E-2</v>
      </c>
      <c r="R37" s="95">
        <v>5.4851369213368226E-3</v>
      </c>
      <c r="S37" s="95">
        <f>P37/'סכום נכסי הקרן'!$C$43</f>
        <v>4.582245128773736E-5</v>
      </c>
    </row>
    <row r="38" spans="2:19" s="137" customFormat="1">
      <c r="B38" s="107" t="s">
        <v>2069</v>
      </c>
      <c r="C38" s="84" t="s">
        <v>2070</v>
      </c>
      <c r="D38" s="97" t="s">
        <v>2011</v>
      </c>
      <c r="E38" s="84"/>
      <c r="F38" s="97" t="s">
        <v>402</v>
      </c>
      <c r="G38" s="84" t="s">
        <v>654</v>
      </c>
      <c r="H38" s="84" t="s">
        <v>189</v>
      </c>
      <c r="I38" s="117">
        <v>38445</v>
      </c>
      <c r="J38" s="96">
        <v>2.15</v>
      </c>
      <c r="K38" s="97" t="s">
        <v>191</v>
      </c>
      <c r="L38" s="98">
        <v>6.7000000000000004E-2</v>
      </c>
      <c r="M38" s="95">
        <v>6.0100000000000008E-2</v>
      </c>
      <c r="N38" s="94">
        <v>3338547.97</v>
      </c>
      <c r="O38" s="96">
        <v>126.59</v>
      </c>
      <c r="P38" s="94">
        <v>4226.2676300000003</v>
      </c>
      <c r="Q38" s="95">
        <v>1.4689185804319617E-2</v>
      </c>
      <c r="R38" s="95">
        <v>1.0180967206107526E-2</v>
      </c>
      <c r="S38" s="95">
        <f>P38/'סכום נכסי הקרן'!$C$43</f>
        <v>8.5051089982675482E-5</v>
      </c>
    </row>
    <row r="39" spans="2:19" s="137" customFormat="1">
      <c r="B39" s="107" t="s">
        <v>2071</v>
      </c>
      <c r="C39" s="84" t="s">
        <v>2072</v>
      </c>
      <c r="D39" s="97" t="s">
        <v>2011</v>
      </c>
      <c r="E39" s="84"/>
      <c r="F39" s="97" t="s">
        <v>402</v>
      </c>
      <c r="G39" s="84" t="s">
        <v>654</v>
      </c>
      <c r="H39" s="84" t="s">
        <v>189</v>
      </c>
      <c r="I39" s="117">
        <v>38890</v>
      </c>
      <c r="J39" s="96">
        <v>2.2700000000000005</v>
      </c>
      <c r="K39" s="97" t="s">
        <v>191</v>
      </c>
      <c r="L39" s="98">
        <v>6.7000000000000004E-2</v>
      </c>
      <c r="M39" s="95">
        <v>5.67E-2</v>
      </c>
      <c r="N39" s="94">
        <v>2180879.89</v>
      </c>
      <c r="O39" s="96">
        <v>126.92</v>
      </c>
      <c r="P39" s="94">
        <v>2767.97273</v>
      </c>
      <c r="Q39" s="95">
        <v>2.2605801001171846E-2</v>
      </c>
      <c r="R39" s="95">
        <v>6.6679732706681231E-3</v>
      </c>
      <c r="S39" s="95">
        <f>P39/'סכום נכסי הקרן'!$C$43</f>
        <v>5.5703783654804153E-5</v>
      </c>
    </row>
    <row r="40" spans="2:19" s="137" customFormat="1">
      <c r="B40" s="107" t="s">
        <v>2073</v>
      </c>
      <c r="C40" s="84" t="s">
        <v>2074</v>
      </c>
      <c r="D40" s="97" t="s">
        <v>2011</v>
      </c>
      <c r="E40" s="84"/>
      <c r="F40" s="97" t="s">
        <v>402</v>
      </c>
      <c r="G40" s="84" t="s">
        <v>654</v>
      </c>
      <c r="H40" s="84" t="s">
        <v>189</v>
      </c>
      <c r="I40" s="117">
        <v>38376</v>
      </c>
      <c r="J40" s="96">
        <v>2.11</v>
      </c>
      <c r="K40" s="97" t="s">
        <v>191</v>
      </c>
      <c r="L40" s="98">
        <v>7.0000000000000007E-2</v>
      </c>
      <c r="M40" s="95">
        <v>5.1500000000000004E-2</v>
      </c>
      <c r="N40" s="94">
        <v>1982056.78</v>
      </c>
      <c r="O40" s="96">
        <v>128.6</v>
      </c>
      <c r="P40" s="94">
        <v>2548.9251300000001</v>
      </c>
      <c r="Q40" s="95">
        <v>1.811795822237354E-2</v>
      </c>
      <c r="R40" s="95">
        <v>6.140293382071821E-3</v>
      </c>
      <c r="S40" s="95">
        <f>P40/'סכום נכסי הקרן'!$C$43</f>
        <v>5.1295582667757551E-5</v>
      </c>
    </row>
    <row r="41" spans="2:19" s="137" customFormat="1">
      <c r="B41" s="107" t="s">
        <v>2075</v>
      </c>
      <c r="C41" s="84" t="s">
        <v>2076</v>
      </c>
      <c r="D41" s="97" t="s">
        <v>2011</v>
      </c>
      <c r="E41" s="84" t="s">
        <v>2077</v>
      </c>
      <c r="F41" s="97" t="s">
        <v>754</v>
      </c>
      <c r="G41" s="84" t="s">
        <v>737</v>
      </c>
      <c r="H41" s="84" t="s">
        <v>189</v>
      </c>
      <c r="I41" s="117">
        <v>39104</v>
      </c>
      <c r="J41" s="96">
        <v>2.58</v>
      </c>
      <c r="K41" s="97" t="s">
        <v>191</v>
      </c>
      <c r="L41" s="98">
        <v>5.5999999999999994E-2</v>
      </c>
      <c r="M41" s="95">
        <v>0.21570000000000003</v>
      </c>
      <c r="N41" s="94">
        <v>6897658.4000000004</v>
      </c>
      <c r="O41" s="96">
        <v>81.7</v>
      </c>
      <c r="P41" s="94">
        <v>5635.3866799999996</v>
      </c>
      <c r="Q41" s="95">
        <v>4.7286417432721257E-3</v>
      </c>
      <c r="R41" s="95">
        <v>1.3575497816453985E-2</v>
      </c>
      <c r="S41" s="95">
        <f>P41/'סכום נכסי הקרן'!$C$43</f>
        <v>1.1340876195477728E-4</v>
      </c>
    </row>
    <row r="42" spans="2:19" s="137" customFormat="1">
      <c r="B42" s="107" t="s">
        <v>2078</v>
      </c>
      <c r="C42" s="84" t="s">
        <v>2079</v>
      </c>
      <c r="D42" s="97" t="s">
        <v>2011</v>
      </c>
      <c r="E42" s="84" t="s">
        <v>2080</v>
      </c>
      <c r="F42" s="97" t="s">
        <v>626</v>
      </c>
      <c r="G42" s="84" t="s">
        <v>747</v>
      </c>
      <c r="H42" s="84"/>
      <c r="I42" s="117">
        <v>39071</v>
      </c>
      <c r="J42" s="165">
        <v>0</v>
      </c>
      <c r="K42" s="97" t="s">
        <v>191</v>
      </c>
      <c r="L42" s="98">
        <v>0</v>
      </c>
      <c r="M42" s="166">
        <v>0</v>
      </c>
      <c r="N42" s="94">
        <v>225400</v>
      </c>
      <c r="O42" s="165">
        <v>1E-4</v>
      </c>
      <c r="P42" s="167">
        <v>1.9000000000000001E-4</v>
      </c>
      <c r="Q42" s="95">
        <v>0</v>
      </c>
      <c r="R42" s="95">
        <v>0</v>
      </c>
      <c r="S42" s="166">
        <f>P42/'סכום נכסי הקרן'!$C$43</f>
        <v>3.8236355364717732E-12</v>
      </c>
    </row>
    <row r="43" spans="2:19" s="137" customFormat="1">
      <c r="B43" s="107" t="s">
        <v>2081</v>
      </c>
      <c r="C43" s="84" t="s">
        <v>2082</v>
      </c>
      <c r="D43" s="97" t="s">
        <v>2011</v>
      </c>
      <c r="E43" s="84" t="s">
        <v>2083</v>
      </c>
      <c r="F43" s="97" t="s">
        <v>2084</v>
      </c>
      <c r="G43" s="84" t="s">
        <v>747</v>
      </c>
      <c r="H43" s="84"/>
      <c r="I43" s="117">
        <v>37843</v>
      </c>
      <c r="J43" s="165">
        <v>0</v>
      </c>
      <c r="K43" s="97" t="s">
        <v>191</v>
      </c>
      <c r="L43" s="98">
        <v>0</v>
      </c>
      <c r="M43" s="166">
        <v>0</v>
      </c>
      <c r="N43" s="94">
        <v>124816.53</v>
      </c>
      <c r="O43" s="165">
        <v>1E-4</v>
      </c>
      <c r="P43" s="167">
        <v>1.9000000000000001E-4</v>
      </c>
      <c r="Q43" s="95">
        <v>0</v>
      </c>
      <c r="R43" s="95">
        <v>0</v>
      </c>
      <c r="S43" s="166">
        <f>P43/'סכום נכסי הקרן'!$C$43</f>
        <v>3.8236355364717732E-12</v>
      </c>
    </row>
    <row r="44" spans="2:19" s="137" customFormat="1">
      <c r="B44" s="108"/>
      <c r="C44" s="84"/>
      <c r="D44" s="84"/>
      <c r="E44" s="84"/>
      <c r="F44" s="84"/>
      <c r="G44" s="84"/>
      <c r="H44" s="84"/>
      <c r="I44" s="84"/>
      <c r="J44" s="96"/>
      <c r="K44" s="84"/>
      <c r="L44" s="84"/>
      <c r="M44" s="95"/>
      <c r="N44" s="94"/>
      <c r="O44" s="96"/>
      <c r="P44" s="84"/>
      <c r="Q44" s="84"/>
      <c r="R44" s="95"/>
      <c r="S44" s="84"/>
    </row>
    <row r="45" spans="2:19" s="137" customFormat="1">
      <c r="B45" s="106" t="s">
        <v>76</v>
      </c>
      <c r="C45" s="82"/>
      <c r="D45" s="82"/>
      <c r="E45" s="82"/>
      <c r="F45" s="82"/>
      <c r="G45" s="82"/>
      <c r="H45" s="82"/>
      <c r="I45" s="82"/>
      <c r="J45" s="93">
        <v>2.62</v>
      </c>
      <c r="K45" s="82"/>
      <c r="L45" s="82"/>
      <c r="M45" s="92">
        <v>3.1200000000000002E-2</v>
      </c>
      <c r="N45" s="91"/>
      <c r="O45" s="93"/>
      <c r="P45" s="91">
        <v>8750.022289999999</v>
      </c>
      <c r="Q45" s="82"/>
      <c r="R45" s="92">
        <v>2.1078572817973634E-2</v>
      </c>
      <c r="S45" s="92">
        <f>P45/'סכום נכסי הקרן'!$C$43</f>
        <v>1.7608892722612696E-4</v>
      </c>
    </row>
    <row r="46" spans="2:19" s="137" customFormat="1">
      <c r="B46" s="107" t="s">
        <v>2085</v>
      </c>
      <c r="C46" s="84" t="s">
        <v>2086</v>
      </c>
      <c r="D46" s="97" t="s">
        <v>2011</v>
      </c>
      <c r="E46" s="84" t="s">
        <v>2087</v>
      </c>
      <c r="F46" s="97" t="s">
        <v>402</v>
      </c>
      <c r="G46" s="84" t="s">
        <v>654</v>
      </c>
      <c r="H46" s="84" t="s">
        <v>187</v>
      </c>
      <c r="I46" s="117">
        <v>41903</v>
      </c>
      <c r="J46" s="96">
        <v>2.62</v>
      </c>
      <c r="K46" s="97" t="s">
        <v>191</v>
      </c>
      <c r="L46" s="98">
        <v>5.1500000000000004E-2</v>
      </c>
      <c r="M46" s="95">
        <v>3.1200000000000002E-2</v>
      </c>
      <c r="N46" s="94">
        <v>8134258.6299999999</v>
      </c>
      <c r="O46" s="96">
        <v>107.57</v>
      </c>
      <c r="P46" s="94">
        <v>8750.022289999999</v>
      </c>
      <c r="Q46" s="95">
        <v>5.5823529617647742E-2</v>
      </c>
      <c r="R46" s="95">
        <v>2.1078572817973634E-2</v>
      </c>
      <c r="S46" s="95">
        <f>P46/'סכום נכסי הקרן'!$C$43</f>
        <v>1.7608892722612696E-4</v>
      </c>
    </row>
    <row r="47" spans="2:19" s="137" customFormat="1">
      <c r="B47" s="108"/>
      <c r="C47" s="84"/>
      <c r="D47" s="84"/>
      <c r="E47" s="84"/>
      <c r="F47" s="84"/>
      <c r="G47" s="84"/>
      <c r="H47" s="84"/>
      <c r="I47" s="84"/>
      <c r="J47" s="96"/>
      <c r="K47" s="84"/>
      <c r="L47" s="84"/>
      <c r="M47" s="95"/>
      <c r="N47" s="94"/>
      <c r="O47" s="96"/>
      <c r="P47" s="84"/>
      <c r="Q47" s="84"/>
      <c r="R47" s="95"/>
      <c r="S47" s="84"/>
    </row>
    <row r="48" spans="2:19" s="137" customFormat="1">
      <c r="B48" s="106" t="s">
        <v>61</v>
      </c>
      <c r="C48" s="82"/>
      <c r="D48" s="82"/>
      <c r="E48" s="82"/>
      <c r="F48" s="82"/>
      <c r="G48" s="82"/>
      <c r="H48" s="82"/>
      <c r="I48" s="82"/>
      <c r="J48" s="93">
        <v>4.9569171077201784</v>
      </c>
      <c r="K48" s="82"/>
      <c r="L48" s="82"/>
      <c r="M48" s="92">
        <v>8.2855819414543272E-2</v>
      </c>
      <c r="N48" s="91"/>
      <c r="O48" s="93"/>
      <c r="P48" s="91">
        <v>10920.983980000001</v>
      </c>
      <c r="Q48" s="82"/>
      <c r="R48" s="92">
        <v>2.6308362246052468E-2</v>
      </c>
      <c r="S48" s="92">
        <f>P48/'סכום נכסי הקרן'!$C$43</f>
        <v>2.1977822336403656E-4</v>
      </c>
    </row>
    <row r="49" spans="2:19" s="137" customFormat="1">
      <c r="B49" s="107" t="s">
        <v>2088</v>
      </c>
      <c r="C49" s="84" t="s">
        <v>2089</v>
      </c>
      <c r="D49" s="97" t="s">
        <v>2011</v>
      </c>
      <c r="E49" s="84" t="s">
        <v>2090</v>
      </c>
      <c r="F49" s="97" t="s">
        <v>626</v>
      </c>
      <c r="G49" s="84" t="s">
        <v>414</v>
      </c>
      <c r="H49" s="84" t="s">
        <v>187</v>
      </c>
      <c r="I49" s="117">
        <v>38421</v>
      </c>
      <c r="J49" s="96">
        <v>5.17</v>
      </c>
      <c r="K49" s="97" t="s">
        <v>190</v>
      </c>
      <c r="L49" s="98">
        <v>7.9699999999999993E-2</v>
      </c>
      <c r="M49" s="95">
        <v>3.0900000000000004E-2</v>
      </c>
      <c r="N49" s="94">
        <v>693066.23</v>
      </c>
      <c r="O49" s="96">
        <v>131.38</v>
      </c>
      <c r="P49" s="94">
        <v>3501.9768799999997</v>
      </c>
      <c r="Q49" s="95">
        <v>7.1120335940771636E-3</v>
      </c>
      <c r="R49" s="95">
        <v>8.4361699005386318E-3</v>
      </c>
      <c r="S49" s="95">
        <f>P49/'סכום נכסי הקרן'!$C$43</f>
        <v>7.0475174980371289E-5</v>
      </c>
    </row>
    <row r="50" spans="2:19" s="137" customFormat="1">
      <c r="B50" s="107" t="s">
        <v>2091</v>
      </c>
      <c r="C50" s="84" t="s">
        <v>2092</v>
      </c>
      <c r="D50" s="97" t="s">
        <v>2011</v>
      </c>
      <c r="E50" s="84" t="s">
        <v>2093</v>
      </c>
      <c r="F50" s="97" t="s">
        <v>626</v>
      </c>
      <c r="G50" s="84" t="s">
        <v>747</v>
      </c>
      <c r="H50" s="84"/>
      <c r="I50" s="117">
        <v>41840</v>
      </c>
      <c r="J50" s="96">
        <v>5.94</v>
      </c>
      <c r="K50" s="97" t="s">
        <v>190</v>
      </c>
      <c r="L50" s="98">
        <v>0.03</v>
      </c>
      <c r="M50" s="95">
        <v>0.15340000000000001</v>
      </c>
      <c r="N50" s="94">
        <v>2462462.66</v>
      </c>
      <c r="O50" s="96">
        <v>50.04</v>
      </c>
      <c r="P50" s="94">
        <v>4739.1036599999998</v>
      </c>
      <c r="Q50" s="95">
        <v>6.9233375321587232E-3</v>
      </c>
      <c r="R50" s="95">
        <v>1.1416375670653905E-2</v>
      </c>
      <c r="S50" s="95">
        <f>P50/'סכום נכסי הקרן'!$C$43</f>
        <v>9.5371606133681284E-5</v>
      </c>
    </row>
    <row r="51" spans="2:19" s="137" customFormat="1">
      <c r="B51" s="107" t="s">
        <v>2094</v>
      </c>
      <c r="C51" s="84" t="s">
        <v>2095</v>
      </c>
      <c r="D51" s="97" t="s">
        <v>2011</v>
      </c>
      <c r="E51" s="84" t="s">
        <v>2093</v>
      </c>
      <c r="F51" s="97" t="s">
        <v>626</v>
      </c>
      <c r="G51" s="84" t="s">
        <v>747</v>
      </c>
      <c r="H51" s="84"/>
      <c r="I51" s="117">
        <v>41840</v>
      </c>
      <c r="J51" s="96">
        <v>2.9400000000000004</v>
      </c>
      <c r="K51" s="97" t="s">
        <v>190</v>
      </c>
      <c r="L51" s="98">
        <v>3.4541000000000002E-2</v>
      </c>
      <c r="M51" s="95">
        <v>2.6000000000000002E-2</v>
      </c>
      <c r="N51" s="94">
        <v>684482.09</v>
      </c>
      <c r="O51" s="96">
        <v>101.8</v>
      </c>
      <c r="P51" s="94">
        <v>2679.9034400000005</v>
      </c>
      <c r="Q51" s="95">
        <v>1.8431570204066113E-2</v>
      </c>
      <c r="R51" s="95">
        <v>6.455816674859928E-3</v>
      </c>
      <c r="S51" s="95">
        <f>P51/'סכום נכסי הקרן'!$C$43</f>
        <v>5.3931442249983958E-5</v>
      </c>
    </row>
    <row r="52" spans="2:19" s="137" customFormat="1">
      <c r="B52" s="108"/>
      <c r="C52" s="84"/>
      <c r="D52" s="84"/>
      <c r="E52" s="84"/>
      <c r="F52" s="84"/>
      <c r="G52" s="84"/>
      <c r="H52" s="84"/>
      <c r="I52" s="84"/>
      <c r="J52" s="96"/>
      <c r="K52" s="84"/>
      <c r="L52" s="84"/>
      <c r="M52" s="95"/>
      <c r="N52" s="94"/>
      <c r="O52" s="96"/>
      <c r="P52" s="84"/>
      <c r="Q52" s="84"/>
      <c r="R52" s="95"/>
      <c r="S52" s="84"/>
    </row>
    <row r="53" spans="2:19" s="137" customFormat="1">
      <c r="B53" s="105" t="s">
        <v>265</v>
      </c>
      <c r="C53" s="82"/>
      <c r="D53" s="82"/>
      <c r="E53" s="82"/>
      <c r="F53" s="82"/>
      <c r="G53" s="82"/>
      <c r="H53" s="82"/>
      <c r="I53" s="82"/>
      <c r="J53" s="93">
        <v>9.6896214994288634</v>
      </c>
      <c r="K53" s="82"/>
      <c r="L53" s="82"/>
      <c r="M53" s="92">
        <v>5.4970989364851543E-2</v>
      </c>
      <c r="N53" s="91"/>
      <c r="O53" s="93"/>
      <c r="P53" s="91">
        <v>59447.730640000002</v>
      </c>
      <c r="Q53" s="82"/>
      <c r="R53" s="92">
        <v>0.14320801452021473</v>
      </c>
      <c r="S53" s="92">
        <f>P53/'סכום נכסי הקרן'!$C$43</f>
        <v>1.1963497654616099E-3</v>
      </c>
    </row>
    <row r="54" spans="2:19" s="137" customFormat="1">
      <c r="B54" s="106" t="s">
        <v>91</v>
      </c>
      <c r="C54" s="82"/>
      <c r="D54" s="82"/>
      <c r="E54" s="82"/>
      <c r="F54" s="82"/>
      <c r="G54" s="82"/>
      <c r="H54" s="82"/>
      <c r="I54" s="82"/>
      <c r="J54" s="93">
        <v>9.6896214994288634</v>
      </c>
      <c r="K54" s="82"/>
      <c r="L54" s="82"/>
      <c r="M54" s="92">
        <v>5.4970989364851543E-2</v>
      </c>
      <c r="N54" s="91"/>
      <c r="O54" s="93"/>
      <c r="P54" s="91">
        <v>59447.730640000002</v>
      </c>
      <c r="Q54" s="82"/>
      <c r="R54" s="92">
        <v>0.14320801452021473</v>
      </c>
      <c r="S54" s="92">
        <f>P54/'סכום נכסי הקרן'!$C$43</f>
        <v>1.1963497654616099E-3</v>
      </c>
    </row>
    <row r="55" spans="2:19" s="137" customFormat="1">
      <c r="B55" s="107" t="s">
        <v>2096</v>
      </c>
      <c r="C55" s="84" t="s">
        <v>2097</v>
      </c>
      <c r="D55" s="97" t="s">
        <v>2011</v>
      </c>
      <c r="E55" s="84"/>
      <c r="F55" s="97" t="s">
        <v>1517</v>
      </c>
      <c r="G55" s="84" t="s">
        <v>714</v>
      </c>
      <c r="H55" s="84" t="s">
        <v>944</v>
      </c>
      <c r="I55" s="117">
        <v>42467</v>
      </c>
      <c r="J55" s="96">
        <v>17.39</v>
      </c>
      <c r="K55" s="97" t="s">
        <v>199</v>
      </c>
      <c r="L55" s="98">
        <v>4.555E-2</v>
      </c>
      <c r="M55" s="95">
        <v>4.7700000000000006E-2</v>
      </c>
      <c r="N55" s="94">
        <v>8688000</v>
      </c>
      <c r="O55" s="96">
        <v>98.43</v>
      </c>
      <c r="P55" s="94">
        <v>25412.784399999997</v>
      </c>
      <c r="Q55" s="95">
        <v>5.2155433758156788E-2</v>
      </c>
      <c r="R55" s="95">
        <v>6.1218727076278616E-2</v>
      </c>
      <c r="S55" s="95">
        <f>P55/'סכום נכסי הקרן'!$C$43</f>
        <v>5.114169763817658E-4</v>
      </c>
    </row>
    <row r="56" spans="2:19" s="137" customFormat="1">
      <c r="B56" s="107" t="s">
        <v>2098</v>
      </c>
      <c r="C56" s="84" t="s">
        <v>2099</v>
      </c>
      <c r="D56" s="97" t="s">
        <v>2011</v>
      </c>
      <c r="E56" s="84"/>
      <c r="F56" s="97" t="s">
        <v>943</v>
      </c>
      <c r="G56" s="84" t="s">
        <v>724</v>
      </c>
      <c r="H56" s="84" t="s">
        <v>944</v>
      </c>
      <c r="I56" s="117">
        <v>42135</v>
      </c>
      <c r="J56" s="96">
        <v>3.9399999999999995</v>
      </c>
      <c r="K56" s="97" t="s">
        <v>190</v>
      </c>
      <c r="L56" s="98">
        <v>0.06</v>
      </c>
      <c r="M56" s="95">
        <v>6.0399999999999988E-2</v>
      </c>
      <c r="N56" s="94">
        <v>7790000</v>
      </c>
      <c r="O56" s="96">
        <v>113.6</v>
      </c>
      <c r="P56" s="94">
        <v>34034.946240000005</v>
      </c>
      <c r="Q56" s="95">
        <v>9.4424242424242417E-3</v>
      </c>
      <c r="R56" s="95">
        <v>8.1989287443936118E-2</v>
      </c>
      <c r="S56" s="95">
        <f>P56/'סכום נכסי הקרן'!$C$43</f>
        <v>6.8493278907984408E-4</v>
      </c>
    </row>
    <row r="57" spans="2:19" s="137" customFormat="1">
      <c r="B57" s="162"/>
    </row>
    <row r="58" spans="2:19" s="137" customFormat="1">
      <c r="B58" s="162"/>
    </row>
    <row r="59" spans="2:19" s="137" customFormat="1">
      <c r="B59" s="162"/>
    </row>
    <row r="60" spans="2:19" s="137" customFormat="1">
      <c r="B60" s="163" t="s">
        <v>2825</v>
      </c>
    </row>
    <row r="61" spans="2:19" s="137" customFormat="1">
      <c r="B61" s="163" t="s">
        <v>139</v>
      </c>
    </row>
    <row r="62" spans="2:19" s="137" customFormat="1">
      <c r="B62" s="162"/>
    </row>
    <row r="63" spans="2:19" s="137" customFormat="1">
      <c r="B63" s="162"/>
    </row>
    <row r="64" spans="2:19" s="137" customFormat="1">
      <c r="B64" s="162"/>
    </row>
    <row r="65" spans="2:5" s="137" customFormat="1">
      <c r="B65" s="162"/>
    </row>
    <row r="66" spans="2:5" s="137" customFormat="1">
      <c r="B66" s="162"/>
    </row>
    <row r="67" spans="2:5">
      <c r="C67" s="1"/>
      <c r="D67" s="1"/>
      <c r="E67" s="1"/>
    </row>
    <row r="68" spans="2:5">
      <c r="C68" s="1"/>
      <c r="D68" s="1"/>
      <c r="E68" s="1"/>
    </row>
    <row r="69" spans="2:5">
      <c r="C69" s="1"/>
      <c r="D69" s="1"/>
      <c r="E69" s="1"/>
    </row>
    <row r="70" spans="2:5">
      <c r="C70" s="1"/>
      <c r="D70" s="1"/>
      <c r="E70" s="1"/>
    </row>
    <row r="71" spans="2:5">
      <c r="C71" s="1"/>
      <c r="D71" s="1"/>
      <c r="E71" s="1"/>
    </row>
    <row r="72" spans="2:5">
      <c r="C72" s="1"/>
      <c r="D72" s="1"/>
      <c r="E72" s="1"/>
    </row>
    <row r="73" spans="2:5">
      <c r="C73" s="1"/>
      <c r="D73" s="1"/>
      <c r="E73" s="1"/>
    </row>
    <row r="74" spans="2:5">
      <c r="C74" s="1"/>
      <c r="D74" s="1"/>
      <c r="E74" s="1"/>
    </row>
    <row r="75" spans="2:5">
      <c r="C75" s="1"/>
      <c r="D75" s="1"/>
      <c r="E75" s="1"/>
    </row>
    <row r="76" spans="2:5">
      <c r="C76" s="1"/>
      <c r="D76" s="1"/>
      <c r="E76" s="1"/>
    </row>
    <row r="77" spans="2:5">
      <c r="C77" s="1"/>
      <c r="D77" s="1"/>
      <c r="E77" s="1"/>
    </row>
    <row r="78" spans="2:5">
      <c r="C78" s="1"/>
      <c r="D78" s="1"/>
      <c r="E78" s="1"/>
    </row>
    <row r="79" spans="2:5">
      <c r="C79" s="1"/>
      <c r="D79" s="1"/>
      <c r="E79" s="1"/>
    </row>
    <row r="80" spans="2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42"/>
    </row>
    <row r="540" spans="2:5">
      <c r="B540" s="42"/>
    </row>
    <row r="541" spans="2:5">
      <c r="B541" s="3"/>
    </row>
  </sheetData>
  <sheetProtection password="C7AB" sheet="1" objects="1" scenarios="1"/>
  <mergeCells count="2">
    <mergeCell ref="B6:S6"/>
    <mergeCell ref="B7:S7"/>
  </mergeCells>
  <phoneticPr fontId="6" type="noConversion"/>
  <conditionalFormatting sqref="B12:B56">
    <cfRule type="cellIs" dxfId="20" priority="1" operator="equal">
      <formula>"NR3"</formula>
    </cfRule>
  </conditionalFormatting>
  <dataValidations count="1">
    <dataValidation allowBlank="1" showInputMessage="1" showErrorMessage="1" sqref="C5:C1048576 A1:B1048576 D3:I1048576 J44:J1048576 J3:J41 K3:K1048576 L42:L43 L3:M41 L44:M1048576 N3:N1048576 Q42:Q43 O3:Q41 O44:Q1048576 R3:R1048576 S3:S41 S44:S1048576 T3:XFD1048576 D1:XFD2"/>
  </dataValidations>
  <pageMargins left="0" right="0" top="0.51181102362204722" bottom="0.51181102362204722" header="0" footer="0.23622047244094491"/>
  <pageSetup paperSize="9" scale="65" fitToHeight="25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 enableFormatConditionsCalculation="0">
    <tabColor rgb="FFFFFF00"/>
    <pageSetUpPr fitToPage="1"/>
  </sheetPr>
  <dimension ref="B1:CC404"/>
  <sheetViews>
    <sheetView rightToLeft="1" topLeftCell="A22" zoomScale="90" zoomScaleNormal="90" workbookViewId="0"/>
  </sheetViews>
  <sheetFormatPr defaultColWidth="9.140625" defaultRowHeight="18"/>
  <cols>
    <col min="1" max="1" width="12.42578125" style="1" customWidth="1"/>
    <col min="2" max="2" width="29.85546875" style="2" customWidth="1"/>
    <col min="3" max="3" width="25.7109375" style="2" customWidth="1"/>
    <col min="4" max="4" width="5.7109375" style="2" bestFit="1" customWidth="1"/>
    <col min="5" max="5" width="11.28515625" style="2" bestFit="1" customWidth="1"/>
    <col min="6" max="6" width="28.85546875" style="1" bestFit="1" customWidth="1"/>
    <col min="7" max="7" width="12.28515625" style="1" bestFit="1" customWidth="1"/>
    <col min="8" max="8" width="20.85546875" style="1" bestFit="1" customWidth="1"/>
    <col min="9" max="9" width="10.7109375" style="1" bestFit="1" customWidth="1"/>
    <col min="10" max="10" width="15" style="1" customWidth="1"/>
    <col min="11" max="11" width="18" style="1" customWidth="1"/>
    <col min="12" max="12" width="9.140625" style="1" bestFit="1" customWidth="1"/>
    <col min="13" max="13" width="10.42578125" style="1" bestFit="1" customWidth="1"/>
    <col min="14" max="14" width="7.28515625" style="1" customWidth="1"/>
    <col min="15" max="26" width="5.7109375" style="1" customWidth="1"/>
    <col min="27" max="16384" width="9.140625" style="1"/>
  </cols>
  <sheetData>
    <row r="1" spans="2:81">
      <c r="B1" s="55" t="s">
        <v>206</v>
      </c>
      <c r="C1" s="78" t="s" vm="1">
        <v>271</v>
      </c>
    </row>
    <row r="2" spans="2:81">
      <c r="B2" s="55" t="s">
        <v>205</v>
      </c>
      <c r="C2" s="78" t="s">
        <v>272</v>
      </c>
    </row>
    <row r="3" spans="2:81">
      <c r="B3" s="55" t="s">
        <v>207</v>
      </c>
      <c r="C3" s="78" t="s">
        <v>273</v>
      </c>
    </row>
    <row r="4" spans="2:81">
      <c r="B4" s="55" t="s">
        <v>208</v>
      </c>
      <c r="C4" s="78">
        <v>162</v>
      </c>
    </row>
    <row r="6" spans="2:81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5"/>
    </row>
    <row r="7" spans="2:81" ht="26.25" customHeight="1">
      <c r="B7" s="233" t="s">
        <v>117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5"/>
    </row>
    <row r="8" spans="2:81" s="3" customFormat="1" ht="63">
      <c r="B8" s="21" t="s">
        <v>143</v>
      </c>
      <c r="C8" s="29" t="s">
        <v>59</v>
      </c>
      <c r="D8" s="70" t="s">
        <v>145</v>
      </c>
      <c r="E8" s="70" t="s">
        <v>144</v>
      </c>
      <c r="F8" s="70" t="s">
        <v>84</v>
      </c>
      <c r="G8" s="29" t="s">
        <v>129</v>
      </c>
      <c r="H8" s="29" t="s">
        <v>0</v>
      </c>
      <c r="I8" s="29" t="s">
        <v>133</v>
      </c>
      <c r="J8" s="29" t="s">
        <v>137</v>
      </c>
      <c r="K8" s="29" t="s">
        <v>74</v>
      </c>
      <c r="L8" s="70" t="s">
        <v>209</v>
      </c>
      <c r="M8" s="30" t="s">
        <v>211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CC8" s="1"/>
    </row>
    <row r="9" spans="2:81" s="3" customFormat="1" ht="14.25" customHeight="1">
      <c r="B9" s="15"/>
      <c r="C9" s="31"/>
      <c r="D9" s="16"/>
      <c r="E9" s="16"/>
      <c r="F9" s="31"/>
      <c r="G9" s="31"/>
      <c r="H9" s="31" t="s">
        <v>22</v>
      </c>
      <c r="I9" s="31" t="s">
        <v>80</v>
      </c>
      <c r="J9" s="31" t="s">
        <v>23</v>
      </c>
      <c r="K9" s="31" t="s">
        <v>20</v>
      </c>
      <c r="L9" s="31" t="s">
        <v>20</v>
      </c>
      <c r="M9" s="32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CC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CC10" s="1"/>
    </row>
    <row r="11" spans="2:81" s="153" customFormat="1" ht="18" customHeight="1">
      <c r="B11" s="79" t="s">
        <v>36</v>
      </c>
      <c r="C11" s="80"/>
      <c r="D11" s="80"/>
      <c r="E11" s="80"/>
      <c r="F11" s="80"/>
      <c r="G11" s="80"/>
      <c r="H11" s="88"/>
      <c r="I11" s="90"/>
      <c r="J11" s="88">
        <f>J12+J18</f>
        <v>416417.88284000009</v>
      </c>
      <c r="K11" s="80"/>
      <c r="L11" s="89">
        <v>1</v>
      </c>
      <c r="M11" s="89">
        <f>J11/'סכום נכסי הקרן'!$C$43</f>
        <v>8.3801590255229673E-3</v>
      </c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CC11" s="137"/>
    </row>
    <row r="12" spans="2:81" s="137" customFormat="1" ht="17.25" customHeight="1">
      <c r="B12" s="81" t="s">
        <v>266</v>
      </c>
      <c r="C12" s="82"/>
      <c r="D12" s="82"/>
      <c r="E12" s="82"/>
      <c r="F12" s="82"/>
      <c r="G12" s="82"/>
      <c r="H12" s="91"/>
      <c r="I12" s="93"/>
      <c r="J12" s="91">
        <v>93452.609930000006</v>
      </c>
      <c r="K12" s="82"/>
      <c r="L12" s="92">
        <v>0.23141839204802059</v>
      </c>
      <c r="M12" s="92">
        <f>J12/'סכום נכסי הקרן'!$C$43</f>
        <v>1.880677475286226E-3</v>
      </c>
    </row>
    <row r="13" spans="2:81" s="137" customFormat="1">
      <c r="B13" s="83" t="s">
        <v>2827</v>
      </c>
      <c r="C13" s="84">
        <v>35000</v>
      </c>
      <c r="D13" s="97" t="s">
        <v>32</v>
      </c>
      <c r="E13" s="84" t="s">
        <v>2100</v>
      </c>
      <c r="F13" s="97" t="s">
        <v>402</v>
      </c>
      <c r="G13" s="97" t="s">
        <v>190</v>
      </c>
      <c r="H13" s="94">
        <v>2517161.31</v>
      </c>
      <c r="I13" s="96">
        <v>760.24649999999997</v>
      </c>
      <c r="J13" s="94">
        <v>73599.481899999999</v>
      </c>
      <c r="K13" s="95">
        <v>4.8918394790456801E-2</v>
      </c>
      <c r="L13" s="95">
        <v>0.18225573121631697</v>
      </c>
      <c r="M13" s="95">
        <f>J13/'סכום נכסי הקרן'!$C$43</f>
        <v>1.4811452339934265E-3</v>
      </c>
    </row>
    <row r="14" spans="2:81" s="137" customFormat="1">
      <c r="B14" s="83" t="s">
        <v>2828</v>
      </c>
      <c r="C14" s="84">
        <v>3549</v>
      </c>
      <c r="D14" s="97" t="s">
        <v>32</v>
      </c>
      <c r="E14" s="84" t="s">
        <v>2101</v>
      </c>
      <c r="F14" s="97" t="s">
        <v>943</v>
      </c>
      <c r="G14" s="97" t="s">
        <v>191</v>
      </c>
      <c r="H14" s="94">
        <v>683.75</v>
      </c>
      <c r="I14" s="96">
        <v>785440.06140000001</v>
      </c>
      <c r="J14" s="94">
        <v>5370.4464200000002</v>
      </c>
      <c r="K14" s="95">
        <v>6.8375000000000005E-2</v>
      </c>
      <c r="L14" s="95">
        <v>1.3298933823543012E-2</v>
      </c>
      <c r="M14" s="95">
        <f>J14/'סכום נכסי הקרן'!$C$43</f>
        <v>1.0807699883278745E-4</v>
      </c>
    </row>
    <row r="15" spans="2:81" s="137" customFormat="1">
      <c r="B15" s="83" t="s">
        <v>2829</v>
      </c>
      <c r="C15" s="84">
        <v>347283</v>
      </c>
      <c r="D15" s="97" t="s">
        <v>32</v>
      </c>
      <c r="E15" s="84" t="s">
        <v>2093</v>
      </c>
      <c r="F15" s="97" t="s">
        <v>626</v>
      </c>
      <c r="G15" s="97" t="s">
        <v>190</v>
      </c>
      <c r="H15" s="94">
        <v>37772.880000000005</v>
      </c>
      <c r="I15" s="96">
        <v>5620.3950999999997</v>
      </c>
      <c r="J15" s="94">
        <v>8165.0006900000008</v>
      </c>
      <c r="K15" s="95">
        <v>3.8523610555743926E-3</v>
      </c>
      <c r="L15" s="95">
        <v>2.0219139221110235E-2</v>
      </c>
      <c r="M15" s="95">
        <f>J15/'סכום נכסי הקרן'!$C$43</f>
        <v>1.6431571996631869E-4</v>
      </c>
    </row>
    <row r="16" spans="2:81" s="137" customFormat="1">
      <c r="B16" s="83" t="s">
        <v>2830</v>
      </c>
      <c r="C16" s="84">
        <v>2007</v>
      </c>
      <c r="D16" s="97" t="s">
        <v>32</v>
      </c>
      <c r="E16" s="84" t="s">
        <v>2102</v>
      </c>
      <c r="F16" s="97" t="s">
        <v>402</v>
      </c>
      <c r="G16" s="97" t="s">
        <v>191</v>
      </c>
      <c r="H16" s="94">
        <v>546391.75</v>
      </c>
      <c r="I16" s="96">
        <v>513.18489999999997</v>
      </c>
      <c r="J16" s="94">
        <v>2803.9999600000001</v>
      </c>
      <c r="K16" s="95">
        <v>0.04</v>
      </c>
      <c r="L16" s="95">
        <v>6.9435959309426002E-3</v>
      </c>
      <c r="M16" s="95">
        <f>J16/'סכום נכסי הקרן'!$C$43</f>
        <v>5.642880995432332E-5</v>
      </c>
    </row>
    <row r="17" spans="2:13" s="137" customFormat="1">
      <c r="B17" s="83" t="s">
        <v>2919</v>
      </c>
      <c r="C17" s="84">
        <v>4960</v>
      </c>
      <c r="D17" s="97" t="s">
        <v>32</v>
      </c>
      <c r="E17" s="84" t="s">
        <v>2103</v>
      </c>
      <c r="F17" s="97" t="s">
        <v>217</v>
      </c>
      <c r="G17" s="97" t="s">
        <v>192</v>
      </c>
      <c r="H17" s="94">
        <v>820205.41</v>
      </c>
      <c r="I17" s="96">
        <v>100</v>
      </c>
      <c r="J17" s="94">
        <v>3513.67796</v>
      </c>
      <c r="K17" s="95">
        <v>7.6899999999999996E-2</v>
      </c>
      <c r="L17" s="95">
        <v>8.7009844271533788E-3</v>
      </c>
      <c r="M17" s="95">
        <f>J17/'סכום נכסי הקרן'!$C$43</f>
        <v>7.0710652166177079E-5</v>
      </c>
    </row>
    <row r="18" spans="2:13" s="137" customFormat="1">
      <c r="B18" s="81" t="s">
        <v>265</v>
      </c>
      <c r="C18" s="82"/>
      <c r="D18" s="82"/>
      <c r="E18" s="82"/>
      <c r="F18" s="82"/>
      <c r="G18" s="82"/>
      <c r="H18" s="91"/>
      <c r="I18" s="93"/>
      <c r="J18" s="91">
        <f>SUM(J19:J43)</f>
        <v>322965.27291000006</v>
      </c>
      <c r="K18" s="82"/>
      <c r="L18" s="92">
        <v>0.76858160795197938</v>
      </c>
      <c r="M18" s="92">
        <f>J18/'סכום נכסי הקרן'!$C$43</f>
        <v>6.4994815502367404E-3</v>
      </c>
    </row>
    <row r="19" spans="2:13" s="137" customFormat="1">
      <c r="B19" s="83" t="s">
        <v>2831</v>
      </c>
      <c r="C19" s="84">
        <v>7021</v>
      </c>
      <c r="D19" s="97" t="s">
        <v>32</v>
      </c>
      <c r="E19" s="84"/>
      <c r="F19" s="97" t="s">
        <v>828</v>
      </c>
      <c r="G19" s="97" t="s">
        <v>190</v>
      </c>
      <c r="H19" s="94">
        <v>390000</v>
      </c>
      <c r="I19" s="96">
        <v>71.206599999999995</v>
      </c>
      <c r="J19" s="94">
        <v>1068.05628</v>
      </c>
      <c r="K19" s="95">
        <v>1.9700000004697692E-2</v>
      </c>
      <c r="L19" s="95">
        <v>2.6448471275390783E-3</v>
      </c>
      <c r="M19" s="95">
        <f>J19/'סכום נכסי הקרן'!$C$43</f>
        <v>2.149398919557814E-5</v>
      </c>
    </row>
    <row r="20" spans="2:13" s="137" customFormat="1">
      <c r="B20" s="83" t="s">
        <v>2831</v>
      </c>
      <c r="C20" s="84">
        <v>7022</v>
      </c>
      <c r="D20" s="97" t="s">
        <v>32</v>
      </c>
      <c r="E20" s="84"/>
      <c r="F20" s="97" t="s">
        <v>828</v>
      </c>
      <c r="G20" s="97" t="s">
        <v>190</v>
      </c>
      <c r="H20" s="94">
        <v>660000</v>
      </c>
      <c r="I20" s="96">
        <v>14.3756</v>
      </c>
      <c r="J20" s="94">
        <v>364.90447999999998</v>
      </c>
      <c r="K20" s="95">
        <v>0.02</v>
      </c>
      <c r="L20" s="95">
        <v>9.0361957869311994E-4</v>
      </c>
      <c r="M20" s="95">
        <f>J20/'סכום נכסי הקרן'!$C$43</f>
        <v>7.3434828270829124E-6</v>
      </c>
    </row>
    <row r="21" spans="2:13" s="137" customFormat="1">
      <c r="B21" s="83" t="s">
        <v>2831</v>
      </c>
      <c r="C21" s="84">
        <v>7024</v>
      </c>
      <c r="D21" s="97" t="s">
        <v>32</v>
      </c>
      <c r="E21" s="84"/>
      <c r="F21" s="97" t="s">
        <v>828</v>
      </c>
      <c r="G21" s="97" t="s">
        <v>190</v>
      </c>
      <c r="H21" s="94">
        <v>170000</v>
      </c>
      <c r="I21" s="96">
        <v>157.39680000000001</v>
      </c>
      <c r="J21" s="94">
        <v>1029.09175</v>
      </c>
      <c r="K21" s="95">
        <v>0.02</v>
      </c>
      <c r="L21" s="95">
        <v>2.5483585555638164E-3</v>
      </c>
      <c r="M21" s="95">
        <f>J21/'סכום נכסי הקרן'!$C$43</f>
        <v>2.0709851503104874E-5</v>
      </c>
    </row>
    <row r="22" spans="2:13" s="137" customFormat="1">
      <c r="B22" s="83" t="s">
        <v>2832</v>
      </c>
      <c r="C22" s="84">
        <v>5511</v>
      </c>
      <c r="D22" s="97" t="s">
        <v>32</v>
      </c>
      <c r="E22" s="84"/>
      <c r="F22" s="97" t="s">
        <v>1585</v>
      </c>
      <c r="G22" s="97" t="s">
        <v>193</v>
      </c>
      <c r="H22" s="94">
        <v>4009.44</v>
      </c>
      <c r="I22" s="168">
        <v>0</v>
      </c>
      <c r="J22" s="169">
        <v>3.5E-4</v>
      </c>
      <c r="K22" s="95">
        <v>4.1632660181448219E-2</v>
      </c>
      <c r="L22" s="95">
        <v>0</v>
      </c>
      <c r="M22" s="138">
        <f>J22/'סכום נכסי הקרן'!$C$43</f>
        <v>7.0435391461322141E-12</v>
      </c>
    </row>
    <row r="23" spans="2:13" s="137" customFormat="1">
      <c r="B23" s="83" t="s">
        <v>2833</v>
      </c>
      <c r="C23" s="84" t="s">
        <v>2104</v>
      </c>
      <c r="D23" s="97" t="s">
        <v>32</v>
      </c>
      <c r="E23" s="84"/>
      <c r="F23" s="97" t="s">
        <v>943</v>
      </c>
      <c r="G23" s="97" t="s">
        <v>190</v>
      </c>
      <c r="H23" s="94">
        <v>89660</v>
      </c>
      <c r="I23" s="96">
        <v>1E-4</v>
      </c>
      <c r="J23" s="94">
        <v>3.5E-4</v>
      </c>
      <c r="K23" s="95">
        <v>3.1001587076563476E-3</v>
      </c>
      <c r="L23" s="95">
        <v>8.6671134468557903E-10</v>
      </c>
      <c r="M23" s="95">
        <f>J23/'סכום נכסי הקרן'!$C$43</f>
        <v>7.0435391461322141E-12</v>
      </c>
    </row>
    <row r="24" spans="2:13" s="137" customFormat="1">
      <c r="B24" s="83" t="s">
        <v>2834</v>
      </c>
      <c r="C24" s="84">
        <v>2994</v>
      </c>
      <c r="D24" s="97" t="s">
        <v>32</v>
      </c>
      <c r="E24" s="84"/>
      <c r="F24" s="97" t="s">
        <v>402</v>
      </c>
      <c r="G24" s="97" t="s">
        <v>192</v>
      </c>
      <c r="H24" s="94">
        <v>26021.29</v>
      </c>
      <c r="I24" s="96">
        <v>23245.120900000002</v>
      </c>
      <c r="J24" s="94">
        <v>25911.941629999998</v>
      </c>
      <c r="K24" s="95">
        <v>4.8157996146292813E-2</v>
      </c>
      <c r="L24" s="95">
        <v>6.4166210781575805E-2</v>
      </c>
      <c r="M24" s="95">
        <f>J24/'סכום נכסי הקרן'!$C$43</f>
        <v>5.2146221492342269E-4</v>
      </c>
    </row>
    <row r="25" spans="2:13" s="137" customFormat="1">
      <c r="B25" s="83" t="s">
        <v>2835</v>
      </c>
      <c r="C25" s="84" t="s">
        <v>2105</v>
      </c>
      <c r="D25" s="97" t="s">
        <v>32</v>
      </c>
      <c r="E25" s="84"/>
      <c r="F25" s="97" t="s">
        <v>943</v>
      </c>
      <c r="G25" s="97" t="s">
        <v>198</v>
      </c>
      <c r="H25" s="94">
        <v>11596</v>
      </c>
      <c r="I25" s="168">
        <v>0</v>
      </c>
      <c r="J25" s="169">
        <v>3.5E-4</v>
      </c>
      <c r="K25" s="95">
        <v>1.3030652711417453E-4</v>
      </c>
      <c r="L25" s="95">
        <v>0</v>
      </c>
      <c r="M25" s="95">
        <f>J25/'סכום נכסי הקרן'!$C$43</f>
        <v>7.0435391461322141E-12</v>
      </c>
    </row>
    <row r="26" spans="2:13" s="137" customFormat="1">
      <c r="B26" s="83" t="s">
        <v>2836</v>
      </c>
      <c r="C26" s="84">
        <v>330507</v>
      </c>
      <c r="D26" s="97" t="s">
        <v>32</v>
      </c>
      <c r="E26" s="84"/>
      <c r="F26" s="97" t="s">
        <v>828</v>
      </c>
      <c r="G26" s="97" t="s">
        <v>190</v>
      </c>
      <c r="H26" s="94">
        <v>6992.5099999999984</v>
      </c>
      <c r="I26" s="96">
        <v>70324.415099999998</v>
      </c>
      <c r="J26" s="94">
        <v>18912.492080000004</v>
      </c>
      <c r="K26" s="95">
        <v>8.2500026251311517E-2</v>
      </c>
      <c r="L26" s="95">
        <v>4.6833346977177621E-2</v>
      </c>
      <c r="M26" s="95">
        <f>J26/'סכום נכסי הקרן'!$C$43</f>
        <v>3.8060250947541564E-4</v>
      </c>
    </row>
    <row r="27" spans="2:13" s="137" customFormat="1">
      <c r="B27" s="83" t="s">
        <v>2837</v>
      </c>
      <c r="C27" s="84">
        <v>330506</v>
      </c>
      <c r="D27" s="97" t="s">
        <v>32</v>
      </c>
      <c r="E27" s="84"/>
      <c r="F27" s="97" t="s">
        <v>828</v>
      </c>
      <c r="G27" s="97" t="s">
        <v>190</v>
      </c>
      <c r="H27" s="94">
        <v>5108.59</v>
      </c>
      <c r="I27" s="96">
        <v>128739.68060000001</v>
      </c>
      <c r="J27" s="94">
        <v>25294.329380000006</v>
      </c>
      <c r="K27" s="95">
        <v>9.8000036448426919E-2</v>
      </c>
      <c r="L27" s="95">
        <v>6.2636806371027878E-2</v>
      </c>
      <c r="M27" s="95">
        <f>J27/'סכום נכסי הקרן'!$C$43</f>
        <v>5.090331404662635E-4</v>
      </c>
    </row>
    <row r="28" spans="2:13" s="137" customFormat="1">
      <c r="B28" s="83" t="s">
        <v>2838</v>
      </c>
      <c r="C28" s="84">
        <v>330500</v>
      </c>
      <c r="D28" s="97" t="s">
        <v>32</v>
      </c>
      <c r="E28" s="84"/>
      <c r="F28" s="97" t="s">
        <v>828</v>
      </c>
      <c r="G28" s="97" t="s">
        <v>192</v>
      </c>
      <c r="H28" s="94">
        <v>2903.21</v>
      </c>
      <c r="I28" s="96">
        <v>163022.54149999999</v>
      </c>
      <c r="J28" s="94">
        <v>20275.24062</v>
      </c>
      <c r="K28" s="95">
        <v>9.8000072237335437E-2</v>
      </c>
      <c r="L28" s="95">
        <v>5.0207945890239643E-2</v>
      </c>
      <c r="M28" s="95">
        <f>J28/'סכום נכסי הקרן'!$C$43</f>
        <v>4.0802700286919993E-4</v>
      </c>
    </row>
    <row r="29" spans="2:13" s="137" customFormat="1">
      <c r="B29" s="83" t="s">
        <v>2839</v>
      </c>
      <c r="C29" s="84">
        <v>330509</v>
      </c>
      <c r="D29" s="97" t="s">
        <v>32</v>
      </c>
      <c r="E29" s="84"/>
      <c r="F29" s="97" t="s">
        <v>828</v>
      </c>
      <c r="G29" s="97" t="s">
        <v>190</v>
      </c>
      <c r="H29" s="94">
        <v>4164.4800000000005</v>
      </c>
      <c r="I29" s="96">
        <v>107749.9777</v>
      </c>
      <c r="J29" s="94">
        <v>17257.883690000002</v>
      </c>
      <c r="K29" s="95">
        <v>7.8674892698795101E-2</v>
      </c>
      <c r="L29" s="95">
        <v>4.2736010226820643E-2</v>
      </c>
      <c r="M29" s="95">
        <f>J29/'סכום נכסי הקרן'!$C$43</f>
        <v>3.4730451242831906E-4</v>
      </c>
    </row>
    <row r="30" spans="2:13" s="137" customFormat="1">
      <c r="B30" s="83" t="s">
        <v>2840</v>
      </c>
      <c r="C30" s="84">
        <v>330501</v>
      </c>
      <c r="D30" s="97" t="s">
        <v>32</v>
      </c>
      <c r="E30" s="84"/>
      <c r="F30" s="97" t="s">
        <v>828</v>
      </c>
      <c r="G30" s="97" t="s">
        <v>192</v>
      </c>
      <c r="H30" s="94">
        <v>1699.22</v>
      </c>
      <c r="I30" s="168">
        <v>0</v>
      </c>
      <c r="J30" s="169">
        <v>3.5E-4</v>
      </c>
      <c r="K30" s="95">
        <v>9.7999884653094185E-2</v>
      </c>
      <c r="L30" s="95">
        <v>0</v>
      </c>
      <c r="M30" s="95">
        <f>J30/'סכום נכסי הקרן'!$C$43</f>
        <v>7.0435391461322141E-12</v>
      </c>
    </row>
    <row r="31" spans="2:13" s="137" customFormat="1">
      <c r="B31" s="83" t="s">
        <v>2841</v>
      </c>
      <c r="C31" s="84">
        <v>330502</v>
      </c>
      <c r="D31" s="97" t="s">
        <v>32</v>
      </c>
      <c r="E31" s="84"/>
      <c r="F31" s="97" t="s">
        <v>828</v>
      </c>
      <c r="G31" s="97" t="s">
        <v>192</v>
      </c>
      <c r="H31" s="94">
        <v>649.74</v>
      </c>
      <c r="I31" s="168">
        <v>0</v>
      </c>
      <c r="J31" s="169">
        <v>3.5E-4</v>
      </c>
      <c r="K31" s="95">
        <v>9.8000000000000004E-2</v>
      </c>
      <c r="L31" s="95">
        <v>0</v>
      </c>
      <c r="M31" s="95">
        <f>J31/'סכום נכסי הקרן'!$C$43</f>
        <v>7.0435391461322141E-12</v>
      </c>
    </row>
    <row r="32" spans="2:13" s="137" customFormat="1">
      <c r="B32" s="83" t="s">
        <v>2842</v>
      </c>
      <c r="C32" s="84">
        <v>330504</v>
      </c>
      <c r="D32" s="97" t="s">
        <v>32</v>
      </c>
      <c r="E32" s="84"/>
      <c r="F32" s="97" t="s">
        <v>828</v>
      </c>
      <c r="G32" s="97" t="s">
        <v>192</v>
      </c>
      <c r="H32" s="94">
        <v>1072.1199999999999</v>
      </c>
      <c r="I32" s="168">
        <v>0</v>
      </c>
      <c r="J32" s="169">
        <v>3.5E-4</v>
      </c>
      <c r="K32" s="95">
        <v>9.799999999999999E-2</v>
      </c>
      <c r="L32" s="95">
        <v>0</v>
      </c>
      <c r="M32" s="95">
        <f>J32/'סכום נכסי הקרן'!$C$43</f>
        <v>7.0435391461322141E-12</v>
      </c>
    </row>
    <row r="33" spans="2:13" s="137" customFormat="1">
      <c r="B33" s="83" t="s">
        <v>2843</v>
      </c>
      <c r="C33" s="84">
        <v>330503</v>
      </c>
      <c r="D33" s="97" t="s">
        <v>32</v>
      </c>
      <c r="E33" s="84"/>
      <c r="F33" s="97" t="s">
        <v>828</v>
      </c>
      <c r="G33" s="97" t="s">
        <v>192</v>
      </c>
      <c r="H33" s="94">
        <v>1006.17</v>
      </c>
      <c r="I33" s="168">
        <v>0</v>
      </c>
      <c r="J33" s="169">
        <v>3.5E-4</v>
      </c>
      <c r="K33" s="95">
        <v>9.8000389597740323E-2</v>
      </c>
      <c r="L33" s="95">
        <v>0</v>
      </c>
      <c r="M33" s="95">
        <f>J33/'סכום נכסי הקרן'!$C$43</f>
        <v>7.0435391461322141E-12</v>
      </c>
    </row>
    <row r="34" spans="2:13" s="137" customFormat="1">
      <c r="B34" s="83" t="s">
        <v>2844</v>
      </c>
      <c r="C34" s="84">
        <v>330510</v>
      </c>
      <c r="D34" s="97" t="s">
        <v>32</v>
      </c>
      <c r="E34" s="84"/>
      <c r="F34" s="97" t="s">
        <v>828</v>
      </c>
      <c r="G34" s="97" t="s">
        <v>190</v>
      </c>
      <c r="H34" s="94">
        <v>2394.7800000000002</v>
      </c>
      <c r="I34" s="96">
        <v>9.1866000000000003</v>
      </c>
      <c r="J34" s="94">
        <v>0.84611999999999998</v>
      </c>
      <c r="K34" s="95">
        <v>9.6799776228479781E-2</v>
      </c>
      <c r="L34" s="95">
        <v>2.0952622941867491E-6</v>
      </c>
      <c r="M34" s="95">
        <f>J34/'סכום נכסי הקרן'!$C$43</f>
        <v>1.7027655263786823E-8</v>
      </c>
    </row>
    <row r="35" spans="2:13" s="137" customFormat="1">
      <c r="B35" s="83" t="s">
        <v>2845</v>
      </c>
      <c r="C35" s="84">
        <v>330511</v>
      </c>
      <c r="D35" s="97" t="s">
        <v>32</v>
      </c>
      <c r="E35" s="84"/>
      <c r="F35" s="97" t="s">
        <v>828</v>
      </c>
      <c r="G35" s="97" t="s">
        <v>190</v>
      </c>
      <c r="H35" s="94">
        <v>1214.26</v>
      </c>
      <c r="I35" s="96">
        <v>143229.56080000001</v>
      </c>
      <c r="J35" s="94">
        <v>6688.8637800000006</v>
      </c>
      <c r="K35" s="95">
        <v>9.8000222753458738E-2</v>
      </c>
      <c r="L35" s="95">
        <v>1.6563754631949902E-2</v>
      </c>
      <c r="M35" s="95">
        <f>J35/'סכום נכסי הקרן'!$C$43</f>
        <v>1.3460935393593113E-4</v>
      </c>
    </row>
    <row r="36" spans="2:13" s="137" customFormat="1">
      <c r="B36" s="83" t="s">
        <v>2846</v>
      </c>
      <c r="C36" s="84">
        <v>330514</v>
      </c>
      <c r="D36" s="97" t="s">
        <v>32</v>
      </c>
      <c r="E36" s="84"/>
      <c r="F36" s="97" t="s">
        <v>402</v>
      </c>
      <c r="G36" s="97" t="s">
        <v>190</v>
      </c>
      <c r="H36" s="94">
        <v>373590</v>
      </c>
      <c r="I36" s="96">
        <v>355.98360000000002</v>
      </c>
      <c r="J36" s="94">
        <v>5114.8689700000004</v>
      </c>
      <c r="K36" s="95">
        <v>0.10395392896767011</v>
      </c>
      <c r="L36" s="95">
        <v>1.2666042751083552E-2</v>
      </c>
      <c r="M36" s="95">
        <f>J36/'סכום נכסי הקרן'!$C$43</f>
        <v>1.0293365662151988E-4</v>
      </c>
    </row>
    <row r="37" spans="2:13" s="137" customFormat="1">
      <c r="B37" s="83" t="s">
        <v>2847</v>
      </c>
      <c r="C37" s="84">
        <v>3610</v>
      </c>
      <c r="D37" s="97" t="s">
        <v>32</v>
      </c>
      <c r="E37" s="84"/>
      <c r="F37" s="97" t="s">
        <v>402</v>
      </c>
      <c r="G37" s="97" t="s">
        <v>190</v>
      </c>
      <c r="H37" s="94">
        <v>667731</v>
      </c>
      <c r="I37" s="96">
        <v>340.27800000000002</v>
      </c>
      <c r="J37" s="94">
        <v>8738.6569399999989</v>
      </c>
      <c r="K37" s="95">
        <v>9.7750042394568928E-2</v>
      </c>
      <c r="L37" s="95">
        <v>2.163969459203819E-2</v>
      </c>
      <c r="M37" s="95">
        <f>J37/'סכום נכסי הקרן'!$C$43</f>
        <v>1.7586020640431412E-4</v>
      </c>
    </row>
    <row r="38" spans="2:13" s="137" customFormat="1">
      <c r="B38" s="83" t="s">
        <v>2848</v>
      </c>
      <c r="C38" s="84">
        <v>3865</v>
      </c>
      <c r="D38" s="97" t="s">
        <v>32</v>
      </c>
      <c r="E38" s="84"/>
      <c r="F38" s="97" t="s">
        <v>402</v>
      </c>
      <c r="G38" s="97" t="s">
        <v>190</v>
      </c>
      <c r="H38" s="94">
        <v>342654</v>
      </c>
      <c r="I38" s="96">
        <v>349.93360000000001</v>
      </c>
      <c r="J38" s="94">
        <v>4611.5904499999997</v>
      </c>
      <c r="K38" s="95">
        <v>7.9229139736482351E-2</v>
      </c>
      <c r="L38" s="95">
        <v>1.141976502873907E-2</v>
      </c>
      <c r="M38" s="95">
        <f>J38/'סכום נכסי הקרן'!$C$43</f>
        <v>9.2805479601441342E-5</v>
      </c>
    </row>
    <row r="39" spans="2:13" s="137" customFormat="1">
      <c r="B39" s="83" t="s">
        <v>2849</v>
      </c>
      <c r="C39" s="84">
        <v>45499</v>
      </c>
      <c r="D39" s="97" t="s">
        <v>32</v>
      </c>
      <c r="E39" s="84"/>
      <c r="F39" s="97" t="s">
        <v>828</v>
      </c>
      <c r="G39" s="97" t="s">
        <v>190</v>
      </c>
      <c r="H39" s="94">
        <v>2401791</v>
      </c>
      <c r="I39" s="96">
        <v>214.66650000000001</v>
      </c>
      <c r="J39" s="94">
        <v>19829.363249999999</v>
      </c>
      <c r="K39" s="95">
        <v>0.10999997297850476</v>
      </c>
      <c r="L39" s="95">
        <v>4.9103811676189435E-2</v>
      </c>
      <c r="M39" s="95">
        <f>J39/'סכום נכסי הקרן'!$C$43</f>
        <v>3.9905398941214424E-4</v>
      </c>
    </row>
    <row r="40" spans="2:13" s="137" customFormat="1">
      <c r="B40" s="83" t="s">
        <v>2850</v>
      </c>
      <c r="C40" s="84">
        <v>4654</v>
      </c>
      <c r="D40" s="97" t="s">
        <v>32</v>
      </c>
      <c r="E40" s="84"/>
      <c r="F40" s="97" t="s">
        <v>828</v>
      </c>
      <c r="G40" s="97" t="s">
        <v>193</v>
      </c>
      <c r="H40" s="94">
        <v>2914010</v>
      </c>
      <c r="I40" s="96">
        <v>444.3981</v>
      </c>
      <c r="J40" s="94">
        <v>66967.326960000006</v>
      </c>
      <c r="K40" s="84"/>
      <c r="L40" s="95">
        <v>0.1658324057128584</v>
      </c>
      <c r="M40" s="95">
        <f>J40/'סכום נכסי הקרן'!$C$43</f>
        <v>1.3476771112988434E-3</v>
      </c>
    </row>
    <row r="41" spans="2:13" s="137" customFormat="1">
      <c r="B41" s="83" t="s">
        <v>2851</v>
      </c>
      <c r="C41" s="84">
        <v>386423</v>
      </c>
      <c r="D41" s="97" t="s">
        <v>32</v>
      </c>
      <c r="E41" s="84"/>
      <c r="F41" s="97" t="s">
        <v>828</v>
      </c>
      <c r="G41" s="97" t="s">
        <v>190</v>
      </c>
      <c r="H41" s="94">
        <v>2201731</v>
      </c>
      <c r="I41" s="96">
        <v>284.15499999999997</v>
      </c>
      <c r="J41" s="94">
        <v>24061.840250000001</v>
      </c>
      <c r="K41" s="95">
        <v>5.0064310267650111E-2</v>
      </c>
      <c r="L41" s="95">
        <v>5.9584771196248831E-2</v>
      </c>
      <c r="M41" s="95">
        <f>J41/'סכום נכסי הקרן'!$C$43</f>
        <v>4.8423003922529927E-4</v>
      </c>
    </row>
    <row r="42" spans="2:13" s="137" customFormat="1">
      <c r="B42" s="83" t="s">
        <v>2852</v>
      </c>
      <c r="C42" s="84">
        <v>4637</v>
      </c>
      <c r="D42" s="97" t="s">
        <v>32</v>
      </c>
      <c r="E42" s="84"/>
      <c r="F42" s="97" t="s">
        <v>828</v>
      </c>
      <c r="G42" s="97" t="s">
        <v>193</v>
      </c>
      <c r="H42" s="94">
        <v>10439574.587242002</v>
      </c>
      <c r="I42" s="96">
        <v>81.530600000000007</v>
      </c>
      <c r="J42" s="94">
        <v>43392.876559999997</v>
      </c>
      <c r="K42" s="95">
        <v>8.3339260001584009E-2</v>
      </c>
      <c r="L42" s="95">
        <v>7.6271420073738438E-2</v>
      </c>
      <c r="M42" s="95">
        <f>J42/'סכום נכסי הקרן'!$C$43</f>
        <v>8.7325549918183701E-4</v>
      </c>
    </row>
    <row r="43" spans="2:13" s="137" customFormat="1">
      <c r="B43" s="83" t="s">
        <v>2853</v>
      </c>
      <c r="C43" s="84">
        <v>4811</v>
      </c>
      <c r="D43" s="97" t="s">
        <v>32</v>
      </c>
      <c r="E43" s="84"/>
      <c r="F43" s="97" t="s">
        <v>828</v>
      </c>
      <c r="G43" s="97" t="s">
        <v>190</v>
      </c>
      <c r="H43" s="94">
        <v>3114713</v>
      </c>
      <c r="I43" s="96">
        <v>279.1934</v>
      </c>
      <c r="J43" s="94">
        <v>33445.097269999998</v>
      </c>
      <c r="K43" s="95">
        <v>0.16079897561893164</v>
      </c>
      <c r="L43" s="95">
        <v>8.2820700651490539E-2</v>
      </c>
      <c r="M43" s="95">
        <f>J43/'סכום נכסי הקרן'!$C$43</f>
        <v>6.7306243390698466E-4</v>
      </c>
    </row>
    <row r="44" spans="2:13" s="137" customFormat="1">
      <c r="B44" s="162"/>
    </row>
    <row r="45" spans="2:13" s="137" customFormat="1">
      <c r="B45" s="162"/>
    </row>
    <row r="46" spans="2:13" s="137" customFormat="1">
      <c r="B46" s="163" t="s">
        <v>2825</v>
      </c>
    </row>
    <row r="47" spans="2:13" s="137" customFormat="1">
      <c r="B47" s="163" t="s">
        <v>139</v>
      </c>
    </row>
    <row r="48" spans="2:13" s="137" customFormat="1">
      <c r="B48" s="164"/>
      <c r="H48" s="94"/>
      <c r="I48" s="96"/>
      <c r="J48" s="94"/>
    </row>
    <row r="49" spans="2:10" s="137" customFormat="1">
      <c r="B49" s="162"/>
      <c r="J49" s="170"/>
    </row>
    <row r="50" spans="2:10" s="137" customFormat="1">
      <c r="B50" s="162"/>
    </row>
    <row r="51" spans="2:10" s="137" customFormat="1">
      <c r="B51" s="162"/>
      <c r="H51" s="94"/>
      <c r="I51" s="96"/>
      <c r="J51" s="94"/>
    </row>
    <row r="52" spans="2:10" s="137" customFormat="1">
      <c r="B52" s="162"/>
    </row>
    <row r="53" spans="2:10">
      <c r="C53" s="1"/>
      <c r="D53" s="1"/>
      <c r="E53" s="1"/>
    </row>
    <row r="54" spans="2:10">
      <c r="C54" s="1"/>
      <c r="D54" s="1"/>
      <c r="E54" s="1"/>
    </row>
    <row r="55" spans="2:10">
      <c r="C55" s="1"/>
      <c r="D55" s="1"/>
      <c r="E55" s="1"/>
    </row>
    <row r="56" spans="2:10">
      <c r="C56" s="1"/>
      <c r="D56" s="1"/>
      <c r="E56" s="1"/>
    </row>
    <row r="57" spans="2:10">
      <c r="C57" s="1"/>
      <c r="D57" s="1"/>
      <c r="E57" s="1"/>
    </row>
    <row r="58" spans="2:10">
      <c r="C58" s="1"/>
      <c r="D58" s="1"/>
      <c r="E58" s="1"/>
    </row>
    <row r="59" spans="2:10">
      <c r="C59" s="1"/>
      <c r="D59" s="1"/>
      <c r="E59" s="1"/>
    </row>
    <row r="60" spans="2:10">
      <c r="C60" s="1"/>
      <c r="D60" s="1"/>
      <c r="E60" s="1"/>
    </row>
    <row r="61" spans="2:10">
      <c r="C61" s="1"/>
      <c r="D61" s="1"/>
      <c r="E61" s="1"/>
    </row>
    <row r="62" spans="2:10">
      <c r="C62" s="1"/>
      <c r="D62" s="1"/>
      <c r="E62" s="1"/>
    </row>
    <row r="63" spans="2:10">
      <c r="C63" s="1"/>
      <c r="D63" s="1"/>
      <c r="E63" s="1"/>
    </row>
    <row r="64" spans="2:10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B402" s="42"/>
      <c r="C402" s="1"/>
      <c r="D402" s="1"/>
      <c r="E402" s="1"/>
    </row>
    <row r="403" spans="2:5">
      <c r="B403" s="42"/>
      <c r="C403" s="1"/>
      <c r="D403" s="1"/>
      <c r="E403" s="1"/>
    </row>
    <row r="404" spans="2:5">
      <c r="B404" s="3"/>
      <c r="C404" s="1"/>
      <c r="D404" s="1"/>
      <c r="E404" s="1"/>
    </row>
  </sheetData>
  <sheetProtection password="C7AB" sheet="1" objects="1" scenarios="1"/>
  <mergeCells count="2">
    <mergeCell ref="B6:M6"/>
    <mergeCell ref="B7:M7"/>
  </mergeCells>
  <phoneticPr fontId="6" type="noConversion"/>
  <dataValidations count="1">
    <dataValidation allowBlank="1" showInputMessage="1" showErrorMessage="1" sqref="Q1:XFD2 C5:C1048576 I3:J21 D3:G1048576 A1:B1048576 H56:K1048576 I23:J50 H3:H48 K3:K51 H51:J51 L3:XFD1048576 D1:O2"/>
  </dataValidations>
  <pageMargins left="0" right="0" top="0.51181102362204722" bottom="0.51181102362204722" header="0" footer="0.23622047244094491"/>
  <pageSetup paperSize="9" scale="69" fitToHeight="25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 enableFormatConditionsCalculation="0">
    <tabColor indexed="43"/>
    <pageSetUpPr fitToPage="1"/>
  </sheetPr>
  <dimension ref="B1:AI634"/>
  <sheetViews>
    <sheetView rightToLeft="1" topLeftCell="A24" zoomScale="90" zoomScaleNormal="90" workbookViewId="0">
      <selection activeCell="C24" sqref="C24"/>
    </sheetView>
  </sheetViews>
  <sheetFormatPr defaultColWidth="9.140625" defaultRowHeight="18"/>
  <cols>
    <col min="1" max="1" width="6.28515625" style="1" customWidth="1"/>
    <col min="2" max="2" width="40.5703125" style="2" bestFit="1" customWidth="1"/>
    <col min="3" max="3" width="32.28515625" style="2" customWidth="1"/>
    <col min="4" max="4" width="12.28515625" style="1" bestFit="1" customWidth="1"/>
    <col min="5" max="5" width="11.28515625" style="1" bestFit="1" customWidth="1"/>
    <col min="6" max="6" width="14.28515625" style="1" bestFit="1" customWidth="1"/>
    <col min="7" max="7" width="10.7109375" style="1" bestFit="1" customWidth="1"/>
    <col min="8" max="8" width="11.28515625" style="1" bestFit="1" customWidth="1"/>
    <col min="9" max="9" width="18.140625" style="1" bestFit="1" customWidth="1"/>
    <col min="10" max="10" width="9.140625" style="1" bestFit="1" customWidth="1"/>
    <col min="11" max="11" width="9" style="1" bestFit="1" customWidth="1"/>
    <col min="12" max="22" width="5.7109375" style="1" customWidth="1"/>
    <col min="23" max="16384" width="9.140625" style="1"/>
  </cols>
  <sheetData>
    <row r="1" spans="2:35">
      <c r="B1" s="55" t="s">
        <v>206</v>
      </c>
      <c r="C1" s="78" t="s" vm="1">
        <v>271</v>
      </c>
    </row>
    <row r="2" spans="2:35">
      <c r="B2" s="55" t="s">
        <v>205</v>
      </c>
      <c r="C2" s="78" t="s">
        <v>272</v>
      </c>
    </row>
    <row r="3" spans="2:35">
      <c r="B3" s="55" t="s">
        <v>207</v>
      </c>
      <c r="C3" s="78" t="s">
        <v>273</v>
      </c>
    </row>
    <row r="4" spans="2:35">
      <c r="B4" s="55" t="s">
        <v>208</v>
      </c>
      <c r="C4" s="78">
        <v>162</v>
      </c>
    </row>
    <row r="6" spans="2:35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5"/>
    </row>
    <row r="7" spans="2:35" ht="26.25" customHeight="1">
      <c r="B7" s="233" t="s">
        <v>124</v>
      </c>
      <c r="C7" s="234"/>
      <c r="D7" s="234"/>
      <c r="E7" s="234"/>
      <c r="F7" s="234"/>
      <c r="G7" s="234"/>
      <c r="H7" s="234"/>
      <c r="I7" s="234"/>
      <c r="J7" s="234"/>
      <c r="K7" s="235"/>
    </row>
    <row r="8" spans="2:35" s="3" customFormat="1" ht="78.75">
      <c r="B8" s="21" t="s">
        <v>143</v>
      </c>
      <c r="C8" s="29" t="s">
        <v>59</v>
      </c>
      <c r="D8" s="29" t="s">
        <v>129</v>
      </c>
      <c r="E8" s="29" t="s">
        <v>130</v>
      </c>
      <c r="F8" s="29" t="s">
        <v>0</v>
      </c>
      <c r="G8" s="29" t="s">
        <v>133</v>
      </c>
      <c r="H8" s="29" t="s">
        <v>137</v>
      </c>
      <c r="I8" s="29" t="s">
        <v>74</v>
      </c>
      <c r="J8" s="70" t="s">
        <v>209</v>
      </c>
      <c r="K8" s="30" t="s">
        <v>211</v>
      </c>
      <c r="AI8" s="1"/>
    </row>
    <row r="9" spans="2:35" s="3" customFormat="1" ht="21" customHeight="1">
      <c r="B9" s="15"/>
      <c r="C9" s="16"/>
      <c r="D9" s="16"/>
      <c r="E9" s="31" t="s">
        <v>24</v>
      </c>
      <c r="F9" s="31" t="s">
        <v>22</v>
      </c>
      <c r="G9" s="31" t="s">
        <v>80</v>
      </c>
      <c r="H9" s="31" t="s">
        <v>23</v>
      </c>
      <c r="I9" s="31" t="s">
        <v>20</v>
      </c>
      <c r="J9" s="31" t="s">
        <v>20</v>
      </c>
      <c r="K9" s="32" t="s">
        <v>20</v>
      </c>
      <c r="AI9" s="1"/>
    </row>
    <row r="10" spans="2:35" s="4" customFormat="1" ht="18" customHeight="1">
      <c r="B10" s="18"/>
      <c r="C10" s="19" t="s">
        <v>1</v>
      </c>
      <c r="D10" s="19" t="s">
        <v>3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0" t="s">
        <v>10</v>
      </c>
      <c r="AI10" s="1"/>
    </row>
    <row r="11" spans="2:35" s="4" customFormat="1" ht="18" customHeight="1">
      <c r="B11" s="79" t="s">
        <v>2106</v>
      </c>
      <c r="C11" s="80"/>
      <c r="D11" s="80"/>
      <c r="E11" s="80"/>
      <c r="F11" s="88"/>
      <c r="G11" s="90"/>
      <c r="H11" s="88">
        <v>759185.9714800003</v>
      </c>
      <c r="I11" s="80"/>
      <c r="J11" s="89">
        <v>1</v>
      </c>
      <c r="K11" s="89">
        <f>H11/'סכום נכסי הקרן'!$C$43</f>
        <v>1.5278160312325133E-2</v>
      </c>
      <c r="AI11" s="1"/>
    </row>
    <row r="12" spans="2:35" s="137" customFormat="1" ht="21" customHeight="1">
      <c r="B12" s="81" t="s">
        <v>42</v>
      </c>
      <c r="C12" s="82"/>
      <c r="D12" s="82"/>
      <c r="E12" s="82"/>
      <c r="F12" s="91"/>
      <c r="G12" s="93"/>
      <c r="H12" s="91">
        <f>H13+H26</f>
        <v>214022.29554000002</v>
      </c>
      <c r="I12" s="82"/>
      <c r="J12" s="92">
        <v>0.28658435041397706</v>
      </c>
      <c r="K12" s="92">
        <f>H12/'סכום נכסי הקרן'!$C$43</f>
        <v>4.3070697622316226E-3</v>
      </c>
    </row>
    <row r="13" spans="2:35" s="137" customFormat="1">
      <c r="B13" s="101" t="s">
        <v>260</v>
      </c>
      <c r="C13" s="82"/>
      <c r="D13" s="82"/>
      <c r="E13" s="82"/>
      <c r="F13" s="91"/>
      <c r="G13" s="93"/>
      <c r="H13" s="91">
        <f>SUM(H14:H24)</f>
        <v>78382.428750000006</v>
      </c>
      <c r="I13" s="82"/>
      <c r="J13" s="92">
        <v>0.1079194752904603</v>
      </c>
      <c r="K13" s="92">
        <f>H13/'סכום נכסי הקרן'!$C$43</f>
        <v>1.5773991579129832E-3</v>
      </c>
    </row>
    <row r="14" spans="2:35" s="137" customFormat="1">
      <c r="B14" s="87" t="s">
        <v>2107</v>
      </c>
      <c r="C14" s="84">
        <v>5271</v>
      </c>
      <c r="D14" s="97" t="s">
        <v>190</v>
      </c>
      <c r="E14" s="117">
        <v>42368</v>
      </c>
      <c r="F14" s="94">
        <v>594757</v>
      </c>
      <c r="G14" s="96">
        <v>88.221000000000004</v>
      </c>
      <c r="H14" s="94">
        <v>2017.99839</v>
      </c>
      <c r="I14" s="95">
        <v>6.3500000000000001E-2</v>
      </c>
      <c r="J14" s="95">
        <v>2.6581081129120432E-3</v>
      </c>
      <c r="K14" s="95">
        <f>H14/'סכום נכסי הקרן'!$C$43</f>
        <v>4.0611001876562234E-5</v>
      </c>
    </row>
    <row r="15" spans="2:35" s="137" customFormat="1">
      <c r="B15" s="87" t="s">
        <v>2108</v>
      </c>
      <c r="C15" s="84">
        <v>5224</v>
      </c>
      <c r="D15" s="97" t="s">
        <v>190</v>
      </c>
      <c r="E15" s="117">
        <v>40802</v>
      </c>
      <c r="F15" s="94">
        <v>6373429.8399999999</v>
      </c>
      <c r="G15" s="96">
        <v>160.56469999999999</v>
      </c>
      <c r="H15" s="94">
        <v>39357.958310000002</v>
      </c>
      <c r="I15" s="95">
        <v>0.10290296354158364</v>
      </c>
      <c r="J15" s="95">
        <v>5.1842315043405453E-2</v>
      </c>
      <c r="K15" s="95">
        <f>H15/'סכום נכסי הקרן'!$C$43</f>
        <v>7.9205520019521333E-4</v>
      </c>
    </row>
    <row r="16" spans="2:35" s="137" customFormat="1">
      <c r="B16" s="87" t="s">
        <v>2109</v>
      </c>
      <c r="C16" s="84">
        <v>5260</v>
      </c>
      <c r="D16" s="97" t="s">
        <v>191</v>
      </c>
      <c r="E16" s="117">
        <v>42295</v>
      </c>
      <c r="F16" s="94">
        <v>583674</v>
      </c>
      <c r="G16" s="96">
        <v>97.187299999999993</v>
      </c>
      <c r="H16" s="94">
        <v>567.25699999999995</v>
      </c>
      <c r="I16" s="95">
        <v>6.4444439999999992E-2</v>
      </c>
      <c r="J16" s="95">
        <v>7.4719109850535949E-4</v>
      </c>
      <c r="K16" s="95">
        <f>H16/'סכום נכסי הקרן'!$C$43</f>
        <v>1.1415705386907203E-5</v>
      </c>
    </row>
    <row r="17" spans="2:11" s="137" customFormat="1">
      <c r="B17" s="87" t="s">
        <v>2110</v>
      </c>
      <c r="C17" s="84">
        <v>5226</v>
      </c>
      <c r="D17" s="97" t="s">
        <v>191</v>
      </c>
      <c r="E17" s="117">
        <v>40941</v>
      </c>
      <c r="F17" s="94">
        <v>3684907</v>
      </c>
      <c r="G17" s="96">
        <v>106.44580000000001</v>
      </c>
      <c r="H17" s="94">
        <v>3922.4287400000003</v>
      </c>
      <c r="I17" s="95">
        <v>6.4444439999999992E-2</v>
      </c>
      <c r="J17" s="95">
        <v>5.1666243678783934E-3</v>
      </c>
      <c r="K17" s="95">
        <f>H17/'סכום נכסי הקרן'!$C$43</f>
        <v>7.893651536601159E-5</v>
      </c>
    </row>
    <row r="18" spans="2:11" s="137" customFormat="1">
      <c r="B18" s="87" t="s">
        <v>2111</v>
      </c>
      <c r="C18" s="84">
        <v>5028</v>
      </c>
      <c r="D18" s="97" t="s">
        <v>190</v>
      </c>
      <c r="E18" s="117">
        <v>39349</v>
      </c>
      <c r="F18" s="94">
        <v>1628250</v>
      </c>
      <c r="G18" s="96">
        <v>63.872300000000003</v>
      </c>
      <c r="H18" s="94">
        <v>3999.8427700000002</v>
      </c>
      <c r="I18" s="95">
        <v>0.1</v>
      </c>
      <c r="J18" s="95">
        <v>5.2685941525005778E-3</v>
      </c>
      <c r="K18" s="95">
        <f>H18/'סכום נכסי הקרן'!$C$43</f>
        <v>8.0494426082482602E-5</v>
      </c>
    </row>
    <row r="19" spans="2:11" s="137" customFormat="1">
      <c r="B19" s="87" t="s">
        <v>2112</v>
      </c>
      <c r="C19" s="84">
        <v>5074</v>
      </c>
      <c r="D19" s="97" t="s">
        <v>190</v>
      </c>
      <c r="E19" s="117">
        <v>38925</v>
      </c>
      <c r="F19" s="94">
        <v>1183701</v>
      </c>
      <c r="G19" s="96">
        <v>68.598399999999998</v>
      </c>
      <c r="H19" s="94">
        <v>3122.9517999999998</v>
      </c>
      <c r="I19" s="95">
        <v>1.7623785060317403E-2</v>
      </c>
      <c r="J19" s="95">
        <v>4.1135530914934324E-3</v>
      </c>
      <c r="K19" s="95">
        <f>H19/'סכום נכסי הקרן'!$C$43</f>
        <v>6.2847523585097306E-5</v>
      </c>
    </row>
    <row r="20" spans="2:11" s="137" customFormat="1">
      <c r="B20" s="87" t="s">
        <v>2113</v>
      </c>
      <c r="C20" s="84">
        <v>5277</v>
      </c>
      <c r="D20" s="97" t="s">
        <v>190</v>
      </c>
      <c r="E20" s="117">
        <v>42545</v>
      </c>
      <c r="F20" s="94">
        <v>669357</v>
      </c>
      <c r="G20" s="96">
        <v>100</v>
      </c>
      <c r="H20" s="94">
        <v>2574.3470200000002</v>
      </c>
      <c r="I20" s="95">
        <v>3.3416666666666664E-2</v>
      </c>
      <c r="J20" s="95">
        <v>3.3909307030284314E-3</v>
      </c>
      <c r="K20" s="95">
        <f>H20/'סכום נכסי הקרן'!$C$43</f>
        <v>5.180718288885374E-5</v>
      </c>
    </row>
    <row r="21" spans="2:11" s="137" customFormat="1">
      <c r="B21" s="87" t="s">
        <v>2114</v>
      </c>
      <c r="C21" s="84">
        <v>5123</v>
      </c>
      <c r="D21" s="97" t="s">
        <v>190</v>
      </c>
      <c r="E21" s="117">
        <v>40668</v>
      </c>
      <c r="F21" s="94">
        <v>1439970</v>
      </c>
      <c r="G21" s="96">
        <v>124.2462</v>
      </c>
      <c r="H21" s="94">
        <v>6880.9094100000002</v>
      </c>
      <c r="I21" s="95">
        <v>9.45945945945946E-3</v>
      </c>
      <c r="J21" s="95">
        <v>9.0635360352957581E-3</v>
      </c>
      <c r="K21" s="95">
        <f>H21/'סכום נכסי הקרן'!$C$43</f>
        <v>1.3847415654378434E-4</v>
      </c>
    </row>
    <row r="22" spans="2:11" s="137" customFormat="1" ht="16.5" customHeight="1">
      <c r="B22" s="87" t="s">
        <v>2115</v>
      </c>
      <c r="C22" s="84">
        <v>5067</v>
      </c>
      <c r="D22" s="97" t="s">
        <v>190</v>
      </c>
      <c r="E22" s="117">
        <v>38727</v>
      </c>
      <c r="F22" s="94">
        <v>2149426.58</v>
      </c>
      <c r="G22" s="96">
        <v>61.252200000000002</v>
      </c>
      <c r="H22" s="94">
        <v>5063.5323399999997</v>
      </c>
      <c r="I22" s="95">
        <v>5.4199562790193494E-2</v>
      </c>
      <c r="J22" s="95">
        <v>6.6696863880780907E-3</v>
      </c>
      <c r="K22" s="95">
        <f>H22/'סכום נכסי הקרן'!$C$43</f>
        <v>1.0190053786998985E-4</v>
      </c>
    </row>
    <row r="23" spans="2:11" s="137" customFormat="1" ht="16.5" customHeight="1">
      <c r="B23" s="87" t="s">
        <v>2116</v>
      </c>
      <c r="C23" s="84">
        <v>5081</v>
      </c>
      <c r="D23" s="97" t="s">
        <v>190</v>
      </c>
      <c r="E23" s="117">
        <v>39379</v>
      </c>
      <c r="F23" s="94">
        <v>2986662</v>
      </c>
      <c r="G23" s="96">
        <v>82.716899999999995</v>
      </c>
      <c r="H23" s="94">
        <v>9501.4438499999997</v>
      </c>
      <c r="I23" s="95">
        <v>2.5000000000000001E-2</v>
      </c>
      <c r="J23" s="95">
        <v>1.2515304822449952E-2</v>
      </c>
      <c r="K23" s="95">
        <f>H23/'סכום נכסי הקרן'!$C$43</f>
        <v>1.9121083343500621E-4</v>
      </c>
    </row>
    <row r="24" spans="2:11" s="137" customFormat="1" ht="16.5" customHeight="1">
      <c r="B24" s="87" t="s">
        <v>2118</v>
      </c>
      <c r="C24" s="84">
        <v>2162</v>
      </c>
      <c r="D24" s="97" t="s">
        <v>190</v>
      </c>
      <c r="E24" s="117">
        <v>38495</v>
      </c>
      <c r="F24" s="94">
        <v>895491</v>
      </c>
      <c r="G24" s="96">
        <v>39.887799999999999</v>
      </c>
      <c r="H24" s="94">
        <v>1373.7591200000002</v>
      </c>
      <c r="I24" s="95">
        <v>5.7574501404817832E-3</v>
      </c>
      <c r="J24" s="95">
        <v>1.8095159441920614E-3</v>
      </c>
      <c r="K24" s="95">
        <f>H24/'סכום נכסי הקרן'!$C$43</f>
        <v>2.7646074683074692E-5</v>
      </c>
    </row>
    <row r="25" spans="2:11" s="137" customFormat="1">
      <c r="B25" s="83"/>
      <c r="C25" s="84"/>
      <c r="D25" s="84"/>
      <c r="E25" s="84"/>
      <c r="F25" s="94"/>
      <c r="G25" s="96"/>
      <c r="H25" s="84"/>
      <c r="I25" s="84"/>
      <c r="J25" s="95"/>
      <c r="K25" s="84"/>
    </row>
    <row r="26" spans="2:11" s="137" customFormat="1">
      <c r="B26" s="101" t="s">
        <v>264</v>
      </c>
      <c r="C26" s="82"/>
      <c r="D26" s="82"/>
      <c r="E26" s="82"/>
      <c r="F26" s="91"/>
      <c r="G26" s="93"/>
      <c r="H26" s="91">
        <v>135639.86679000003</v>
      </c>
      <c r="I26" s="82"/>
      <c r="J26" s="92">
        <v>0.17866487512351678</v>
      </c>
      <c r="K26" s="92">
        <f>H26/'סכום נכסי הקרן'!$C$43</f>
        <v>2.7296706043186403E-3</v>
      </c>
    </row>
    <row r="27" spans="2:11" s="137" customFormat="1">
      <c r="B27" s="87" t="s">
        <v>2119</v>
      </c>
      <c r="C27" s="84">
        <v>5072</v>
      </c>
      <c r="D27" s="97" t="s">
        <v>190</v>
      </c>
      <c r="E27" s="117">
        <v>38644</v>
      </c>
      <c r="F27" s="94">
        <v>1938383</v>
      </c>
      <c r="G27" s="96">
        <v>81.879099999999994</v>
      </c>
      <c r="H27" s="94">
        <v>6104.1040899999998</v>
      </c>
      <c r="I27" s="95">
        <v>1.3644705513143262E-2</v>
      </c>
      <c r="J27" s="95">
        <v>8.0403278238931532E-3</v>
      </c>
      <c r="K27" s="95">
        <f>H27/'סכום נכסי הקרן'!$C$43</f>
        <v>1.2284141745708786E-4</v>
      </c>
    </row>
    <row r="28" spans="2:11" s="137" customFormat="1">
      <c r="B28" s="87" t="s">
        <v>2120</v>
      </c>
      <c r="C28" s="84">
        <v>5084</v>
      </c>
      <c r="D28" s="97" t="s">
        <v>190</v>
      </c>
      <c r="E28" s="117">
        <v>39456</v>
      </c>
      <c r="F28" s="94">
        <v>2430946</v>
      </c>
      <c r="G28" s="96">
        <v>68.987300000000005</v>
      </c>
      <c r="H28" s="94">
        <v>6449.9112599999999</v>
      </c>
      <c r="I28" s="95">
        <v>5.8964002476488107E-3</v>
      </c>
      <c r="J28" s="95">
        <v>8.4958251367924734E-3</v>
      </c>
      <c r="K28" s="95">
        <f>H28/'סכום נכסי הקרן'!$C$43</f>
        <v>1.29800578425397E-4</v>
      </c>
    </row>
    <row r="29" spans="2:11" s="137" customFormat="1">
      <c r="B29" s="87" t="s">
        <v>2121</v>
      </c>
      <c r="C29" s="139">
        <v>5043</v>
      </c>
      <c r="D29" s="97" t="s">
        <v>190</v>
      </c>
      <c r="E29" s="117">
        <v>41508</v>
      </c>
      <c r="F29" s="94">
        <v>1925000</v>
      </c>
      <c r="G29" s="96">
        <v>102.22929999999999</v>
      </c>
      <c r="H29" s="94">
        <v>7568.5973600000007</v>
      </c>
      <c r="I29" s="95">
        <v>0</v>
      </c>
      <c r="J29" s="95">
        <v>9.9693588189536039E-3</v>
      </c>
      <c r="K29" s="95">
        <f>H29/'סכום נכסי הקרן'!$C$43</f>
        <v>1.5231346224706553E-4</v>
      </c>
    </row>
    <row r="30" spans="2:11" s="137" customFormat="1">
      <c r="B30" s="87" t="s">
        <v>2122</v>
      </c>
      <c r="C30" s="84">
        <v>5058</v>
      </c>
      <c r="D30" s="97" t="s">
        <v>190</v>
      </c>
      <c r="E30" s="117">
        <v>39226</v>
      </c>
      <c r="F30" s="94">
        <v>3221201</v>
      </c>
      <c r="G30" s="96">
        <v>147.57329999999999</v>
      </c>
      <c r="H30" s="94">
        <v>18282.47106</v>
      </c>
      <c r="I30" s="95">
        <v>1.5209125475285171E-2</v>
      </c>
      <c r="J30" s="95">
        <v>2.4081676620498021E-2</v>
      </c>
      <c r="K30" s="95">
        <f>H30/'סכום נכסי הקרן'!$C$43</f>
        <v>3.6792371599754086E-4</v>
      </c>
    </row>
    <row r="31" spans="2:11" s="137" customFormat="1">
      <c r="B31" s="87" t="s">
        <v>2123</v>
      </c>
      <c r="C31" s="84">
        <v>5259</v>
      </c>
      <c r="D31" s="97" t="s">
        <v>191</v>
      </c>
      <c r="E31" s="117">
        <v>42094</v>
      </c>
      <c r="F31" s="94">
        <v>5031882</v>
      </c>
      <c r="G31" s="96">
        <v>87.96</v>
      </c>
      <c r="H31" s="94">
        <v>4425.8823899999998</v>
      </c>
      <c r="I31" s="95">
        <v>2.6788832000000002E-2</v>
      </c>
      <c r="J31" s="95">
        <v>5.8297736737310006E-3</v>
      </c>
      <c r="K31" s="95">
        <f>H31/'סכום נכסי הקרן'!$C$43</f>
        <v>8.9068216771834852E-5</v>
      </c>
    </row>
    <row r="32" spans="2:11" s="137" customFormat="1">
      <c r="B32" s="87" t="s">
        <v>2124</v>
      </c>
      <c r="C32" s="84">
        <v>5078</v>
      </c>
      <c r="D32" s="97" t="s">
        <v>190</v>
      </c>
      <c r="E32" s="117">
        <v>39080</v>
      </c>
      <c r="F32" s="94">
        <v>7462294.5599999996</v>
      </c>
      <c r="G32" s="96">
        <v>93.503399999999999</v>
      </c>
      <c r="H32" s="94">
        <v>26835.461649999997</v>
      </c>
      <c r="I32" s="95">
        <v>8.5387029288702926E-2</v>
      </c>
      <c r="J32" s="95">
        <v>3.5347678511083946E-2</v>
      </c>
      <c r="K32" s="95">
        <f>H32/'סכום נכסי הקרן'!$C$43</f>
        <v>5.4004749896087076E-4</v>
      </c>
    </row>
    <row r="33" spans="2:11" s="137" customFormat="1">
      <c r="B33" s="87" t="s">
        <v>2125</v>
      </c>
      <c r="C33" s="84">
        <v>5265</v>
      </c>
      <c r="D33" s="97" t="s">
        <v>191</v>
      </c>
      <c r="E33" s="117">
        <v>42185</v>
      </c>
      <c r="F33" s="94">
        <v>7589456</v>
      </c>
      <c r="G33" s="96">
        <v>90.33</v>
      </c>
      <c r="H33" s="94">
        <v>6855.26721</v>
      </c>
      <c r="I33" s="95">
        <v>5.1162790697674418E-2</v>
      </c>
      <c r="J33" s="95">
        <v>9.0297601214047105E-3</v>
      </c>
      <c r="K33" s="95">
        <f>H33/'סכום נכסי הקרן'!$C$43</f>
        <v>1.379581227166616E-4</v>
      </c>
    </row>
    <row r="34" spans="2:11" s="137" customFormat="1">
      <c r="B34" s="87" t="s">
        <v>2126</v>
      </c>
      <c r="C34" s="84">
        <v>5047</v>
      </c>
      <c r="D34" s="97" t="s">
        <v>190</v>
      </c>
      <c r="E34" s="117">
        <v>38176</v>
      </c>
      <c r="F34" s="94">
        <v>6341868.7599999998</v>
      </c>
      <c r="G34" s="96">
        <v>39.933300000000003</v>
      </c>
      <c r="H34" s="94">
        <v>9740.0622299999995</v>
      </c>
      <c r="I34" s="95">
        <v>4.8000000000000001E-2</v>
      </c>
      <c r="J34" s="95">
        <v>1.2829613027506513E-2</v>
      </c>
      <c r="K34" s="95">
        <f>H34/'סכום נכסי הקרן'!$C$43</f>
        <v>1.9601288457933948E-4</v>
      </c>
    </row>
    <row r="35" spans="2:11" s="137" customFormat="1">
      <c r="B35" s="87" t="s">
        <v>2127</v>
      </c>
      <c r="C35" s="84">
        <v>5049</v>
      </c>
      <c r="D35" s="97" t="s">
        <v>190</v>
      </c>
      <c r="E35" s="117">
        <v>38721</v>
      </c>
      <c r="F35" s="94">
        <v>1313941.82</v>
      </c>
      <c r="G35" s="96">
        <v>19.375599999999999</v>
      </c>
      <c r="H35" s="94">
        <v>979.13049000000001</v>
      </c>
      <c r="I35" s="95">
        <v>2.2484587837064411E-2</v>
      </c>
      <c r="J35" s="95">
        <v>1.2897109888519507E-3</v>
      </c>
      <c r="K35" s="95">
        <f>H35/'סכום נכסי הקרן'!$C$43</f>
        <v>1.9704411244247474E-5</v>
      </c>
    </row>
    <row r="36" spans="2:11" s="137" customFormat="1">
      <c r="B36" s="87" t="s">
        <v>2128</v>
      </c>
      <c r="C36" s="84">
        <v>5230</v>
      </c>
      <c r="D36" s="97" t="s">
        <v>190</v>
      </c>
      <c r="E36" s="117">
        <v>40372</v>
      </c>
      <c r="F36" s="94">
        <v>3755534.41</v>
      </c>
      <c r="G36" s="96">
        <v>103.0997</v>
      </c>
      <c r="H36" s="94">
        <v>14891.49936</v>
      </c>
      <c r="I36" s="95">
        <v>4.573170731707317E-2</v>
      </c>
      <c r="J36" s="95">
        <v>1.961508763257264E-2</v>
      </c>
      <c r="K36" s="95">
        <f>H36/'סכום נכסי הקרן'!$C$43</f>
        <v>2.996824533907509E-4</v>
      </c>
    </row>
    <row r="37" spans="2:11" s="137" customFormat="1">
      <c r="B37" s="87" t="s">
        <v>2129</v>
      </c>
      <c r="C37" s="84">
        <v>5261</v>
      </c>
      <c r="D37" s="97" t="s">
        <v>190</v>
      </c>
      <c r="E37" s="117">
        <v>42037</v>
      </c>
      <c r="F37" s="94">
        <v>2786173</v>
      </c>
      <c r="G37" s="96">
        <v>100.0548</v>
      </c>
      <c r="H37" s="94">
        <v>10721.4935</v>
      </c>
      <c r="I37" s="95">
        <v>0.14000000000000001</v>
      </c>
      <c r="J37" s="95">
        <v>1.4122354604496856E-2</v>
      </c>
      <c r="K37" s="95">
        <f>H37/'סכום נכסי הקרן'!$C$43</f>
        <v>2.1576359763500596E-4</v>
      </c>
    </row>
    <row r="38" spans="2:11" s="137" customFormat="1">
      <c r="B38" s="87" t="s">
        <v>2130</v>
      </c>
      <c r="C38" s="84">
        <v>5256</v>
      </c>
      <c r="D38" s="97" t="s">
        <v>190</v>
      </c>
      <c r="E38" s="117">
        <v>41638</v>
      </c>
      <c r="F38" s="94">
        <v>2521310</v>
      </c>
      <c r="G38" s="96">
        <v>113.78879999999999</v>
      </c>
      <c r="H38" s="94">
        <v>11034.05243</v>
      </c>
      <c r="I38" s="95">
        <v>2.7615053517973717E-2</v>
      </c>
      <c r="J38" s="95">
        <v>1.4534057325229008E-2</v>
      </c>
      <c r="K38" s="95">
        <f>H38/'סכום נכסי הקרן'!$C$43</f>
        <v>2.2205365780337221E-4</v>
      </c>
    </row>
    <row r="39" spans="2:11" s="137" customFormat="1">
      <c r="B39" s="87" t="s">
        <v>2131</v>
      </c>
      <c r="C39" s="84">
        <v>5221</v>
      </c>
      <c r="D39" s="97" t="s">
        <v>190</v>
      </c>
      <c r="E39" s="117">
        <v>41753</v>
      </c>
      <c r="F39" s="94">
        <v>1875000</v>
      </c>
      <c r="G39" s="96">
        <v>146.54</v>
      </c>
      <c r="H39" s="94">
        <v>10567.365760000001</v>
      </c>
      <c r="I39" s="95">
        <v>2.6417380522993687E-2</v>
      </c>
      <c r="J39" s="95">
        <v>1.3919337496976368E-2</v>
      </c>
      <c r="K39" s="95">
        <f>H39/'סכום נכסי הקרן'!$C$43</f>
        <v>2.1266186972016343E-4</v>
      </c>
    </row>
    <row r="40" spans="2:11" s="137" customFormat="1">
      <c r="B40" s="87" t="s">
        <v>2132</v>
      </c>
      <c r="C40" s="84">
        <v>5275</v>
      </c>
      <c r="D40" s="97" t="s">
        <v>190</v>
      </c>
      <c r="E40" s="117">
        <v>42507</v>
      </c>
      <c r="F40" s="94">
        <v>308000</v>
      </c>
      <c r="G40" s="96">
        <v>100</v>
      </c>
      <c r="H40" s="94">
        <v>1184.568</v>
      </c>
      <c r="I40" s="95">
        <v>6.1600000000000002E-2</v>
      </c>
      <c r="J40" s="95">
        <v>1.5603133415264981E-3</v>
      </c>
      <c r="K40" s="95">
        <f>H40/'סכום נכסי הקרן'!$C$43</f>
        <v>2.3838717369301556E-5</v>
      </c>
    </row>
    <row r="41" spans="2:11" s="137" customFormat="1">
      <c r="B41" s="83"/>
      <c r="C41" s="84"/>
      <c r="D41" s="84"/>
      <c r="E41" s="84"/>
      <c r="F41" s="94"/>
      <c r="G41" s="96"/>
      <c r="H41" s="84"/>
      <c r="I41" s="84"/>
      <c r="J41" s="95"/>
      <c r="K41" s="84"/>
    </row>
    <row r="42" spans="2:11" s="137" customFormat="1">
      <c r="B42" s="81" t="s">
        <v>43</v>
      </c>
      <c r="C42" s="82"/>
      <c r="D42" s="82"/>
      <c r="E42" s="82"/>
      <c r="F42" s="91"/>
      <c r="G42" s="93"/>
      <c r="H42" s="91">
        <f>H43+H50+H60+H64</f>
        <v>545163.67594000022</v>
      </c>
      <c r="I42" s="82"/>
      <c r="J42" s="92">
        <v>0.7134156495860231</v>
      </c>
      <c r="K42" s="92">
        <f>H42/'סכום נכסי הקרן'!$C$43</f>
        <v>1.0971090550093508E-2</v>
      </c>
    </row>
    <row r="43" spans="2:11" s="137" customFormat="1">
      <c r="B43" s="101" t="s">
        <v>260</v>
      </c>
      <c r="C43" s="82"/>
      <c r="D43" s="82"/>
      <c r="E43" s="82"/>
      <c r="F43" s="91"/>
      <c r="G43" s="93"/>
      <c r="H43" s="91">
        <f>SUM(H44:H48)</f>
        <v>35423.900310000005</v>
      </c>
      <c r="I43" s="82"/>
      <c r="J43" s="92">
        <v>4.1986257079882974E-2</v>
      </c>
      <c r="K43" s="92">
        <f>H43/'סכום נכסי הקרן'!$C$43</f>
        <v>7.1288465297762889E-4</v>
      </c>
    </row>
    <row r="44" spans="2:11" s="137" customFormat="1">
      <c r="B44" s="87" t="s">
        <v>2133</v>
      </c>
      <c r="C44" s="84">
        <v>5039</v>
      </c>
      <c r="D44" s="97" t="s">
        <v>190</v>
      </c>
      <c r="E44" s="117">
        <v>39182</v>
      </c>
      <c r="F44" s="94">
        <v>3512431</v>
      </c>
      <c r="G44" s="96">
        <v>121.20780000000001</v>
      </c>
      <c r="H44" s="94">
        <v>16373.730949999999</v>
      </c>
      <c r="I44" s="95">
        <v>2.0100502512562814E-2</v>
      </c>
      <c r="J44" s="95">
        <v>2.1567483548306506E-2</v>
      </c>
      <c r="K44" s="95">
        <f>H44/'סכום נכסי הקרן'!$C$43</f>
        <v>3.2951147118446172E-4</v>
      </c>
    </row>
    <row r="45" spans="2:11" s="137" customFormat="1">
      <c r="B45" s="87" t="s">
        <v>2134</v>
      </c>
      <c r="C45" s="84">
        <v>5086</v>
      </c>
      <c r="D45" s="97" t="s">
        <v>190</v>
      </c>
      <c r="E45" s="117">
        <v>39532</v>
      </c>
      <c r="F45" s="94">
        <v>979961</v>
      </c>
      <c r="G45" s="96">
        <v>69.456100000000006</v>
      </c>
      <c r="H45" s="94">
        <v>2617.7517900000003</v>
      </c>
      <c r="I45" s="95">
        <v>1.3333333333333334E-2</v>
      </c>
      <c r="J45" s="95">
        <v>3.4481034797005086E-3</v>
      </c>
      <c r="K45" s="95">
        <f>H45/'סכום נכסי הקרן'!$C$43</f>
        <v>5.2680677736350504E-5</v>
      </c>
    </row>
    <row r="46" spans="2:11" s="137" customFormat="1">
      <c r="B46" s="87" t="s">
        <v>2135</v>
      </c>
      <c r="C46" s="84">
        <v>5122</v>
      </c>
      <c r="D46" s="97" t="s">
        <v>190</v>
      </c>
      <c r="E46" s="117">
        <v>40653</v>
      </c>
      <c r="F46" s="94">
        <v>1224000</v>
      </c>
      <c r="G46" s="96">
        <v>112.63809999999999</v>
      </c>
      <c r="H46" s="94">
        <v>5302.4430499999999</v>
      </c>
      <c r="I46" s="95">
        <v>2.2969868936630184E-2</v>
      </c>
      <c r="J46" s="95">
        <v>6.9843796503024367E-3</v>
      </c>
      <c r="K46" s="95">
        <f>H46/'סכום נכסי הקרן'!$C$43</f>
        <v>1.0670847197946198E-4</v>
      </c>
    </row>
    <row r="47" spans="2:11" s="137" customFormat="1">
      <c r="B47" s="87" t="s">
        <v>2136</v>
      </c>
      <c r="C47" s="84">
        <v>5077</v>
      </c>
      <c r="D47" s="97" t="s">
        <v>190</v>
      </c>
      <c r="E47" s="117">
        <v>39041</v>
      </c>
      <c r="F47" s="94">
        <v>1848820</v>
      </c>
      <c r="G47" s="96">
        <v>106.6224</v>
      </c>
      <c r="H47" s="94">
        <v>7581.4515799999999</v>
      </c>
      <c r="I47" s="95">
        <v>1.8097909691430641E-2</v>
      </c>
      <c r="J47" s="95">
        <v>9.9862904015735263E-3</v>
      </c>
      <c r="K47" s="95">
        <f>H47/'סכום נכסי הקרן'!$C$43</f>
        <v>1.5257214568067406E-4</v>
      </c>
    </row>
    <row r="48" spans="2:11" s="137" customFormat="1">
      <c r="B48" s="87" t="s">
        <v>2117</v>
      </c>
      <c r="C48" s="84">
        <v>5276</v>
      </c>
      <c r="D48" s="97" t="s">
        <v>190</v>
      </c>
      <c r="E48" s="117">
        <v>42521</v>
      </c>
      <c r="F48" s="94">
        <v>922652.87</v>
      </c>
      <c r="G48" s="96">
        <v>100</v>
      </c>
      <c r="H48" s="94">
        <v>3548.5229400000003</v>
      </c>
      <c r="I48" s="95">
        <v>2.2240000000000003E-3</v>
      </c>
      <c r="J48" s="95">
        <v>4.6741155307207637E-3</v>
      </c>
      <c r="K48" s="95">
        <f>H48/'סכום נכסי הקרן'!$C$43</f>
        <v>7.1411886396680499E-5</v>
      </c>
    </row>
    <row r="49" spans="2:11" s="137" customFormat="1">
      <c r="B49" s="83"/>
      <c r="C49" s="84"/>
      <c r="D49" s="84"/>
      <c r="E49" s="84"/>
      <c r="F49" s="94"/>
      <c r="G49" s="96"/>
      <c r="H49" s="84"/>
      <c r="I49" s="84"/>
      <c r="J49" s="95"/>
      <c r="K49" s="84"/>
    </row>
    <row r="50" spans="2:11" s="155" customFormat="1">
      <c r="B50" s="128" t="s">
        <v>2137</v>
      </c>
      <c r="C50" s="129"/>
      <c r="D50" s="129"/>
      <c r="E50" s="129"/>
      <c r="F50" s="130"/>
      <c r="G50" s="132"/>
      <c r="H50" s="130">
        <v>229553.85193999999</v>
      </c>
      <c r="I50" s="129"/>
      <c r="J50" s="131">
        <v>0.30236840584987978</v>
      </c>
      <c r="K50" s="131">
        <f>H50/'סכום נכסי הקרן'!$C$43</f>
        <v>4.6196329779566517E-3</v>
      </c>
    </row>
    <row r="51" spans="2:11" s="137" customFormat="1">
      <c r="B51" s="87" t="s">
        <v>2138</v>
      </c>
      <c r="C51" s="84" t="s">
        <v>2139</v>
      </c>
      <c r="D51" s="97" t="s">
        <v>190</v>
      </c>
      <c r="E51" s="117">
        <v>41456</v>
      </c>
      <c r="F51" s="94">
        <v>16470.439999999999</v>
      </c>
      <c r="G51" s="96">
        <v>109464.2</v>
      </c>
      <c r="H51" s="94">
        <v>69340.447700000004</v>
      </c>
      <c r="I51" s="95">
        <v>2.2991439408001114E-2</v>
      </c>
      <c r="J51" s="95">
        <v>9.1335259481710118E-2</v>
      </c>
      <c r="K51" s="95">
        <f>H51/'סכום נכסי הקרן'!$C$43</f>
        <v>1.3954347365293814E-3</v>
      </c>
    </row>
    <row r="52" spans="2:11" s="137" customFormat="1">
      <c r="B52" s="87" t="s">
        <v>2140</v>
      </c>
      <c r="C52" s="84" t="s">
        <v>2141</v>
      </c>
      <c r="D52" s="97" t="s">
        <v>190</v>
      </c>
      <c r="E52" s="117">
        <v>42094</v>
      </c>
      <c r="F52" s="94">
        <v>26582</v>
      </c>
      <c r="G52" s="96">
        <v>76884.755000000005</v>
      </c>
      <c r="H52" s="94">
        <v>78602.646430000008</v>
      </c>
      <c r="I52" s="95">
        <v>1.2018499675389113E-2</v>
      </c>
      <c r="J52" s="95">
        <v>0.10353543055697874</v>
      </c>
      <c r="K52" s="95">
        <f>H52/'סכום נכסי הקרן'!$C$43</f>
        <v>1.5818309060551274E-3</v>
      </c>
    </row>
    <row r="53" spans="2:11" s="137" customFormat="1">
      <c r="B53" s="87" t="s">
        <v>2142</v>
      </c>
      <c r="C53" s="84" t="s">
        <v>2143</v>
      </c>
      <c r="D53" s="97" t="s">
        <v>193</v>
      </c>
      <c r="E53" s="117">
        <v>42268</v>
      </c>
      <c r="F53" s="94">
        <v>112292.26</v>
      </c>
      <c r="G53" s="96">
        <v>10734.31</v>
      </c>
      <c r="H53" s="94">
        <v>62333.813409999995</v>
      </c>
      <c r="I53" s="95">
        <v>4.3119921395525153E-2</v>
      </c>
      <c r="J53" s="95">
        <v>8.2106118595003691E-2</v>
      </c>
      <c r="K53" s="95">
        <f>H53/'סכום נכסי הקרן'!$C$43</f>
        <v>1.2544304425172461E-3</v>
      </c>
    </row>
    <row r="54" spans="2:11" s="137" customFormat="1">
      <c r="B54" s="87" t="s">
        <v>2144</v>
      </c>
      <c r="C54" s="84" t="s">
        <v>2145</v>
      </c>
      <c r="D54" s="97" t="s">
        <v>190</v>
      </c>
      <c r="E54" s="117">
        <v>39070</v>
      </c>
      <c r="F54" s="94">
        <v>70155.41</v>
      </c>
      <c r="G54" s="96">
        <v>1E-4</v>
      </c>
      <c r="H54" s="94">
        <v>2.7E-4</v>
      </c>
      <c r="I54" s="95">
        <v>2.0430091254407604E-9</v>
      </c>
      <c r="J54" s="95">
        <v>3.5564408477365125E-10</v>
      </c>
      <c r="K54" s="95">
        <f>H54/'סכום נכסי הקרן'!$C$43</f>
        <v>5.4335873413019937E-12</v>
      </c>
    </row>
    <row r="55" spans="2:11" s="137" customFormat="1">
      <c r="B55" s="87" t="s">
        <v>2146</v>
      </c>
      <c r="C55" s="84" t="s">
        <v>2147</v>
      </c>
      <c r="D55" s="97" t="s">
        <v>190</v>
      </c>
      <c r="E55" s="117">
        <v>38757</v>
      </c>
      <c r="F55" s="94">
        <v>20660.14</v>
      </c>
      <c r="G55" s="96">
        <v>1E-4</v>
      </c>
      <c r="H55" s="94">
        <v>8.0000000000000007E-5</v>
      </c>
      <c r="I55" s="95">
        <v>8.9273975395621022E-12</v>
      </c>
      <c r="J55" s="95">
        <v>1.053760251181189E-10</v>
      </c>
      <c r="K55" s="95">
        <f>H55/'סכום נכסי הקרן'!$C$43</f>
        <v>1.6099518048302205E-12</v>
      </c>
    </row>
    <row r="56" spans="2:11" s="137" customFormat="1">
      <c r="B56" s="87" t="s">
        <v>2148</v>
      </c>
      <c r="C56" s="84" t="s">
        <v>2149</v>
      </c>
      <c r="D56" s="97" t="s">
        <v>190</v>
      </c>
      <c r="E56" s="117">
        <v>42030</v>
      </c>
      <c r="F56" s="94">
        <v>3806.25</v>
      </c>
      <c r="G56" s="96">
        <v>109547.94</v>
      </c>
      <c r="H56" s="94">
        <v>16036.549130000001</v>
      </c>
      <c r="I56" s="95">
        <v>5.1843588535834088E-3</v>
      </c>
      <c r="J56" s="95">
        <v>2.1123347549135345E-2</v>
      </c>
      <c r="K56" s="95">
        <f>H56/'סכום נכסי הקרן'!$C$43</f>
        <v>3.2272589018865E-4</v>
      </c>
    </row>
    <row r="57" spans="2:11" s="137" customFormat="1">
      <c r="B57" s="87" t="s">
        <v>2150</v>
      </c>
      <c r="C57" s="84" t="s">
        <v>2151</v>
      </c>
      <c r="D57" s="97" t="s">
        <v>190</v>
      </c>
      <c r="E57" s="117">
        <v>39496</v>
      </c>
      <c r="F57" s="94">
        <v>14.98</v>
      </c>
      <c r="G57" s="96">
        <v>128227</v>
      </c>
      <c r="H57" s="94">
        <v>73.855929999999987</v>
      </c>
      <c r="I57" s="95">
        <v>1.7207010390941707E-3</v>
      </c>
      <c r="J57" s="95">
        <v>9.728305418502536E-5</v>
      </c>
      <c r="K57" s="95">
        <f>H57/'סכום נכסי הקרן'!$C$43</f>
        <v>1.4863060975114299E-6</v>
      </c>
    </row>
    <row r="58" spans="2:11" s="137" customFormat="1">
      <c r="B58" s="87" t="s">
        <v>2152</v>
      </c>
      <c r="C58" s="84" t="s">
        <v>2153</v>
      </c>
      <c r="D58" s="97" t="s">
        <v>190</v>
      </c>
      <c r="E58" s="117">
        <v>38958</v>
      </c>
      <c r="F58" s="94">
        <v>6735.2</v>
      </c>
      <c r="G58" s="96">
        <v>12224.35</v>
      </c>
      <c r="H58" s="94">
        <v>3166.5439500000002</v>
      </c>
      <c r="I58" s="95">
        <v>1.4896882682972957E-3</v>
      </c>
      <c r="J58" s="95">
        <v>4.1709726851603427E-3</v>
      </c>
      <c r="K58" s="95">
        <f>H58/'סכום נכסי הקרן'!$C$43</f>
        <v>6.3724789342208934E-5</v>
      </c>
    </row>
    <row r="59" spans="2:11" s="137" customFormat="1">
      <c r="B59" s="83"/>
      <c r="C59" s="84"/>
      <c r="D59" s="84"/>
      <c r="E59" s="84"/>
      <c r="F59" s="94"/>
      <c r="G59" s="96"/>
      <c r="H59" s="84"/>
      <c r="I59" s="84"/>
      <c r="J59" s="95"/>
      <c r="K59" s="84"/>
    </row>
    <row r="60" spans="2:11" s="137" customFormat="1">
      <c r="B60" s="101" t="s">
        <v>263</v>
      </c>
      <c r="C60" s="82"/>
      <c r="D60" s="82"/>
      <c r="E60" s="82"/>
      <c r="F60" s="91"/>
      <c r="G60" s="93"/>
      <c r="H60" s="91">
        <v>19173.571829999899</v>
      </c>
      <c r="I60" s="82"/>
      <c r="J60" s="92">
        <v>2.5255434834526577E-2</v>
      </c>
      <c r="K60" s="92">
        <f>H60/'סכום נכסי הקרן'!$C$43</f>
        <v>3.8585658215937758E-4</v>
      </c>
    </row>
    <row r="61" spans="2:11" s="137" customFormat="1">
      <c r="B61" s="87" t="s">
        <v>2154</v>
      </c>
      <c r="C61" s="84">
        <v>5048</v>
      </c>
      <c r="D61" s="97" t="s">
        <v>192</v>
      </c>
      <c r="E61" s="117">
        <v>38200</v>
      </c>
      <c r="F61" s="94">
        <v>4692574</v>
      </c>
      <c r="G61" s="96">
        <v>1.3069</v>
      </c>
      <c r="H61" s="94">
        <v>262.71981</v>
      </c>
      <c r="I61" s="95">
        <v>2.586472700386162E-2</v>
      </c>
      <c r="J61" s="95">
        <v>3.4605461621984278E-4</v>
      </c>
      <c r="K61" s="95">
        <f>H61/'סכום נכסי הקרן'!$C$43</f>
        <v>5.2870779034269069E-6</v>
      </c>
    </row>
    <row r="62" spans="2:11" s="137" customFormat="1">
      <c r="B62" s="87" t="s">
        <v>2155</v>
      </c>
      <c r="C62" s="84">
        <v>5079</v>
      </c>
      <c r="D62" s="97" t="s">
        <v>192</v>
      </c>
      <c r="E62" s="117">
        <v>39065</v>
      </c>
      <c r="F62" s="94">
        <v>9100000</v>
      </c>
      <c r="G62" s="96">
        <v>48.509900000000002</v>
      </c>
      <c r="H62" s="94">
        <v>18910.8520199999</v>
      </c>
      <c r="I62" s="95">
        <v>5.3495843123146106E-2</v>
      </c>
      <c r="J62" s="95">
        <v>2.4909380218306736E-2</v>
      </c>
      <c r="K62" s="95">
        <f>H62/'סכום נכסי הקרן'!$C$43</f>
        <v>3.8056950425595072E-4</v>
      </c>
    </row>
    <row r="63" spans="2:11" s="137" customFormat="1">
      <c r="B63" s="83"/>
      <c r="C63" s="84"/>
      <c r="D63" s="84"/>
      <c r="E63" s="84"/>
      <c r="F63" s="94"/>
      <c r="G63" s="96"/>
      <c r="H63" s="84"/>
      <c r="I63" s="84"/>
      <c r="J63" s="95"/>
      <c r="K63" s="84"/>
    </row>
    <row r="64" spans="2:11" s="137" customFormat="1">
      <c r="B64" s="101" t="s">
        <v>264</v>
      </c>
      <c r="C64" s="82"/>
      <c r="D64" s="82"/>
      <c r="E64" s="82"/>
      <c r="F64" s="91"/>
      <c r="G64" s="93"/>
      <c r="H64" s="91">
        <v>261012.35186000032</v>
      </c>
      <c r="I64" s="82"/>
      <c r="J64" s="92">
        <v>0.3438055518217335</v>
      </c>
      <c r="K64" s="92">
        <f>H64/'סכום נכסי הקרן'!$C$43</f>
        <v>5.2527163369998501E-3</v>
      </c>
    </row>
    <row r="65" spans="2:11" s="137" customFormat="1">
      <c r="B65" s="87" t="s">
        <v>2156</v>
      </c>
      <c r="C65" s="84">
        <v>4020</v>
      </c>
      <c r="D65" s="97" t="s">
        <v>192</v>
      </c>
      <c r="E65" s="117">
        <v>39105</v>
      </c>
      <c r="F65" s="94">
        <v>799098.32</v>
      </c>
      <c r="G65" s="96">
        <v>59.478499999999997</v>
      </c>
      <c r="H65" s="94">
        <v>2036.1020700000001</v>
      </c>
      <c r="I65" s="95">
        <v>5.4421768707482989E-3</v>
      </c>
      <c r="J65" s="95">
        <v>2.6819542858921735E-3</v>
      </c>
      <c r="K65" s="95">
        <f>H65/'סכום נכסי הקרן'!$C$43</f>
        <v>4.0975327530188097E-5</v>
      </c>
    </row>
    <row r="66" spans="2:11" s="137" customFormat="1">
      <c r="B66" s="87" t="s">
        <v>2157</v>
      </c>
      <c r="C66" s="84">
        <v>5044</v>
      </c>
      <c r="D66" s="97" t="s">
        <v>190</v>
      </c>
      <c r="E66" s="117">
        <v>38168</v>
      </c>
      <c r="F66" s="94">
        <v>2788169.39</v>
      </c>
      <c r="G66" s="96">
        <v>1E-4</v>
      </c>
      <c r="H66" s="94">
        <v>1.073E-2</v>
      </c>
      <c r="I66" s="95">
        <v>6.2500000000000003E-3</v>
      </c>
      <c r="J66" s="95">
        <v>1.4133559368967695E-8</v>
      </c>
      <c r="K66" s="95">
        <f>H66/'סכום נכסי הקרן'!$C$43</f>
        <v>2.1593478582285331E-10</v>
      </c>
    </row>
    <row r="67" spans="2:11" s="137" customFormat="1">
      <c r="B67" s="87" t="s">
        <v>2158</v>
      </c>
      <c r="C67" s="84">
        <v>5263</v>
      </c>
      <c r="D67" s="97" t="s">
        <v>190</v>
      </c>
      <c r="E67" s="117">
        <v>42082</v>
      </c>
      <c r="F67" s="94">
        <v>3258309.25</v>
      </c>
      <c r="G67" s="96">
        <v>45.879300000000001</v>
      </c>
      <c r="H67" s="94">
        <v>5749.3449400000009</v>
      </c>
      <c r="I67" s="95">
        <v>5.9405940594059407E-3</v>
      </c>
      <c r="J67" s="95">
        <v>7.5730389601271226E-3</v>
      </c>
      <c r="K67" s="95">
        <f>H67/'סכום נכסי הקרן'!$C$43</f>
        <v>1.1570210328430619E-4</v>
      </c>
    </row>
    <row r="68" spans="2:11" s="137" customFormat="1">
      <c r="B68" s="87" t="s">
        <v>2159</v>
      </c>
      <c r="C68" s="84">
        <v>4021</v>
      </c>
      <c r="D68" s="97" t="s">
        <v>192</v>
      </c>
      <c r="E68" s="117">
        <v>39126</v>
      </c>
      <c r="F68" s="94">
        <v>330048.71000000002</v>
      </c>
      <c r="G68" s="96">
        <v>111.7056</v>
      </c>
      <c r="H68" s="94">
        <v>1579.4006299999999</v>
      </c>
      <c r="I68" s="95">
        <v>1E-3</v>
      </c>
      <c r="J68" s="95">
        <v>2.0803870057306598E-3</v>
      </c>
      <c r="K68" s="95">
        <f>H68/'סכום נכסי הקרן'!$C$43</f>
        <v>3.1784486185231085E-5</v>
      </c>
    </row>
    <row r="69" spans="2:11" s="137" customFormat="1">
      <c r="B69" s="87" t="s">
        <v>2160</v>
      </c>
      <c r="C69" s="84">
        <v>4025</v>
      </c>
      <c r="D69" s="97" t="s">
        <v>190</v>
      </c>
      <c r="E69" s="117">
        <v>39247</v>
      </c>
      <c r="F69" s="94">
        <v>691517.2</v>
      </c>
      <c r="G69" s="96">
        <v>62.213900000000002</v>
      </c>
      <c r="H69" s="94">
        <v>1654.6254299999998</v>
      </c>
      <c r="I69" s="95">
        <v>2.0127731060541891E-3</v>
      </c>
      <c r="J69" s="95">
        <v>2.179473135909478E-3</v>
      </c>
      <c r="K69" s="95">
        <f>H69/'סכום נכסי הקרן'!$C$43</f>
        <v>3.3298339966830992E-5</v>
      </c>
    </row>
    <row r="70" spans="2:11" s="137" customFormat="1">
      <c r="B70" s="87" t="s">
        <v>2161</v>
      </c>
      <c r="C70" s="84">
        <v>5264</v>
      </c>
      <c r="D70" s="97" t="s">
        <v>190</v>
      </c>
      <c r="E70" s="117">
        <v>42234</v>
      </c>
      <c r="F70" s="94">
        <v>6283943.8099999996</v>
      </c>
      <c r="G70" s="96">
        <v>104.1549</v>
      </c>
      <c r="H70" s="94">
        <v>25172.206109999999</v>
      </c>
      <c r="I70" s="95">
        <v>1.0462025316455696E-3</v>
      </c>
      <c r="J70" s="95">
        <v>3.3156837791572823E-2</v>
      </c>
      <c r="K70" s="95">
        <f>H70/'סכום נכסי הקרן'!$C$43</f>
        <v>5.0657548322940993E-4</v>
      </c>
    </row>
    <row r="71" spans="2:11" s="137" customFormat="1">
      <c r="B71" s="87" t="s">
        <v>2162</v>
      </c>
      <c r="C71" s="84">
        <v>5274</v>
      </c>
      <c r="D71" s="97" t="s">
        <v>190</v>
      </c>
      <c r="E71" s="117">
        <v>42472</v>
      </c>
      <c r="F71" s="94">
        <v>5479739</v>
      </c>
      <c r="G71" s="96">
        <v>100.3361</v>
      </c>
      <c r="H71" s="94">
        <v>21145.909510000001</v>
      </c>
      <c r="I71" s="95">
        <v>1.8934666666666666E-3</v>
      </c>
      <c r="J71" s="95">
        <v>2.7853398645890363E-2</v>
      </c>
      <c r="K71" s="95">
        <f>H71/'סכום נכסי הקרן'!$C$43</f>
        <v>4.2554868975501275E-4</v>
      </c>
    </row>
    <row r="72" spans="2:11" s="137" customFormat="1">
      <c r="B72" s="87" t="s">
        <v>2163</v>
      </c>
      <c r="C72" s="84">
        <v>5266</v>
      </c>
      <c r="D72" s="97" t="s">
        <v>190</v>
      </c>
      <c r="E72" s="117">
        <v>42228</v>
      </c>
      <c r="F72" s="94">
        <v>3547448.64</v>
      </c>
      <c r="G72" s="96">
        <v>91.2453</v>
      </c>
      <c r="H72" s="94">
        <v>12449.041050000002</v>
      </c>
      <c r="I72" s="95">
        <v>3.8533330764444615E-3</v>
      </c>
      <c r="J72" s="95">
        <v>1.6397880779766165E-2</v>
      </c>
      <c r="K72" s="95">
        <f>H72/'סכום נכסי הקרן'!$C$43</f>
        <v>2.5052945133566257E-4</v>
      </c>
    </row>
    <row r="73" spans="2:11" s="137" customFormat="1">
      <c r="B73" s="87" t="s">
        <v>2164</v>
      </c>
      <c r="C73" s="84">
        <v>5222</v>
      </c>
      <c r="D73" s="97" t="s">
        <v>190</v>
      </c>
      <c r="E73" s="117">
        <v>40675</v>
      </c>
      <c r="F73" s="94">
        <v>3122143.69</v>
      </c>
      <c r="G73" s="96">
        <v>85.540999999999997</v>
      </c>
      <c r="H73" s="94">
        <v>10271.56193</v>
      </c>
      <c r="I73" s="95">
        <v>6.1629658079625296E-3</v>
      </c>
      <c r="J73" s="95">
        <v>1.3529704599224921E-2</v>
      </c>
      <c r="K73" s="95">
        <f>H73/'סכום נכסי הקרן'!$C$43</f>
        <v>2.0670899584536101E-4</v>
      </c>
    </row>
    <row r="74" spans="2:11" s="137" customFormat="1">
      <c r="B74" s="87" t="s">
        <v>2165</v>
      </c>
      <c r="C74" s="84">
        <v>4027</v>
      </c>
      <c r="D74" s="97" t="s">
        <v>190</v>
      </c>
      <c r="E74" s="117">
        <v>39294</v>
      </c>
      <c r="F74" s="94">
        <v>202346.58000019996</v>
      </c>
      <c r="G74" s="96">
        <v>1.3263</v>
      </c>
      <c r="H74" s="94">
        <v>10.321590000000002</v>
      </c>
      <c r="I74" s="95">
        <v>3.9904226666666667E-3</v>
      </c>
      <c r="J74" s="95">
        <v>1.3595601588736562E-5</v>
      </c>
      <c r="K74" s="95">
        <f>H74/'סכום נכסי הקרן'!$C$43</f>
        <v>2.0771578061521946E-7</v>
      </c>
    </row>
    <row r="75" spans="2:11" s="137" customFormat="1">
      <c r="B75" s="87" t="s">
        <v>2166</v>
      </c>
      <c r="C75" s="84">
        <v>4028</v>
      </c>
      <c r="D75" s="97" t="s">
        <v>190</v>
      </c>
      <c r="E75" s="117">
        <v>39321</v>
      </c>
      <c r="F75" s="94">
        <v>375517.65</v>
      </c>
      <c r="G75" s="96">
        <v>18.852799999999998</v>
      </c>
      <c r="H75" s="94">
        <v>272.27984000000004</v>
      </c>
      <c r="I75" s="95">
        <v>1.8721967687484928E-3</v>
      </c>
      <c r="J75" s="95">
        <v>3.5864709073746742E-4</v>
      </c>
      <c r="K75" s="95">
        <f>H75/'סכום נכסי הקרן'!$C$43</f>
        <v>5.4794677478360459E-6</v>
      </c>
    </row>
    <row r="76" spans="2:11" s="137" customFormat="1">
      <c r="B76" s="87" t="s">
        <v>2167</v>
      </c>
      <c r="C76" s="84">
        <v>5099</v>
      </c>
      <c r="D76" s="97" t="s">
        <v>190</v>
      </c>
      <c r="E76" s="117">
        <v>39762</v>
      </c>
      <c r="F76" s="94">
        <v>3720536.41</v>
      </c>
      <c r="G76" s="96">
        <v>286.47770000000003</v>
      </c>
      <c r="H76" s="94">
        <v>40992.618459999998</v>
      </c>
      <c r="I76" s="95">
        <v>4.5509570662710365E-2</v>
      </c>
      <c r="J76" s="95">
        <v>5.39954899062303E-2</v>
      </c>
      <c r="K76" s="95">
        <f>H76/'סכום נכסי הקרן'!$C$43</f>
        <v>8.2495175092992001E-4</v>
      </c>
    </row>
    <row r="77" spans="2:11" s="137" customFormat="1">
      <c r="B77" s="87" t="s">
        <v>2168</v>
      </c>
      <c r="C77" s="84">
        <v>5228</v>
      </c>
      <c r="D77" s="97" t="s">
        <v>190</v>
      </c>
      <c r="E77" s="117">
        <v>41086</v>
      </c>
      <c r="F77" s="94">
        <v>2370000</v>
      </c>
      <c r="G77" s="96">
        <v>94.543199999999999</v>
      </c>
      <c r="H77" s="94">
        <v>8617.6315899999991</v>
      </c>
      <c r="I77" s="95">
        <v>1.1320754716981131E-2</v>
      </c>
      <c r="J77" s="95">
        <v>1.1351147036081683E-2</v>
      </c>
      <c r="K77" s="95">
        <f>H77/'סכום נכסי הקרן'!$C$43</f>
        <v>1.7342464414603026E-4</v>
      </c>
    </row>
    <row r="78" spans="2:11" s="137" customFormat="1">
      <c r="B78" s="87" t="s">
        <v>2169</v>
      </c>
      <c r="C78" s="84">
        <v>5087</v>
      </c>
      <c r="D78" s="97" t="s">
        <v>190</v>
      </c>
      <c r="E78" s="117">
        <v>39713</v>
      </c>
      <c r="F78" s="94">
        <v>4800000</v>
      </c>
      <c r="G78" s="96">
        <v>6.4165999999999999</v>
      </c>
      <c r="H78" s="94">
        <v>1184.5556899999999</v>
      </c>
      <c r="I78" s="95">
        <v>4.577497024626934E-3</v>
      </c>
      <c r="J78" s="95">
        <v>1.5602971267906331E-3</v>
      </c>
      <c r="K78" s="95">
        <f>H78/'סכום נכסי הקרן'!$C$43</f>
        <v>2.3838469637967585E-5</v>
      </c>
    </row>
    <row r="79" spans="2:11" s="137" customFormat="1">
      <c r="B79" s="87" t="s">
        <v>2170</v>
      </c>
      <c r="C79" s="84">
        <v>5223</v>
      </c>
      <c r="D79" s="97" t="s">
        <v>190</v>
      </c>
      <c r="E79" s="117">
        <v>40749</v>
      </c>
      <c r="F79" s="94">
        <v>5093397.0599999996</v>
      </c>
      <c r="G79" s="96">
        <v>42.831800000000001</v>
      </c>
      <c r="H79" s="94">
        <v>8390.4091399999998</v>
      </c>
      <c r="I79" s="95">
        <v>1.1223917147084332E-2</v>
      </c>
      <c r="J79" s="95">
        <v>1.1051849553599178E-2</v>
      </c>
      <c r="K79" s="95">
        <f>H79/'סכום נכסי הקרן'!$C$43</f>
        <v>1.6885192922758721E-4</v>
      </c>
    </row>
    <row r="80" spans="2:11" s="137" customFormat="1">
      <c r="B80" s="87" t="s">
        <v>2171</v>
      </c>
      <c r="C80" s="84">
        <v>5270</v>
      </c>
      <c r="D80" s="97" t="s">
        <v>190</v>
      </c>
      <c r="E80" s="117">
        <v>42338</v>
      </c>
      <c r="F80" s="94">
        <v>4549523.5</v>
      </c>
      <c r="G80" s="96">
        <v>97.969099999999997</v>
      </c>
      <c r="H80" s="94">
        <v>17142.11133</v>
      </c>
      <c r="I80" s="95">
        <v>3.404529021669217E-2</v>
      </c>
      <c r="J80" s="95">
        <v>2.2579594426095879E-2</v>
      </c>
      <c r="K80" s="95">
        <f>H80/'סכום נכסי הקרן'!$C$43</f>
        <v>3.4497466342917586E-4</v>
      </c>
    </row>
    <row r="81" spans="2:11" s="137" customFormat="1">
      <c r="B81" s="87" t="s">
        <v>2172</v>
      </c>
      <c r="C81" s="84">
        <v>5059</v>
      </c>
      <c r="D81" s="97" t="s">
        <v>192</v>
      </c>
      <c r="E81" s="117">
        <v>39255</v>
      </c>
      <c r="F81" s="94">
        <v>2844600</v>
      </c>
      <c r="G81" s="96">
        <v>25.8765</v>
      </c>
      <c r="H81" s="94">
        <v>3153.3056200000001</v>
      </c>
      <c r="I81" s="95">
        <v>6.2630480167014616E-3</v>
      </c>
      <c r="J81" s="95">
        <v>4.1535351527278181E-3</v>
      </c>
      <c r="K81" s="95">
        <f>H81/'סכום נכסי הקרן'!$C$43</f>
        <v>6.3458375926253466E-5</v>
      </c>
    </row>
    <row r="82" spans="2:11" s="137" customFormat="1">
      <c r="B82" s="87" t="s">
        <v>2173</v>
      </c>
      <c r="C82" s="84">
        <v>4023</v>
      </c>
      <c r="D82" s="97" t="s">
        <v>192</v>
      </c>
      <c r="E82" s="117">
        <v>39205</v>
      </c>
      <c r="F82" s="94">
        <v>2534941</v>
      </c>
      <c r="G82" s="96">
        <v>50.017000000000003</v>
      </c>
      <c r="H82" s="94">
        <v>5431.5629800000997</v>
      </c>
      <c r="I82" s="95">
        <v>3.9999999999999994E-2</v>
      </c>
      <c r="J82" s="95">
        <v>7.15445646263919E-3</v>
      </c>
      <c r="K82" s="95">
        <f>H82/'סכום נכסי הקרן'!$C$43</f>
        <v>1.0930693278375214E-4</v>
      </c>
    </row>
    <row r="83" spans="2:11" s="137" customFormat="1">
      <c r="B83" s="87" t="s">
        <v>2174</v>
      </c>
      <c r="C83" s="84">
        <v>4030</v>
      </c>
      <c r="D83" s="97" t="s">
        <v>190</v>
      </c>
      <c r="E83" s="117">
        <v>39377</v>
      </c>
      <c r="F83" s="94">
        <v>600000</v>
      </c>
      <c r="G83" s="96">
        <v>1E-4</v>
      </c>
      <c r="H83" s="94">
        <v>2.3100001E-3</v>
      </c>
      <c r="I83" s="95">
        <v>1.0499999999999999E-3</v>
      </c>
      <c r="J83" s="95">
        <v>3.0427328570057144E-9</v>
      </c>
      <c r="K83" s="95">
        <f>H83/'סכום נכסי הקרן'!$C$43</f>
        <v>4.6487360376912369E-11</v>
      </c>
    </row>
    <row r="84" spans="2:11" s="137" customFormat="1">
      <c r="B84" s="87" t="s">
        <v>2175</v>
      </c>
      <c r="C84" s="84">
        <v>5121</v>
      </c>
      <c r="D84" s="97" t="s">
        <v>191</v>
      </c>
      <c r="E84" s="117">
        <v>39988</v>
      </c>
      <c r="F84" s="94">
        <v>38610484.789999999</v>
      </c>
      <c r="G84" s="96">
        <v>11.417899999999999</v>
      </c>
      <c r="H84" s="94">
        <v>4408.5065400000003</v>
      </c>
      <c r="I84" s="95">
        <v>0.10322448979591836</v>
      </c>
      <c r="J84" s="95">
        <v>5.8068861986553923E-3</v>
      </c>
      <c r="K84" s="95">
        <f>H84/'סכום נכסי הקרן'!$C$43</f>
        <v>8.8718538258485377E-5</v>
      </c>
    </row>
    <row r="85" spans="2:11" s="137" customFormat="1">
      <c r="B85" s="87" t="s">
        <v>2176</v>
      </c>
      <c r="C85" s="84">
        <v>5258</v>
      </c>
      <c r="D85" s="97" t="s">
        <v>191</v>
      </c>
      <c r="E85" s="117">
        <v>42036</v>
      </c>
      <c r="F85" s="94">
        <v>30189891</v>
      </c>
      <c r="G85" s="96">
        <v>79.849199999999996</v>
      </c>
      <c r="H85" s="94">
        <v>24106.386440000002</v>
      </c>
      <c r="I85" s="95">
        <v>5.6495050356632381E-2</v>
      </c>
      <c r="J85" s="95">
        <v>3.1752939787606509E-2</v>
      </c>
      <c r="K85" s="95">
        <f>H85/'סכום נכסי הקרן'!$C$43</f>
        <v>4.8512650446265942E-4</v>
      </c>
    </row>
    <row r="86" spans="2:11" s="137" customFormat="1">
      <c r="B86" s="87" t="s">
        <v>2177</v>
      </c>
      <c r="C86" s="84">
        <v>5255</v>
      </c>
      <c r="D86" s="97" t="s">
        <v>190</v>
      </c>
      <c r="E86" s="117">
        <v>41407</v>
      </c>
      <c r="F86" s="94">
        <v>661481</v>
      </c>
      <c r="G86" s="96">
        <v>74.847399999999993</v>
      </c>
      <c r="H86" s="94">
        <v>1904.1597199999999</v>
      </c>
      <c r="I86" s="95">
        <v>2.8089887640449437E-2</v>
      </c>
      <c r="J86" s="95">
        <v>2.5081597810453775E-3</v>
      </c>
      <c r="K86" s="95">
        <f>H86/'סכום נכסי הקרן'!$C$43</f>
        <v>3.8320067223737582E-5</v>
      </c>
    </row>
    <row r="87" spans="2:11" s="137" customFormat="1">
      <c r="B87" s="87" t="s">
        <v>2178</v>
      </c>
      <c r="C87" s="84">
        <v>4029</v>
      </c>
      <c r="D87" s="97" t="s">
        <v>190</v>
      </c>
      <c r="E87" s="117">
        <v>39321</v>
      </c>
      <c r="F87" s="94">
        <v>913253.39</v>
      </c>
      <c r="G87" s="96">
        <v>93.734300000000005</v>
      </c>
      <c r="H87" s="94">
        <v>3292.2977999999994</v>
      </c>
      <c r="I87" s="95">
        <v>4.4885831966234328E-3</v>
      </c>
      <c r="J87" s="95">
        <v>4.3366156958640932E-3</v>
      </c>
      <c r="K87" s="95">
        <f>H87/'סכום נכסי הקרן'!$C$43</f>
        <v>6.6255509814357039E-5</v>
      </c>
    </row>
    <row r="88" spans="2:11" s="137" customFormat="1">
      <c r="B88" s="87" t="s">
        <v>2179</v>
      </c>
      <c r="C88" s="84">
        <v>4024</v>
      </c>
      <c r="D88" s="97" t="s">
        <v>192</v>
      </c>
      <c r="E88" s="117">
        <v>39223</v>
      </c>
      <c r="F88" s="94">
        <v>400683.15</v>
      </c>
      <c r="G88" s="96">
        <v>69.655600000000007</v>
      </c>
      <c r="H88" s="94">
        <v>1195.6289899999999</v>
      </c>
      <c r="I88" s="95">
        <v>7.5668790088457951E-3</v>
      </c>
      <c r="J88" s="95">
        <v>1.574882881027389E-3</v>
      </c>
      <c r="K88" s="95">
        <f>H88/'סכום נכסי הקרן'!$C$43</f>
        <v>2.4061313129472918E-5</v>
      </c>
    </row>
    <row r="89" spans="2:11" s="137" customFormat="1">
      <c r="B89" s="87" t="s">
        <v>2180</v>
      </c>
      <c r="C89" s="84">
        <v>5268</v>
      </c>
      <c r="D89" s="97" t="s">
        <v>192</v>
      </c>
      <c r="E89" s="117">
        <v>42206</v>
      </c>
      <c r="F89" s="94">
        <v>177983</v>
      </c>
      <c r="G89" s="96">
        <v>1E-4</v>
      </c>
      <c r="H89" s="94">
        <v>7.7000000000000007E-4</v>
      </c>
      <c r="I89" s="95">
        <v>3.9035591274397246E-3</v>
      </c>
      <c r="J89" s="95">
        <v>1.0142442417618944E-9</v>
      </c>
      <c r="K89" s="95">
        <f>H89/'סכום נכסי הקרן'!$C$43</f>
        <v>1.5495786121490872E-11</v>
      </c>
    </row>
    <row r="90" spans="2:11" s="137" customFormat="1">
      <c r="B90" s="87" t="s">
        <v>2181</v>
      </c>
      <c r="C90" s="84">
        <v>4022</v>
      </c>
      <c r="D90" s="97" t="s">
        <v>190</v>
      </c>
      <c r="E90" s="117">
        <v>39134</v>
      </c>
      <c r="F90" s="94">
        <v>338203.28</v>
      </c>
      <c r="G90" s="96">
        <v>1E-4</v>
      </c>
      <c r="H90" s="94">
        <v>1.31E-3</v>
      </c>
      <c r="I90" s="95">
        <v>4.2000000000000006E-3</v>
      </c>
      <c r="J90" s="95">
        <v>1.7255324113091967E-9</v>
      </c>
      <c r="K90" s="95">
        <f>H90/'סכום נכסי הקרן'!$C$43</f>
        <v>2.6362960804094857E-11</v>
      </c>
    </row>
    <row r="91" spans="2:11" s="137" customFormat="1">
      <c r="B91" s="87" t="s">
        <v>2182</v>
      </c>
      <c r="C91" s="84">
        <v>5233</v>
      </c>
      <c r="D91" s="97" t="s">
        <v>190</v>
      </c>
      <c r="E91" s="117">
        <v>41269</v>
      </c>
      <c r="F91" s="94">
        <v>7334807</v>
      </c>
      <c r="G91" s="96">
        <v>35.0002</v>
      </c>
      <c r="H91" s="94">
        <v>9873.4401199999993</v>
      </c>
      <c r="I91" s="95">
        <v>8.5047385835919521E-3</v>
      </c>
      <c r="J91" s="95">
        <v>1.3005298426092033E-2</v>
      </c>
      <c r="K91" s="95">
        <f>H91/'סכום נכסי הקרן'!$C$43</f>
        <v>1.9869703426346382E-4</v>
      </c>
    </row>
    <row r="92" spans="2:11" s="137" customFormat="1">
      <c r="B92" s="87" t="s">
        <v>2183</v>
      </c>
      <c r="C92" s="84">
        <v>5267</v>
      </c>
      <c r="D92" s="97" t="s">
        <v>192</v>
      </c>
      <c r="E92" s="117">
        <v>42446</v>
      </c>
      <c r="F92" s="94">
        <v>920791.35</v>
      </c>
      <c r="G92" s="96">
        <v>89.5792</v>
      </c>
      <c r="H92" s="94">
        <v>3533.5214500000002</v>
      </c>
      <c r="I92" s="95">
        <v>1.0688340629370871E-2</v>
      </c>
      <c r="J92" s="95">
        <v>4.6543555633826485E-3</v>
      </c>
      <c r="K92" s="95">
        <f>H92/'סכום נכסי הקרן'!$C$43</f>
        <v>7.1109990447922462E-5</v>
      </c>
    </row>
    <row r="93" spans="2:11" s="137" customFormat="1">
      <c r="B93" s="87" t="s">
        <v>2184</v>
      </c>
      <c r="C93" s="84">
        <v>5083</v>
      </c>
      <c r="D93" s="97" t="s">
        <v>190</v>
      </c>
      <c r="E93" s="117">
        <v>39415</v>
      </c>
      <c r="F93" s="94">
        <v>3693864</v>
      </c>
      <c r="G93" s="96">
        <v>81.732600000000005</v>
      </c>
      <c r="H93" s="94">
        <v>11611.42433</v>
      </c>
      <c r="I93" s="95">
        <v>2.9136892404740572E-2</v>
      </c>
      <c r="J93" s="95">
        <v>1.529457177319021E-2</v>
      </c>
      <c r="K93" s="95">
        <f>H93/'סכום נכסי הקרן'!$C$43</f>
        <v>2.336729194591629E-4</v>
      </c>
    </row>
    <row r="94" spans="2:11" s="137" customFormat="1">
      <c r="B94" s="87" t="s">
        <v>2185</v>
      </c>
      <c r="C94" s="84">
        <v>5269</v>
      </c>
      <c r="D94" s="97" t="s">
        <v>192</v>
      </c>
      <c r="E94" s="117">
        <v>42271</v>
      </c>
      <c r="F94" s="94">
        <v>1664669.62</v>
      </c>
      <c r="G94" s="96">
        <v>92.636200000000002</v>
      </c>
      <c r="H94" s="94">
        <v>6606.1451299999999</v>
      </c>
      <c r="I94" s="95">
        <v>2.2184807368525305E-2</v>
      </c>
      <c r="J94" s="95">
        <v>8.7016164394102345E-3</v>
      </c>
      <c r="K94" s="95">
        <f>H94/'סכום נכסי הקרן'!$C$43</f>
        <v>1.3294469093767339E-4</v>
      </c>
    </row>
    <row r="95" spans="2:11" s="137" customFormat="1">
      <c r="B95" s="87" t="s">
        <v>2186</v>
      </c>
      <c r="C95" s="84">
        <v>5227</v>
      </c>
      <c r="D95" s="97" t="s">
        <v>190</v>
      </c>
      <c r="E95" s="117">
        <v>40997</v>
      </c>
      <c r="F95" s="94">
        <v>1155685.2700000999</v>
      </c>
      <c r="G95" s="96">
        <v>60.305999999999997</v>
      </c>
      <c r="H95" s="94">
        <v>2680.4603200001006</v>
      </c>
      <c r="I95" s="95">
        <v>3.0303030303030303E-3</v>
      </c>
      <c r="J95" s="95">
        <v>3.5307031751056449E-3</v>
      </c>
      <c r="K95" s="95">
        <f>H95/'סכום נכסי הקרן'!$C$43</f>
        <v>5.3942649124499398E-5</v>
      </c>
    </row>
    <row r="96" spans="2:11" s="137" customFormat="1">
      <c r="B96" s="87" t="s">
        <v>2187</v>
      </c>
      <c r="C96" s="84">
        <v>5257</v>
      </c>
      <c r="D96" s="97" t="s">
        <v>190</v>
      </c>
      <c r="E96" s="117">
        <v>42033</v>
      </c>
      <c r="F96" s="94">
        <v>2638913</v>
      </c>
      <c r="G96" s="96">
        <v>93.721900000000005</v>
      </c>
      <c r="H96" s="94">
        <v>9512.0787400000008</v>
      </c>
      <c r="I96" s="95">
        <v>3.2595786491397938E-2</v>
      </c>
      <c r="J96" s="95">
        <v>1.2529313102897059E-2</v>
      </c>
      <c r="K96" s="95">
        <f>H96/'סכום נכסי הקרן'!$C$43</f>
        <v>1.9142485418937712E-4</v>
      </c>
    </row>
    <row r="97" spans="2:11" s="137" customFormat="1">
      <c r="B97" s="87" t="s">
        <v>2188</v>
      </c>
      <c r="C97" s="84">
        <v>5094</v>
      </c>
      <c r="D97" s="97" t="s">
        <v>190</v>
      </c>
      <c r="E97" s="117">
        <v>39717</v>
      </c>
      <c r="F97" s="94">
        <v>4491636</v>
      </c>
      <c r="G97" s="96">
        <v>98.613399999999999</v>
      </c>
      <c r="H97" s="94">
        <v>17035.29925</v>
      </c>
      <c r="I97" s="95">
        <v>3.0500079300206182E-2</v>
      </c>
      <c r="J97" s="95">
        <v>2.2438901520783396E-2</v>
      </c>
      <c r="K97" s="95">
        <f>H97/'סכום נכסי הקרן'!$C$43</f>
        <v>3.4282513466700498E-4</v>
      </c>
    </row>
    <row r="98" spans="2:11" s="137" customFormat="1">
      <c r="B98" s="162"/>
    </row>
    <row r="99" spans="2:11" s="137" customFormat="1">
      <c r="B99" s="162"/>
    </row>
    <row r="100" spans="2:11" s="137" customFormat="1">
      <c r="B100" s="162"/>
    </row>
    <row r="101" spans="2:11" s="137" customFormat="1">
      <c r="B101" s="163" t="s">
        <v>2825</v>
      </c>
    </row>
    <row r="102" spans="2:11" s="137" customFormat="1">
      <c r="B102" s="163" t="s">
        <v>139</v>
      </c>
    </row>
    <row r="103" spans="2:11" s="137" customFormat="1">
      <c r="B103" s="162"/>
    </row>
    <row r="104" spans="2:11" s="137" customFormat="1">
      <c r="B104" s="162"/>
    </row>
    <row r="105" spans="2:11" s="137" customFormat="1">
      <c r="B105" s="162"/>
    </row>
    <row r="106" spans="2:11" s="137" customFormat="1">
      <c r="B106" s="162"/>
    </row>
    <row r="107" spans="2:11" s="137" customFormat="1">
      <c r="B107" s="162"/>
    </row>
    <row r="108" spans="2:11" s="137" customFormat="1">
      <c r="B108" s="162"/>
    </row>
    <row r="109" spans="2:11" s="137" customFormat="1">
      <c r="B109" s="162"/>
    </row>
    <row r="110" spans="2:11" s="137" customFormat="1">
      <c r="B110" s="162"/>
    </row>
    <row r="111" spans="2:11" s="137" customFormat="1">
      <c r="B111" s="162"/>
    </row>
    <row r="112" spans="2:11" s="137" customFormat="1">
      <c r="B112" s="162"/>
    </row>
    <row r="113" spans="2:2" s="137" customFormat="1">
      <c r="B113" s="162"/>
    </row>
    <row r="114" spans="2:2" s="137" customFormat="1">
      <c r="B114" s="162"/>
    </row>
    <row r="115" spans="2:2" s="137" customFormat="1">
      <c r="B115" s="162"/>
    </row>
    <row r="116" spans="2:2" s="137" customFormat="1">
      <c r="B116" s="162"/>
    </row>
    <row r="117" spans="2:2" s="137" customFormat="1">
      <c r="B117" s="162"/>
    </row>
    <row r="118" spans="2:2" s="137" customFormat="1">
      <c r="B118" s="162"/>
    </row>
    <row r="119" spans="2:2" s="137" customFormat="1">
      <c r="B119" s="162"/>
    </row>
    <row r="120" spans="2:2" s="137" customFormat="1">
      <c r="B120" s="162"/>
    </row>
    <row r="121" spans="2:2" s="137" customFormat="1">
      <c r="B121" s="162"/>
    </row>
    <row r="122" spans="2:2" s="137" customFormat="1">
      <c r="B122" s="162"/>
    </row>
    <row r="123" spans="2:2" s="137" customFormat="1">
      <c r="B123" s="162"/>
    </row>
    <row r="124" spans="2:2" s="137" customFormat="1">
      <c r="B124" s="162"/>
    </row>
    <row r="125" spans="2:2" s="137" customFormat="1">
      <c r="B125" s="162"/>
    </row>
    <row r="126" spans="2:2" s="137" customFormat="1">
      <c r="B126" s="162"/>
    </row>
    <row r="127" spans="2:2" s="137" customFormat="1">
      <c r="B127" s="162"/>
    </row>
    <row r="128" spans="2:2" s="137" customFormat="1">
      <c r="B128" s="162"/>
    </row>
    <row r="129" spans="2:2" s="137" customFormat="1">
      <c r="B129" s="162"/>
    </row>
    <row r="130" spans="2:2" s="137" customFormat="1">
      <c r="B130" s="162"/>
    </row>
    <row r="131" spans="2:2" s="137" customFormat="1">
      <c r="B131" s="162"/>
    </row>
    <row r="132" spans="2:2" s="137" customFormat="1">
      <c r="B132" s="162"/>
    </row>
    <row r="133" spans="2:2" s="137" customFormat="1">
      <c r="B133" s="162"/>
    </row>
    <row r="134" spans="2:2" s="137" customFormat="1">
      <c r="B134" s="162"/>
    </row>
    <row r="135" spans="2:2" s="137" customFormat="1">
      <c r="B135" s="162"/>
    </row>
    <row r="136" spans="2:2" s="137" customFormat="1">
      <c r="B136" s="162"/>
    </row>
    <row r="137" spans="2:2" s="137" customFormat="1">
      <c r="B137" s="162"/>
    </row>
    <row r="138" spans="2:2" s="137" customFormat="1">
      <c r="B138" s="162"/>
    </row>
    <row r="139" spans="2:2" s="137" customFormat="1">
      <c r="B139" s="162"/>
    </row>
    <row r="140" spans="2:2" s="137" customFormat="1">
      <c r="B140" s="162"/>
    </row>
    <row r="141" spans="2:2" s="137" customFormat="1">
      <c r="B141" s="162"/>
    </row>
    <row r="142" spans="2:2" s="137" customFormat="1">
      <c r="B142" s="162"/>
    </row>
    <row r="143" spans="2:2" s="137" customFormat="1">
      <c r="B143" s="162"/>
    </row>
    <row r="144" spans="2:2" s="137" customFormat="1">
      <c r="B144" s="162"/>
    </row>
    <row r="145" spans="2:2" s="137" customFormat="1">
      <c r="B145" s="162"/>
    </row>
    <row r="146" spans="2:2" s="137" customFormat="1">
      <c r="B146" s="162"/>
    </row>
    <row r="147" spans="2:2" s="137" customFormat="1">
      <c r="B147" s="162"/>
    </row>
    <row r="148" spans="2:2" s="137" customFormat="1">
      <c r="B148" s="162"/>
    </row>
    <row r="149" spans="2:2" s="137" customFormat="1">
      <c r="B149" s="162"/>
    </row>
    <row r="150" spans="2:2" s="137" customFormat="1">
      <c r="B150" s="162"/>
    </row>
    <row r="151" spans="2:2" s="137" customFormat="1">
      <c r="B151" s="162"/>
    </row>
    <row r="152" spans="2:2" s="137" customFormat="1">
      <c r="B152" s="162"/>
    </row>
    <row r="153" spans="2:2" s="137" customFormat="1">
      <c r="B153" s="162"/>
    </row>
    <row r="154" spans="2:2" s="137" customFormat="1">
      <c r="B154" s="162"/>
    </row>
    <row r="155" spans="2:2" s="137" customFormat="1">
      <c r="B155" s="162"/>
    </row>
    <row r="156" spans="2:2" s="137" customFormat="1">
      <c r="B156" s="162"/>
    </row>
    <row r="157" spans="2:2" s="137" customFormat="1">
      <c r="B157" s="162"/>
    </row>
    <row r="158" spans="2:2" s="137" customFormat="1">
      <c r="B158" s="162"/>
    </row>
    <row r="159" spans="2:2" s="137" customFormat="1">
      <c r="B159" s="162"/>
    </row>
    <row r="160" spans="2:2" s="137" customFormat="1">
      <c r="B160" s="162"/>
    </row>
    <row r="161" spans="2:2" s="137" customFormat="1">
      <c r="B161" s="162"/>
    </row>
    <row r="162" spans="2:2" s="137" customFormat="1">
      <c r="B162" s="162"/>
    </row>
    <row r="163" spans="2:2" s="137" customFormat="1">
      <c r="B163" s="162"/>
    </row>
    <row r="164" spans="2:2" s="137" customFormat="1">
      <c r="B164" s="162"/>
    </row>
    <row r="165" spans="2:2" s="137" customFormat="1">
      <c r="B165" s="162"/>
    </row>
    <row r="166" spans="2:2" s="137" customFormat="1">
      <c r="B166" s="162"/>
    </row>
    <row r="167" spans="2:2" s="137" customFormat="1">
      <c r="B167" s="162"/>
    </row>
    <row r="168" spans="2:2" s="137" customFormat="1">
      <c r="B168" s="162"/>
    </row>
    <row r="169" spans="2:2" s="137" customFormat="1">
      <c r="B169" s="162"/>
    </row>
    <row r="170" spans="2:2" s="137" customFormat="1">
      <c r="B170" s="162"/>
    </row>
    <row r="171" spans="2:2" s="137" customFormat="1">
      <c r="B171" s="162"/>
    </row>
    <row r="172" spans="2:2" s="137" customFormat="1">
      <c r="B172" s="162"/>
    </row>
    <row r="173" spans="2:2" s="137" customFormat="1">
      <c r="B173" s="162"/>
    </row>
    <row r="174" spans="2:2" s="137" customFormat="1">
      <c r="B174" s="162"/>
    </row>
    <row r="175" spans="2:2" s="137" customFormat="1">
      <c r="B175" s="162"/>
    </row>
    <row r="176" spans="2:2" s="137" customFormat="1">
      <c r="B176" s="162"/>
    </row>
    <row r="177" spans="2:3" s="137" customFormat="1">
      <c r="B177" s="162"/>
    </row>
    <row r="178" spans="2:3" s="137" customFormat="1">
      <c r="B178" s="162"/>
    </row>
    <row r="179" spans="2:3" s="137" customFormat="1">
      <c r="B179" s="162"/>
    </row>
    <row r="180" spans="2:3" s="137" customFormat="1">
      <c r="B180" s="162"/>
    </row>
    <row r="181" spans="2:3" s="137" customFormat="1">
      <c r="B181" s="162"/>
    </row>
    <row r="182" spans="2:3" s="137" customFormat="1">
      <c r="B182" s="162"/>
    </row>
    <row r="183" spans="2:3" s="137" customFormat="1">
      <c r="B183" s="162"/>
    </row>
    <row r="184" spans="2:3" s="137" customFormat="1">
      <c r="B184" s="162"/>
    </row>
    <row r="185" spans="2:3" s="137" customFormat="1">
      <c r="B185" s="162"/>
    </row>
    <row r="186" spans="2:3" s="137" customFormat="1">
      <c r="B186" s="162"/>
    </row>
    <row r="187" spans="2:3">
      <c r="C187" s="1"/>
    </row>
    <row r="188" spans="2:3">
      <c r="C188" s="1"/>
    </row>
    <row r="189" spans="2:3">
      <c r="C189" s="1"/>
    </row>
    <row r="190" spans="2:3">
      <c r="C190" s="1"/>
    </row>
    <row r="191" spans="2:3">
      <c r="C191" s="1"/>
    </row>
    <row r="192" spans="2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</sheetData>
  <sheetProtection password="C7AB" sheet="1" objects="1" scenarios="1"/>
  <mergeCells count="2">
    <mergeCell ref="B6:K6"/>
    <mergeCell ref="B7:K7"/>
  </mergeCells>
  <phoneticPr fontId="6" type="noConversion"/>
  <dataValidations count="1">
    <dataValidation allowBlank="1" showInputMessage="1" showErrorMessage="1" sqref="N1:XFD2 A1:A1048576 D3:K23 B24:K1048576 C5:C23 B1:B23 D1:L2 L3:XFD1048576"/>
  </dataValidations>
  <pageMargins left="0" right="0" top="0.51181102362204722" bottom="0.51181102362204722" header="0" footer="0.23622047244094491"/>
  <pageSetup paperSize="9" scale="83" fitToHeight="25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 enableFormatConditionsCalculation="0">
    <tabColor indexed="43"/>
    <pageSetUpPr fitToPage="1"/>
  </sheetPr>
  <dimension ref="B1:BG574"/>
  <sheetViews>
    <sheetView rightToLeft="1" workbookViewId="0">
      <selection activeCell="D28" sqref="D28"/>
    </sheetView>
  </sheetViews>
  <sheetFormatPr defaultColWidth="9.140625" defaultRowHeight="18"/>
  <cols>
    <col min="1" max="1" width="6.28515625" style="1" customWidth="1"/>
    <col min="2" max="2" width="40.28515625" style="2" bestFit="1" customWidth="1"/>
    <col min="3" max="3" width="25.5703125" style="2" customWidth="1"/>
    <col min="4" max="4" width="15.7109375" style="2" bestFit="1" customWidth="1"/>
    <col min="5" max="5" width="12" style="1" bestFit="1" customWidth="1"/>
    <col min="6" max="6" width="11.28515625" style="1" bestFit="1" customWidth="1"/>
    <col min="7" max="7" width="13.140625" style="1" bestFit="1" customWidth="1"/>
    <col min="8" max="8" width="5.7109375" style="1" bestFit="1" customWidth="1"/>
    <col min="9" max="9" width="6.85546875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5" t="s">
        <v>206</v>
      </c>
      <c r="C1" s="78" t="s" vm="1">
        <v>271</v>
      </c>
    </row>
    <row r="2" spans="2:59">
      <c r="B2" s="55" t="s">
        <v>205</v>
      </c>
      <c r="C2" s="78" t="s">
        <v>272</v>
      </c>
    </row>
    <row r="3" spans="2:59">
      <c r="B3" s="55" t="s">
        <v>207</v>
      </c>
      <c r="C3" s="78" t="s">
        <v>273</v>
      </c>
    </row>
    <row r="4" spans="2:59">
      <c r="B4" s="55" t="s">
        <v>208</v>
      </c>
      <c r="C4" s="78">
        <v>162</v>
      </c>
    </row>
    <row r="6" spans="2:59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4"/>
      <c r="L6" s="235"/>
    </row>
    <row r="7" spans="2:59" ht="26.25" customHeight="1">
      <c r="B7" s="233" t="s">
        <v>125</v>
      </c>
      <c r="C7" s="234"/>
      <c r="D7" s="234"/>
      <c r="E7" s="234"/>
      <c r="F7" s="234"/>
      <c r="G7" s="234"/>
      <c r="H7" s="234"/>
      <c r="I7" s="234"/>
      <c r="J7" s="234"/>
      <c r="K7" s="234"/>
      <c r="L7" s="235"/>
    </row>
    <row r="8" spans="2:59" s="3" customFormat="1" ht="78.75">
      <c r="B8" s="21" t="s">
        <v>143</v>
      </c>
      <c r="C8" s="29" t="s">
        <v>59</v>
      </c>
      <c r="D8" s="70" t="s">
        <v>84</v>
      </c>
      <c r="E8" s="29" t="s">
        <v>129</v>
      </c>
      <c r="F8" s="29" t="s">
        <v>130</v>
      </c>
      <c r="G8" s="29" t="s">
        <v>0</v>
      </c>
      <c r="H8" s="29" t="s">
        <v>133</v>
      </c>
      <c r="I8" s="29" t="s">
        <v>137</v>
      </c>
      <c r="J8" s="29" t="s">
        <v>74</v>
      </c>
      <c r="K8" s="70" t="s">
        <v>209</v>
      </c>
      <c r="L8" s="30" t="s">
        <v>211</v>
      </c>
      <c r="M8" s="1"/>
      <c r="N8" s="1"/>
      <c r="O8" s="1"/>
      <c r="P8" s="1"/>
      <c r="BG8" s="1"/>
    </row>
    <row r="9" spans="2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80</v>
      </c>
      <c r="I9" s="16" t="s">
        <v>23</v>
      </c>
      <c r="J9" s="31" t="s">
        <v>20</v>
      </c>
      <c r="K9" s="31" t="s">
        <v>20</v>
      </c>
      <c r="L9" s="32" t="s">
        <v>20</v>
      </c>
      <c r="M9" s="1"/>
      <c r="N9" s="1"/>
      <c r="O9" s="1"/>
      <c r="P9" s="1"/>
      <c r="BG9" s="1"/>
    </row>
    <row r="10" spans="2:59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1"/>
      <c r="N10" s="1"/>
      <c r="O10" s="1"/>
      <c r="P10" s="1"/>
      <c r="BG10" s="1"/>
    </row>
    <row r="11" spans="2:59" s="4" customFormat="1" ht="18" customHeight="1">
      <c r="B11" s="134" t="s">
        <v>62</v>
      </c>
      <c r="C11" s="129"/>
      <c r="D11" s="129"/>
      <c r="E11" s="129"/>
      <c r="F11" s="129"/>
      <c r="G11" s="130"/>
      <c r="H11" s="132"/>
      <c r="I11" s="130">
        <v>55.304230000000004</v>
      </c>
      <c r="J11" s="129"/>
      <c r="K11" s="131">
        <v>1</v>
      </c>
      <c r="L11" s="131">
        <f>I11/'סכום נכסי הקרן'!$C$43</f>
        <v>1.1129643112905702E-6</v>
      </c>
      <c r="M11" s="133"/>
      <c r="N11" s="133"/>
      <c r="O11" s="133"/>
      <c r="P11" s="133"/>
      <c r="BG11" s="133"/>
    </row>
    <row r="12" spans="2:59" s="133" customFormat="1" ht="21" customHeight="1">
      <c r="B12" s="135" t="s">
        <v>2189</v>
      </c>
      <c r="C12" s="129"/>
      <c r="D12" s="129"/>
      <c r="E12" s="129"/>
      <c r="F12" s="129"/>
      <c r="G12" s="130"/>
      <c r="H12" s="132"/>
      <c r="I12" s="130">
        <v>55.304230000000004</v>
      </c>
      <c r="J12" s="129"/>
      <c r="K12" s="131">
        <v>1</v>
      </c>
      <c r="L12" s="131">
        <f>I12/'סכום נכסי הקרן'!$C$43</f>
        <v>1.1129643112905702E-6</v>
      </c>
    </row>
    <row r="13" spans="2:59">
      <c r="B13" s="83" t="s">
        <v>2190</v>
      </c>
      <c r="C13" s="84" t="s">
        <v>2191</v>
      </c>
      <c r="D13" s="97" t="s">
        <v>1142</v>
      </c>
      <c r="E13" s="97" t="s">
        <v>191</v>
      </c>
      <c r="F13" s="117">
        <v>41546</v>
      </c>
      <c r="G13" s="94">
        <v>26322</v>
      </c>
      <c r="H13" s="96">
        <v>0</v>
      </c>
      <c r="I13" s="94">
        <v>2.9999999999999997E-5</v>
      </c>
      <c r="J13" s="84"/>
      <c r="K13" s="95">
        <v>5.4245398588860188E-7</v>
      </c>
      <c r="L13" s="95">
        <f>I13/'סכום נכסי הקרן'!$C$43</f>
        <v>6.0373192681133257E-13</v>
      </c>
    </row>
    <row r="14" spans="2:59" s="137" customFormat="1">
      <c r="B14" s="83" t="s">
        <v>2192</v>
      </c>
      <c r="C14" s="84" t="s">
        <v>2193</v>
      </c>
      <c r="D14" s="97" t="s">
        <v>1135</v>
      </c>
      <c r="E14" s="97" t="s">
        <v>191</v>
      </c>
      <c r="F14" s="117">
        <v>41879</v>
      </c>
      <c r="G14" s="94">
        <v>2607606</v>
      </c>
      <c r="H14" s="96">
        <v>0</v>
      </c>
      <c r="I14" s="96">
        <v>0</v>
      </c>
      <c r="J14" s="95">
        <v>7.6450072113748158E-2</v>
      </c>
      <c r="K14" s="95">
        <v>0</v>
      </c>
      <c r="L14" s="95">
        <f>I14/'סכום נכסי הקרן'!$C$43</f>
        <v>0</v>
      </c>
    </row>
    <row r="15" spans="2:59" s="137" customFormat="1">
      <c r="B15" s="83" t="s">
        <v>2194</v>
      </c>
      <c r="C15" s="84" t="s">
        <v>2195</v>
      </c>
      <c r="D15" s="97" t="s">
        <v>1135</v>
      </c>
      <c r="E15" s="97" t="s">
        <v>191</v>
      </c>
      <c r="F15" s="117">
        <v>41660</v>
      </c>
      <c r="G15" s="94">
        <v>307389</v>
      </c>
      <c r="H15" s="96">
        <v>0.1799</v>
      </c>
      <c r="I15" s="94">
        <v>55.304199999999994</v>
      </c>
      <c r="J15" s="95">
        <v>7.3476585133582059E-2</v>
      </c>
      <c r="K15" s="95">
        <v>0.99999945754601394</v>
      </c>
      <c r="L15" s="95">
        <f>I15/'סכום נכסי הקרן'!$C$43</f>
        <v>1.1129637075586434E-6</v>
      </c>
    </row>
    <row r="16" spans="2:59" s="155" customFormat="1">
      <c r="B16" s="135" t="s">
        <v>267</v>
      </c>
      <c r="C16" s="129"/>
      <c r="D16" s="129"/>
      <c r="E16" s="129"/>
      <c r="F16" s="129"/>
      <c r="G16" s="130"/>
      <c r="H16" s="132"/>
      <c r="I16" s="130">
        <v>0</v>
      </c>
      <c r="J16" s="129"/>
      <c r="K16" s="131"/>
      <c r="L16" s="131">
        <f>I16/'סכום נכסי הקרן'!$C$43</f>
        <v>0</v>
      </c>
    </row>
    <row r="17" spans="2:12" s="137" customFormat="1">
      <c r="B17" s="83" t="s">
        <v>2196</v>
      </c>
      <c r="C17" s="84" t="s">
        <v>2197</v>
      </c>
      <c r="D17" s="97" t="s">
        <v>1135</v>
      </c>
      <c r="E17" s="97" t="s">
        <v>190</v>
      </c>
      <c r="F17" s="171">
        <v>40570</v>
      </c>
      <c r="G17" s="94">
        <v>147528</v>
      </c>
      <c r="H17" s="96">
        <v>0</v>
      </c>
      <c r="I17" s="96">
        <v>0</v>
      </c>
      <c r="J17" s="95">
        <v>1.7817425734156008E-2</v>
      </c>
      <c r="K17" s="95">
        <v>0</v>
      </c>
      <c r="L17" s="95">
        <f>I17/'סכום נכסי הקרן'!$C$43</f>
        <v>0</v>
      </c>
    </row>
    <row r="18" spans="2:12" s="137" customFormat="1">
      <c r="B18" s="100"/>
      <c r="C18" s="84"/>
      <c r="D18" s="84"/>
      <c r="E18" s="84"/>
      <c r="F18" s="84"/>
      <c r="G18" s="94"/>
      <c r="H18" s="96"/>
      <c r="I18" s="84"/>
      <c r="J18" s="84"/>
      <c r="K18" s="95"/>
      <c r="L18" s="84"/>
    </row>
    <row r="19" spans="2:12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</row>
    <row r="20" spans="2:12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</row>
    <row r="21" spans="2:12">
      <c r="B21" s="109" t="s">
        <v>2825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</row>
    <row r="22" spans="2:12">
      <c r="B22" s="109" t="s">
        <v>139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</row>
    <row r="23" spans="2:12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2:12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12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12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12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12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12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12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12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12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</row>
    <row r="112" spans="2:12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</row>
    <row r="113" spans="2:12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</row>
    <row r="114" spans="2:12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</row>
    <row r="115" spans="2:12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</row>
    <row r="116" spans="2:12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</row>
    <row r="117" spans="2:12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password="C7AB" sheet="1" objects="1" scenarios="1"/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AH1:XFD2 D1:AF2 D3:E1048576 G3:XFD1048576 F3:F16 F18:F1048576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 enableFormatConditionsCalculation="0">
    <tabColor indexed="43"/>
    <pageSetUpPr fitToPage="1"/>
  </sheetPr>
  <dimension ref="B1:BB47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.7109375" style="1" bestFit="1" customWidth="1"/>
    <col min="8" max="8" width="5.7109375" style="1" bestFit="1" customWidth="1"/>
    <col min="9" max="9" width="6.85546875" style="1" bestFit="1" customWidth="1"/>
    <col min="10" max="10" width="9.42578125" style="1" bestFit="1" customWidth="1"/>
    <col min="11" max="11" width="6.85546875" style="1" bestFit="1" customWidth="1"/>
    <col min="12" max="12" width="8.28515625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5" t="s">
        <v>206</v>
      </c>
      <c r="C1" s="78" t="s" vm="1">
        <v>271</v>
      </c>
    </row>
    <row r="2" spans="2:54">
      <c r="B2" s="55" t="s">
        <v>205</v>
      </c>
      <c r="C2" s="78" t="s">
        <v>272</v>
      </c>
    </row>
    <row r="3" spans="2:54">
      <c r="B3" s="55" t="s">
        <v>207</v>
      </c>
      <c r="C3" s="78" t="s">
        <v>273</v>
      </c>
    </row>
    <row r="4" spans="2:54">
      <c r="B4" s="55" t="s">
        <v>208</v>
      </c>
      <c r="C4" s="78">
        <v>162</v>
      </c>
    </row>
    <row r="6" spans="2:54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4"/>
      <c r="L6" s="235"/>
    </row>
    <row r="7" spans="2:54" ht="26.25" customHeight="1">
      <c r="B7" s="233" t="s">
        <v>126</v>
      </c>
      <c r="C7" s="234"/>
      <c r="D7" s="234"/>
      <c r="E7" s="234"/>
      <c r="F7" s="234"/>
      <c r="G7" s="234"/>
      <c r="H7" s="234"/>
      <c r="I7" s="234"/>
      <c r="J7" s="234"/>
      <c r="K7" s="234"/>
      <c r="L7" s="235"/>
    </row>
    <row r="8" spans="2:54" s="3" customFormat="1" ht="78.75">
      <c r="B8" s="21" t="s">
        <v>143</v>
      </c>
      <c r="C8" s="29" t="s">
        <v>59</v>
      </c>
      <c r="D8" s="70" t="s">
        <v>84</v>
      </c>
      <c r="E8" s="29" t="s">
        <v>129</v>
      </c>
      <c r="F8" s="29" t="s">
        <v>130</v>
      </c>
      <c r="G8" s="29" t="s">
        <v>0</v>
      </c>
      <c r="H8" s="29" t="s">
        <v>133</v>
      </c>
      <c r="I8" s="29" t="s">
        <v>137</v>
      </c>
      <c r="J8" s="29" t="s">
        <v>74</v>
      </c>
      <c r="K8" s="70" t="s">
        <v>209</v>
      </c>
      <c r="L8" s="30" t="s">
        <v>211</v>
      </c>
      <c r="M8" s="1"/>
      <c r="AZ8" s="1"/>
    </row>
    <row r="9" spans="2:54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80</v>
      </c>
      <c r="I9" s="16" t="s">
        <v>23</v>
      </c>
      <c r="J9" s="31" t="s">
        <v>20</v>
      </c>
      <c r="K9" s="31" t="s">
        <v>20</v>
      </c>
      <c r="L9" s="32" t="s">
        <v>20</v>
      </c>
      <c r="AZ9" s="1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4" s="4" customFormat="1" ht="18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AZ11" s="1"/>
    </row>
    <row r="12" spans="2:54" ht="19.5" customHeight="1">
      <c r="B12" s="109"/>
      <c r="C12" s="100"/>
      <c r="D12" s="100"/>
      <c r="E12" s="100"/>
      <c r="F12" s="100"/>
      <c r="G12" s="100"/>
      <c r="H12" s="100"/>
      <c r="I12" s="100"/>
      <c r="J12" s="100"/>
      <c r="K12" s="100"/>
      <c r="L12" s="100"/>
    </row>
    <row r="13" spans="2:54">
      <c r="B13" s="99"/>
      <c r="C13" s="100"/>
      <c r="D13" s="100"/>
      <c r="E13" s="100"/>
      <c r="F13" s="100"/>
      <c r="G13" s="100"/>
      <c r="H13" s="100"/>
      <c r="I13" s="100"/>
      <c r="J13" s="100"/>
      <c r="K13" s="100"/>
      <c r="L13" s="100"/>
    </row>
    <row r="14" spans="2:54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</row>
    <row r="15" spans="2:54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2:54" s="7" customFormat="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AZ16" s="1"/>
      <c r="BB16" s="1"/>
    </row>
    <row r="17" spans="2:54" s="7" customFormat="1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AZ17" s="1"/>
      <c r="BB17" s="1"/>
    </row>
    <row r="18" spans="2:54" s="7" customFormat="1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AZ18" s="1"/>
      <c r="BB18" s="1"/>
    </row>
    <row r="19" spans="2:54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</row>
    <row r="20" spans="2:54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</row>
    <row r="21" spans="2:54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</row>
    <row r="22" spans="2:54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</row>
    <row r="23" spans="2:54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2:54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2:54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  <row r="26" spans="2:54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</row>
    <row r="27" spans="2:54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</row>
    <row r="28" spans="2:54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2:54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2:54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</row>
    <row r="31" spans="2:54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</row>
    <row r="32" spans="2:54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</row>
    <row r="33" spans="2:12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2:1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2:12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</row>
    <row r="37" spans="2:12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</row>
    <row r="38" spans="2:12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</row>
    <row r="39" spans="2:12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</row>
    <row r="40" spans="2:12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5" spans="2:1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</row>
    <row r="46" spans="2:12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  <row r="48" spans="2:12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</row>
    <row r="49" spans="2:12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</row>
    <row r="50" spans="2:12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2:12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</row>
    <row r="52" spans="2:12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</row>
    <row r="53" spans="2:12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</row>
    <row r="54" spans="2:12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</row>
    <row r="55" spans="2:12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</row>
    <row r="56" spans="2:12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</row>
    <row r="57" spans="2:12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1" spans="2:12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</row>
    <row r="62" spans="2:12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</row>
    <row r="63" spans="2:12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</row>
    <row r="64" spans="2:1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</row>
    <row r="66" spans="2:12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</row>
    <row r="67" spans="2:12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</row>
    <row r="68" spans="2:12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</row>
    <row r="69" spans="2:12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</row>
    <row r="70" spans="2:12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</row>
    <row r="71" spans="2:12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</row>
    <row r="72" spans="2:12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</row>
    <row r="73" spans="2:12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</row>
    <row r="74" spans="2:12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</row>
    <row r="75" spans="2:12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</row>
    <row r="77" spans="2:12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</row>
    <row r="78" spans="2:12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</row>
    <row r="79" spans="2:12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</row>
    <row r="80" spans="2:12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</row>
    <row r="81" spans="2:12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</row>
    <row r="82" spans="2:12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</row>
    <row r="83" spans="2:12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</row>
    <row r="84" spans="2:12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</row>
    <row r="85" spans="2:12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</row>
    <row r="86" spans="2:12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</row>
    <row r="87" spans="2:12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</row>
    <row r="88" spans="2:12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</row>
    <row r="89" spans="2:12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</row>
    <row r="90" spans="2:12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</row>
    <row r="91" spans="2:12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</row>
    <row r="92" spans="2:12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</row>
    <row r="93" spans="2:12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</row>
    <row r="94" spans="2:12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</row>
    <row r="95" spans="2:12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</row>
    <row r="96" spans="2:12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2:12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3" spans="2:12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</row>
    <row r="104" spans="2:12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</row>
    <row r="105" spans="2:12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</row>
    <row r="106" spans="2:12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</row>
    <row r="107" spans="2:12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</row>
    <row r="108" spans="2:12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</row>
    <row r="109" spans="2:12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</row>
    <row r="110" spans="2:12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password="C7AB" sheet="1" objects="1" scenarios="1"/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D3:XFD1048576 D1:AF2 AH1:XFD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 enableFormatConditionsCalculation="0">
    <tabColor indexed="43"/>
    <pageSetUpPr fitToPage="1"/>
  </sheetPr>
  <dimension ref="B1:AY553"/>
  <sheetViews>
    <sheetView rightToLeft="1" zoomScaleNormal="100" workbookViewId="0">
      <selection activeCell="C20" sqref="C20"/>
    </sheetView>
  </sheetViews>
  <sheetFormatPr defaultColWidth="9.140625" defaultRowHeight="18"/>
  <cols>
    <col min="1" max="1" width="6.28515625" style="1" customWidth="1"/>
    <col min="2" max="2" width="45.7109375" style="2" bestFit="1" customWidth="1"/>
    <col min="3" max="3" width="24.7109375" style="2" customWidth="1"/>
    <col min="4" max="4" width="12.7109375" style="2" bestFit="1" customWidth="1"/>
    <col min="5" max="5" width="12.28515625" style="1" bestFit="1" customWidth="1"/>
    <col min="6" max="6" width="11.28515625" style="1" bestFit="1" customWidth="1"/>
    <col min="7" max="7" width="15.42578125" style="1" bestFit="1" customWidth="1"/>
    <col min="8" max="8" width="8.42578125" style="1" bestFit="1" customWidth="1"/>
    <col min="9" max="9" width="10.85546875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55" t="s">
        <v>206</v>
      </c>
      <c r="C1" s="78" t="s" vm="1">
        <v>271</v>
      </c>
    </row>
    <row r="2" spans="2:49">
      <c r="B2" s="55" t="s">
        <v>205</v>
      </c>
      <c r="C2" s="78" t="s">
        <v>272</v>
      </c>
    </row>
    <row r="3" spans="2:49">
      <c r="B3" s="55" t="s">
        <v>207</v>
      </c>
      <c r="C3" s="78" t="s">
        <v>273</v>
      </c>
    </row>
    <row r="4" spans="2:49">
      <c r="B4" s="55" t="s">
        <v>208</v>
      </c>
      <c r="C4" s="78">
        <v>162</v>
      </c>
    </row>
    <row r="6" spans="2:49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5"/>
    </row>
    <row r="7" spans="2:49" ht="26.25" customHeight="1">
      <c r="B7" s="233" t="s">
        <v>127</v>
      </c>
      <c r="C7" s="234"/>
      <c r="D7" s="234"/>
      <c r="E7" s="234"/>
      <c r="F7" s="234"/>
      <c r="G7" s="234"/>
      <c r="H7" s="234"/>
      <c r="I7" s="234"/>
      <c r="J7" s="234"/>
      <c r="K7" s="235"/>
    </row>
    <row r="8" spans="2:49" s="3" customFormat="1" ht="63">
      <c r="B8" s="21" t="s">
        <v>143</v>
      </c>
      <c r="C8" s="29" t="s">
        <v>59</v>
      </c>
      <c r="D8" s="70" t="s">
        <v>84</v>
      </c>
      <c r="E8" s="29" t="s">
        <v>129</v>
      </c>
      <c r="F8" s="29" t="s">
        <v>130</v>
      </c>
      <c r="G8" s="29" t="s">
        <v>0</v>
      </c>
      <c r="H8" s="29" t="s">
        <v>133</v>
      </c>
      <c r="I8" s="29" t="s">
        <v>137</v>
      </c>
      <c r="J8" s="70" t="s">
        <v>209</v>
      </c>
      <c r="K8" s="30" t="s">
        <v>211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80</v>
      </c>
      <c r="I9" s="16" t="s">
        <v>23</v>
      </c>
      <c r="J9" s="31" t="s">
        <v>20</v>
      </c>
      <c r="K9" s="17" t="s">
        <v>20</v>
      </c>
      <c r="AW9" s="1"/>
    </row>
    <row r="10" spans="2:49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20" t="s">
        <v>8</v>
      </c>
      <c r="K10" s="20" t="s">
        <v>9</v>
      </c>
      <c r="AW10" s="1"/>
    </row>
    <row r="11" spans="2:49" s="4" customFormat="1" ht="18" customHeight="1">
      <c r="B11" s="79" t="s">
        <v>63</v>
      </c>
      <c r="C11" s="80"/>
      <c r="D11" s="80"/>
      <c r="E11" s="80"/>
      <c r="F11" s="80"/>
      <c r="G11" s="88"/>
      <c r="H11" s="90"/>
      <c r="I11" s="88">
        <v>-22931.050969999993</v>
      </c>
      <c r="J11" s="89">
        <v>1</v>
      </c>
      <c r="K11" s="89">
        <f>I11/'סכום נכסי הקרן'!$C$43</f>
        <v>-4.6147358619756581E-4</v>
      </c>
      <c r="AW11" s="1"/>
    </row>
    <row r="12" spans="2:49" ht="19.5" customHeight="1">
      <c r="B12" s="81" t="s">
        <v>45</v>
      </c>
      <c r="C12" s="82"/>
      <c r="D12" s="82"/>
      <c r="E12" s="82"/>
      <c r="F12" s="82"/>
      <c r="G12" s="91"/>
      <c r="H12" s="93"/>
      <c r="I12" s="91">
        <v>-22931.050969999993</v>
      </c>
      <c r="J12" s="92">
        <v>1</v>
      </c>
      <c r="K12" s="92">
        <f>I12/'סכום נכסי הקרן'!$C$43</f>
        <v>-4.6147358619756581E-4</v>
      </c>
    </row>
    <row r="13" spans="2:49" s="155" customFormat="1">
      <c r="B13" s="128" t="s">
        <v>258</v>
      </c>
      <c r="C13" s="129"/>
      <c r="D13" s="129"/>
      <c r="E13" s="129"/>
      <c r="F13" s="129"/>
      <c r="G13" s="130"/>
      <c r="H13" s="132"/>
      <c r="I13" s="130">
        <v>105.64574</v>
      </c>
      <c r="J13" s="131">
        <v>-4.6071041461733771E-3</v>
      </c>
      <c r="K13" s="131">
        <f>I13/'סכום נכסי הקרן'!$C$43</f>
        <v>2.1260568723203027E-6</v>
      </c>
    </row>
    <row r="14" spans="2:49" s="137" customFormat="1">
      <c r="B14" s="172" t="s">
        <v>2811</v>
      </c>
      <c r="C14" s="173" t="s">
        <v>2812</v>
      </c>
      <c r="D14" s="174"/>
      <c r="E14" s="97" t="s">
        <v>191</v>
      </c>
      <c r="F14" s="175">
        <v>42495</v>
      </c>
      <c r="G14" s="176">
        <v>29973788.420000002</v>
      </c>
      <c r="H14" s="177">
        <v>0.33150000000000002</v>
      </c>
      <c r="I14" s="176">
        <v>99.353859999999997</v>
      </c>
      <c r="J14" s="178">
        <v>-4.3327216066102571E-3</v>
      </c>
      <c r="K14" s="178">
        <f>I14/'סכום נכסי הקרן'!$C$43</f>
        <v>1.9994365777981129E-6</v>
      </c>
    </row>
    <row r="15" spans="2:49" s="137" customFormat="1">
      <c r="B15" s="172" t="s">
        <v>2811</v>
      </c>
      <c r="C15" s="173" t="s">
        <v>2813</v>
      </c>
      <c r="D15" s="174"/>
      <c r="E15" s="97" t="s">
        <v>191</v>
      </c>
      <c r="F15" s="175">
        <v>42495</v>
      </c>
      <c r="G15" s="176">
        <v>1898339.4</v>
      </c>
      <c r="H15" s="177">
        <v>0.33139999999999997</v>
      </c>
      <c r="I15" s="176">
        <v>6.2918799999999999</v>
      </c>
      <c r="J15" s="178">
        <v>-2.7438253956312258E-4</v>
      </c>
      <c r="K15" s="178">
        <f>I15/'סכום נכסי הקרן'!$C$43</f>
        <v>1.2662029452218958E-7</v>
      </c>
    </row>
    <row r="16" spans="2:49" s="137" customFormat="1">
      <c r="B16" s="83"/>
      <c r="C16" s="84"/>
      <c r="D16" s="84"/>
      <c r="E16" s="84"/>
      <c r="F16" s="84"/>
      <c r="G16" s="94"/>
      <c r="H16" s="96"/>
      <c r="I16" s="84"/>
      <c r="J16" s="95"/>
      <c r="K16" s="84"/>
    </row>
    <row r="17" spans="2:51" s="137" customFormat="1">
      <c r="B17" s="101" t="s">
        <v>44</v>
      </c>
      <c r="C17" s="82"/>
      <c r="D17" s="82"/>
      <c r="E17" s="82"/>
      <c r="F17" s="82"/>
      <c r="G17" s="91"/>
      <c r="H17" s="93"/>
      <c r="I17" s="91">
        <v>-52936.215260000026</v>
      </c>
      <c r="J17" s="92">
        <v>2.3084949455328014</v>
      </c>
      <c r="K17" s="92">
        <f>I17/'סכום נכסי הקרן'!$C$43</f>
        <v>-1.0653094412339762E-3</v>
      </c>
    </row>
    <row r="18" spans="2:51" s="179" customFormat="1">
      <c r="B18" s="87" t="s">
        <v>2198</v>
      </c>
      <c r="C18" s="84" t="s">
        <v>2199</v>
      </c>
      <c r="D18" s="97"/>
      <c r="E18" s="97" t="s">
        <v>192</v>
      </c>
      <c r="F18" s="117">
        <v>42451</v>
      </c>
      <c r="G18" s="94">
        <v>1546345.2</v>
      </c>
      <c r="H18" s="96">
        <v>0.79620000000000002</v>
      </c>
      <c r="I18" s="94">
        <v>12.311780000000001</v>
      </c>
      <c r="J18" s="95">
        <v>-5.369043056991646E-4</v>
      </c>
      <c r="K18" s="95">
        <f>I18/'סכום נכסי הקרן'!$C$43</f>
        <v>2.4776715539590765E-7</v>
      </c>
      <c r="AW18" s="137"/>
      <c r="AY18" s="137"/>
    </row>
    <row r="19" spans="2:51" s="179" customFormat="1">
      <c r="B19" s="87" t="s">
        <v>2200</v>
      </c>
      <c r="C19" s="84" t="s">
        <v>2201</v>
      </c>
      <c r="D19" s="97"/>
      <c r="E19" s="97" t="s">
        <v>192</v>
      </c>
      <c r="F19" s="117">
        <v>42451</v>
      </c>
      <c r="G19" s="94">
        <v>1728160</v>
      </c>
      <c r="H19" s="96">
        <v>0.81910000000000005</v>
      </c>
      <c r="I19" s="94">
        <v>14.15616</v>
      </c>
      <c r="J19" s="95">
        <v>-6.1733585689204039E-4</v>
      </c>
      <c r="K19" s="95">
        <f>I19/'סכום נכסי הקרן'!$C$43</f>
        <v>2.8488419176831712E-7</v>
      </c>
      <c r="AW19" s="137"/>
      <c r="AY19" s="137"/>
    </row>
    <row r="20" spans="2:51" s="179" customFormat="1">
      <c r="B20" s="87" t="s">
        <v>2202</v>
      </c>
      <c r="C20" s="84" t="s">
        <v>2203</v>
      </c>
      <c r="D20" s="97"/>
      <c r="E20" s="97" t="s">
        <v>192</v>
      </c>
      <c r="F20" s="117">
        <v>42451</v>
      </c>
      <c r="G20" s="94">
        <v>38888100</v>
      </c>
      <c r="H20" s="96">
        <v>0.8306</v>
      </c>
      <c r="I20" s="94">
        <v>323.01326</v>
      </c>
      <c r="J20" s="95">
        <v>-1.4086282413422245E-2</v>
      </c>
      <c r="K20" s="95">
        <f>I20/'סכום נכסי הקרן'!$C$43</f>
        <v>6.5004472615136652E-6</v>
      </c>
      <c r="AW20" s="137"/>
      <c r="AY20" s="137"/>
    </row>
    <row r="21" spans="2:51" s="137" customFormat="1">
      <c r="B21" s="87" t="s">
        <v>2204</v>
      </c>
      <c r="C21" s="84" t="s">
        <v>2205</v>
      </c>
      <c r="D21" s="97"/>
      <c r="E21" s="97" t="s">
        <v>192</v>
      </c>
      <c r="F21" s="117">
        <v>42479</v>
      </c>
      <c r="G21" s="94">
        <v>316498</v>
      </c>
      <c r="H21" s="96">
        <v>-0.18720000000000001</v>
      </c>
      <c r="I21" s="94">
        <v>-0.59253999999999996</v>
      </c>
      <c r="J21" s="95">
        <v>2.5840071646746688E-5</v>
      </c>
      <c r="K21" s="95">
        <f>I21/'סכום נכסי הקרן'!$C$43</f>
        <v>-1.1924510530426233E-8</v>
      </c>
    </row>
    <row r="22" spans="2:51" s="137" customFormat="1">
      <c r="B22" s="87" t="s">
        <v>2206</v>
      </c>
      <c r="C22" s="84" t="s">
        <v>2207</v>
      </c>
      <c r="D22" s="97"/>
      <c r="E22" s="97" t="s">
        <v>192</v>
      </c>
      <c r="F22" s="117">
        <v>42506</v>
      </c>
      <c r="G22" s="94">
        <v>8585000</v>
      </c>
      <c r="H22" s="96">
        <v>0.1822</v>
      </c>
      <c r="I22" s="94">
        <v>15.63841</v>
      </c>
      <c r="J22" s="95">
        <v>-6.8197528410098886E-4</v>
      </c>
      <c r="K22" s="95">
        <f>I22/'סכום נכסי הקרן'!$C$43</f>
        <v>3.1471358005218708E-7</v>
      </c>
    </row>
    <row r="23" spans="2:51" s="137" customFormat="1">
      <c r="B23" s="87" t="s">
        <v>2208</v>
      </c>
      <c r="C23" s="84" t="s">
        <v>2209</v>
      </c>
      <c r="D23" s="97"/>
      <c r="E23" s="97" t="s">
        <v>192</v>
      </c>
      <c r="F23" s="117">
        <v>42492</v>
      </c>
      <c r="G23" s="94">
        <v>129066000</v>
      </c>
      <c r="H23" s="96">
        <v>0.38369999999999999</v>
      </c>
      <c r="I23" s="94">
        <v>495.25608</v>
      </c>
      <c r="J23" s="95">
        <v>-2.1597618035384802E-2</v>
      </c>
      <c r="K23" s="95">
        <f>I23/'סכום נכסי הקרן'!$C$43</f>
        <v>9.9667302481142489E-6</v>
      </c>
    </row>
    <row r="24" spans="2:51" s="137" customFormat="1">
      <c r="B24" s="87" t="s">
        <v>2210</v>
      </c>
      <c r="C24" s="84" t="s">
        <v>2211</v>
      </c>
      <c r="D24" s="97"/>
      <c r="E24" s="97" t="s">
        <v>192</v>
      </c>
      <c r="F24" s="117">
        <v>42507</v>
      </c>
      <c r="G24" s="94">
        <v>82234850</v>
      </c>
      <c r="H24" s="96">
        <v>0.99919999999999998</v>
      </c>
      <c r="I24" s="94">
        <v>821.72676999999999</v>
      </c>
      <c r="J24" s="95">
        <v>-3.5834675483258076E-2</v>
      </c>
      <c r="K24" s="95">
        <f>I24/'סכום נכסי הקרן'!$C$43</f>
        <v>1.6536756205485091E-5</v>
      </c>
    </row>
    <row r="25" spans="2:51" s="137" customFormat="1">
      <c r="B25" s="87" t="s">
        <v>2212</v>
      </c>
      <c r="C25" s="84" t="s">
        <v>2213</v>
      </c>
      <c r="D25" s="97"/>
      <c r="E25" s="97" t="s">
        <v>192</v>
      </c>
      <c r="F25" s="117">
        <v>42527</v>
      </c>
      <c r="G25" s="94">
        <v>39179700</v>
      </c>
      <c r="H25" s="96">
        <v>1.554</v>
      </c>
      <c r="I25" s="94">
        <v>608.85825</v>
      </c>
      <c r="J25" s="95">
        <v>-2.6551694067426346E-2</v>
      </c>
      <c r="K25" s="95">
        <f>I25/'סכום נכסי הקרן'!$C$43</f>
        <v>1.2252905480915869E-5</v>
      </c>
    </row>
    <row r="26" spans="2:51" s="137" customFormat="1">
      <c r="B26" s="87" t="s">
        <v>2214</v>
      </c>
      <c r="C26" s="84" t="s">
        <v>2215</v>
      </c>
      <c r="D26" s="97"/>
      <c r="E26" s="97" t="s">
        <v>192</v>
      </c>
      <c r="F26" s="117">
        <v>42527</v>
      </c>
      <c r="G26" s="94">
        <v>78395400</v>
      </c>
      <c r="H26" s="96">
        <v>1.5992</v>
      </c>
      <c r="I26" s="94">
        <v>1253.7134599999999</v>
      </c>
      <c r="J26" s="95">
        <v>-5.4673179246786191E-2</v>
      </c>
      <c r="K26" s="95">
        <f>I26/'סכום נכסי הקרן'!$C$43</f>
        <v>2.5230228095836751E-5</v>
      </c>
    </row>
    <row r="27" spans="2:51" s="137" customFormat="1">
      <c r="B27" s="87" t="s">
        <v>2216</v>
      </c>
      <c r="C27" s="84" t="s">
        <v>2217</v>
      </c>
      <c r="D27" s="97"/>
      <c r="E27" s="97" t="s">
        <v>190</v>
      </c>
      <c r="F27" s="117">
        <v>42492</v>
      </c>
      <c r="G27" s="94">
        <v>112167</v>
      </c>
      <c r="H27" s="96">
        <v>-2.8534999999999999</v>
      </c>
      <c r="I27" s="94">
        <v>-3.2006700000000001</v>
      </c>
      <c r="J27" s="95">
        <v>1.3957798987003869E-4</v>
      </c>
      <c r="K27" s="95">
        <f>I27/'סכום נכסי הקרן'!$C$43</f>
        <v>-6.4411555539574263E-8</v>
      </c>
    </row>
    <row r="28" spans="2:51" s="137" customFormat="1">
      <c r="B28" s="87" t="s">
        <v>2218</v>
      </c>
      <c r="C28" s="84" t="s">
        <v>2219</v>
      </c>
      <c r="D28" s="97"/>
      <c r="E28" s="97" t="s">
        <v>190</v>
      </c>
      <c r="F28" s="117">
        <v>42492</v>
      </c>
      <c r="G28" s="94">
        <v>187000000</v>
      </c>
      <c r="H28" s="96">
        <v>-2.7985000000000002</v>
      </c>
      <c r="I28" s="94">
        <v>-5233.1496200000001</v>
      </c>
      <c r="J28" s="95">
        <v>0.22821237573656666</v>
      </c>
      <c r="K28" s="95">
        <f>I28/'סכום נכסי הקרן'!$C$43</f>
        <v>-1.0531398344581977E-4</v>
      </c>
    </row>
    <row r="29" spans="2:51" s="137" customFormat="1">
      <c r="B29" s="87" t="s">
        <v>2220</v>
      </c>
      <c r="C29" s="84" t="s">
        <v>2221</v>
      </c>
      <c r="D29" s="97"/>
      <c r="E29" s="97" t="s">
        <v>190</v>
      </c>
      <c r="F29" s="117">
        <v>42492</v>
      </c>
      <c r="G29" s="94">
        <v>116002000</v>
      </c>
      <c r="H29" s="96">
        <v>-2.7435</v>
      </c>
      <c r="I29" s="94">
        <v>-3182.5581400000001</v>
      </c>
      <c r="J29" s="95">
        <v>0.13878814992664948</v>
      </c>
      <c r="K29" s="95">
        <f>I29/'סכום נכסי הקרן'!$C$43</f>
        <v>-6.4047065268376362E-5</v>
      </c>
    </row>
    <row r="30" spans="2:51" s="137" customFormat="1">
      <c r="B30" s="87" t="s">
        <v>2222</v>
      </c>
      <c r="C30" s="84" t="s">
        <v>2223</v>
      </c>
      <c r="D30" s="97"/>
      <c r="E30" s="97" t="s">
        <v>190</v>
      </c>
      <c r="F30" s="117">
        <v>42480</v>
      </c>
      <c r="G30" s="94">
        <v>334195000</v>
      </c>
      <c r="H30" s="96">
        <v>-2.3950999999999998</v>
      </c>
      <c r="I30" s="94">
        <v>-8004.4638299999997</v>
      </c>
      <c r="J30" s="95">
        <v>0.3490665927380302</v>
      </c>
      <c r="K30" s="95">
        <f>I30/'סכום נכסי הקרן'!$C$43</f>
        <v>-1.6108501237258396E-4</v>
      </c>
    </row>
    <row r="31" spans="2:51" s="137" customFormat="1">
      <c r="B31" s="87" t="s">
        <v>2224</v>
      </c>
      <c r="C31" s="84" t="s">
        <v>2225</v>
      </c>
      <c r="D31" s="97"/>
      <c r="E31" s="97" t="s">
        <v>190</v>
      </c>
      <c r="F31" s="117">
        <v>42472</v>
      </c>
      <c r="G31" s="94">
        <v>63846900</v>
      </c>
      <c r="H31" s="96">
        <v>-2.3913000000000002</v>
      </c>
      <c r="I31" s="94">
        <v>-1526.7960700000001</v>
      </c>
      <c r="J31" s="95">
        <v>6.6582036383655577E-2</v>
      </c>
      <c r="K31" s="95">
        <f>I31/'סכום נכסי הקרן'!$C$43</f>
        <v>-3.0725851106302346E-5</v>
      </c>
    </row>
    <row r="32" spans="2:51" s="137" customFormat="1">
      <c r="B32" s="87" t="s">
        <v>2226</v>
      </c>
      <c r="C32" s="84" t="s">
        <v>2227</v>
      </c>
      <c r="D32" s="97"/>
      <c r="E32" s="97" t="s">
        <v>190</v>
      </c>
      <c r="F32" s="117">
        <v>42472</v>
      </c>
      <c r="G32" s="94">
        <v>41334700</v>
      </c>
      <c r="H32" s="96">
        <v>-2.3368000000000002</v>
      </c>
      <c r="I32" s="94">
        <v>-965.92764</v>
      </c>
      <c r="J32" s="95">
        <v>4.2123129954387793E-2</v>
      </c>
      <c r="K32" s="95">
        <f>I32/'סכום נכסי הקרן'!$C$43</f>
        <v>-1.9438711841917442E-5</v>
      </c>
    </row>
    <row r="33" spans="2:11" s="137" customFormat="1">
      <c r="B33" s="87" t="s">
        <v>2228</v>
      </c>
      <c r="C33" s="84" t="s">
        <v>2229</v>
      </c>
      <c r="D33" s="97"/>
      <c r="E33" s="97" t="s">
        <v>190</v>
      </c>
      <c r="F33" s="117">
        <v>42487</v>
      </c>
      <c r="G33" s="94">
        <v>86434</v>
      </c>
      <c r="H33" s="96">
        <v>-2.3307000000000002</v>
      </c>
      <c r="I33" s="94">
        <v>-2.0145599999999999</v>
      </c>
      <c r="J33" s="95">
        <v>8.7852929315607403E-5</v>
      </c>
      <c r="K33" s="95">
        <f>I33/'סכום נכסי הקרן'!$C$43</f>
        <v>-4.0541806349234607E-8</v>
      </c>
    </row>
    <row r="34" spans="2:11" s="137" customFormat="1">
      <c r="B34" s="87" t="s">
        <v>2230</v>
      </c>
      <c r="C34" s="84" t="s">
        <v>2231</v>
      </c>
      <c r="D34" s="97"/>
      <c r="E34" s="97" t="s">
        <v>190</v>
      </c>
      <c r="F34" s="117">
        <v>42481</v>
      </c>
      <c r="G34" s="94">
        <v>229665000</v>
      </c>
      <c r="H34" s="96">
        <v>-2.1173000000000002</v>
      </c>
      <c r="I34" s="94">
        <v>-4862.6584299999995</v>
      </c>
      <c r="J34" s="95">
        <v>0.21205562869149217</v>
      </c>
      <c r="K34" s="95">
        <f>I34/'סכום נכסי הקרן'!$C$43</f>
        <v>-9.7858071445642314E-5</v>
      </c>
    </row>
    <row r="35" spans="2:11" s="137" customFormat="1">
      <c r="B35" s="87" t="s">
        <v>2230</v>
      </c>
      <c r="C35" s="84" t="s">
        <v>2232</v>
      </c>
      <c r="D35" s="97"/>
      <c r="E35" s="97" t="s">
        <v>190</v>
      </c>
      <c r="F35" s="117">
        <v>42481</v>
      </c>
      <c r="G35" s="94">
        <v>7530000</v>
      </c>
      <c r="H35" s="96">
        <v>-2.1173000000000002</v>
      </c>
      <c r="I35" s="94">
        <v>-159.43142</v>
      </c>
      <c r="J35" s="95">
        <v>6.9526433920791223E-3</v>
      </c>
      <c r="K35" s="95">
        <f>I35/'סכום נכסי הקרן'!$C$43</f>
        <v>-3.2084612796955611E-6</v>
      </c>
    </row>
    <row r="36" spans="2:11" s="137" customFormat="1">
      <c r="B36" s="87" t="s">
        <v>2233</v>
      </c>
      <c r="C36" s="84" t="s">
        <v>2234</v>
      </c>
      <c r="D36" s="97"/>
      <c r="E36" s="97" t="s">
        <v>190</v>
      </c>
      <c r="F36" s="117">
        <v>42494</v>
      </c>
      <c r="G36" s="94">
        <v>26360600</v>
      </c>
      <c r="H36" s="96">
        <v>-2.0914999999999999</v>
      </c>
      <c r="I36" s="94">
        <v>-551.33564999999999</v>
      </c>
      <c r="J36" s="95">
        <v>2.4043191510118567E-2</v>
      </c>
      <c r="K36" s="95">
        <f>I36/'סכום נכסי הקרן'!$C$43</f>
        <v>-1.1095297809809284E-5</v>
      </c>
    </row>
    <row r="37" spans="2:11" s="137" customFormat="1">
      <c r="B37" s="87" t="s">
        <v>2235</v>
      </c>
      <c r="C37" s="84" t="s">
        <v>2236</v>
      </c>
      <c r="D37" s="97"/>
      <c r="E37" s="97" t="s">
        <v>190</v>
      </c>
      <c r="F37" s="117">
        <v>42473</v>
      </c>
      <c r="G37" s="94">
        <v>188290000</v>
      </c>
      <c r="H37" s="96">
        <v>-2.1156999999999999</v>
      </c>
      <c r="I37" s="94">
        <v>-3983.6288</v>
      </c>
      <c r="J37" s="95">
        <v>0.17372203329065303</v>
      </c>
      <c r="K37" s="95">
        <f>I37/'סכום נכסי הקרן'!$C$43</f>
        <v>-8.0168129704170563E-5</v>
      </c>
    </row>
    <row r="38" spans="2:11" s="137" customFormat="1">
      <c r="B38" s="87" t="s">
        <v>2237</v>
      </c>
      <c r="C38" s="84" t="s">
        <v>2238</v>
      </c>
      <c r="D38" s="97"/>
      <c r="E38" s="97" t="s">
        <v>190</v>
      </c>
      <c r="F38" s="117">
        <v>42479</v>
      </c>
      <c r="G38" s="94">
        <v>150640000</v>
      </c>
      <c r="H38" s="96">
        <v>-2.0972</v>
      </c>
      <c r="I38" s="94">
        <v>-3159.2470699999999</v>
      </c>
      <c r="J38" s="95">
        <v>0.13777157768011367</v>
      </c>
      <c r="K38" s="95">
        <f>I38/'סכום נכסי הקרן'!$C$43</f>
        <v>-6.357794402813857E-5</v>
      </c>
    </row>
    <row r="39" spans="2:11" s="137" customFormat="1">
      <c r="B39" s="87" t="s">
        <v>2239</v>
      </c>
      <c r="C39" s="84" t="s">
        <v>2240</v>
      </c>
      <c r="D39" s="97"/>
      <c r="E39" s="97" t="s">
        <v>190</v>
      </c>
      <c r="F39" s="117">
        <v>42479</v>
      </c>
      <c r="G39" s="94">
        <v>75322000</v>
      </c>
      <c r="H39" s="96">
        <v>-2.0945</v>
      </c>
      <c r="I39" s="94">
        <v>-1577.6236699999999</v>
      </c>
      <c r="J39" s="95">
        <v>6.8798576744866932E-2</v>
      </c>
      <c r="K39" s="95">
        <f>I39/'סכום נכסי הקרן'!$C$43</f>
        <v>-3.1748725935742198E-5</v>
      </c>
    </row>
    <row r="40" spans="2:11" s="137" customFormat="1">
      <c r="B40" s="87" t="s">
        <v>2239</v>
      </c>
      <c r="C40" s="84" t="s">
        <v>2241</v>
      </c>
      <c r="D40" s="97"/>
      <c r="E40" s="97" t="s">
        <v>190</v>
      </c>
      <c r="F40" s="117">
        <v>42479</v>
      </c>
      <c r="G40" s="94">
        <v>56491500</v>
      </c>
      <c r="H40" s="96">
        <v>-2.0945</v>
      </c>
      <c r="I40" s="94">
        <v>-1183.21776</v>
      </c>
      <c r="J40" s="95">
        <v>5.1598932885717638E-2</v>
      </c>
      <c r="K40" s="95">
        <f>I40/'סכום נכסי הקרן'!$C$43</f>
        <v>-2.381154460273963E-5</v>
      </c>
    </row>
    <row r="41" spans="2:11" s="137" customFormat="1">
      <c r="B41" s="87" t="s">
        <v>2242</v>
      </c>
      <c r="C41" s="84" t="s">
        <v>2243</v>
      </c>
      <c r="D41" s="97"/>
      <c r="E41" s="97" t="s">
        <v>190</v>
      </c>
      <c r="F41" s="117">
        <v>42471</v>
      </c>
      <c r="G41" s="94">
        <v>169717500</v>
      </c>
      <c r="H41" s="96">
        <v>-1.9634</v>
      </c>
      <c r="I41" s="94">
        <v>-3332.30105</v>
      </c>
      <c r="J41" s="95">
        <v>0.14531828717137954</v>
      </c>
      <c r="K41" s="95">
        <f>I41/'סכום נכסי הקרן'!$C$43</f>
        <v>-6.7060551121064229E-5</v>
      </c>
    </row>
    <row r="42" spans="2:11" s="137" customFormat="1">
      <c r="B42" s="87" t="s">
        <v>2244</v>
      </c>
      <c r="C42" s="84" t="s">
        <v>2245</v>
      </c>
      <c r="D42" s="97"/>
      <c r="E42" s="97" t="s">
        <v>190</v>
      </c>
      <c r="F42" s="117">
        <v>42464</v>
      </c>
      <c r="G42" s="94">
        <v>188645000</v>
      </c>
      <c r="H42" s="96">
        <v>-1.9318</v>
      </c>
      <c r="I42" s="94">
        <v>-3644.16021</v>
      </c>
      <c r="J42" s="95">
        <v>0.15891815053603717</v>
      </c>
      <c r="K42" s="95">
        <f>I42/'סכום נכסי הקרן'!$C$43</f>
        <v>-7.3336528839749678E-5</v>
      </c>
    </row>
    <row r="43" spans="2:11" s="137" customFormat="1">
      <c r="B43" s="87" t="s">
        <v>2246</v>
      </c>
      <c r="C43" s="84" t="s">
        <v>2247</v>
      </c>
      <c r="D43" s="97"/>
      <c r="E43" s="97" t="s">
        <v>190</v>
      </c>
      <c r="F43" s="117">
        <v>42499</v>
      </c>
      <c r="G43" s="94">
        <v>490477</v>
      </c>
      <c r="H43" s="96">
        <v>-1.9266000000000001</v>
      </c>
      <c r="I43" s="94">
        <v>-9.4497</v>
      </c>
      <c r="J43" s="95">
        <v>4.1209188416016165E-4</v>
      </c>
      <c r="K43" s="95">
        <f>I43/'סכום נכסי הקרן'!$C$43</f>
        <v>-1.9016951962630166E-7</v>
      </c>
    </row>
    <row r="44" spans="2:11" s="137" customFormat="1">
      <c r="B44" s="87" t="s">
        <v>2248</v>
      </c>
      <c r="C44" s="84" t="s">
        <v>2249</v>
      </c>
      <c r="D44" s="97"/>
      <c r="E44" s="97" t="s">
        <v>190</v>
      </c>
      <c r="F44" s="117">
        <v>42464</v>
      </c>
      <c r="G44" s="94">
        <v>41503000</v>
      </c>
      <c r="H44" s="96">
        <v>-1.9291</v>
      </c>
      <c r="I44" s="94">
        <v>-800.61526000000003</v>
      </c>
      <c r="J44" s="95">
        <v>3.4914023829410216E-2</v>
      </c>
      <c r="K44" s="95">
        <f>I44/'סכום נכסי הקרן'!$C$43</f>
        <v>-1.6111899785145201E-5</v>
      </c>
    </row>
    <row r="45" spans="2:11" s="137" customFormat="1">
      <c r="B45" s="87" t="s">
        <v>2250</v>
      </c>
      <c r="C45" s="84" t="s">
        <v>2251</v>
      </c>
      <c r="D45" s="97"/>
      <c r="E45" s="97" t="s">
        <v>190</v>
      </c>
      <c r="F45" s="117">
        <v>42464</v>
      </c>
      <c r="G45" s="94">
        <v>83014800</v>
      </c>
      <c r="H45" s="96">
        <v>-1.9181999999999999</v>
      </c>
      <c r="I45" s="94">
        <v>-1592.43067</v>
      </c>
      <c r="J45" s="95">
        <v>6.9444295077592796E-2</v>
      </c>
      <c r="K45" s="95">
        <f>I45/'סכום נכסי הקרן'!$C$43</f>
        <v>-3.2046707890418712E-5</v>
      </c>
    </row>
    <row r="46" spans="2:11" s="137" customFormat="1">
      <c r="B46" s="87" t="s">
        <v>2252</v>
      </c>
      <c r="C46" s="84" t="s">
        <v>2253</v>
      </c>
      <c r="D46" s="97"/>
      <c r="E46" s="97" t="s">
        <v>190</v>
      </c>
      <c r="F46" s="117">
        <v>42500</v>
      </c>
      <c r="G46" s="94">
        <v>339876</v>
      </c>
      <c r="H46" s="96">
        <v>-1.8322000000000001</v>
      </c>
      <c r="I46" s="94">
        <v>-6.2271099999999997</v>
      </c>
      <c r="J46" s="95">
        <v>2.715579852029783E-4</v>
      </c>
      <c r="K46" s="95">
        <f>I46/'סכום נכסי הקרן'!$C$43</f>
        <v>-1.2531683729220392E-7</v>
      </c>
    </row>
    <row r="47" spans="2:11" s="137" customFormat="1">
      <c r="B47" s="87" t="s">
        <v>2254</v>
      </c>
      <c r="C47" s="84" t="s">
        <v>2255</v>
      </c>
      <c r="D47" s="97"/>
      <c r="E47" s="97" t="s">
        <v>190</v>
      </c>
      <c r="F47" s="117">
        <v>42467</v>
      </c>
      <c r="G47" s="94">
        <v>211531600</v>
      </c>
      <c r="H47" s="96">
        <v>-1.8066</v>
      </c>
      <c r="I47" s="94">
        <v>-3821.4457200000002</v>
      </c>
      <c r="J47" s="95">
        <v>0.1666493927818434</v>
      </c>
      <c r="K47" s="95">
        <f>I47/'סכום נכסי הקרן'!$C$43</f>
        <v>-7.6904292924684015E-5</v>
      </c>
    </row>
    <row r="48" spans="2:11" s="137" customFormat="1">
      <c r="B48" s="87" t="s">
        <v>2256</v>
      </c>
      <c r="C48" s="84" t="s">
        <v>2257</v>
      </c>
      <c r="D48" s="97"/>
      <c r="E48" s="97" t="s">
        <v>190</v>
      </c>
      <c r="F48" s="117">
        <v>42467</v>
      </c>
      <c r="G48" s="94">
        <v>3777900</v>
      </c>
      <c r="H48" s="96">
        <v>-1.7917000000000001</v>
      </c>
      <c r="I48" s="94">
        <v>-67.690119999999993</v>
      </c>
      <c r="J48" s="95">
        <v>2.951897847532455E-3</v>
      </c>
      <c r="K48" s="95">
        <f>I48/'סכום נכסי הקרן'!$C$43</f>
        <v>-1.3622228857896773E-6</v>
      </c>
    </row>
    <row r="49" spans="2:11" s="137" customFormat="1">
      <c r="B49" s="87" t="s">
        <v>2256</v>
      </c>
      <c r="C49" s="84" t="s">
        <v>2258</v>
      </c>
      <c r="D49" s="97"/>
      <c r="E49" s="97" t="s">
        <v>190</v>
      </c>
      <c r="F49" s="117">
        <v>42467</v>
      </c>
      <c r="G49" s="94">
        <v>699855.98</v>
      </c>
      <c r="H49" s="96">
        <v>-1.7917000000000001</v>
      </c>
      <c r="I49" s="94">
        <v>-12.53959</v>
      </c>
      <c r="J49" s="95">
        <v>5.4683886998485901E-4</v>
      </c>
      <c r="K49" s="95">
        <f>I49/'סכום נכסי הקרן'!$C$43</f>
        <v>-2.5235169440413727E-7</v>
      </c>
    </row>
    <row r="50" spans="2:11" s="137" customFormat="1">
      <c r="B50" s="87" t="s">
        <v>2259</v>
      </c>
      <c r="C50" s="84" t="s">
        <v>2260</v>
      </c>
      <c r="D50" s="97"/>
      <c r="E50" s="97" t="s">
        <v>190</v>
      </c>
      <c r="F50" s="117">
        <v>42467</v>
      </c>
      <c r="G50" s="94">
        <v>179521500</v>
      </c>
      <c r="H50" s="96">
        <v>-1.7513000000000001</v>
      </c>
      <c r="I50" s="94">
        <v>-3144.0327499999999</v>
      </c>
      <c r="J50" s="95">
        <v>0.13710809653309147</v>
      </c>
      <c r="K50" s="95">
        <f>I50/'סכום נכסי הקרן'!$C$43</f>
        <v>-6.3271765003847756E-5</v>
      </c>
    </row>
    <row r="51" spans="2:11" s="137" customFormat="1">
      <c r="B51" s="87" t="s">
        <v>2261</v>
      </c>
      <c r="C51" s="84" t="s">
        <v>2262</v>
      </c>
      <c r="D51" s="97"/>
      <c r="E51" s="97" t="s">
        <v>190</v>
      </c>
      <c r="F51" s="117">
        <v>42467</v>
      </c>
      <c r="G51" s="94">
        <v>94500000</v>
      </c>
      <c r="H51" s="96">
        <v>-1.7352000000000001</v>
      </c>
      <c r="I51" s="94">
        <v>-1639.7545299999999</v>
      </c>
      <c r="J51" s="95">
        <v>7.1508040871970574E-2</v>
      </c>
      <c r="K51" s="95">
        <f>I51/'סכום נכסי הקרן'!$C$43</f>
        <v>-3.2999072063150369E-5</v>
      </c>
    </row>
    <row r="52" spans="2:11" s="137" customFormat="1">
      <c r="B52" s="87" t="s">
        <v>2263</v>
      </c>
      <c r="C52" s="84" t="s">
        <v>2264</v>
      </c>
      <c r="D52" s="97"/>
      <c r="E52" s="97" t="s">
        <v>190</v>
      </c>
      <c r="F52" s="117">
        <v>42495</v>
      </c>
      <c r="G52" s="94">
        <v>839382</v>
      </c>
      <c r="H52" s="96">
        <v>-1.7082999999999999</v>
      </c>
      <c r="I52" s="94">
        <v>-14.339030000000001</v>
      </c>
      <c r="J52" s="95">
        <v>6.2531063311312357E-4</v>
      </c>
      <c r="K52" s="95">
        <f>I52/'סכום נכסי הקרן'!$C$43</f>
        <v>-2.8856434035018344E-7</v>
      </c>
    </row>
    <row r="53" spans="2:11" s="137" customFormat="1">
      <c r="B53" s="87" t="s">
        <v>2265</v>
      </c>
      <c r="C53" s="84" t="s">
        <v>2266</v>
      </c>
      <c r="D53" s="97"/>
      <c r="E53" s="97" t="s">
        <v>190</v>
      </c>
      <c r="F53" s="117">
        <v>42465</v>
      </c>
      <c r="G53" s="94">
        <v>439640000</v>
      </c>
      <c r="H53" s="96">
        <v>-1.4708000000000001</v>
      </c>
      <c r="I53" s="94">
        <v>-6466.1798600000002</v>
      </c>
      <c r="J53" s="95">
        <v>0.28198358062434686</v>
      </c>
      <c r="K53" s="95">
        <f>I53/'סכום נכסי הקרן'!$C$43</f>
        <v>-1.3012797419954778E-4</v>
      </c>
    </row>
    <row r="54" spans="2:11" s="137" customFormat="1">
      <c r="B54" s="87" t="s">
        <v>2267</v>
      </c>
      <c r="C54" s="84" t="s">
        <v>2268</v>
      </c>
      <c r="D54" s="97"/>
      <c r="E54" s="97" t="s">
        <v>190</v>
      </c>
      <c r="F54" s="117">
        <v>42544</v>
      </c>
      <c r="G54" s="94">
        <v>5351360</v>
      </c>
      <c r="H54" s="96">
        <v>-0.60670000000000002</v>
      </c>
      <c r="I54" s="94">
        <v>-32.468020000000003</v>
      </c>
      <c r="J54" s="95">
        <v>1.4158975985216265E-3</v>
      </c>
      <c r="K54" s="95">
        <f>I54/'סכום נכסי הקרן'!$C$43</f>
        <v>-6.5339934247829622E-7</v>
      </c>
    </row>
    <row r="55" spans="2:11" s="137" customFormat="1">
      <c r="B55" s="87" t="s">
        <v>2269</v>
      </c>
      <c r="C55" s="84" t="s">
        <v>2270</v>
      </c>
      <c r="D55" s="97"/>
      <c r="E55" s="97" t="s">
        <v>190</v>
      </c>
      <c r="F55" s="117">
        <v>42529</v>
      </c>
      <c r="G55" s="94">
        <v>1988688</v>
      </c>
      <c r="H55" s="96">
        <v>-0.55410000000000004</v>
      </c>
      <c r="I55" s="94">
        <v>-11.019579999999999</v>
      </c>
      <c r="J55" s="95">
        <v>4.8055276726812851E-4</v>
      </c>
      <c r="K55" s="95">
        <f>I55/'סכום נכסי הקרן'!$C$43</f>
        <v>-2.2176240886838749E-7</v>
      </c>
    </row>
    <row r="56" spans="2:11" s="137" customFormat="1">
      <c r="B56" s="87" t="s">
        <v>2271</v>
      </c>
      <c r="C56" s="84" t="s">
        <v>2272</v>
      </c>
      <c r="D56" s="97"/>
      <c r="E56" s="97" t="s">
        <v>190</v>
      </c>
      <c r="F56" s="117">
        <v>42527</v>
      </c>
      <c r="G56" s="94">
        <v>444280000</v>
      </c>
      <c r="H56" s="96">
        <v>-0.38440000000000002</v>
      </c>
      <c r="I56" s="94">
        <v>-1707.66013</v>
      </c>
      <c r="J56" s="95">
        <v>7.4469335584927202E-2</v>
      </c>
      <c r="K56" s="95">
        <f>I56/'סכום נכסי הקרן'!$C$43</f>
        <v>-3.4365631354126355E-5</v>
      </c>
    </row>
    <row r="57" spans="2:11" s="137" customFormat="1">
      <c r="B57" s="87" t="s">
        <v>2273</v>
      </c>
      <c r="C57" s="84" t="s">
        <v>2274</v>
      </c>
      <c r="D57" s="97"/>
      <c r="E57" s="97" t="s">
        <v>190</v>
      </c>
      <c r="F57" s="117">
        <v>42508</v>
      </c>
      <c r="G57" s="94">
        <v>21677800</v>
      </c>
      <c r="H57" s="96">
        <v>-0.39240000000000003</v>
      </c>
      <c r="I57" s="94">
        <v>-85.057299999999998</v>
      </c>
      <c r="J57" s="95">
        <v>3.7092630473534735E-3</v>
      </c>
      <c r="K57" s="95">
        <f>I57/'סכום נכסי הקרן'!$C$43</f>
        <v>-1.7117269206123187E-6</v>
      </c>
    </row>
    <row r="58" spans="2:11" s="137" customFormat="1">
      <c r="B58" s="87" t="s">
        <v>2275</v>
      </c>
      <c r="C58" s="84" t="s">
        <v>2276</v>
      </c>
      <c r="D58" s="97"/>
      <c r="E58" s="97" t="s">
        <v>190</v>
      </c>
      <c r="F58" s="117">
        <v>42516</v>
      </c>
      <c r="G58" s="94">
        <v>76620</v>
      </c>
      <c r="H58" s="96">
        <v>-0.36280000000000001</v>
      </c>
      <c r="I58" s="94">
        <v>-0.27800999999999998</v>
      </c>
      <c r="J58" s="95">
        <v>1.2123735644027486E-5</v>
      </c>
      <c r="K58" s="95">
        <f>I58/'סכום נכסי הקרן'!$C$43</f>
        <v>-5.5947837657606192E-9</v>
      </c>
    </row>
    <row r="59" spans="2:11" s="137" customFormat="1">
      <c r="B59" s="87" t="s">
        <v>2277</v>
      </c>
      <c r="C59" s="84" t="s">
        <v>2278</v>
      </c>
      <c r="D59" s="97"/>
      <c r="E59" s="97" t="s">
        <v>190</v>
      </c>
      <c r="F59" s="117">
        <v>42508</v>
      </c>
      <c r="G59" s="94">
        <v>32629480</v>
      </c>
      <c r="H59" s="96">
        <v>-0.34</v>
      </c>
      <c r="I59" s="94">
        <v>-110.93277999999999</v>
      </c>
      <c r="J59" s="95">
        <v>4.8376666270172281E-3</v>
      </c>
      <c r="K59" s="95">
        <f>I59/'סכום נכסי הקרן'!$C$43</f>
        <v>-2.2324553671979222E-6</v>
      </c>
    </row>
    <row r="60" spans="2:11" s="137" customFormat="1">
      <c r="B60" s="87" t="s">
        <v>2279</v>
      </c>
      <c r="C60" s="84" t="s">
        <v>2280</v>
      </c>
      <c r="D60" s="97"/>
      <c r="E60" s="97" t="s">
        <v>190</v>
      </c>
      <c r="F60" s="117">
        <v>42516</v>
      </c>
      <c r="G60" s="94">
        <v>1188137</v>
      </c>
      <c r="H60" s="96">
        <v>-0.33639999999999998</v>
      </c>
      <c r="I60" s="94">
        <v>-3.9964400000000002</v>
      </c>
      <c r="J60" s="95">
        <v>1.7428071679873822E-4</v>
      </c>
      <c r="K60" s="95">
        <f>I60/'סכום נכסי הקרן'!$C$43</f>
        <v>-8.0425947386196071E-8</v>
      </c>
    </row>
    <row r="61" spans="2:11" s="137" customFormat="1">
      <c r="B61" s="87" t="s">
        <v>2279</v>
      </c>
      <c r="C61" s="84" t="s">
        <v>2281</v>
      </c>
      <c r="D61" s="97"/>
      <c r="E61" s="97" t="s">
        <v>190</v>
      </c>
      <c r="F61" s="117">
        <v>42516</v>
      </c>
      <c r="G61" s="94">
        <v>65155.9</v>
      </c>
      <c r="H61" s="96">
        <v>-0.33639999999999998</v>
      </c>
      <c r="I61" s="94">
        <v>-0.21915999999999999</v>
      </c>
      <c r="J61" s="95">
        <v>9.5573465117983673E-6</v>
      </c>
      <c r="K61" s="95">
        <f>I61/'סכום נכסי הקרן'!$C$43</f>
        <v>-4.4104629693323886E-9</v>
      </c>
    </row>
    <row r="62" spans="2:11" s="137" customFormat="1">
      <c r="B62" s="87" t="s">
        <v>2282</v>
      </c>
      <c r="C62" s="84" t="s">
        <v>2283</v>
      </c>
      <c r="D62" s="97"/>
      <c r="E62" s="97" t="s">
        <v>190</v>
      </c>
      <c r="F62" s="117">
        <v>42508</v>
      </c>
      <c r="G62" s="94">
        <v>114990000</v>
      </c>
      <c r="H62" s="96">
        <v>-0.31380000000000002</v>
      </c>
      <c r="I62" s="94">
        <v>-360.83976000000001</v>
      </c>
      <c r="J62" s="95">
        <v>1.5735857919119182E-2</v>
      </c>
      <c r="K62" s="95">
        <f>I62/'סכום נכסי הקרן'!$C$43</f>
        <v>-7.2616827858312942E-6</v>
      </c>
    </row>
    <row r="63" spans="2:11" s="137" customFormat="1">
      <c r="B63" s="87" t="s">
        <v>2284</v>
      </c>
      <c r="C63" s="84" t="s">
        <v>2285</v>
      </c>
      <c r="D63" s="97"/>
      <c r="E63" s="97" t="s">
        <v>190</v>
      </c>
      <c r="F63" s="117">
        <v>42508</v>
      </c>
      <c r="G63" s="94">
        <v>245382400</v>
      </c>
      <c r="H63" s="96">
        <v>-0.28499999999999998</v>
      </c>
      <c r="I63" s="94">
        <v>-699.39618999999993</v>
      </c>
      <c r="J63" s="95">
        <v>3.0499962296320349E-2</v>
      </c>
      <c r="K63" s="95">
        <f>I63/'סכום נכסי הקרן'!$C$43</f>
        <v>-1.4074926979773494E-5</v>
      </c>
    </row>
    <row r="64" spans="2:11" s="137" customFormat="1">
      <c r="B64" s="87" t="s">
        <v>2286</v>
      </c>
      <c r="C64" s="84" t="s">
        <v>2287</v>
      </c>
      <c r="D64" s="97"/>
      <c r="E64" s="97" t="s">
        <v>190</v>
      </c>
      <c r="F64" s="117">
        <v>42530</v>
      </c>
      <c r="G64" s="94">
        <v>76732000</v>
      </c>
      <c r="H64" s="96">
        <v>-0.20899999999999999</v>
      </c>
      <c r="I64" s="94">
        <v>-160.40672000000001</v>
      </c>
      <c r="J64" s="95">
        <v>6.9951752411982907E-3</v>
      </c>
      <c r="K64" s="95">
        <f>I64/'סכום נכסי הקרן'!$C$43</f>
        <v>-3.2280886046361978E-6</v>
      </c>
    </row>
    <row r="65" spans="2:11" s="137" customFormat="1">
      <c r="B65" s="87" t="s">
        <v>2288</v>
      </c>
      <c r="C65" s="84" t="s">
        <v>2289</v>
      </c>
      <c r="D65" s="97"/>
      <c r="E65" s="97" t="s">
        <v>190</v>
      </c>
      <c r="F65" s="117">
        <v>42530</v>
      </c>
      <c r="G65" s="94">
        <v>1535640</v>
      </c>
      <c r="H65" s="96">
        <v>-0.1691</v>
      </c>
      <c r="I65" s="94">
        <v>-2.5967800000000003</v>
      </c>
      <c r="J65" s="95">
        <v>1.1324295617315098E-4</v>
      </c>
      <c r="K65" s="95">
        <f>I65/'סכום נכסי הקרן'!$C$43</f>
        <v>-5.2258633096837747E-8</v>
      </c>
    </row>
    <row r="66" spans="2:11" s="137" customFormat="1">
      <c r="B66" s="87" t="s">
        <v>2290</v>
      </c>
      <c r="C66" s="84" t="s">
        <v>2291</v>
      </c>
      <c r="D66" s="97"/>
      <c r="E66" s="97" t="s">
        <v>190</v>
      </c>
      <c r="F66" s="117">
        <v>42551</v>
      </c>
      <c r="G66" s="94">
        <v>119040000</v>
      </c>
      <c r="H66" s="96">
        <v>-3.2500000000000001E-2</v>
      </c>
      <c r="I66" s="94">
        <v>-38.654669999999996</v>
      </c>
      <c r="J66" s="95">
        <v>1.6856911639405775E-3</v>
      </c>
      <c r="K66" s="95">
        <f>I66/'סכום נכסי הקרן'!$C$43</f>
        <v>-7.7790194664520709E-7</v>
      </c>
    </row>
    <row r="67" spans="2:11" s="137" customFormat="1">
      <c r="B67" s="87" t="s">
        <v>2292</v>
      </c>
      <c r="C67" s="84" t="s">
        <v>2293</v>
      </c>
      <c r="D67" s="97"/>
      <c r="E67" s="97" t="s">
        <v>190</v>
      </c>
      <c r="F67" s="117">
        <v>42520</v>
      </c>
      <c r="G67" s="94">
        <v>42242200</v>
      </c>
      <c r="H67" s="96">
        <v>-0.12570000000000001</v>
      </c>
      <c r="I67" s="94">
        <v>-53.113210000000002</v>
      </c>
      <c r="J67" s="95">
        <v>2.3162135075922349E-3</v>
      </c>
      <c r="K67" s="95">
        <f>I67/'סכום נכסי הקרן'!$C$43</f>
        <v>-1.0688713537478314E-6</v>
      </c>
    </row>
    <row r="68" spans="2:11" s="137" customFormat="1">
      <c r="B68" s="87" t="s">
        <v>2294</v>
      </c>
      <c r="C68" s="84" t="s">
        <v>2295</v>
      </c>
      <c r="D68" s="97"/>
      <c r="E68" s="97" t="s">
        <v>190</v>
      </c>
      <c r="F68" s="117">
        <v>42522</v>
      </c>
      <c r="G68" s="94">
        <v>345654000</v>
      </c>
      <c r="H68" s="96">
        <v>-9.4899999999999998E-2</v>
      </c>
      <c r="I68" s="94">
        <v>-328.12258000000003</v>
      </c>
      <c r="J68" s="95">
        <v>1.4309094704349703E-2</v>
      </c>
      <c r="K68" s="95">
        <f>I68/'סכום נכסי הקרן'!$C$43</f>
        <v>-6.603269248456855E-6</v>
      </c>
    </row>
    <row r="69" spans="2:11" s="137" customFormat="1">
      <c r="B69" s="87" t="s">
        <v>2296</v>
      </c>
      <c r="C69" s="84" t="s">
        <v>2297</v>
      </c>
      <c r="D69" s="97"/>
      <c r="E69" s="97" t="s">
        <v>190</v>
      </c>
      <c r="F69" s="117">
        <v>42541</v>
      </c>
      <c r="G69" s="94">
        <v>92220000</v>
      </c>
      <c r="H69" s="96">
        <v>5.1999999999999998E-3</v>
      </c>
      <c r="I69" s="94">
        <v>4.7747299999999999</v>
      </c>
      <c r="J69" s="95">
        <v>-2.0822115856122933E-4</v>
      </c>
      <c r="K69" s="95">
        <f>I69/'סכום נכסי הקרן'!$C$43</f>
        <v>9.6088564763462467E-8</v>
      </c>
    </row>
    <row r="70" spans="2:11" s="137" customFormat="1">
      <c r="B70" s="87" t="s">
        <v>2298</v>
      </c>
      <c r="C70" s="84" t="s">
        <v>2299</v>
      </c>
      <c r="D70" s="97"/>
      <c r="E70" s="97" t="s">
        <v>190</v>
      </c>
      <c r="F70" s="117">
        <v>42551</v>
      </c>
      <c r="G70" s="94">
        <v>14226685</v>
      </c>
      <c r="H70" s="96">
        <v>1.6000000000000001E-3</v>
      </c>
      <c r="I70" s="94">
        <v>0.23433000000000001</v>
      </c>
      <c r="J70" s="95">
        <v>-1.0218894908330496E-5</v>
      </c>
      <c r="K70" s="95">
        <f>I70/'סכום נכסי הקרן'!$C$43</f>
        <v>4.7157500803233192E-9</v>
      </c>
    </row>
    <row r="71" spans="2:11" s="137" customFormat="1">
      <c r="B71" s="87" t="s">
        <v>2300</v>
      </c>
      <c r="C71" s="84" t="s">
        <v>2301</v>
      </c>
      <c r="D71" s="97"/>
      <c r="E71" s="97" t="s">
        <v>190</v>
      </c>
      <c r="F71" s="117">
        <v>42551</v>
      </c>
      <c r="G71" s="94">
        <v>3846300</v>
      </c>
      <c r="H71" s="96">
        <v>3.6400000000000002E-2</v>
      </c>
      <c r="I71" s="94">
        <v>1.3982600000000001</v>
      </c>
      <c r="J71" s="95">
        <v>-6.097670803790466E-5</v>
      </c>
      <c r="K71" s="95">
        <f>I71/'סכום נכסי הקרן'!$C$43</f>
        <v>2.8139140132773801E-8</v>
      </c>
    </row>
    <row r="72" spans="2:11" s="137" customFormat="1">
      <c r="B72" s="87" t="s">
        <v>2300</v>
      </c>
      <c r="C72" s="84" t="s">
        <v>2302</v>
      </c>
      <c r="D72" s="97"/>
      <c r="E72" s="97" t="s">
        <v>190</v>
      </c>
      <c r="F72" s="117">
        <v>42551</v>
      </c>
      <c r="G72" s="94">
        <v>576945</v>
      </c>
      <c r="H72" s="96">
        <v>3.6400000000000002E-2</v>
      </c>
      <c r="I72" s="94">
        <v>0.20974000000000001</v>
      </c>
      <c r="J72" s="95">
        <v>-9.1465498146769005E-6</v>
      </c>
      <c r="K72" s="95">
        <f>I72/'סכום נכסי הקרן'!$C$43</f>
        <v>4.2208911443136307E-9</v>
      </c>
    </row>
    <row r="73" spans="2:11" s="137" customFormat="1">
      <c r="B73" s="87" t="s">
        <v>2303</v>
      </c>
      <c r="C73" s="84" t="s">
        <v>2304</v>
      </c>
      <c r="D73" s="97"/>
      <c r="E73" s="97" t="s">
        <v>190</v>
      </c>
      <c r="F73" s="117">
        <v>42515</v>
      </c>
      <c r="G73" s="94">
        <v>1153950</v>
      </c>
      <c r="H73" s="96">
        <v>3.8199999999999998E-2</v>
      </c>
      <c r="I73" s="94">
        <v>0.44133</v>
      </c>
      <c r="J73" s="95">
        <v>-1.9245956087114314E-5</v>
      </c>
      <c r="K73" s="95">
        <f>I73/'סכום נכסי הקרן'!$C$43</f>
        <v>8.881500375321514E-9</v>
      </c>
    </row>
    <row r="74" spans="2:11" s="137" customFormat="1">
      <c r="B74" s="87" t="s">
        <v>2305</v>
      </c>
      <c r="C74" s="84" t="s">
        <v>2306</v>
      </c>
      <c r="D74" s="97"/>
      <c r="E74" s="97" t="s">
        <v>190</v>
      </c>
      <c r="F74" s="117">
        <v>42515</v>
      </c>
      <c r="G74" s="94">
        <v>5772750</v>
      </c>
      <c r="H74" s="96">
        <v>6.9500000000000006E-2</v>
      </c>
      <c r="I74" s="94">
        <v>4.0146600000000001</v>
      </c>
      <c r="J74" s="95">
        <v>-1.75075272618436E-4</v>
      </c>
      <c r="K74" s="95">
        <f>I74/'סכום נכסי הקרן'!$C$43</f>
        <v>8.0792613909746155E-8</v>
      </c>
    </row>
    <row r="75" spans="2:11" s="137" customFormat="1">
      <c r="B75" s="87" t="s">
        <v>2307</v>
      </c>
      <c r="C75" s="84" t="s">
        <v>2308</v>
      </c>
      <c r="D75" s="97"/>
      <c r="E75" s="97" t="s">
        <v>190</v>
      </c>
      <c r="F75" s="117">
        <v>42541</v>
      </c>
      <c r="G75" s="94">
        <v>577305</v>
      </c>
      <c r="H75" s="96">
        <v>8.0699999999999994E-2</v>
      </c>
      <c r="I75" s="94">
        <v>0.46617000000000003</v>
      </c>
      <c r="J75" s="95">
        <v>-2.0329203428568375E-5</v>
      </c>
      <c r="K75" s="95">
        <f>I75/'סכום נכסי הקרן'!$C$43</f>
        <v>9.3813904107212982E-9</v>
      </c>
    </row>
    <row r="76" spans="2:11" s="137" customFormat="1">
      <c r="B76" s="87" t="s">
        <v>2309</v>
      </c>
      <c r="C76" s="84" t="s">
        <v>2310</v>
      </c>
      <c r="D76" s="97"/>
      <c r="E76" s="97" t="s">
        <v>190</v>
      </c>
      <c r="F76" s="117">
        <v>42509</v>
      </c>
      <c r="G76" s="94">
        <v>119350000</v>
      </c>
      <c r="H76" s="96">
        <v>0.1085</v>
      </c>
      <c r="I76" s="94">
        <v>129.46902</v>
      </c>
      <c r="J76" s="95">
        <v>-5.6460133540926858E-3</v>
      </c>
      <c r="K76" s="95">
        <f>I76/'סכום נכסי הקרן'!$C$43</f>
        <v>2.6054860302324985E-6</v>
      </c>
    </row>
    <row r="77" spans="2:11" s="137" customFormat="1">
      <c r="B77" s="87" t="s">
        <v>2309</v>
      </c>
      <c r="C77" s="84" t="s">
        <v>2311</v>
      </c>
      <c r="D77" s="97"/>
      <c r="E77" s="97" t="s">
        <v>190</v>
      </c>
      <c r="F77" s="117">
        <v>42509</v>
      </c>
      <c r="G77" s="94">
        <v>770000</v>
      </c>
      <c r="H77" s="96">
        <v>0.1085</v>
      </c>
      <c r="I77" s="94">
        <v>0.83528000000000002</v>
      </c>
      <c r="J77" s="95">
        <v>-3.642571817108478E-5</v>
      </c>
      <c r="K77" s="95">
        <f>I77/'סכום נכסי הקרן'!$C$43</f>
        <v>1.6809506794232332E-8</v>
      </c>
    </row>
    <row r="78" spans="2:11" s="137" customFormat="1">
      <c r="B78" s="87" t="s">
        <v>2312</v>
      </c>
      <c r="C78" s="84" t="s">
        <v>2313</v>
      </c>
      <c r="D78" s="97"/>
      <c r="E78" s="97" t="s">
        <v>190</v>
      </c>
      <c r="F78" s="117">
        <v>42523</v>
      </c>
      <c r="G78" s="94">
        <v>3465990</v>
      </c>
      <c r="H78" s="96">
        <v>0.14299999999999999</v>
      </c>
      <c r="I78" s="94">
        <v>4.9569300000000007</v>
      </c>
      <c r="J78" s="95">
        <v>-2.1616671675820718E-4</v>
      </c>
      <c r="K78" s="95">
        <f>I78/'סכום נכסי הקרן'!$C$43</f>
        <v>9.9755229998963307E-8</v>
      </c>
    </row>
    <row r="79" spans="2:11" s="137" customFormat="1">
      <c r="B79" s="87" t="s">
        <v>2314</v>
      </c>
      <c r="C79" s="84" t="s">
        <v>2315</v>
      </c>
      <c r="D79" s="97"/>
      <c r="E79" s="97" t="s">
        <v>190</v>
      </c>
      <c r="F79" s="117">
        <v>42551</v>
      </c>
      <c r="G79" s="94">
        <v>3852500</v>
      </c>
      <c r="H79" s="96">
        <v>0.19719999999999999</v>
      </c>
      <c r="I79" s="94">
        <v>7.5978000000000003</v>
      </c>
      <c r="J79" s="95">
        <v>-3.313323933534479E-4</v>
      </c>
      <c r="K79" s="95">
        <f>I79/'סכום נכסי הקרן'!$C$43</f>
        <v>1.5290114778423811E-7</v>
      </c>
    </row>
    <row r="80" spans="2:11" s="137" customFormat="1">
      <c r="B80" s="87" t="s">
        <v>2316</v>
      </c>
      <c r="C80" s="84" t="s">
        <v>2317</v>
      </c>
      <c r="D80" s="97"/>
      <c r="E80" s="97" t="s">
        <v>190</v>
      </c>
      <c r="F80" s="117">
        <v>42543</v>
      </c>
      <c r="G80" s="94">
        <v>138708000</v>
      </c>
      <c r="H80" s="96">
        <v>0.2026</v>
      </c>
      <c r="I80" s="94">
        <v>280.97118</v>
      </c>
      <c r="J80" s="95">
        <v>-1.2252869716594594E-2</v>
      </c>
      <c r="K80" s="95">
        <f>I80/'סכום נכסי הקרן'!$C$43</f>
        <v>5.654375729328459E-6</v>
      </c>
    </row>
    <row r="81" spans="2:11" s="137" customFormat="1">
      <c r="B81" s="87" t="s">
        <v>2318</v>
      </c>
      <c r="C81" s="84" t="s">
        <v>2319</v>
      </c>
      <c r="D81" s="97"/>
      <c r="E81" s="97" t="s">
        <v>190</v>
      </c>
      <c r="F81" s="117">
        <v>42514</v>
      </c>
      <c r="G81" s="94">
        <v>38532000</v>
      </c>
      <c r="H81" s="96">
        <v>0.23089999999999999</v>
      </c>
      <c r="I81" s="94">
        <v>88.974689999999995</v>
      </c>
      <c r="J81" s="95">
        <v>-3.8800964733977051E-3</v>
      </c>
      <c r="K81" s="95">
        <f>I81/'סכום נכסי הקרן'!$C$43</f>
        <v>1.7905620343713668E-6</v>
      </c>
    </row>
    <row r="82" spans="2:11" s="137" customFormat="1">
      <c r="B82" s="87" t="s">
        <v>2320</v>
      </c>
      <c r="C82" s="84" t="s">
        <v>2321</v>
      </c>
      <c r="D82" s="97"/>
      <c r="E82" s="97" t="s">
        <v>190</v>
      </c>
      <c r="F82" s="117">
        <v>42542</v>
      </c>
      <c r="G82" s="94">
        <v>216048000</v>
      </c>
      <c r="H82" s="96">
        <v>0.3226</v>
      </c>
      <c r="I82" s="94">
        <v>696.97897</v>
      </c>
      <c r="J82" s="95">
        <v>-3.0394549770607404E-2</v>
      </c>
      <c r="K82" s="95">
        <f>I82/'סכום נכסי הקרן'!$C$43</f>
        <v>1.4026281883502599E-5</v>
      </c>
    </row>
    <row r="83" spans="2:11" s="137" customFormat="1">
      <c r="B83" s="87" t="s">
        <v>2322</v>
      </c>
      <c r="C83" s="84" t="s">
        <v>2323</v>
      </c>
      <c r="D83" s="97"/>
      <c r="E83" s="97" t="s">
        <v>190</v>
      </c>
      <c r="F83" s="117">
        <v>42534</v>
      </c>
      <c r="G83" s="94">
        <v>636900</v>
      </c>
      <c r="H83" s="96">
        <v>0.45629999999999998</v>
      </c>
      <c r="I83" s="94">
        <v>2.9063300000000001</v>
      </c>
      <c r="J83" s="95">
        <v>-1.2674211939968494E-4</v>
      </c>
      <c r="K83" s="95">
        <f>I83/'סכום נכסי הקרן'!$C$43</f>
        <v>5.848814036165268E-8</v>
      </c>
    </row>
    <row r="84" spans="2:11" s="137" customFormat="1">
      <c r="B84" s="87" t="s">
        <v>2322</v>
      </c>
      <c r="C84" s="84" t="s">
        <v>2324</v>
      </c>
      <c r="D84" s="97"/>
      <c r="E84" s="97" t="s">
        <v>190</v>
      </c>
      <c r="F84" s="117">
        <v>42534</v>
      </c>
      <c r="G84" s="94">
        <v>52110000</v>
      </c>
      <c r="H84" s="96">
        <v>0.45629999999999998</v>
      </c>
      <c r="I84" s="94">
        <v>237.79098000000002</v>
      </c>
      <c r="J84" s="95">
        <v>-1.036982475470029E-2</v>
      </c>
      <c r="K84" s="95">
        <f>I84/'סכום נכסי הקרן'!$C$43</f>
        <v>4.7854002177918354E-6</v>
      </c>
    </row>
    <row r="85" spans="2:11" s="137" customFormat="1">
      <c r="B85" s="87" t="s">
        <v>2325</v>
      </c>
      <c r="C85" s="84" t="s">
        <v>2326</v>
      </c>
      <c r="D85" s="97"/>
      <c r="E85" s="97" t="s">
        <v>190</v>
      </c>
      <c r="F85" s="117">
        <v>42534</v>
      </c>
      <c r="G85" s="94">
        <v>185280000</v>
      </c>
      <c r="H85" s="96">
        <v>0.45629999999999998</v>
      </c>
      <c r="I85" s="94">
        <v>845.47903000000008</v>
      </c>
      <c r="J85" s="95">
        <v>-3.6870487580622231E-2</v>
      </c>
      <c r="K85" s="95">
        <f>I85/'סכום נכסי הקרן'!$C$43</f>
        <v>1.7014756128682551E-5</v>
      </c>
    </row>
    <row r="86" spans="2:11" s="137" customFormat="1">
      <c r="B86" s="87" t="s">
        <v>2325</v>
      </c>
      <c r="C86" s="84" t="s">
        <v>2327</v>
      </c>
      <c r="D86" s="97"/>
      <c r="E86" s="97" t="s">
        <v>190</v>
      </c>
      <c r="F86" s="117">
        <v>42534</v>
      </c>
      <c r="G86" s="94">
        <v>22774000</v>
      </c>
      <c r="H86" s="96">
        <v>0.45629999999999998</v>
      </c>
      <c r="I86" s="94">
        <v>103.92346000000001</v>
      </c>
      <c r="J86" s="95">
        <v>-4.5319972528062476E-3</v>
      </c>
      <c r="K86" s="95">
        <f>I86/'סכום נכסי הקרן'!$C$43</f>
        <v>2.091397024890015E-6</v>
      </c>
    </row>
    <row r="87" spans="2:11" s="137" customFormat="1">
      <c r="B87" s="87" t="s">
        <v>2328</v>
      </c>
      <c r="C87" s="84" t="s">
        <v>2329</v>
      </c>
      <c r="D87" s="97"/>
      <c r="E87" s="97" t="s">
        <v>190</v>
      </c>
      <c r="F87" s="117">
        <v>42543</v>
      </c>
      <c r="G87" s="94">
        <v>1389600</v>
      </c>
      <c r="H87" s="96">
        <v>0.37319999999999998</v>
      </c>
      <c r="I87" s="94">
        <v>5.18668</v>
      </c>
      <c r="J87" s="95">
        <v>-2.2618588248683315E-4</v>
      </c>
      <c r="K87" s="95">
        <f>I87/'סכום נכסי הקרן'!$C$43</f>
        <v>1.0437881033846008E-7</v>
      </c>
    </row>
    <row r="88" spans="2:11" s="137" customFormat="1">
      <c r="B88" s="87" t="s">
        <v>2330</v>
      </c>
      <c r="C88" s="84" t="s">
        <v>2331</v>
      </c>
      <c r="D88" s="97"/>
      <c r="E88" s="97" t="s">
        <v>190</v>
      </c>
      <c r="F88" s="117">
        <v>42542</v>
      </c>
      <c r="G88" s="94">
        <v>96500000</v>
      </c>
      <c r="H88" s="96">
        <v>0.38040000000000002</v>
      </c>
      <c r="I88" s="94">
        <v>367.06572999999997</v>
      </c>
      <c r="J88" s="95">
        <v>-1.6007366190072189E-2</v>
      </c>
      <c r="K88" s="95">
        <f>I88/'סכום נכסי הקרן'!$C$43</f>
        <v>7.3869766813102785E-6</v>
      </c>
    </row>
    <row r="89" spans="2:11" s="137" customFormat="1">
      <c r="B89" s="87" t="s">
        <v>2330</v>
      </c>
      <c r="C89" s="84" t="s">
        <v>2332</v>
      </c>
      <c r="D89" s="97"/>
      <c r="E89" s="97" t="s">
        <v>190</v>
      </c>
      <c r="F89" s="117">
        <v>42542</v>
      </c>
      <c r="G89" s="94">
        <v>5539100</v>
      </c>
      <c r="H89" s="96">
        <v>0.38040000000000002</v>
      </c>
      <c r="I89" s="94">
        <v>21.069569999999999</v>
      </c>
      <c r="J89" s="95">
        <v>-9.1882269275685125E-4</v>
      </c>
      <c r="K89" s="95">
        <f>I89/'סכום נכסי הקרן'!$C$43</f>
        <v>4.2401240310620827E-7</v>
      </c>
    </row>
    <row r="90" spans="2:11" s="137" customFormat="1">
      <c r="B90" s="87" t="s">
        <v>2333</v>
      </c>
      <c r="C90" s="84" t="s">
        <v>2334</v>
      </c>
      <c r="D90" s="97"/>
      <c r="E90" s="97" t="s">
        <v>190</v>
      </c>
      <c r="F90" s="117">
        <v>42514</v>
      </c>
      <c r="G90" s="94">
        <v>9660750</v>
      </c>
      <c r="H90" s="96">
        <v>0.502</v>
      </c>
      <c r="I90" s="94">
        <v>48.492290000000004</v>
      </c>
      <c r="J90" s="95">
        <v>-2.1146998479677627E-3</v>
      </c>
      <c r="K90" s="95">
        <f>I90/'סכום נכסי הקרן'!$C$43</f>
        <v>9.7587812257313054E-7</v>
      </c>
    </row>
    <row r="91" spans="2:11" s="137" customFormat="1">
      <c r="B91" s="87" t="s">
        <v>2333</v>
      </c>
      <c r="C91" s="84" t="s">
        <v>2335</v>
      </c>
      <c r="D91" s="97"/>
      <c r="E91" s="97" t="s">
        <v>190</v>
      </c>
      <c r="F91" s="117">
        <v>42514</v>
      </c>
      <c r="G91" s="94">
        <v>9888743.6999999993</v>
      </c>
      <c r="H91" s="96">
        <v>0.502</v>
      </c>
      <c r="I91" s="94">
        <v>49.636710000000001</v>
      </c>
      <c r="J91" s="95">
        <v>-2.1646068496789885E-3</v>
      </c>
      <c r="K91" s="95">
        <f>I91/'סכום נכסי הקרן'!$C$43</f>
        <v>9.98908885629178E-7</v>
      </c>
    </row>
    <row r="92" spans="2:11" s="137" customFormat="1">
      <c r="B92" s="87" t="s">
        <v>2333</v>
      </c>
      <c r="C92" s="84" t="s">
        <v>2336</v>
      </c>
      <c r="D92" s="97"/>
      <c r="E92" s="97" t="s">
        <v>190</v>
      </c>
      <c r="F92" s="117">
        <v>42514</v>
      </c>
      <c r="G92" s="94">
        <v>1109054.1000000001</v>
      </c>
      <c r="H92" s="96">
        <v>0.502</v>
      </c>
      <c r="I92" s="94">
        <v>5.56691</v>
      </c>
      <c r="J92" s="95">
        <v>-2.4276732921151418E-4</v>
      </c>
      <c r="K92" s="95">
        <f>I92/'סכום נכסי הקרן'!$C$43</f>
        <v>1.1203071002284252E-7</v>
      </c>
    </row>
    <row r="93" spans="2:11" s="137" customFormat="1">
      <c r="B93" s="87" t="s">
        <v>2337</v>
      </c>
      <c r="C93" s="84" t="s">
        <v>2338</v>
      </c>
      <c r="D93" s="97"/>
      <c r="E93" s="97" t="s">
        <v>190</v>
      </c>
      <c r="F93" s="117">
        <v>42534</v>
      </c>
      <c r="G93" s="94">
        <v>1546800</v>
      </c>
      <c r="H93" s="96">
        <v>0.57140000000000002</v>
      </c>
      <c r="I93" s="94">
        <v>8.8386899999999997</v>
      </c>
      <c r="J93" s="95">
        <v>-3.8544635444591675E-4</v>
      </c>
      <c r="K93" s="95">
        <f>I93/'סכום נכסי הקרן'!$C$43</f>
        <v>1.7787331147293524E-7</v>
      </c>
    </row>
    <row r="94" spans="2:11" s="137" customFormat="1">
      <c r="B94" s="87" t="s">
        <v>2337</v>
      </c>
      <c r="C94" s="84" t="s">
        <v>2339</v>
      </c>
      <c r="D94" s="97"/>
      <c r="E94" s="97" t="s">
        <v>190</v>
      </c>
      <c r="F94" s="117">
        <v>42534</v>
      </c>
      <c r="G94" s="94">
        <v>212685</v>
      </c>
      <c r="H94" s="96">
        <v>0.57140000000000002</v>
      </c>
      <c r="I94" s="94">
        <v>1.21532</v>
      </c>
      <c r="J94" s="95">
        <v>-5.2998879187437449E-5</v>
      </c>
      <c r="K94" s="95">
        <f>I94/'סכום נכסי הקרן'!$C$43</f>
        <v>2.4457582843078292E-8</v>
      </c>
    </row>
    <row r="95" spans="2:11" s="137" customFormat="1">
      <c r="B95" s="87" t="s">
        <v>2340</v>
      </c>
      <c r="C95" s="84" t="s">
        <v>2341</v>
      </c>
      <c r="D95" s="97"/>
      <c r="E95" s="97" t="s">
        <v>190</v>
      </c>
      <c r="F95" s="117">
        <v>42513</v>
      </c>
      <c r="G95" s="94">
        <v>232116</v>
      </c>
      <c r="H95" s="96">
        <v>0.60499999999999998</v>
      </c>
      <c r="I95" s="94">
        <v>1.4042300000000001</v>
      </c>
      <c r="J95" s="95">
        <v>-6.1237053715379729E-5</v>
      </c>
      <c r="K95" s="95">
        <f>I95/'סכום נכסי הקרן'!$C$43</f>
        <v>2.8259282786209254E-8</v>
      </c>
    </row>
    <row r="96" spans="2:11" s="137" customFormat="1">
      <c r="B96" s="87" t="s">
        <v>2342</v>
      </c>
      <c r="C96" s="84" t="s">
        <v>2343</v>
      </c>
      <c r="D96" s="97"/>
      <c r="E96" s="97" t="s">
        <v>190</v>
      </c>
      <c r="F96" s="117">
        <v>42537</v>
      </c>
      <c r="G96" s="94">
        <v>3633930</v>
      </c>
      <c r="H96" s="96">
        <v>0.63990000000000002</v>
      </c>
      <c r="I96" s="94">
        <v>23.25245</v>
      </c>
      <c r="J96" s="95">
        <v>-1.0140158874715549E-3</v>
      </c>
      <c r="K96" s="95">
        <f>I96/'סכום נכסי הקרן'!$C$43</f>
        <v>4.6794154805280567E-7</v>
      </c>
    </row>
    <row r="97" spans="2:11" s="137" customFormat="1">
      <c r="B97" s="87" t="s">
        <v>2342</v>
      </c>
      <c r="C97" s="84" t="s">
        <v>2344</v>
      </c>
      <c r="D97" s="97"/>
      <c r="E97" s="97" t="s">
        <v>190</v>
      </c>
      <c r="F97" s="117">
        <v>42537</v>
      </c>
      <c r="G97" s="94">
        <v>38912850</v>
      </c>
      <c r="H97" s="96">
        <v>0.63990000000000002</v>
      </c>
      <c r="I97" s="94">
        <v>248.99189999999999</v>
      </c>
      <c r="J97" s="95">
        <v>-1.0858285576432961E-2</v>
      </c>
      <c r="K97" s="95">
        <f>I97/'סכום נכסי הקרן'!$C$43</f>
        <v>5.0108119849138213E-6</v>
      </c>
    </row>
    <row r="98" spans="2:11" s="137" customFormat="1">
      <c r="B98" s="87" t="s">
        <v>2345</v>
      </c>
      <c r="C98" s="84" t="s">
        <v>2346</v>
      </c>
      <c r="D98" s="97"/>
      <c r="E98" s="97" t="s">
        <v>190</v>
      </c>
      <c r="F98" s="117">
        <v>42537</v>
      </c>
      <c r="G98" s="94">
        <v>14125500</v>
      </c>
      <c r="H98" s="96">
        <v>0.6452</v>
      </c>
      <c r="I98" s="94">
        <v>91.138800000000003</v>
      </c>
      <c r="J98" s="95">
        <v>-3.9744711273475503E-3</v>
      </c>
      <c r="K98" s="95">
        <f>I98/'סכום נכסי הקרן'!$C$43</f>
        <v>1.8341134443757561E-6</v>
      </c>
    </row>
    <row r="99" spans="2:11" s="137" customFormat="1">
      <c r="B99" s="87" t="s">
        <v>2347</v>
      </c>
      <c r="C99" s="84" t="s">
        <v>2348</v>
      </c>
      <c r="D99" s="97"/>
      <c r="E99" s="97" t="s">
        <v>190</v>
      </c>
      <c r="F99" s="117">
        <v>42513</v>
      </c>
      <c r="G99" s="94">
        <v>19355000</v>
      </c>
      <c r="H99" s="96">
        <v>0.68010000000000004</v>
      </c>
      <c r="I99" s="94">
        <v>131.62825000000001</v>
      </c>
      <c r="J99" s="95">
        <v>-5.740175196165466E-3</v>
      </c>
      <c r="K99" s="95">
        <f>I99/'סכום נכסי הקרן'!$C$43</f>
        <v>2.6489392331767932E-6</v>
      </c>
    </row>
    <row r="100" spans="2:11" s="137" customFormat="1">
      <c r="B100" s="87" t="s">
        <v>2349</v>
      </c>
      <c r="C100" s="84" t="s">
        <v>2350</v>
      </c>
      <c r="D100" s="97"/>
      <c r="E100" s="97" t="s">
        <v>190</v>
      </c>
      <c r="F100" s="117">
        <v>42513</v>
      </c>
      <c r="G100" s="94">
        <v>7744100</v>
      </c>
      <c r="H100" s="96">
        <v>0.67730000000000001</v>
      </c>
      <c r="I100" s="94">
        <v>52.452239999999996</v>
      </c>
      <c r="J100" s="95">
        <v>-2.287389272677545E-3</v>
      </c>
      <c r="K100" s="95">
        <f>I100/'סכום נכסי הקרן'!$C$43</f>
        <v>1.0555697306923484E-6</v>
      </c>
    </row>
    <row r="101" spans="2:11" s="137" customFormat="1">
      <c r="B101" s="87" t="s">
        <v>2351</v>
      </c>
      <c r="C101" s="84" t="s">
        <v>2352</v>
      </c>
      <c r="D101" s="97"/>
      <c r="E101" s="97" t="s">
        <v>190</v>
      </c>
      <c r="F101" s="117">
        <v>42513</v>
      </c>
      <c r="G101" s="94">
        <v>8873292</v>
      </c>
      <c r="H101" s="96">
        <v>0.76400000000000001</v>
      </c>
      <c r="I101" s="94">
        <v>67.79207000000001</v>
      </c>
      <c r="J101" s="95">
        <v>-2.9563437841854849E-3</v>
      </c>
      <c r="K101" s="95">
        <f>I101/'סכום נכסי הקרן'!$C$43</f>
        <v>1.3642745681209581E-6</v>
      </c>
    </row>
    <row r="102" spans="2:11" s="137" customFormat="1">
      <c r="B102" s="87" t="s">
        <v>2353</v>
      </c>
      <c r="C102" s="84" t="s">
        <v>2354</v>
      </c>
      <c r="D102" s="97"/>
      <c r="E102" s="97" t="s">
        <v>190</v>
      </c>
      <c r="F102" s="117">
        <v>42513</v>
      </c>
      <c r="G102" s="94">
        <v>96868750</v>
      </c>
      <c r="H102" s="96">
        <v>0.76270000000000004</v>
      </c>
      <c r="I102" s="94">
        <v>738.83821</v>
      </c>
      <c r="J102" s="95">
        <v>-3.2219988999483709E-2</v>
      </c>
      <c r="K102" s="95">
        <f>I102/'סכום נכסי הקרן'!$C$43</f>
        <v>1.4868673870837866E-5</v>
      </c>
    </row>
    <row r="103" spans="2:11" s="137" customFormat="1">
      <c r="B103" s="87" t="s">
        <v>2355</v>
      </c>
      <c r="C103" s="84" t="s">
        <v>2356</v>
      </c>
      <c r="D103" s="97"/>
      <c r="E103" s="97" t="s">
        <v>190</v>
      </c>
      <c r="F103" s="117">
        <v>42550</v>
      </c>
      <c r="G103" s="94">
        <v>17351100</v>
      </c>
      <c r="H103" s="96">
        <v>0.375</v>
      </c>
      <c r="I103" s="94">
        <v>65.06165</v>
      </c>
      <c r="J103" s="95">
        <v>-2.8372729224281175E-3</v>
      </c>
      <c r="K103" s="95">
        <f>I103/'סכום נכסי הקרן'!$C$43</f>
        <v>1.3093265105341514E-6</v>
      </c>
    </row>
    <row r="104" spans="2:11" s="137" customFormat="1">
      <c r="B104" s="87" t="s">
        <v>2357</v>
      </c>
      <c r="C104" s="84" t="s">
        <v>2358</v>
      </c>
      <c r="D104" s="97"/>
      <c r="E104" s="97" t="s">
        <v>190</v>
      </c>
      <c r="F104" s="117">
        <v>42549</v>
      </c>
      <c r="G104" s="94">
        <v>128040000</v>
      </c>
      <c r="H104" s="96">
        <v>0.92879999999999996</v>
      </c>
      <c r="I104" s="94">
        <v>1189.20596</v>
      </c>
      <c r="J104" s="95">
        <v>-5.1860072246832582E-2</v>
      </c>
      <c r="K104" s="95">
        <f>I104/'סכום נכסי הקרן'!$C$43</f>
        <v>2.3932053520210684E-5</v>
      </c>
    </row>
    <row r="105" spans="2:11" s="137" customFormat="1">
      <c r="B105" s="87" t="s">
        <v>2359</v>
      </c>
      <c r="C105" s="84" t="s">
        <v>2360</v>
      </c>
      <c r="D105" s="97"/>
      <c r="E105" s="97" t="s">
        <v>190</v>
      </c>
      <c r="F105" s="117">
        <v>42527</v>
      </c>
      <c r="G105" s="94">
        <v>769200</v>
      </c>
      <c r="H105" s="96">
        <v>0.4496</v>
      </c>
      <c r="I105" s="94">
        <v>3.4583200000000001</v>
      </c>
      <c r="J105" s="95">
        <v>-1.5081384645319643E-4</v>
      </c>
      <c r="K105" s="95">
        <f>I105/'סכום נכסי הקרן'!$C$43</f>
        <v>6.9596606571005594E-8</v>
      </c>
    </row>
    <row r="106" spans="2:11" s="137" customFormat="1">
      <c r="B106" s="87" t="s">
        <v>2359</v>
      </c>
      <c r="C106" s="84" t="s">
        <v>2361</v>
      </c>
      <c r="D106" s="97"/>
      <c r="E106" s="97" t="s">
        <v>190</v>
      </c>
      <c r="F106" s="117">
        <v>42527</v>
      </c>
      <c r="G106" s="94">
        <v>961500</v>
      </c>
      <c r="H106" s="96">
        <v>0.4496</v>
      </c>
      <c r="I106" s="94">
        <v>4.3229100000000003</v>
      </c>
      <c r="J106" s="95">
        <v>-1.8851774415640755E-4</v>
      </c>
      <c r="K106" s="95">
        <f>I106/'סכום נכסי הקרן'!$C$43</f>
        <v>8.6995959457732598E-8</v>
      </c>
    </row>
    <row r="107" spans="2:11" s="137" customFormat="1">
      <c r="B107" s="87" t="s">
        <v>2362</v>
      </c>
      <c r="C107" s="84" t="s">
        <v>2363</v>
      </c>
      <c r="D107" s="97"/>
      <c r="E107" s="97" t="s">
        <v>190</v>
      </c>
      <c r="F107" s="117">
        <v>42508</v>
      </c>
      <c r="G107" s="94">
        <v>38460000</v>
      </c>
      <c r="H107" s="96">
        <v>0.41920000000000002</v>
      </c>
      <c r="I107" s="94">
        <v>161.21089999999998</v>
      </c>
      <c r="J107" s="95">
        <v>-7.0302447197429967E-3</v>
      </c>
      <c r="K107" s="95">
        <f>I107/'סכום נכסי הקרן'!$C$43</f>
        <v>3.2442722426663019E-6</v>
      </c>
    </row>
    <row r="108" spans="2:11" s="137" customFormat="1">
      <c r="B108" s="87" t="s">
        <v>2364</v>
      </c>
      <c r="C108" s="84" t="s">
        <v>2365</v>
      </c>
      <c r="D108" s="97"/>
      <c r="E108" s="97" t="s">
        <v>190</v>
      </c>
      <c r="F108" s="117">
        <v>42544</v>
      </c>
      <c r="G108" s="94">
        <v>57690000</v>
      </c>
      <c r="H108" s="96">
        <v>0.4289</v>
      </c>
      <c r="I108" s="94">
        <v>247.40813</v>
      </c>
      <c r="J108" s="95">
        <v>-1.0789218964437202E-2</v>
      </c>
      <c r="K108" s="95">
        <f>I108/'סכום נכסי הקרן'!$C$43</f>
        <v>4.9789395677896218E-6</v>
      </c>
    </row>
    <row r="109" spans="2:11" s="137" customFormat="1">
      <c r="B109" s="87" t="s">
        <v>2366</v>
      </c>
      <c r="C109" s="84" t="s">
        <v>2367</v>
      </c>
      <c r="D109" s="97"/>
      <c r="E109" s="97" t="s">
        <v>190</v>
      </c>
      <c r="F109" s="117">
        <v>42508</v>
      </c>
      <c r="G109" s="94">
        <v>115380000</v>
      </c>
      <c r="H109" s="96">
        <v>0.36070000000000002</v>
      </c>
      <c r="I109" s="94">
        <v>416.12594000000001</v>
      </c>
      <c r="J109" s="95">
        <v>-1.8146832456323311E-2</v>
      </c>
      <c r="K109" s="95">
        <f>I109/'סכום נכסי הקרן'!$C$43</f>
        <v>8.3742838517459002E-6</v>
      </c>
    </row>
    <row r="110" spans="2:11" s="137" customFormat="1">
      <c r="B110" s="87" t="s">
        <v>2368</v>
      </c>
      <c r="C110" s="84" t="s">
        <v>2369</v>
      </c>
      <c r="D110" s="97"/>
      <c r="E110" s="97" t="s">
        <v>190</v>
      </c>
      <c r="F110" s="117">
        <v>42522</v>
      </c>
      <c r="G110" s="94">
        <v>76920000</v>
      </c>
      <c r="H110" s="96">
        <v>-5.0799999999999998E-2</v>
      </c>
      <c r="I110" s="94">
        <v>-39.072360000000003</v>
      </c>
      <c r="J110" s="95">
        <v>1.7039062034756804E-3</v>
      </c>
      <c r="K110" s="95">
        <f>I110/'סכום נכסי הקרן'!$C$43</f>
        <v>-7.8630770626220137E-7</v>
      </c>
    </row>
    <row r="111" spans="2:11" s="137" customFormat="1">
      <c r="B111" s="87" t="s">
        <v>2370</v>
      </c>
      <c r="C111" s="84" t="s">
        <v>2371</v>
      </c>
      <c r="D111" s="97"/>
      <c r="E111" s="97" t="s">
        <v>190</v>
      </c>
      <c r="F111" s="117">
        <v>42543</v>
      </c>
      <c r="G111" s="94">
        <v>57690000</v>
      </c>
      <c r="H111" s="96">
        <v>-6.1800000000000001E-2</v>
      </c>
      <c r="I111" s="94">
        <v>-35.66019</v>
      </c>
      <c r="J111" s="95">
        <v>1.5551049119664493E-3</v>
      </c>
      <c r="K111" s="95">
        <f>I111/'סכום נכסי הקרן'!$C$43</f>
        <v>-7.1763984063860716E-7</v>
      </c>
    </row>
    <row r="112" spans="2:11" s="137" customFormat="1">
      <c r="B112" s="87" t="s">
        <v>2372</v>
      </c>
      <c r="C112" s="84" t="s">
        <v>2373</v>
      </c>
      <c r="D112" s="97"/>
      <c r="E112" s="97" t="s">
        <v>190</v>
      </c>
      <c r="F112" s="117">
        <v>42543</v>
      </c>
      <c r="G112" s="94">
        <v>38460000</v>
      </c>
      <c r="H112" s="96">
        <v>-0.10580000000000001</v>
      </c>
      <c r="I112" s="94">
        <v>-40.709319999999998</v>
      </c>
      <c r="J112" s="95">
        <v>1.7752923777134672E-3</v>
      </c>
      <c r="K112" s="95">
        <f>I112/'סכום נכסי הקרן'!$C$43</f>
        <v>-8.1925054009263722E-7</v>
      </c>
    </row>
    <row r="113" spans="2:11" s="137" customFormat="1">
      <c r="B113" s="87" t="s">
        <v>2374</v>
      </c>
      <c r="C113" s="84" t="s">
        <v>2375</v>
      </c>
      <c r="D113" s="97"/>
      <c r="E113" s="97" t="s">
        <v>190</v>
      </c>
      <c r="F113" s="117">
        <v>42543</v>
      </c>
      <c r="G113" s="94">
        <v>57690000</v>
      </c>
      <c r="H113" s="96">
        <v>-0.12920000000000001</v>
      </c>
      <c r="I113" s="94">
        <v>-74.563079999999999</v>
      </c>
      <c r="J113" s="95">
        <v>3.2516206997031511E-3</v>
      </c>
      <c r="K113" s="95">
        <f>I113/'סכום נכסי הקרן'!$C$43</f>
        <v>-1.5005370652462513E-6</v>
      </c>
    </row>
    <row r="114" spans="2:11" s="137" customFormat="1">
      <c r="B114" s="87" t="s">
        <v>2376</v>
      </c>
      <c r="C114" s="84" t="s">
        <v>2377</v>
      </c>
      <c r="D114" s="97"/>
      <c r="E114" s="97" t="s">
        <v>190</v>
      </c>
      <c r="F114" s="117">
        <v>42543</v>
      </c>
      <c r="G114" s="94">
        <v>11538000</v>
      </c>
      <c r="H114" s="96">
        <v>-0.18229999999999999</v>
      </c>
      <c r="I114" s="94">
        <v>-21.038550000000001</v>
      </c>
      <c r="J114" s="95">
        <v>9.174699418497698E-4</v>
      </c>
      <c r="K114" s="95">
        <f>I114/'סכום נכסי הקרן'!$C$43</f>
        <v>-4.2338814429388541E-7</v>
      </c>
    </row>
    <row r="115" spans="2:11" s="137" customFormat="1">
      <c r="B115" s="87" t="s">
        <v>2378</v>
      </c>
      <c r="C115" s="84" t="s">
        <v>2379</v>
      </c>
      <c r="D115" s="97"/>
      <c r="E115" s="97" t="s">
        <v>190</v>
      </c>
      <c r="F115" s="117">
        <v>42541</v>
      </c>
      <c r="G115" s="94">
        <v>3076800</v>
      </c>
      <c r="H115" s="96">
        <v>-0.3226</v>
      </c>
      <c r="I115" s="94">
        <v>-9.9259900000000005</v>
      </c>
      <c r="J115" s="95">
        <v>4.3286241057969281E-4</v>
      </c>
      <c r="K115" s="95">
        <f>I115/'סכום נכסי הקרן'!$C$43</f>
        <v>-1.99754568940334E-7</v>
      </c>
    </row>
    <row r="116" spans="2:11" s="137" customFormat="1">
      <c r="B116" s="87" t="s">
        <v>2380</v>
      </c>
      <c r="C116" s="84" t="s">
        <v>2381</v>
      </c>
      <c r="D116" s="97"/>
      <c r="E116" s="97" t="s">
        <v>190</v>
      </c>
      <c r="F116" s="117">
        <v>42535</v>
      </c>
      <c r="G116" s="94">
        <v>961500</v>
      </c>
      <c r="H116" s="96">
        <v>-0.54100000000000004</v>
      </c>
      <c r="I116" s="94">
        <v>-5.20181</v>
      </c>
      <c r="J116" s="95">
        <v>2.2684568652371723E-4</v>
      </c>
      <c r="K116" s="95">
        <f>I116/'סכום נכסי הקרן'!$C$43</f>
        <v>-1.046832924735486E-7</v>
      </c>
    </row>
    <row r="117" spans="2:11" s="137" customFormat="1">
      <c r="B117" s="87" t="s">
        <v>2380</v>
      </c>
      <c r="C117" s="84" t="s">
        <v>2382</v>
      </c>
      <c r="D117" s="97"/>
      <c r="E117" s="97" t="s">
        <v>190</v>
      </c>
      <c r="F117" s="117">
        <v>42535</v>
      </c>
      <c r="G117" s="94">
        <v>1153800</v>
      </c>
      <c r="H117" s="96">
        <v>-0.54100000000000004</v>
      </c>
      <c r="I117" s="94">
        <v>-6.2421699999999998</v>
      </c>
      <c r="J117" s="95">
        <v>2.7221473661047824E-4</v>
      </c>
      <c r="K117" s="95">
        <f>I117/'סכום נכסי הקרן'!$C$43</f>
        <v>-1.2561991071946319E-7</v>
      </c>
    </row>
    <row r="118" spans="2:11" s="137" customFormat="1">
      <c r="B118" s="87" t="s">
        <v>2383</v>
      </c>
      <c r="C118" s="84" t="s">
        <v>2384</v>
      </c>
      <c r="D118" s="97"/>
      <c r="E118" s="97" t="s">
        <v>190</v>
      </c>
      <c r="F118" s="117">
        <v>42536</v>
      </c>
      <c r="G118" s="94">
        <v>961500</v>
      </c>
      <c r="H118" s="96">
        <v>-0.72460000000000002</v>
      </c>
      <c r="I118" s="94">
        <v>-6.9673400000000001</v>
      </c>
      <c r="J118" s="95">
        <v>3.0383866876032686E-4</v>
      </c>
      <c r="K118" s="95">
        <f>I118/'סכום נכסי הקרן'!$C$43</f>
        <v>-1.4021352009832233E-7</v>
      </c>
    </row>
    <row r="119" spans="2:11" s="137" customFormat="1">
      <c r="B119" s="87" t="s">
        <v>2385</v>
      </c>
      <c r="C119" s="84" t="s">
        <v>2386</v>
      </c>
      <c r="D119" s="97"/>
      <c r="E119" s="97" t="s">
        <v>190</v>
      </c>
      <c r="F119" s="117">
        <v>42548</v>
      </c>
      <c r="G119" s="94">
        <v>1730700</v>
      </c>
      <c r="H119" s="96">
        <v>-1.3701000000000001</v>
      </c>
      <c r="I119" s="94">
        <v>-23.712490000000003</v>
      </c>
      <c r="J119" s="95">
        <v>1.034077767784056E-3</v>
      </c>
      <c r="K119" s="95">
        <f>I119/'סכום נכסי הקרן'!$C$43</f>
        <v>-4.7719957590648196E-7</v>
      </c>
    </row>
    <row r="120" spans="2:11" s="137" customFormat="1">
      <c r="B120" s="87" t="s">
        <v>2387</v>
      </c>
      <c r="C120" s="84" t="s">
        <v>2388</v>
      </c>
      <c r="D120" s="97"/>
      <c r="E120" s="97" t="s">
        <v>190</v>
      </c>
      <c r="F120" s="117">
        <v>42548</v>
      </c>
      <c r="G120" s="94">
        <v>461520</v>
      </c>
      <c r="H120" s="96">
        <v>-1.3859999999999999</v>
      </c>
      <c r="I120" s="94">
        <v>-6.3967499999999999</v>
      </c>
      <c r="J120" s="95">
        <v>2.7895581447046086E-4</v>
      </c>
      <c r="K120" s="95">
        <f>I120/'סכום נכסי הקרן'!$C$43</f>
        <v>-1.2873074009434639E-7</v>
      </c>
    </row>
    <row r="121" spans="2:11" s="137" customFormat="1">
      <c r="B121" s="87" t="s">
        <v>2389</v>
      </c>
      <c r="C121" s="84" t="s">
        <v>2390</v>
      </c>
      <c r="D121" s="97"/>
      <c r="E121" s="97" t="s">
        <v>190</v>
      </c>
      <c r="F121" s="117">
        <v>42551</v>
      </c>
      <c r="G121" s="94">
        <v>119226000</v>
      </c>
      <c r="H121" s="96">
        <v>-2.2800000000000001E-2</v>
      </c>
      <c r="I121" s="94">
        <v>-27.17041</v>
      </c>
      <c r="J121" s="95">
        <v>1.1848741706407715E-3</v>
      </c>
      <c r="K121" s="95">
        <f>I121/'סכום נכסי הקרן'!$C$43</f>
        <v>-5.4678813271846334E-7</v>
      </c>
    </row>
    <row r="122" spans="2:11" s="137" customFormat="1">
      <c r="B122" s="87" t="s">
        <v>2389</v>
      </c>
      <c r="C122" s="84" t="s">
        <v>2391</v>
      </c>
      <c r="D122" s="97"/>
      <c r="E122" s="97" t="s">
        <v>190</v>
      </c>
      <c r="F122" s="117">
        <v>42551</v>
      </c>
      <c r="G122" s="94">
        <v>14230200</v>
      </c>
      <c r="H122" s="96">
        <v>-2.2800000000000001E-2</v>
      </c>
      <c r="I122" s="94">
        <v>-3.2429200000000002</v>
      </c>
      <c r="J122" s="95">
        <v>1.4142046974831705E-4</v>
      </c>
      <c r="K122" s="95">
        <f>I122/'סכום נכסי הקרן'!$C$43</f>
        <v>-6.5261811336500231E-8</v>
      </c>
    </row>
    <row r="123" spans="2:11" s="137" customFormat="1">
      <c r="B123" s="83"/>
      <c r="C123" s="84"/>
      <c r="D123" s="84"/>
      <c r="E123" s="84"/>
      <c r="F123" s="84"/>
      <c r="G123" s="94"/>
      <c r="H123" s="96"/>
      <c r="I123" s="84"/>
      <c r="J123" s="95"/>
      <c r="K123" s="84"/>
    </row>
    <row r="124" spans="2:11" s="137" customFormat="1">
      <c r="B124" s="101" t="s">
        <v>261</v>
      </c>
      <c r="C124" s="82"/>
      <c r="D124" s="82"/>
      <c r="E124" s="82"/>
      <c r="F124" s="82"/>
      <c r="G124" s="91"/>
      <c r="H124" s="93"/>
      <c r="I124" s="91">
        <v>36283.41171</v>
      </c>
      <c r="J124" s="92">
        <v>-1.5822829820346438</v>
      </c>
      <c r="K124" s="92">
        <f>I124/'סכום נכסי הקרן'!$C$43</f>
        <v>7.3018180209890563E-4</v>
      </c>
    </row>
    <row r="125" spans="2:11" s="137" customFormat="1">
      <c r="B125" s="87" t="s">
        <v>2392</v>
      </c>
      <c r="C125" s="84" t="s">
        <v>2393</v>
      </c>
      <c r="D125" s="97"/>
      <c r="E125" s="97" t="s">
        <v>190</v>
      </c>
      <c r="F125" s="117">
        <v>42429</v>
      </c>
      <c r="G125" s="94">
        <v>22787435.350000001</v>
      </c>
      <c r="H125" s="96">
        <v>-9.2857000000000003</v>
      </c>
      <c r="I125" s="94">
        <v>-2115.9732999999997</v>
      </c>
      <c r="J125" s="95">
        <v>9.2275461023058392E-2</v>
      </c>
      <c r="K125" s="95">
        <f>I125/'סכום נכסי הקרן'!$C$43</f>
        <v>-4.258268791634446E-5</v>
      </c>
    </row>
    <row r="126" spans="2:11" s="137" customFormat="1">
      <c r="B126" s="87" t="s">
        <v>2394</v>
      </c>
      <c r="C126" s="84" t="s">
        <v>2395</v>
      </c>
      <c r="D126" s="97"/>
      <c r="E126" s="97" t="s">
        <v>190</v>
      </c>
      <c r="F126" s="117">
        <v>42429</v>
      </c>
      <c r="G126" s="94">
        <v>40068202.859999999</v>
      </c>
      <c r="H126" s="96">
        <v>-9.3032000000000004</v>
      </c>
      <c r="I126" s="94">
        <v>-3727.6270099999997</v>
      </c>
      <c r="J126" s="95">
        <v>0.16255805348288407</v>
      </c>
      <c r="K126" s="95">
        <f>I126/'סכום נכסי הקרן'!$C$43</f>
        <v>-7.5016247906042213E-5</v>
      </c>
    </row>
    <row r="127" spans="2:11" s="137" customFormat="1">
      <c r="B127" s="87" t="s">
        <v>2396</v>
      </c>
      <c r="C127" s="84" t="s">
        <v>2397</v>
      </c>
      <c r="D127" s="97"/>
      <c r="E127" s="97" t="s">
        <v>190</v>
      </c>
      <c r="F127" s="117">
        <v>42460</v>
      </c>
      <c r="G127" s="94">
        <v>29920000</v>
      </c>
      <c r="H127" s="96">
        <v>8.1027000000000005</v>
      </c>
      <c r="I127" s="94">
        <v>2424.32242</v>
      </c>
      <c r="J127" s="95">
        <v>-0.1057222550842379</v>
      </c>
      <c r="K127" s="95">
        <f>I127/'סכום נכסי הקרן'!$C$43</f>
        <v>4.8788028194617093E-5</v>
      </c>
    </row>
    <row r="128" spans="2:11" s="137" customFormat="1">
      <c r="B128" s="87" t="s">
        <v>2398</v>
      </c>
      <c r="C128" s="84" t="s">
        <v>2399</v>
      </c>
      <c r="D128" s="97"/>
      <c r="E128" s="97" t="s">
        <v>192</v>
      </c>
      <c r="F128" s="117">
        <v>42458</v>
      </c>
      <c r="G128" s="94">
        <v>114061714.27</v>
      </c>
      <c r="H128" s="96">
        <v>0.78339999999999999</v>
      </c>
      <c r="I128" s="94">
        <v>893.53170999999998</v>
      </c>
      <c r="J128" s="95">
        <v>-3.8966016479967738E-2</v>
      </c>
      <c r="K128" s="95">
        <f>I128/'סכום נכסי הקרן'!$C$43</f>
        <v>1.798178736484416E-5</v>
      </c>
    </row>
    <row r="129" spans="2:11" s="137" customFormat="1">
      <c r="B129" s="87" t="s">
        <v>2398</v>
      </c>
      <c r="C129" s="84" t="s">
        <v>2400</v>
      </c>
      <c r="D129" s="97"/>
      <c r="E129" s="97" t="s">
        <v>192</v>
      </c>
      <c r="F129" s="117">
        <v>42458</v>
      </c>
      <c r="G129" s="94">
        <v>5422251.9500000002</v>
      </c>
      <c r="H129" s="96">
        <v>0.78339999999999999</v>
      </c>
      <c r="I129" s="94">
        <v>42.476599999999998</v>
      </c>
      <c r="J129" s="95">
        <v>-1.8523616756846802E-3</v>
      </c>
      <c r="K129" s="95">
        <f>I129/'סכום נכסי הקרן'!$C$43</f>
        <v>8.5481598541314161E-7</v>
      </c>
    </row>
    <row r="130" spans="2:11" s="137" customFormat="1">
      <c r="B130" s="87" t="s">
        <v>2401</v>
      </c>
      <c r="C130" s="84" t="s">
        <v>2402</v>
      </c>
      <c r="D130" s="97"/>
      <c r="E130" s="97" t="s">
        <v>192</v>
      </c>
      <c r="F130" s="117">
        <v>42451</v>
      </c>
      <c r="G130" s="94">
        <v>172966158</v>
      </c>
      <c r="H130" s="96">
        <v>0.88539999999999996</v>
      </c>
      <c r="I130" s="94">
        <v>1531.39337</v>
      </c>
      <c r="J130" s="95">
        <v>-6.6782519998907858E-2</v>
      </c>
      <c r="K130" s="95">
        <f>I130/'סכום נכסי הקרן'!$C$43</f>
        <v>3.0818368999206667E-5</v>
      </c>
    </row>
    <row r="131" spans="2:11" s="137" customFormat="1">
      <c r="B131" s="87" t="s">
        <v>2403</v>
      </c>
      <c r="C131" s="84" t="s">
        <v>2404</v>
      </c>
      <c r="D131" s="97"/>
      <c r="E131" s="97" t="s">
        <v>193</v>
      </c>
      <c r="F131" s="117">
        <v>42451</v>
      </c>
      <c r="G131" s="94">
        <v>16420881.6</v>
      </c>
      <c r="H131" s="96">
        <v>5.5244999999999997</v>
      </c>
      <c r="I131" s="94">
        <v>907.16340000000002</v>
      </c>
      <c r="J131" s="95">
        <v>-3.9560480729244146E-2</v>
      </c>
      <c r="K131" s="95">
        <f>I131/'סכום נכסי הקרן'!$C$43</f>
        <v>1.8256116913823989E-5</v>
      </c>
    </row>
    <row r="132" spans="2:11" s="137" customFormat="1">
      <c r="B132" s="87" t="s">
        <v>2405</v>
      </c>
      <c r="C132" s="84" t="s">
        <v>2406</v>
      </c>
      <c r="D132" s="97"/>
      <c r="E132" s="97" t="s">
        <v>193</v>
      </c>
      <c r="F132" s="117">
        <v>42446</v>
      </c>
      <c r="G132" s="94">
        <v>550078</v>
      </c>
      <c r="H132" s="96">
        <v>5.9907000000000004</v>
      </c>
      <c r="I132" s="94">
        <v>32.953330000000001</v>
      </c>
      <c r="J132" s="95">
        <v>-1.4370614780417983E-3</v>
      </c>
      <c r="K132" s="95">
        <f>I132/'סכום נכסי הקרן'!$C$43</f>
        <v>6.6316591385832302E-7</v>
      </c>
    </row>
    <row r="133" spans="2:11" s="137" customFormat="1">
      <c r="B133" s="87" t="s">
        <v>2407</v>
      </c>
      <c r="C133" s="84" t="s">
        <v>2408</v>
      </c>
      <c r="D133" s="97"/>
      <c r="E133" s="97" t="s">
        <v>193</v>
      </c>
      <c r="F133" s="117">
        <v>42446</v>
      </c>
      <c r="G133" s="94">
        <v>49524326.640000001</v>
      </c>
      <c r="H133" s="96">
        <v>6.0235000000000003</v>
      </c>
      <c r="I133" s="94">
        <v>2983.1025099999997</v>
      </c>
      <c r="J133" s="95">
        <v>-0.13009009111281919</v>
      </c>
      <c r="K133" s="95">
        <f>I133/'סכום נכסי הקרן'!$C$43</f>
        <v>6.0033140874600748E-5</v>
      </c>
    </row>
    <row r="134" spans="2:11" s="137" customFormat="1">
      <c r="B134" s="87" t="s">
        <v>2409</v>
      </c>
      <c r="C134" s="84" t="s">
        <v>2410</v>
      </c>
      <c r="D134" s="97"/>
      <c r="E134" s="97" t="s">
        <v>193</v>
      </c>
      <c r="F134" s="117">
        <v>42450</v>
      </c>
      <c r="G134" s="94">
        <v>44330534.399999999</v>
      </c>
      <c r="H134" s="96">
        <v>6.6782000000000004</v>
      </c>
      <c r="I134" s="94">
        <v>2960.4753100000003</v>
      </c>
      <c r="J134" s="95">
        <v>-0.12910334174709662</v>
      </c>
      <c r="K134" s="95">
        <f>I134/'סכום נכסי הקרן'!$C$43</f>
        <v>5.9577782106122577E-5</v>
      </c>
    </row>
    <row r="135" spans="2:11" s="137" customFormat="1">
      <c r="B135" s="87" t="s">
        <v>2411</v>
      </c>
      <c r="C135" s="84" t="s">
        <v>2412</v>
      </c>
      <c r="D135" s="97"/>
      <c r="E135" s="97" t="s">
        <v>193</v>
      </c>
      <c r="F135" s="117">
        <v>42450</v>
      </c>
      <c r="G135" s="94">
        <v>277248.53000000003</v>
      </c>
      <c r="H135" s="96">
        <v>6.7397</v>
      </c>
      <c r="I135" s="94">
        <v>18.68561</v>
      </c>
      <c r="J135" s="95">
        <v>-8.14860602091279E-4</v>
      </c>
      <c r="K135" s="95">
        <f>I135/'סכום נכסי הקרן'!$C$43</f>
        <v>3.7603664429817018E-7</v>
      </c>
    </row>
    <row r="136" spans="2:11" s="137" customFormat="1">
      <c r="B136" s="87" t="s">
        <v>2413</v>
      </c>
      <c r="C136" s="84" t="s">
        <v>2414</v>
      </c>
      <c r="D136" s="97"/>
      <c r="E136" s="97" t="s">
        <v>190</v>
      </c>
      <c r="F136" s="117">
        <v>42446</v>
      </c>
      <c r="G136" s="94">
        <v>1153800</v>
      </c>
      <c r="H136" s="96">
        <v>-7.8448000000000002</v>
      </c>
      <c r="I136" s="94">
        <v>-90.512799999999999</v>
      </c>
      <c r="J136" s="95">
        <v>3.9471718988551893E-3</v>
      </c>
      <c r="K136" s="95">
        <f>I136/'סכום נכסי הקרן'!$C$43</f>
        <v>-1.8215155715029596E-6</v>
      </c>
    </row>
    <row r="137" spans="2:11" s="137" customFormat="1">
      <c r="B137" s="87" t="s">
        <v>2413</v>
      </c>
      <c r="C137" s="84" t="s">
        <v>2415</v>
      </c>
      <c r="D137" s="97"/>
      <c r="E137" s="97" t="s">
        <v>190</v>
      </c>
      <c r="F137" s="117">
        <v>42446</v>
      </c>
      <c r="G137" s="94">
        <v>307680</v>
      </c>
      <c r="H137" s="96">
        <v>-7.8448000000000002</v>
      </c>
      <c r="I137" s="94">
        <v>-24.136749999999999</v>
      </c>
      <c r="J137" s="95">
        <v>1.0525793183913544E-3</v>
      </c>
      <c r="K137" s="95">
        <f>I137/'סכום נכסי הקרן'!$C$43</f>
        <v>-4.8573755281544774E-7</v>
      </c>
    </row>
    <row r="138" spans="2:11" s="137" customFormat="1">
      <c r="B138" s="87" t="s">
        <v>2416</v>
      </c>
      <c r="C138" s="84" t="s">
        <v>2417</v>
      </c>
      <c r="D138" s="97"/>
      <c r="E138" s="97" t="s">
        <v>190</v>
      </c>
      <c r="F138" s="117">
        <v>42446</v>
      </c>
      <c r="G138" s="94">
        <v>16153200</v>
      </c>
      <c r="H138" s="96">
        <v>-7.8788</v>
      </c>
      <c r="I138" s="94">
        <v>-1272.6769299999999</v>
      </c>
      <c r="J138" s="95">
        <v>5.5500157043172814E-2</v>
      </c>
      <c r="K138" s="95">
        <f>I138/'סכום נכסי הקרן'!$C$43</f>
        <v>-2.5611856505241046E-5</v>
      </c>
    </row>
    <row r="139" spans="2:11" s="137" customFormat="1">
      <c r="B139" s="87" t="s">
        <v>2418</v>
      </c>
      <c r="C139" s="84" t="s">
        <v>2419</v>
      </c>
      <c r="D139" s="97"/>
      <c r="E139" s="97" t="s">
        <v>190</v>
      </c>
      <c r="F139" s="117">
        <v>42450</v>
      </c>
      <c r="G139" s="94">
        <v>4991293.99</v>
      </c>
      <c r="H139" s="96">
        <v>-7.9302999999999999</v>
      </c>
      <c r="I139" s="94">
        <v>-395.82609000000002</v>
      </c>
      <c r="J139" s="95">
        <v>1.7261576476274351E-2</v>
      </c>
      <c r="K139" s="95">
        <f>I139/'סכום נכסי הקרן'!$C$43</f>
        <v>-7.9657615999298662E-6</v>
      </c>
    </row>
    <row r="140" spans="2:11" s="137" customFormat="1">
      <c r="B140" s="87" t="s">
        <v>2420</v>
      </c>
      <c r="C140" s="84" t="s">
        <v>2421</v>
      </c>
      <c r="D140" s="97"/>
      <c r="E140" s="97" t="s">
        <v>190</v>
      </c>
      <c r="F140" s="117">
        <v>42444</v>
      </c>
      <c r="G140" s="94">
        <v>384600</v>
      </c>
      <c r="H140" s="96">
        <v>-9.4588000000000001</v>
      </c>
      <c r="I140" s="94">
        <v>-36.378500000000003</v>
      </c>
      <c r="J140" s="95">
        <v>1.5864296864366533E-3</v>
      </c>
      <c r="K140" s="95">
        <f>I140/'סכום נכסי הקרן'!$C$43</f>
        <v>-7.3209539665020216E-7</v>
      </c>
    </row>
    <row r="141" spans="2:11" s="137" customFormat="1">
      <c r="B141" s="87" t="s">
        <v>2422</v>
      </c>
      <c r="C141" s="84" t="s">
        <v>2423</v>
      </c>
      <c r="D141" s="97"/>
      <c r="E141" s="97" t="s">
        <v>192</v>
      </c>
      <c r="F141" s="117">
        <v>42548</v>
      </c>
      <c r="G141" s="94">
        <v>3148666.5</v>
      </c>
      <c r="H141" s="96">
        <v>1.1129</v>
      </c>
      <c r="I141" s="94">
        <v>35.041699999999999</v>
      </c>
      <c r="J141" s="95">
        <v>-1.5281331869980144E-3</v>
      </c>
      <c r="K141" s="95">
        <f>I141/'סכום נכסי הקרן'!$C$43</f>
        <v>7.0519310199148913E-7</v>
      </c>
    </row>
    <row r="142" spans="2:11" s="137" customFormat="1">
      <c r="B142" s="87" t="s">
        <v>2424</v>
      </c>
      <c r="C142" s="84" t="s">
        <v>2425</v>
      </c>
      <c r="D142" s="97"/>
      <c r="E142" s="97" t="s">
        <v>192</v>
      </c>
      <c r="F142" s="117">
        <v>42549</v>
      </c>
      <c r="G142" s="94">
        <v>428390</v>
      </c>
      <c r="H142" s="96">
        <v>0.43990000000000001</v>
      </c>
      <c r="I142" s="94">
        <v>1.88445</v>
      </c>
      <c r="J142" s="95">
        <v>-8.2178963470334152E-5</v>
      </c>
      <c r="K142" s="95">
        <f>I142/'סכום נכסי הקרן'!$C$43</f>
        <v>3.7923420982653857E-8</v>
      </c>
    </row>
    <row r="143" spans="2:11" s="137" customFormat="1">
      <c r="B143" s="87" t="s">
        <v>2426</v>
      </c>
      <c r="C143" s="84" t="s">
        <v>2427</v>
      </c>
      <c r="D143" s="97"/>
      <c r="E143" s="97" t="s">
        <v>192</v>
      </c>
      <c r="F143" s="117">
        <v>42551</v>
      </c>
      <c r="G143" s="94">
        <v>985297</v>
      </c>
      <c r="H143" s="96">
        <v>5.4699999999999999E-2</v>
      </c>
      <c r="I143" s="94">
        <v>0.53847</v>
      </c>
      <c r="J143" s="95">
        <v>-2.3482133492462432E-5</v>
      </c>
      <c r="K143" s="95">
        <f>I143/'סכום נכסי הקרן'!$C$43</f>
        <v>1.083638435433661E-8</v>
      </c>
    </row>
    <row r="144" spans="2:11" s="137" customFormat="1">
      <c r="B144" s="87" t="s">
        <v>2428</v>
      </c>
      <c r="C144" s="84" t="s">
        <v>2429</v>
      </c>
      <c r="D144" s="97"/>
      <c r="E144" s="97" t="s">
        <v>192</v>
      </c>
      <c r="F144" s="117">
        <v>42521</v>
      </c>
      <c r="G144" s="94">
        <v>428390</v>
      </c>
      <c r="H144" s="96">
        <v>-0.309</v>
      </c>
      <c r="I144" s="94">
        <v>-1.3238800000000002</v>
      </c>
      <c r="J144" s="95">
        <v>5.7733071272310751E-5</v>
      </c>
      <c r="K144" s="95">
        <f>I144/'סכום נכסי הקרן'!$C$43</f>
        <v>-2.6642287442232904E-8</v>
      </c>
    </row>
    <row r="145" spans="2:11" s="137" customFormat="1">
      <c r="B145" s="87" t="s">
        <v>2430</v>
      </c>
      <c r="C145" s="84" t="s">
        <v>2431</v>
      </c>
      <c r="D145" s="97"/>
      <c r="E145" s="97" t="s">
        <v>192</v>
      </c>
      <c r="F145" s="117">
        <v>42530</v>
      </c>
      <c r="G145" s="94">
        <v>55476505</v>
      </c>
      <c r="H145" s="96">
        <v>-1.8204</v>
      </c>
      <c r="I145" s="94">
        <v>-1009.90262</v>
      </c>
      <c r="J145" s="95">
        <v>4.4040834470309508E-2</v>
      </c>
      <c r="K145" s="95">
        <f>I145/'סכום נכסי הקרן'!$C$43</f>
        <v>-2.03236818221471E-5</v>
      </c>
    </row>
    <row r="146" spans="2:11" s="137" customFormat="1">
      <c r="B146" s="87" t="s">
        <v>2432</v>
      </c>
      <c r="C146" s="84" t="s">
        <v>2433</v>
      </c>
      <c r="D146" s="97"/>
      <c r="E146" s="97" t="s">
        <v>193</v>
      </c>
      <c r="F146" s="117">
        <v>42527</v>
      </c>
      <c r="G146" s="94">
        <v>775695</v>
      </c>
      <c r="H146" s="96">
        <v>-7.1775000000000002</v>
      </c>
      <c r="I146" s="94">
        <v>-55.675400000000003</v>
      </c>
      <c r="J146" s="95">
        <v>2.4279480287597139E-3</v>
      </c>
      <c r="K146" s="95">
        <f>I146/'סכום נכסי הקרן'!$C$43</f>
        <v>-1.1204338839330556E-6</v>
      </c>
    </row>
    <row r="147" spans="2:11" s="137" customFormat="1">
      <c r="B147" s="87" t="s">
        <v>2434</v>
      </c>
      <c r="C147" s="84" t="s">
        <v>2435</v>
      </c>
      <c r="D147" s="97"/>
      <c r="E147" s="97" t="s">
        <v>193</v>
      </c>
      <c r="F147" s="117">
        <v>42500</v>
      </c>
      <c r="G147" s="94">
        <v>2844215</v>
      </c>
      <c r="H147" s="96">
        <v>-7.2934000000000001</v>
      </c>
      <c r="I147" s="94">
        <v>-207.43904999999998</v>
      </c>
      <c r="J147" s="95">
        <v>9.0462077063709935E-3</v>
      </c>
      <c r="K147" s="95">
        <f>I147/'סכום נכסי הקרן'!$C$43</f>
        <v>-4.1745859117470789E-6</v>
      </c>
    </row>
    <row r="148" spans="2:11" s="137" customFormat="1">
      <c r="B148" s="87" t="s">
        <v>2436</v>
      </c>
      <c r="C148" s="84" t="s">
        <v>2437</v>
      </c>
      <c r="D148" s="97"/>
      <c r="E148" s="97" t="s">
        <v>190</v>
      </c>
      <c r="F148" s="117">
        <v>42548</v>
      </c>
      <c r="G148" s="94">
        <v>758314.92</v>
      </c>
      <c r="H148" s="96">
        <v>-1.4044000000000001</v>
      </c>
      <c r="I148" s="94">
        <v>-10.649839999999999</v>
      </c>
      <c r="J148" s="95">
        <v>4.6442877886115495E-4</v>
      </c>
      <c r="K148" s="95">
        <f>I148/'סכום נכסי הקרן'!$C$43</f>
        <v>-2.1432161411441341E-7</v>
      </c>
    </row>
    <row r="149" spans="2:11" s="137" customFormat="1">
      <c r="B149" s="87" t="s">
        <v>2436</v>
      </c>
      <c r="C149" s="84" t="s">
        <v>2438</v>
      </c>
      <c r="D149" s="97"/>
      <c r="E149" s="97" t="s">
        <v>190</v>
      </c>
      <c r="F149" s="117">
        <v>42548</v>
      </c>
      <c r="G149" s="94">
        <v>75831.490000000005</v>
      </c>
      <c r="H149" s="96">
        <v>-1.4044000000000001</v>
      </c>
      <c r="I149" s="94">
        <v>-1.06498</v>
      </c>
      <c r="J149" s="95">
        <v>4.6442703450150689E-5</v>
      </c>
      <c r="K149" s="95">
        <f>I149/'סכום נכסי הקרן'!$C$43</f>
        <v>-2.14320809138511E-8</v>
      </c>
    </row>
    <row r="150" spans="2:11" s="137" customFormat="1">
      <c r="B150" s="87" t="s">
        <v>2439</v>
      </c>
      <c r="C150" s="84" t="s">
        <v>2440</v>
      </c>
      <c r="D150" s="97"/>
      <c r="E150" s="97" t="s">
        <v>190</v>
      </c>
      <c r="F150" s="117">
        <v>42537</v>
      </c>
      <c r="G150" s="94">
        <v>213814.87</v>
      </c>
      <c r="H150" s="96">
        <v>1.0988</v>
      </c>
      <c r="I150" s="94">
        <v>2.3494800000000002</v>
      </c>
      <c r="J150" s="95">
        <v>-1.0245845264893243E-4</v>
      </c>
      <c r="K150" s="95">
        <f>I150/'סכום נכסי הקרן'!$C$43</f>
        <v>4.7281869580156332E-8</v>
      </c>
    </row>
    <row r="151" spans="2:11" s="137" customFormat="1">
      <c r="B151" s="87" t="s">
        <v>2441</v>
      </c>
      <c r="C151" s="84" t="s">
        <v>2442</v>
      </c>
      <c r="D151" s="97"/>
      <c r="E151" s="97" t="s">
        <v>190</v>
      </c>
      <c r="F151" s="117">
        <v>42541</v>
      </c>
      <c r="G151" s="94">
        <v>390029.64</v>
      </c>
      <c r="H151" s="96">
        <v>1.4221999999999999</v>
      </c>
      <c r="I151" s="94">
        <v>5.54711</v>
      </c>
      <c r="J151" s="95">
        <v>-2.4190387118571747E-4</v>
      </c>
      <c r="K151" s="95">
        <f>I151/'סכום נכסי הקרן'!$C$43</f>
        <v>1.1163224695114704E-7</v>
      </c>
    </row>
    <row r="152" spans="2:11" s="137" customFormat="1">
      <c r="B152" s="87" t="s">
        <v>2443</v>
      </c>
      <c r="C152" s="84" t="s">
        <v>2444</v>
      </c>
      <c r="D152" s="97"/>
      <c r="E152" s="97" t="s">
        <v>190</v>
      </c>
      <c r="F152" s="117">
        <v>42493</v>
      </c>
      <c r="G152" s="94">
        <v>316248.42</v>
      </c>
      <c r="H152" s="96">
        <v>2.7391000000000001</v>
      </c>
      <c r="I152" s="94">
        <v>8.6623400000000004</v>
      </c>
      <c r="J152" s="95">
        <v>-3.7775590884746974E-4</v>
      </c>
      <c r="K152" s="95">
        <f>I152/'סכום נכסי הקרן'!$C$43</f>
        <v>1.7432437396316264E-7</v>
      </c>
    </row>
    <row r="153" spans="2:11" s="137" customFormat="1">
      <c r="B153" s="87" t="s">
        <v>2445</v>
      </c>
      <c r="C153" s="84" t="s">
        <v>2446</v>
      </c>
      <c r="D153" s="97"/>
      <c r="E153" s="97" t="s">
        <v>190</v>
      </c>
      <c r="F153" s="117">
        <v>42527</v>
      </c>
      <c r="G153" s="94">
        <v>159899.96</v>
      </c>
      <c r="H153" s="96">
        <v>3.8191999999999999</v>
      </c>
      <c r="I153" s="94">
        <v>6.1068999999999996</v>
      </c>
      <c r="J153" s="95">
        <v>-2.6631574837060343E-4</v>
      </c>
      <c r="K153" s="95">
        <f>I153/'סכום נכסי הקרן'!$C$43</f>
        <v>1.2289768346147089E-7</v>
      </c>
    </row>
    <row r="154" spans="2:11" s="137" customFormat="1">
      <c r="B154" s="87" t="s">
        <v>2447</v>
      </c>
      <c r="C154" s="84" t="s">
        <v>2448</v>
      </c>
      <c r="D154" s="97"/>
      <c r="E154" s="97" t="s">
        <v>190</v>
      </c>
      <c r="F154" s="117">
        <v>42472</v>
      </c>
      <c r="G154" s="94">
        <v>161882.16</v>
      </c>
      <c r="H154" s="96">
        <v>4.9969000000000001</v>
      </c>
      <c r="I154" s="94">
        <v>8.0890699999999995</v>
      </c>
      <c r="J154" s="95">
        <v>-3.5275618246118274E-4</v>
      </c>
      <c r="K154" s="95">
        <f>I154/'סכום נכסי הקרן'!$C$43</f>
        <v>1.6278766057372488E-7</v>
      </c>
    </row>
    <row r="155" spans="2:11" s="137" customFormat="1">
      <c r="B155" s="87" t="s">
        <v>2449</v>
      </c>
      <c r="C155" s="84" t="s">
        <v>2450</v>
      </c>
      <c r="D155" s="97"/>
      <c r="E155" s="97" t="s">
        <v>190</v>
      </c>
      <c r="F155" s="117">
        <v>42464</v>
      </c>
      <c r="G155" s="94">
        <v>17420957.399999999</v>
      </c>
      <c r="H155" s="96">
        <v>7.4264999999999999</v>
      </c>
      <c r="I155" s="94">
        <v>1293.7617399999999</v>
      </c>
      <c r="J155" s="95">
        <v>-5.6419644336955579E-2</v>
      </c>
      <c r="K155" s="95">
        <f>I155/'סכום נכסי הקרן'!$C$43</f>
        <v>2.6036175604166075E-5</v>
      </c>
    </row>
    <row r="156" spans="2:11" s="137" customFormat="1">
      <c r="B156" s="87" t="s">
        <v>2451</v>
      </c>
      <c r="C156" s="84" t="s">
        <v>2452</v>
      </c>
      <c r="D156" s="97"/>
      <c r="E156" s="97" t="s">
        <v>190</v>
      </c>
      <c r="F156" s="117">
        <v>42464</v>
      </c>
      <c r="G156" s="94">
        <v>13875400</v>
      </c>
      <c r="H156" s="96">
        <v>7.4101999999999997</v>
      </c>
      <c r="I156" s="94">
        <v>1028.1884</v>
      </c>
      <c r="J156" s="95">
        <v>-4.4838258889448548E-2</v>
      </c>
      <c r="K156" s="95">
        <f>I156/'סכום נכסי הקרן'!$C$43</f>
        <v>2.0691672128568706E-5</v>
      </c>
    </row>
    <row r="157" spans="2:11" s="137" customFormat="1">
      <c r="B157" s="87" t="s">
        <v>2453</v>
      </c>
      <c r="C157" s="84" t="s">
        <v>2454</v>
      </c>
      <c r="D157" s="97"/>
      <c r="E157" s="97" t="s">
        <v>190</v>
      </c>
      <c r="F157" s="117">
        <v>42464</v>
      </c>
      <c r="G157" s="94">
        <v>24903164</v>
      </c>
      <c r="H157" s="96">
        <v>7.4451999999999998</v>
      </c>
      <c r="I157" s="94">
        <v>1854.0784900000001</v>
      </c>
      <c r="J157" s="95">
        <v>-8.0854492557957125E-2</v>
      </c>
      <c r="K157" s="95">
        <f>I157/'סכום נכסי הקרן'!$C$43</f>
        <v>3.7312212640904868E-5</v>
      </c>
    </row>
    <row r="158" spans="2:11" s="137" customFormat="1">
      <c r="B158" s="87" t="s">
        <v>2453</v>
      </c>
      <c r="C158" s="84" t="s">
        <v>2455</v>
      </c>
      <c r="D158" s="97"/>
      <c r="E158" s="97" t="s">
        <v>190</v>
      </c>
      <c r="F158" s="117">
        <v>42464</v>
      </c>
      <c r="G158" s="94">
        <v>420974.4</v>
      </c>
      <c r="H158" s="96">
        <v>7.4451999999999998</v>
      </c>
      <c r="I158" s="94">
        <v>31.342189999999999</v>
      </c>
      <c r="J158" s="95">
        <v>-1.3668012879568428E-3</v>
      </c>
      <c r="K158" s="95">
        <f>I158/'סכום נכסי הקרן'!$C$43</f>
        <v>6.3074269197289602E-7</v>
      </c>
    </row>
    <row r="159" spans="2:11" s="137" customFormat="1">
      <c r="B159" s="87" t="s">
        <v>2456</v>
      </c>
      <c r="C159" s="84" t="s">
        <v>2457</v>
      </c>
      <c r="D159" s="97"/>
      <c r="E159" s="97" t="s">
        <v>192</v>
      </c>
      <c r="F159" s="117">
        <v>42551</v>
      </c>
      <c r="G159" s="94">
        <v>320612.18</v>
      </c>
      <c r="H159" s="96">
        <v>-0.35539999999999999</v>
      </c>
      <c r="I159" s="94">
        <v>-1.1395500000000001</v>
      </c>
      <c r="J159" s="95">
        <v>4.9694625924072964E-5</v>
      </c>
      <c r="K159" s="95">
        <f>I159/'סכום נכסי הקרן'!$C$43</f>
        <v>-2.2932757239928471E-8</v>
      </c>
    </row>
    <row r="160" spans="2:11" s="137" customFormat="1">
      <c r="B160" s="87" t="s">
        <v>2458</v>
      </c>
      <c r="C160" s="84" t="s">
        <v>2459</v>
      </c>
      <c r="D160" s="97"/>
      <c r="E160" s="97" t="s">
        <v>192</v>
      </c>
      <c r="F160" s="117">
        <v>42551</v>
      </c>
      <c r="G160" s="94">
        <v>171139.31</v>
      </c>
      <c r="H160" s="96">
        <v>-0.2918</v>
      </c>
      <c r="I160" s="94">
        <v>-0.49935000000000002</v>
      </c>
      <c r="J160" s="95">
        <v>2.1776149756645896E-5</v>
      </c>
      <c r="K160" s="95">
        <f>I160/'סכום נכסי הקרן'!$C$43</f>
        <v>-1.0049117921774632E-8</v>
      </c>
    </row>
    <row r="161" spans="2:11" s="137" customFormat="1">
      <c r="B161" s="87" t="s">
        <v>2460</v>
      </c>
      <c r="C161" s="84" t="s">
        <v>2461</v>
      </c>
      <c r="D161" s="97"/>
      <c r="E161" s="97" t="s">
        <v>192</v>
      </c>
      <c r="F161" s="117">
        <v>42520</v>
      </c>
      <c r="G161" s="94">
        <v>558617.65</v>
      </c>
      <c r="H161" s="96">
        <v>0.15540000000000001</v>
      </c>
      <c r="I161" s="94">
        <v>0.86805999999999994</v>
      </c>
      <c r="J161" s="95">
        <v>-3.7855220902681559E-5</v>
      </c>
      <c r="K161" s="95">
        <f>I161/'סכום נכסי הקרן'!$C$43</f>
        <v>1.7469184546261512E-8</v>
      </c>
    </row>
    <row r="162" spans="2:11" s="137" customFormat="1">
      <c r="B162" s="87" t="s">
        <v>2462</v>
      </c>
      <c r="C162" s="84" t="s">
        <v>2463</v>
      </c>
      <c r="D162" s="97"/>
      <c r="E162" s="97" t="s">
        <v>192</v>
      </c>
      <c r="F162" s="117">
        <v>42520</v>
      </c>
      <c r="G162" s="94">
        <v>214910.63</v>
      </c>
      <c r="H162" s="96">
        <v>0.1681</v>
      </c>
      <c r="I162" s="94">
        <v>0.36125999999999997</v>
      </c>
      <c r="J162" s="95">
        <v>-1.5754184161581847E-5</v>
      </c>
      <c r="K162" s="95">
        <f>I162/'סכום נכסי הקרן'!$C$43</f>
        <v>7.2701398626620671E-9</v>
      </c>
    </row>
    <row r="163" spans="2:11" s="137" customFormat="1">
      <c r="B163" s="87" t="s">
        <v>2464</v>
      </c>
      <c r="C163" s="84" t="s">
        <v>2465</v>
      </c>
      <c r="D163" s="97"/>
      <c r="E163" s="97" t="s">
        <v>192</v>
      </c>
      <c r="F163" s="117">
        <v>42515</v>
      </c>
      <c r="G163" s="94">
        <v>1719638.9</v>
      </c>
      <c r="H163" s="96">
        <v>0.20269999999999999</v>
      </c>
      <c r="I163" s="94">
        <v>3.4855200000000002</v>
      </c>
      <c r="J163" s="95">
        <v>-1.5200001101388686E-4</v>
      </c>
      <c r="K163" s="95">
        <f>I163/'סכום נכסי הקרן'!$C$43</f>
        <v>7.0143990184647875E-8</v>
      </c>
    </row>
    <row r="164" spans="2:11" s="137" customFormat="1">
      <c r="B164" s="87" t="s">
        <v>2466</v>
      </c>
      <c r="C164" s="84" t="s">
        <v>2467</v>
      </c>
      <c r="D164" s="97"/>
      <c r="E164" s="97" t="s">
        <v>192</v>
      </c>
      <c r="F164" s="117">
        <v>42514</v>
      </c>
      <c r="G164" s="94">
        <v>1291598.33</v>
      </c>
      <c r="H164" s="96">
        <v>0.33289999999999997</v>
      </c>
      <c r="I164" s="94">
        <v>4.2998199999999995</v>
      </c>
      <c r="J164" s="95">
        <v>-1.8751081254955672E-4</v>
      </c>
      <c r="K164" s="95">
        <f>I164/'סכום נכסי הקרן'!$C$43</f>
        <v>8.6531287118063467E-8</v>
      </c>
    </row>
    <row r="165" spans="2:11" s="137" customFormat="1">
      <c r="B165" s="87" t="s">
        <v>2468</v>
      </c>
      <c r="C165" s="84" t="s">
        <v>2469</v>
      </c>
      <c r="D165" s="97"/>
      <c r="E165" s="97" t="s">
        <v>192</v>
      </c>
      <c r="F165" s="117">
        <v>42522</v>
      </c>
      <c r="G165" s="94">
        <v>172323.88</v>
      </c>
      <c r="H165" s="96">
        <v>0.41880000000000001</v>
      </c>
      <c r="I165" s="94">
        <v>0.72175999999999996</v>
      </c>
      <c r="J165" s="95">
        <v>-3.1475225489850288E-5</v>
      </c>
      <c r="K165" s="95">
        <f>I165/'סכום נכסי הקרן'!$C$43</f>
        <v>1.4524985183178246E-8</v>
      </c>
    </row>
    <row r="166" spans="2:11" s="137" customFormat="1">
      <c r="B166" s="87" t="s">
        <v>2470</v>
      </c>
      <c r="C166" s="84" t="s">
        <v>2471</v>
      </c>
      <c r="D166" s="97"/>
      <c r="E166" s="97" t="s">
        <v>192</v>
      </c>
      <c r="F166" s="117">
        <v>42537</v>
      </c>
      <c r="G166" s="94">
        <v>603241.25</v>
      </c>
      <c r="H166" s="96">
        <v>0.42870000000000003</v>
      </c>
      <c r="I166" s="94">
        <v>2.5862699999999998</v>
      </c>
      <c r="J166" s="95">
        <v>-1.1278462567561946E-4</v>
      </c>
      <c r="K166" s="95">
        <f>I166/'סכום נכסי הקרן'!$C$43</f>
        <v>5.2047125678478168E-8</v>
      </c>
    </row>
    <row r="167" spans="2:11" s="137" customFormat="1">
      <c r="B167" s="87" t="s">
        <v>2472</v>
      </c>
      <c r="C167" s="84" t="s">
        <v>2473</v>
      </c>
      <c r="D167" s="97"/>
      <c r="E167" s="97" t="s">
        <v>192</v>
      </c>
      <c r="F167" s="117">
        <v>42537</v>
      </c>
      <c r="G167" s="94">
        <v>1861745.83</v>
      </c>
      <c r="H167" s="96">
        <v>0.43149999999999999</v>
      </c>
      <c r="I167" s="94">
        <v>8.0340199999999999</v>
      </c>
      <c r="J167" s="95">
        <v>-3.5035550749552071E-4</v>
      </c>
      <c r="K167" s="95">
        <f>I167/'סכום נכסי הקרן'!$C$43</f>
        <v>1.6167981248802609E-7</v>
      </c>
    </row>
    <row r="168" spans="2:11" s="137" customFormat="1">
      <c r="B168" s="87" t="s">
        <v>2474</v>
      </c>
      <c r="C168" s="84" t="s">
        <v>2475</v>
      </c>
      <c r="D168" s="97"/>
      <c r="E168" s="97" t="s">
        <v>192</v>
      </c>
      <c r="F168" s="117">
        <v>42516</v>
      </c>
      <c r="G168" s="94">
        <v>538680.38</v>
      </c>
      <c r="H168" s="96">
        <v>0.44990000000000002</v>
      </c>
      <c r="I168" s="94">
        <v>2.4236200000000001</v>
      </c>
      <c r="J168" s="95">
        <v>-1.0569162325663788E-4</v>
      </c>
      <c r="K168" s="95">
        <f>I168/'סכום נכסי הקרן'!$C$43</f>
        <v>4.8773892415282734E-8</v>
      </c>
    </row>
    <row r="169" spans="2:11" s="137" customFormat="1">
      <c r="B169" s="87" t="s">
        <v>2474</v>
      </c>
      <c r="C169" s="84" t="s">
        <v>2476</v>
      </c>
      <c r="D169" s="97"/>
      <c r="E169" s="97" t="s">
        <v>192</v>
      </c>
      <c r="F169" s="117">
        <v>42516</v>
      </c>
      <c r="G169" s="94">
        <v>17237.77</v>
      </c>
      <c r="H169" s="96">
        <v>0.44990000000000002</v>
      </c>
      <c r="I169" s="94">
        <v>7.7560000000000004E-2</v>
      </c>
      <c r="J169" s="95">
        <v>-3.3823133576158123E-6</v>
      </c>
      <c r="K169" s="95">
        <f>I169/'סכום נכסי הקרן'!$C$43</f>
        <v>1.5608482747828987E-9</v>
      </c>
    </row>
    <row r="170" spans="2:11" s="137" customFormat="1">
      <c r="B170" s="87" t="s">
        <v>2474</v>
      </c>
      <c r="C170" s="84" t="s">
        <v>2477</v>
      </c>
      <c r="D170" s="97"/>
      <c r="E170" s="97" t="s">
        <v>192</v>
      </c>
      <c r="F170" s="117">
        <v>42516</v>
      </c>
      <c r="G170" s="94">
        <v>22840.05</v>
      </c>
      <c r="H170" s="96">
        <v>0.44990000000000002</v>
      </c>
      <c r="I170" s="94">
        <v>0.10276</v>
      </c>
      <c r="J170" s="95">
        <v>-4.481259935902538E-6</v>
      </c>
      <c r="K170" s="95">
        <f>I170/'סכום נכסי הקרן'!$C$43</f>
        <v>2.0679830933044183E-9</v>
      </c>
    </row>
    <row r="171" spans="2:11" s="137" customFormat="1">
      <c r="B171" s="87" t="s">
        <v>2478</v>
      </c>
      <c r="C171" s="84" t="s">
        <v>2479</v>
      </c>
      <c r="D171" s="97"/>
      <c r="E171" s="97" t="s">
        <v>192</v>
      </c>
      <c r="F171" s="117">
        <v>42514</v>
      </c>
      <c r="G171" s="94">
        <v>43969656.530000001</v>
      </c>
      <c r="H171" s="96">
        <v>0.4582</v>
      </c>
      <c r="I171" s="94">
        <v>201.44832</v>
      </c>
      <c r="J171" s="95">
        <v>-8.7849580145083102E-3</v>
      </c>
      <c r="K171" s="95">
        <f>I171/'סכום נכסי הקרן'!$C$43</f>
        <v>4.0540260795501969E-6</v>
      </c>
    </row>
    <row r="172" spans="2:11" s="137" customFormat="1">
      <c r="B172" s="87" t="s">
        <v>2480</v>
      </c>
      <c r="C172" s="84" t="s">
        <v>2481</v>
      </c>
      <c r="D172" s="97"/>
      <c r="E172" s="97" t="s">
        <v>192</v>
      </c>
      <c r="F172" s="117">
        <v>42514</v>
      </c>
      <c r="G172" s="94">
        <v>17485084.41</v>
      </c>
      <c r="H172" s="96">
        <v>0.48649999999999999</v>
      </c>
      <c r="I172" s="94">
        <v>85.070850000000007</v>
      </c>
      <c r="J172" s="95">
        <v>-3.7098539491842589E-3</v>
      </c>
      <c r="K172" s="95">
        <f>I172/'סכום נכסי הקרן'!$C$43</f>
        <v>1.7119996061992619E-6</v>
      </c>
    </row>
    <row r="173" spans="2:11" s="137" customFormat="1">
      <c r="B173" s="87" t="s">
        <v>2480</v>
      </c>
      <c r="C173" s="84" t="s">
        <v>2482</v>
      </c>
      <c r="D173" s="97"/>
      <c r="E173" s="97" t="s">
        <v>192</v>
      </c>
      <c r="F173" s="117">
        <v>42514</v>
      </c>
      <c r="G173" s="94">
        <v>862396.27</v>
      </c>
      <c r="H173" s="96">
        <v>0.48649999999999999</v>
      </c>
      <c r="I173" s="94">
        <v>4.1958500000000001</v>
      </c>
      <c r="J173" s="95">
        <v>-1.8297678573429998E-4</v>
      </c>
      <c r="K173" s="95">
        <f>I173/'סכום נכסי הקרן'!$C$43</f>
        <v>8.4438953503711006E-8</v>
      </c>
    </row>
    <row r="174" spans="2:11" s="137" customFormat="1">
      <c r="B174" s="87" t="s">
        <v>2483</v>
      </c>
      <c r="C174" s="84" t="s">
        <v>2484</v>
      </c>
      <c r="D174" s="97"/>
      <c r="E174" s="97" t="s">
        <v>192</v>
      </c>
      <c r="F174" s="117">
        <v>42514</v>
      </c>
      <c r="G174" s="94">
        <v>6388713.21</v>
      </c>
      <c r="H174" s="96">
        <v>0.4945</v>
      </c>
      <c r="I174" s="94">
        <v>31.593040000000002</v>
      </c>
      <c r="J174" s="95">
        <v>-1.3777406033998281E-3</v>
      </c>
      <c r="K174" s="95">
        <f>I174/'סכום נכסי הקרן'!$C$43</f>
        <v>6.357908971009168E-7</v>
      </c>
    </row>
    <row r="175" spans="2:11" s="137" customFormat="1">
      <c r="B175" s="87" t="s">
        <v>2485</v>
      </c>
      <c r="C175" s="84" t="s">
        <v>2486</v>
      </c>
      <c r="D175" s="97"/>
      <c r="E175" s="97" t="s">
        <v>192</v>
      </c>
      <c r="F175" s="117">
        <v>42514</v>
      </c>
      <c r="G175" s="94">
        <v>51762237.119999997</v>
      </c>
      <c r="H175" s="96">
        <v>0.52200000000000002</v>
      </c>
      <c r="I175" s="94">
        <v>270.19218000000001</v>
      </c>
      <c r="J175" s="95">
        <v>-1.1782808400429808E-2</v>
      </c>
      <c r="K175" s="95">
        <f>I175/'סכום נכסי הקרן'!$C$43</f>
        <v>5.4374548480251473E-6</v>
      </c>
    </row>
    <row r="176" spans="2:11" s="137" customFormat="1">
      <c r="B176" s="87" t="s">
        <v>2487</v>
      </c>
      <c r="C176" s="84" t="s">
        <v>2488</v>
      </c>
      <c r="D176" s="97"/>
      <c r="E176" s="97" t="s">
        <v>192</v>
      </c>
      <c r="F176" s="117">
        <v>42523</v>
      </c>
      <c r="G176" s="94">
        <v>12943328.4</v>
      </c>
      <c r="H176" s="96">
        <v>0.54320000000000002</v>
      </c>
      <c r="I176" s="94">
        <v>70.314220000000006</v>
      </c>
      <c r="J176" s="95">
        <v>-3.066332201345241E-3</v>
      </c>
      <c r="K176" s="95">
        <f>I176/'סכום נכסי הקרן'!$C$43</f>
        <v>1.4150313174278647E-6</v>
      </c>
    </row>
    <row r="177" spans="2:11" s="137" customFormat="1">
      <c r="B177" s="87" t="s">
        <v>2489</v>
      </c>
      <c r="C177" s="84" t="s">
        <v>2490</v>
      </c>
      <c r="D177" s="97"/>
      <c r="E177" s="97" t="s">
        <v>192</v>
      </c>
      <c r="F177" s="117">
        <v>42513</v>
      </c>
      <c r="G177" s="94">
        <v>75233252.090000004</v>
      </c>
      <c r="H177" s="96">
        <v>0.82630000000000003</v>
      </c>
      <c r="I177" s="94">
        <v>621.67468999999994</v>
      </c>
      <c r="J177" s="95">
        <v>-2.7110606086625438E-2</v>
      </c>
      <c r="K177" s="95">
        <f>I177/'סכום נכסי הקרן'!$C$43</f>
        <v>1.2510828614784596E-5</v>
      </c>
    </row>
    <row r="178" spans="2:11" s="137" customFormat="1">
      <c r="B178" s="87" t="s">
        <v>2491</v>
      </c>
      <c r="C178" s="84" t="s">
        <v>2492</v>
      </c>
      <c r="D178" s="97"/>
      <c r="E178" s="97" t="s">
        <v>192</v>
      </c>
      <c r="F178" s="117">
        <v>42535</v>
      </c>
      <c r="G178" s="94">
        <v>605516.16</v>
      </c>
      <c r="H178" s="96">
        <v>0.81030000000000002</v>
      </c>
      <c r="I178" s="94">
        <v>4.9066400000000003</v>
      </c>
      <c r="J178" s="95">
        <v>-2.1397362059066591E-4</v>
      </c>
      <c r="K178" s="95">
        <f>I178/'סכום נכסי הקרן'!$C$43</f>
        <v>9.8743174045651908E-8</v>
      </c>
    </row>
    <row r="179" spans="2:11" s="137" customFormat="1">
      <c r="B179" s="87" t="s">
        <v>2491</v>
      </c>
      <c r="C179" s="84" t="s">
        <v>2493</v>
      </c>
      <c r="D179" s="97"/>
      <c r="E179" s="97" t="s">
        <v>192</v>
      </c>
      <c r="F179" s="117">
        <v>42535</v>
      </c>
      <c r="G179" s="94">
        <v>95152.54</v>
      </c>
      <c r="H179" s="96">
        <v>0.81030000000000002</v>
      </c>
      <c r="I179" s="94">
        <v>0.77103999999999995</v>
      </c>
      <c r="J179" s="95">
        <v>-3.3624276576277663E-5</v>
      </c>
      <c r="K179" s="95">
        <f>I179/'סכום נכסי הקרן'!$C$43</f>
        <v>1.5516715494953662E-8</v>
      </c>
    </row>
    <row r="180" spans="2:11" s="137" customFormat="1">
      <c r="B180" s="87" t="s">
        <v>2491</v>
      </c>
      <c r="C180" s="84" t="s">
        <v>2494</v>
      </c>
      <c r="D180" s="97"/>
      <c r="E180" s="97" t="s">
        <v>192</v>
      </c>
      <c r="F180" s="117">
        <v>42535</v>
      </c>
      <c r="G180" s="94">
        <v>216255.77</v>
      </c>
      <c r="H180" s="96">
        <v>0.81030000000000002</v>
      </c>
      <c r="I180" s="94">
        <v>1.75237</v>
      </c>
      <c r="J180" s="95">
        <v>-7.6419087912393255E-5</v>
      </c>
      <c r="K180" s="95">
        <f>I180/'סכום נכסי הקרן'!$C$43</f>
        <v>3.5265390552879167E-8</v>
      </c>
    </row>
    <row r="181" spans="2:11" s="137" customFormat="1">
      <c r="B181" s="87" t="s">
        <v>2495</v>
      </c>
      <c r="C181" s="84" t="s">
        <v>2496</v>
      </c>
      <c r="D181" s="97"/>
      <c r="E181" s="97" t="s">
        <v>192</v>
      </c>
      <c r="F181" s="117">
        <v>42535</v>
      </c>
      <c r="G181" s="94">
        <v>108145.67</v>
      </c>
      <c r="H181" s="96">
        <v>0.80469999999999997</v>
      </c>
      <c r="I181" s="94">
        <v>0.87024999999999997</v>
      </c>
      <c r="J181" s="95">
        <v>-3.7950724593413619E-5</v>
      </c>
      <c r="K181" s="95">
        <f>I181/'סכום נכסי הקרן'!$C$43</f>
        <v>1.7513256976918741E-8</v>
      </c>
    </row>
    <row r="182" spans="2:11" s="137" customFormat="1">
      <c r="B182" s="87" t="s">
        <v>2497</v>
      </c>
      <c r="C182" s="84" t="s">
        <v>2498</v>
      </c>
      <c r="D182" s="97"/>
      <c r="E182" s="97" t="s">
        <v>192</v>
      </c>
      <c r="F182" s="117">
        <v>42535</v>
      </c>
      <c r="G182" s="94">
        <v>129788.08</v>
      </c>
      <c r="H182" s="96">
        <v>0.81479999999999997</v>
      </c>
      <c r="I182" s="94">
        <v>1.0575600000000001</v>
      </c>
      <c r="J182" s="95">
        <v>-4.6119124735432937E-5</v>
      </c>
      <c r="K182" s="95">
        <f>I182/'סכום נכסי הקרן'!$C$43</f>
        <v>2.12827578839531E-8</v>
      </c>
    </row>
    <row r="183" spans="2:11" s="137" customFormat="1">
      <c r="B183" s="87" t="s">
        <v>2499</v>
      </c>
      <c r="C183" s="84" t="s">
        <v>2500</v>
      </c>
      <c r="D183" s="97"/>
      <c r="E183" s="97" t="s">
        <v>192</v>
      </c>
      <c r="F183" s="117">
        <v>42535</v>
      </c>
      <c r="G183" s="94">
        <v>735632.5</v>
      </c>
      <c r="H183" s="96">
        <v>0.81710000000000005</v>
      </c>
      <c r="I183" s="94">
        <v>6.0108500000000005</v>
      </c>
      <c r="J183" s="95">
        <v>-2.6212710476566535E-4</v>
      </c>
      <c r="K183" s="95">
        <f>I183/'סכום נכסי הקרן'!$C$43</f>
        <v>1.2096473507579663E-7</v>
      </c>
    </row>
    <row r="184" spans="2:11" s="137" customFormat="1">
      <c r="B184" s="87" t="s">
        <v>2501</v>
      </c>
      <c r="C184" s="84" t="s">
        <v>2502</v>
      </c>
      <c r="D184" s="97"/>
      <c r="E184" s="97" t="s">
        <v>192</v>
      </c>
      <c r="F184" s="117">
        <v>42535</v>
      </c>
      <c r="G184" s="94">
        <v>64941633</v>
      </c>
      <c r="H184" s="96">
        <v>0.86729999999999996</v>
      </c>
      <c r="I184" s="94">
        <v>563.21262000000002</v>
      </c>
      <c r="J184" s="95">
        <v>-2.4561134190353256E-2</v>
      </c>
      <c r="K184" s="95">
        <f>I184/'סכום נכסי הקרן'!$C$43</f>
        <v>1.1334314675901964E-5</v>
      </c>
    </row>
    <row r="185" spans="2:11" s="137" customFormat="1">
      <c r="B185" s="87" t="s">
        <v>2503</v>
      </c>
      <c r="C185" s="84" t="s">
        <v>2504</v>
      </c>
      <c r="D185" s="97"/>
      <c r="E185" s="97" t="s">
        <v>192</v>
      </c>
      <c r="F185" s="117">
        <v>42543</v>
      </c>
      <c r="G185" s="94">
        <v>1369104.85</v>
      </c>
      <c r="H185" s="96">
        <v>1.2728999999999999</v>
      </c>
      <c r="I185" s="94">
        <v>17.427679999999999</v>
      </c>
      <c r="J185" s="95">
        <v>-7.6000354378873039E-4</v>
      </c>
      <c r="K185" s="95">
        <f>I185/'סכום נכסי הקרן'!$C$43</f>
        <v>3.5072156087504417E-7</v>
      </c>
    </row>
    <row r="186" spans="2:11" s="137" customFormat="1">
      <c r="B186" s="87" t="s">
        <v>2505</v>
      </c>
      <c r="C186" s="84" t="s">
        <v>2506</v>
      </c>
      <c r="D186" s="97"/>
      <c r="E186" s="97" t="s">
        <v>192</v>
      </c>
      <c r="F186" s="117">
        <v>42534</v>
      </c>
      <c r="G186" s="94">
        <v>260874.18</v>
      </c>
      <c r="H186" s="96">
        <v>1.3078000000000001</v>
      </c>
      <c r="I186" s="94">
        <v>3.4117600000000001</v>
      </c>
      <c r="J186" s="95">
        <v>-1.4878341182283811E-4</v>
      </c>
      <c r="K186" s="95">
        <f>I186/'סכום נכסי הקרן'!$C$43</f>
        <v>6.8659614620594409E-8</v>
      </c>
    </row>
    <row r="187" spans="2:11" s="137" customFormat="1">
      <c r="B187" s="87" t="s">
        <v>2507</v>
      </c>
      <c r="C187" s="84" t="s">
        <v>2508</v>
      </c>
      <c r="D187" s="97"/>
      <c r="E187" s="97" t="s">
        <v>192</v>
      </c>
      <c r="F187" s="117">
        <v>42534</v>
      </c>
      <c r="G187" s="94">
        <v>39138049.799999997</v>
      </c>
      <c r="H187" s="96">
        <v>1.3050999999999999</v>
      </c>
      <c r="I187" s="94">
        <v>510.78613999999999</v>
      </c>
      <c r="J187" s="95">
        <v>-2.227486828528907E-2</v>
      </c>
      <c r="K187" s="95">
        <f>I187/'סכום נכסי הקרן'!$C$43</f>
        <v>1.027926334969077E-5</v>
      </c>
    </row>
    <row r="188" spans="2:11" s="137" customFormat="1">
      <c r="B188" s="87" t="s">
        <v>2507</v>
      </c>
      <c r="C188" s="84" t="s">
        <v>2509</v>
      </c>
      <c r="D188" s="97"/>
      <c r="E188" s="97" t="s">
        <v>192</v>
      </c>
      <c r="F188" s="117">
        <v>42534</v>
      </c>
      <c r="G188" s="94">
        <v>869734.44</v>
      </c>
      <c r="H188" s="96">
        <v>1.3050999999999999</v>
      </c>
      <c r="I188" s="94">
        <v>11.3508</v>
      </c>
      <c r="J188" s="95">
        <v>-4.9499693733400668E-4</v>
      </c>
      <c r="K188" s="95">
        <f>I188/'סכום נכסי הקרן'!$C$43</f>
        <v>2.2842801182833581E-7</v>
      </c>
    </row>
    <row r="189" spans="2:11" s="137" customFormat="1">
      <c r="B189" s="87" t="s">
        <v>2510</v>
      </c>
      <c r="C189" s="84" t="s">
        <v>2511</v>
      </c>
      <c r="D189" s="97"/>
      <c r="E189" s="97" t="s">
        <v>192</v>
      </c>
      <c r="F189" s="117">
        <v>42474</v>
      </c>
      <c r="G189" s="94">
        <v>43528258.799999997</v>
      </c>
      <c r="H189" s="96">
        <v>1.4688000000000001</v>
      </c>
      <c r="I189" s="94">
        <v>639.33275000000003</v>
      </c>
      <c r="J189" s="95">
        <v>-2.7880656269807253E-2</v>
      </c>
      <c r="K189" s="95">
        <f>I189/'סכום נכסי הקרן'!$C$43</f>
        <v>1.2866186434369601E-5</v>
      </c>
    </row>
    <row r="190" spans="2:11" s="137" customFormat="1">
      <c r="B190" s="87" t="s">
        <v>2512</v>
      </c>
      <c r="C190" s="84" t="s">
        <v>2513</v>
      </c>
      <c r="D190" s="97"/>
      <c r="E190" s="97" t="s">
        <v>192</v>
      </c>
      <c r="F190" s="117">
        <v>42543</v>
      </c>
      <c r="G190" s="94">
        <v>871042.08</v>
      </c>
      <c r="H190" s="96">
        <v>1.4732000000000001</v>
      </c>
      <c r="I190" s="94">
        <v>12.83248</v>
      </c>
      <c r="J190" s="95">
        <v>-5.5961150741797006E-4</v>
      </c>
      <c r="K190" s="95">
        <f>I190/'סכום נכסי הקרן'!$C$43</f>
        <v>2.5824592920559631E-7</v>
      </c>
    </row>
    <row r="191" spans="2:11" s="137" customFormat="1">
      <c r="B191" s="87" t="s">
        <v>2514</v>
      </c>
      <c r="C191" s="84" t="s">
        <v>2515</v>
      </c>
      <c r="D191" s="97"/>
      <c r="E191" s="97" t="s">
        <v>192</v>
      </c>
      <c r="F191" s="117">
        <v>42543</v>
      </c>
      <c r="G191" s="94">
        <v>43579026</v>
      </c>
      <c r="H191" s="96">
        <v>1.4748000000000001</v>
      </c>
      <c r="I191" s="94">
        <v>642.71368999999993</v>
      </c>
      <c r="J191" s="95">
        <v>-2.8028095652521248E-2</v>
      </c>
      <c r="K191" s="95">
        <f>I191/'סכום נכסי הקרן'!$C$43</f>
        <v>1.2934225815057383E-5</v>
      </c>
    </row>
    <row r="192" spans="2:11" s="137" customFormat="1">
      <c r="B192" s="87" t="s">
        <v>2516</v>
      </c>
      <c r="C192" s="84" t="s">
        <v>2517</v>
      </c>
      <c r="D192" s="97"/>
      <c r="E192" s="97" t="s">
        <v>192</v>
      </c>
      <c r="F192" s="117">
        <v>42543</v>
      </c>
      <c r="G192" s="94">
        <v>2835386.58</v>
      </c>
      <c r="H192" s="96">
        <v>1.5702</v>
      </c>
      <c r="I192" s="94">
        <v>44.522040000000004</v>
      </c>
      <c r="J192" s="95">
        <v>-1.9415612506486011E-3</v>
      </c>
      <c r="K192" s="95">
        <f>I192/'סכום נכסי הקרן'!$C$43</f>
        <v>8.9597923315904084E-7</v>
      </c>
    </row>
    <row r="193" spans="2:11" s="137" customFormat="1">
      <c r="B193" s="87" t="s">
        <v>2518</v>
      </c>
      <c r="C193" s="84" t="s">
        <v>2519</v>
      </c>
      <c r="D193" s="97"/>
      <c r="E193" s="97" t="s">
        <v>192</v>
      </c>
      <c r="F193" s="117">
        <v>42543</v>
      </c>
      <c r="G193" s="94">
        <v>78518397.599999994</v>
      </c>
      <c r="H193" s="96">
        <v>1.5702</v>
      </c>
      <c r="I193" s="94">
        <v>1232.9179299999998</v>
      </c>
      <c r="J193" s="95">
        <v>-5.3766307161978291E-2</v>
      </c>
      <c r="K193" s="95">
        <f>I193/'סכום נכסי הקרן'!$C$43</f>
        <v>2.4811730582637986E-5</v>
      </c>
    </row>
    <row r="194" spans="2:11" s="137" customFormat="1">
      <c r="B194" s="87" t="s">
        <v>2520</v>
      </c>
      <c r="C194" s="84" t="s">
        <v>2521</v>
      </c>
      <c r="D194" s="97"/>
      <c r="E194" s="97" t="s">
        <v>192</v>
      </c>
      <c r="F194" s="117">
        <v>42507</v>
      </c>
      <c r="G194" s="94">
        <v>4543738.24</v>
      </c>
      <c r="H194" s="96">
        <v>1.7974000000000001</v>
      </c>
      <c r="I194" s="94">
        <v>81.670140000000004</v>
      </c>
      <c r="J194" s="95">
        <v>-3.5615524167142013E-3</v>
      </c>
      <c r="K194" s="95">
        <f>I194/'סכום נכסי הקרן'!$C$43</f>
        <v>1.6435623661717098E-6</v>
      </c>
    </row>
    <row r="195" spans="2:11" s="137" customFormat="1">
      <c r="B195" s="87" t="s">
        <v>2522</v>
      </c>
      <c r="C195" s="84" t="s">
        <v>2523</v>
      </c>
      <c r="D195" s="97"/>
      <c r="E195" s="97" t="s">
        <v>192</v>
      </c>
      <c r="F195" s="117">
        <v>42507</v>
      </c>
      <c r="G195" s="94">
        <v>109223515.5</v>
      </c>
      <c r="H195" s="96">
        <v>1.7966</v>
      </c>
      <c r="I195" s="94">
        <v>1962.2639999999999</v>
      </c>
      <c r="J195" s="95">
        <v>-8.557235351171523E-2</v>
      </c>
      <c r="K195" s="95">
        <f>I195/'סכום נכסי הקרן'!$C$43</f>
        <v>3.9489380854417089E-5</v>
      </c>
    </row>
    <row r="196" spans="2:11" s="137" customFormat="1">
      <c r="B196" s="87" t="s">
        <v>2524</v>
      </c>
      <c r="C196" s="84" t="s">
        <v>2525</v>
      </c>
      <c r="D196" s="97"/>
      <c r="E196" s="97" t="s">
        <v>192</v>
      </c>
      <c r="F196" s="117">
        <v>42507</v>
      </c>
      <c r="G196" s="94">
        <v>1070757.94</v>
      </c>
      <c r="H196" s="96">
        <v>1.8302</v>
      </c>
      <c r="I196" s="94">
        <v>19.59732</v>
      </c>
      <c r="J196" s="95">
        <v>-8.5461935545992141E-4</v>
      </c>
      <c r="K196" s="95">
        <f>I196/'סכום נכסי הקרן'!$C$43</f>
        <v>3.9438425879794215E-7</v>
      </c>
    </row>
    <row r="197" spans="2:11" s="137" customFormat="1">
      <c r="B197" s="87" t="s">
        <v>2526</v>
      </c>
      <c r="C197" s="84" t="s">
        <v>2527</v>
      </c>
      <c r="D197" s="97"/>
      <c r="E197" s="97" t="s">
        <v>192</v>
      </c>
      <c r="F197" s="117">
        <v>42506</v>
      </c>
      <c r="G197" s="94">
        <v>1092744.75</v>
      </c>
      <c r="H197" s="96">
        <v>1.8502000000000001</v>
      </c>
      <c r="I197" s="94">
        <v>20.217490000000002</v>
      </c>
      <c r="J197" s="95">
        <v>-8.8166434353357539E-4</v>
      </c>
      <c r="K197" s="95">
        <f>I197/'סכום נכסי הקרן'!$C$43</f>
        <v>4.0686480643296168E-7</v>
      </c>
    </row>
    <row r="198" spans="2:11" s="137" customFormat="1">
      <c r="B198" s="87" t="s">
        <v>2528</v>
      </c>
      <c r="C198" s="84" t="s">
        <v>2529</v>
      </c>
      <c r="D198" s="97"/>
      <c r="E198" s="97" t="s">
        <v>192</v>
      </c>
      <c r="F198" s="117">
        <v>42506</v>
      </c>
      <c r="G198" s="94">
        <v>52455901.68</v>
      </c>
      <c r="H198" s="96">
        <v>1.8579000000000001</v>
      </c>
      <c r="I198" s="94">
        <v>974.58925999999997</v>
      </c>
      <c r="J198" s="95">
        <v>-4.2500854464761595E-2</v>
      </c>
      <c r="K198" s="95">
        <f>I198/'סכום נכסי הקרן'!$C$43</f>
        <v>1.9613021726314361E-5</v>
      </c>
    </row>
    <row r="199" spans="2:11" s="137" customFormat="1">
      <c r="B199" s="87" t="s">
        <v>2530</v>
      </c>
      <c r="C199" s="84" t="s">
        <v>2531</v>
      </c>
      <c r="D199" s="97"/>
      <c r="E199" s="97" t="s">
        <v>192</v>
      </c>
      <c r="F199" s="117">
        <v>42466</v>
      </c>
      <c r="G199" s="94">
        <v>74395562.519999996</v>
      </c>
      <c r="H199" s="96">
        <v>2.0455000000000001</v>
      </c>
      <c r="I199" s="94">
        <v>1521.77062</v>
      </c>
      <c r="J199" s="95">
        <v>-6.6362881578820213E-2</v>
      </c>
      <c r="K199" s="95">
        <f>I199/'סכום נכסי הקרן'!$C$43</f>
        <v>3.0624716952582545E-5</v>
      </c>
    </row>
    <row r="200" spans="2:11" s="137" customFormat="1">
      <c r="B200" s="87" t="s">
        <v>2532</v>
      </c>
      <c r="C200" s="84" t="s">
        <v>2533</v>
      </c>
      <c r="D200" s="97"/>
      <c r="E200" s="97" t="s">
        <v>192</v>
      </c>
      <c r="F200" s="117">
        <v>42466</v>
      </c>
      <c r="G200" s="94">
        <v>35041367.520000003</v>
      </c>
      <c r="H200" s="96">
        <v>2.1341000000000001</v>
      </c>
      <c r="I200" s="94">
        <v>747.80696999999998</v>
      </c>
      <c r="J200" s="95">
        <v>-3.261110757541525E-2</v>
      </c>
      <c r="K200" s="95">
        <f>I200/'סכום נכסי הקרן'!$C$43</f>
        <v>1.5049164762701479E-5</v>
      </c>
    </row>
    <row r="201" spans="2:11" s="137" customFormat="1">
      <c r="B201" s="87" t="s">
        <v>2534</v>
      </c>
      <c r="C201" s="84" t="s">
        <v>2535</v>
      </c>
      <c r="D201" s="97"/>
      <c r="E201" s="97" t="s">
        <v>192</v>
      </c>
      <c r="F201" s="117">
        <v>42479</v>
      </c>
      <c r="G201" s="94">
        <v>876980.3</v>
      </c>
      <c r="H201" s="96">
        <v>2.2395999999999998</v>
      </c>
      <c r="I201" s="94">
        <v>19.64095</v>
      </c>
      <c r="J201" s="95">
        <v>-8.5652201574605829E-4</v>
      </c>
      <c r="K201" s="95">
        <f>I201/'סכום נכסי הקרן'!$C$43</f>
        <v>3.9526228626350146E-7</v>
      </c>
    </row>
    <row r="202" spans="2:11" s="137" customFormat="1">
      <c r="B202" s="87" t="s">
        <v>2536</v>
      </c>
      <c r="C202" s="84" t="s">
        <v>2537</v>
      </c>
      <c r="D202" s="97"/>
      <c r="E202" s="97" t="s">
        <v>192</v>
      </c>
      <c r="F202" s="117">
        <v>42479</v>
      </c>
      <c r="G202" s="94">
        <v>43861707</v>
      </c>
      <c r="H202" s="96">
        <v>2.2172999999999998</v>
      </c>
      <c r="I202" s="94">
        <v>972.54948000000002</v>
      </c>
      <c r="J202" s="95">
        <v>-4.2411901716687885E-2</v>
      </c>
      <c r="K202" s="95">
        <f>I202/'סכום נכסי הקרן'!$C$43</f>
        <v>1.9571972382658652E-5</v>
      </c>
    </row>
    <row r="203" spans="2:11" s="137" customFormat="1">
      <c r="B203" s="87" t="s">
        <v>2538</v>
      </c>
      <c r="C203" s="84" t="s">
        <v>2539</v>
      </c>
      <c r="D203" s="97"/>
      <c r="E203" s="97" t="s">
        <v>192</v>
      </c>
      <c r="F203" s="117">
        <v>42530</v>
      </c>
      <c r="G203" s="94">
        <v>43877091</v>
      </c>
      <c r="H203" s="96">
        <v>2.2241</v>
      </c>
      <c r="I203" s="94">
        <v>975.85077000000001</v>
      </c>
      <c r="J203" s="95">
        <v>-4.255586764325265E-2</v>
      </c>
      <c r="K203" s="95">
        <f>I203/'סכום נכסי הקרן'!$C$43</f>
        <v>1.9638408855080753E-5</v>
      </c>
    </row>
    <row r="204" spans="2:11" s="137" customFormat="1">
      <c r="B204" s="87" t="s">
        <v>2540</v>
      </c>
      <c r="C204" s="84" t="s">
        <v>2541</v>
      </c>
      <c r="D204" s="97"/>
      <c r="E204" s="97" t="s">
        <v>192</v>
      </c>
      <c r="F204" s="117">
        <v>42530</v>
      </c>
      <c r="G204" s="94">
        <v>438924.75</v>
      </c>
      <c r="H204" s="96">
        <v>2.2364000000000002</v>
      </c>
      <c r="I204" s="94">
        <v>9.8163300000000007</v>
      </c>
      <c r="J204" s="95">
        <v>-4.2808024860449751E-4</v>
      </c>
      <c r="K204" s="95">
        <f>I204/'סכום נכסי הקרן'!$C$43</f>
        <v>1.9754772750386298E-7</v>
      </c>
    </row>
    <row r="205" spans="2:11" s="137" customFormat="1">
      <c r="B205" s="87" t="s">
        <v>2542</v>
      </c>
      <c r="C205" s="84" t="s">
        <v>2543</v>
      </c>
      <c r="D205" s="97"/>
      <c r="E205" s="97" t="s">
        <v>192</v>
      </c>
      <c r="F205" s="117">
        <v>42544</v>
      </c>
      <c r="G205" s="94">
        <v>605875.38</v>
      </c>
      <c r="H205" s="96">
        <v>2.2621000000000002</v>
      </c>
      <c r="I205" s="94">
        <v>13.7056</v>
      </c>
      <c r="J205" s="95">
        <v>-5.97687389816133E-4</v>
      </c>
      <c r="K205" s="95">
        <f>I205/'סכום נכסי הקרן'!$C$43</f>
        <v>2.7581694320351334E-7</v>
      </c>
    </row>
    <row r="206" spans="2:11" s="137" customFormat="1">
      <c r="B206" s="87" t="s">
        <v>2544</v>
      </c>
      <c r="C206" s="84" t="s">
        <v>2545</v>
      </c>
      <c r="D206" s="97"/>
      <c r="E206" s="97" t="s">
        <v>192</v>
      </c>
      <c r="F206" s="117">
        <v>42544</v>
      </c>
      <c r="G206" s="94">
        <v>439128.59</v>
      </c>
      <c r="H206" s="96">
        <v>2.2818000000000001</v>
      </c>
      <c r="I206" s="94">
        <v>10.019950000000001</v>
      </c>
      <c r="J206" s="95">
        <v>-4.3695991139301911E-4</v>
      </c>
      <c r="K206" s="95">
        <f>I206/'סכום נכסי הקרן'!$C$43</f>
        <v>2.0164545733510711E-7</v>
      </c>
    </row>
    <row r="207" spans="2:11" s="137" customFormat="1">
      <c r="B207" s="87" t="s">
        <v>2546</v>
      </c>
      <c r="C207" s="84" t="s">
        <v>2547</v>
      </c>
      <c r="D207" s="97"/>
      <c r="E207" s="97" t="s">
        <v>192</v>
      </c>
      <c r="F207" s="117">
        <v>42544</v>
      </c>
      <c r="G207" s="94">
        <v>48335874.18</v>
      </c>
      <c r="H207" s="96">
        <v>2.2837000000000001</v>
      </c>
      <c r="I207" s="94">
        <v>1103.82323</v>
      </c>
      <c r="J207" s="95">
        <v>-4.813661752547229E-2</v>
      </c>
      <c r="K207" s="95">
        <f>I207/'סכום נכסי הקרן'!$C$43</f>
        <v>2.2213777516900292E-5</v>
      </c>
    </row>
    <row r="208" spans="2:11" s="137" customFormat="1">
      <c r="B208" s="87" t="s">
        <v>2546</v>
      </c>
      <c r="C208" s="84" t="s">
        <v>2548</v>
      </c>
      <c r="D208" s="97"/>
      <c r="E208" s="97" t="s">
        <v>192</v>
      </c>
      <c r="F208" s="117">
        <v>42544</v>
      </c>
      <c r="G208" s="94">
        <v>615183.85</v>
      </c>
      <c r="H208" s="96">
        <v>2.2837000000000001</v>
      </c>
      <c r="I208" s="94">
        <v>14.04866</v>
      </c>
      <c r="J208" s="95">
        <v>-6.1264789033784112E-4</v>
      </c>
      <c r="K208" s="95">
        <f>I208/'סכום נכסי הקרן'!$C$43</f>
        <v>2.8272081903057655E-7</v>
      </c>
    </row>
    <row r="209" spans="2:11" s="137" customFormat="1">
      <c r="B209" s="87" t="s">
        <v>2549</v>
      </c>
      <c r="C209" s="84" t="s">
        <v>2550</v>
      </c>
      <c r="D209" s="97"/>
      <c r="E209" s="97" t="s">
        <v>192</v>
      </c>
      <c r="F209" s="117">
        <v>42495</v>
      </c>
      <c r="G209" s="94">
        <v>48453061.799999997</v>
      </c>
      <c r="H209" s="96">
        <v>2.6555</v>
      </c>
      <c r="I209" s="94">
        <v>1286.66742</v>
      </c>
      <c r="J209" s="95">
        <v>-5.611026819849245E-2</v>
      </c>
      <c r="K209" s="95">
        <f>I209/'סכום נכסי הקרן'!$C$43</f>
        <v>2.5893406688065539E-5</v>
      </c>
    </row>
    <row r="210" spans="2:11" s="137" customFormat="1">
      <c r="B210" s="87" t="s">
        <v>2551</v>
      </c>
      <c r="C210" s="84" t="s">
        <v>2552</v>
      </c>
      <c r="D210" s="97"/>
      <c r="E210" s="97" t="s">
        <v>192</v>
      </c>
      <c r="F210" s="117">
        <v>42495</v>
      </c>
      <c r="G210" s="94">
        <v>11040423.75</v>
      </c>
      <c r="H210" s="96">
        <v>2.9054000000000002</v>
      </c>
      <c r="I210" s="94">
        <v>320.77373999999998</v>
      </c>
      <c r="J210" s="95">
        <v>-1.3988619205445868E-2</v>
      </c>
      <c r="K210" s="95">
        <f>I210/'סכום נכסי הקרן'!$C$43</f>
        <v>6.455378270689247E-6</v>
      </c>
    </row>
    <row r="211" spans="2:11" s="137" customFormat="1">
      <c r="B211" s="87" t="s">
        <v>2553</v>
      </c>
      <c r="C211" s="84" t="s">
        <v>2554</v>
      </c>
      <c r="D211" s="97"/>
      <c r="E211" s="97" t="s">
        <v>192</v>
      </c>
      <c r="F211" s="117">
        <v>42493</v>
      </c>
      <c r="G211" s="94">
        <v>58021679.039999999</v>
      </c>
      <c r="H211" s="96">
        <v>3.9540999999999999</v>
      </c>
      <c r="I211" s="94">
        <v>2294.2543300000002</v>
      </c>
      <c r="J211" s="95">
        <v>-0.10005011689178592</v>
      </c>
      <c r="K211" s="95">
        <f>I211/'סכום נכסי הקרן'!$C$43</f>
        <v>4.6170486241538102E-5</v>
      </c>
    </row>
    <row r="212" spans="2:11" s="137" customFormat="1">
      <c r="B212" s="87" t="s">
        <v>2555</v>
      </c>
      <c r="C212" s="84" t="s">
        <v>2556</v>
      </c>
      <c r="D212" s="97"/>
      <c r="E212" s="97" t="s">
        <v>193</v>
      </c>
      <c r="F212" s="117">
        <v>42549</v>
      </c>
      <c r="G212" s="94">
        <v>2047671.94</v>
      </c>
      <c r="H212" s="96">
        <v>-1.0255000000000001</v>
      </c>
      <c r="I212" s="94">
        <v>-20.999089999999999</v>
      </c>
      <c r="J212" s="95">
        <v>9.1574913105694458E-4</v>
      </c>
      <c r="K212" s="95">
        <f>I212/'סכום נכסי הקרן'!$C$43</f>
        <v>-4.2259403556615285E-7</v>
      </c>
    </row>
    <row r="213" spans="2:11" s="137" customFormat="1">
      <c r="B213" s="87" t="s">
        <v>2555</v>
      </c>
      <c r="C213" s="84" t="s">
        <v>2557</v>
      </c>
      <c r="D213" s="97"/>
      <c r="E213" s="97" t="s">
        <v>193</v>
      </c>
      <c r="F213" s="117">
        <v>42549</v>
      </c>
      <c r="G213" s="94">
        <v>511917.98</v>
      </c>
      <c r="H213" s="96">
        <v>-1.0255000000000001</v>
      </c>
      <c r="I213" s="94">
        <v>-5.2497700000000007</v>
      </c>
      <c r="J213" s="95">
        <v>2.2893717374175817E-4</v>
      </c>
      <c r="K213" s="95">
        <f>I213/'סכום נכסי הקרן'!$C$43</f>
        <v>-1.0564845858054434E-7</v>
      </c>
    </row>
    <row r="214" spans="2:11" s="137" customFormat="1">
      <c r="B214" s="87" t="s">
        <v>2558</v>
      </c>
      <c r="C214" s="84" t="s">
        <v>2559</v>
      </c>
      <c r="D214" s="97"/>
      <c r="E214" s="97" t="s">
        <v>193</v>
      </c>
      <c r="F214" s="117">
        <v>42549</v>
      </c>
      <c r="G214" s="94">
        <v>81972105.599999994</v>
      </c>
      <c r="H214" s="96">
        <v>-0.95720000000000005</v>
      </c>
      <c r="I214" s="94">
        <v>-784.61514999999997</v>
      </c>
      <c r="J214" s="95">
        <v>3.4216275173191514E-2</v>
      </c>
      <c r="K214" s="95">
        <f>I214/'סכום נכסי הקרן'!$C$43</f>
        <v>-1.5789907210495424E-5</v>
      </c>
    </row>
    <row r="215" spans="2:11" s="137" customFormat="1">
      <c r="B215" s="87" t="s">
        <v>2560</v>
      </c>
      <c r="C215" s="84" t="s">
        <v>2561</v>
      </c>
      <c r="D215" s="97"/>
      <c r="E215" s="97" t="s">
        <v>193</v>
      </c>
      <c r="F215" s="117">
        <v>42549</v>
      </c>
      <c r="G215" s="94">
        <v>514333.27</v>
      </c>
      <c r="H215" s="96">
        <v>-0.54090000000000005</v>
      </c>
      <c r="I215" s="94">
        <v>-2.7819099999999999</v>
      </c>
      <c r="J215" s="95">
        <v>1.2131628871435023E-4</v>
      </c>
      <c r="K215" s="95">
        <f>I215/'סכום נכסי הקרן'!$C$43</f>
        <v>-5.5984262817190472E-8</v>
      </c>
    </row>
    <row r="216" spans="2:11" s="137" customFormat="1">
      <c r="B216" s="87" t="s">
        <v>2562</v>
      </c>
      <c r="C216" s="84" t="s">
        <v>2563</v>
      </c>
      <c r="D216" s="97"/>
      <c r="E216" s="97" t="s">
        <v>193</v>
      </c>
      <c r="F216" s="117">
        <v>42549</v>
      </c>
      <c r="G216" s="94">
        <v>41158353.600000001</v>
      </c>
      <c r="H216" s="96">
        <v>-0.53520000000000001</v>
      </c>
      <c r="I216" s="94">
        <v>-220.28166000000002</v>
      </c>
      <c r="J216" s="95">
        <v>9.6062609728698404E-3</v>
      </c>
      <c r="K216" s="95">
        <f>I216/'סכום נכסי הקרן'!$C$43</f>
        <v>-4.4330357010999621E-6</v>
      </c>
    </row>
    <row r="217" spans="2:11" s="137" customFormat="1">
      <c r="B217" s="87" t="s">
        <v>2564</v>
      </c>
      <c r="C217" s="84" t="s">
        <v>2565</v>
      </c>
      <c r="D217" s="97"/>
      <c r="E217" s="97" t="s">
        <v>193</v>
      </c>
      <c r="F217" s="117">
        <v>42551</v>
      </c>
      <c r="G217" s="94">
        <v>309299.17</v>
      </c>
      <c r="H217" s="96">
        <v>-0.3246</v>
      </c>
      <c r="I217" s="94">
        <v>-1.00406</v>
      </c>
      <c r="J217" s="95">
        <v>4.3786043706133728E-5</v>
      </c>
      <c r="K217" s="95">
        <f>I217/'סכום נכסי הקרן'!$C$43</f>
        <v>-2.0206102614472887E-8</v>
      </c>
    </row>
    <row r="218" spans="2:11" s="137" customFormat="1">
      <c r="B218" s="87" t="s">
        <v>2566</v>
      </c>
      <c r="C218" s="84" t="s">
        <v>2567</v>
      </c>
      <c r="D218" s="97"/>
      <c r="E218" s="97" t="s">
        <v>193</v>
      </c>
      <c r="F218" s="117">
        <v>42551</v>
      </c>
      <c r="G218" s="94">
        <v>1547534.25</v>
      </c>
      <c r="H218" s="96">
        <v>-0.25740000000000002</v>
      </c>
      <c r="I218" s="94">
        <v>-3.9831300000000001</v>
      </c>
      <c r="J218" s="95">
        <v>1.7370028112584154E-4</v>
      </c>
      <c r="K218" s="95">
        <f>I218/'סכום נכסי הקרן'!$C$43</f>
        <v>-8.0158091654667445E-8</v>
      </c>
    </row>
    <row r="219" spans="2:11" s="137" customFormat="1">
      <c r="B219" s="87" t="s">
        <v>2568</v>
      </c>
      <c r="C219" s="84" t="s">
        <v>2569</v>
      </c>
      <c r="D219" s="97"/>
      <c r="E219" s="97" t="s">
        <v>193</v>
      </c>
      <c r="F219" s="117">
        <v>42551</v>
      </c>
      <c r="G219" s="94">
        <v>46432950.299999997</v>
      </c>
      <c r="H219" s="96">
        <v>-0.25459999999999999</v>
      </c>
      <c r="I219" s="94">
        <v>-118.22144999999999</v>
      </c>
      <c r="J219" s="95">
        <v>5.1555181729204466E-3</v>
      </c>
      <c r="K219" s="95">
        <f>I219/'סכום נכסי הקרן'!$C$43</f>
        <v>-2.3791354599643205E-6</v>
      </c>
    </row>
    <row r="220" spans="2:11" s="137" customFormat="1">
      <c r="B220" s="87" t="s">
        <v>2570</v>
      </c>
      <c r="C220" s="84" t="s">
        <v>2571</v>
      </c>
      <c r="D220" s="97"/>
      <c r="E220" s="97" t="s">
        <v>193</v>
      </c>
      <c r="F220" s="117">
        <v>42466</v>
      </c>
      <c r="G220" s="94">
        <v>16189660.08</v>
      </c>
      <c r="H220" s="96">
        <v>4.1755000000000004</v>
      </c>
      <c r="I220" s="94">
        <v>676.00331999999992</v>
      </c>
      <c r="J220" s="95">
        <v>-2.9479822834304229E-2</v>
      </c>
      <c r="K220" s="95">
        <f>I220/'סכום נכסי הקרן'!$C$43</f>
        <v>1.3604159563815261E-5</v>
      </c>
    </row>
    <row r="221" spans="2:11" s="137" customFormat="1">
      <c r="B221" s="87" t="s">
        <v>2572</v>
      </c>
      <c r="C221" s="84" t="s">
        <v>2573</v>
      </c>
      <c r="D221" s="97"/>
      <c r="E221" s="97" t="s">
        <v>193</v>
      </c>
      <c r="F221" s="117">
        <v>42466</v>
      </c>
      <c r="G221" s="94">
        <v>108068.75</v>
      </c>
      <c r="H221" s="96">
        <v>4.2976000000000001</v>
      </c>
      <c r="I221" s="94">
        <v>4.6443400000000006</v>
      </c>
      <c r="J221" s="95">
        <v>-2.0253498219841958E-4</v>
      </c>
      <c r="K221" s="95">
        <f>I221/'סכום נכסי הקרן'!$C$43</f>
        <v>9.3464544565564822E-8</v>
      </c>
    </row>
    <row r="222" spans="2:11" s="137" customFormat="1">
      <c r="B222" s="87" t="s">
        <v>2574</v>
      </c>
      <c r="C222" s="84" t="s">
        <v>2575</v>
      </c>
      <c r="D222" s="97"/>
      <c r="E222" s="97" t="s">
        <v>193</v>
      </c>
      <c r="F222" s="117">
        <v>42467</v>
      </c>
      <c r="G222" s="94">
        <v>162698.49</v>
      </c>
      <c r="H222" s="96">
        <v>4.6477000000000004</v>
      </c>
      <c r="I222" s="94">
        <v>7.5617099999999997</v>
      </c>
      <c r="J222" s="95">
        <v>-3.2975854486097295E-4</v>
      </c>
      <c r="K222" s="95">
        <f>I222/'סכום נכסי הקרן'!$C$43</f>
        <v>1.5217485827628405E-7</v>
      </c>
    </row>
    <row r="223" spans="2:11" s="137" customFormat="1">
      <c r="B223" s="87" t="s">
        <v>2576</v>
      </c>
      <c r="C223" s="84" t="s">
        <v>2577</v>
      </c>
      <c r="D223" s="97"/>
      <c r="E223" s="97" t="s">
        <v>193</v>
      </c>
      <c r="F223" s="117">
        <v>42535</v>
      </c>
      <c r="G223" s="94">
        <v>73511828.640000001</v>
      </c>
      <c r="H223" s="96">
        <v>5.0166000000000004</v>
      </c>
      <c r="I223" s="94">
        <v>3687.8063999999999</v>
      </c>
      <c r="J223" s="95">
        <v>-0.16082151685174162</v>
      </c>
      <c r="K223" s="95">
        <f>I223/'סכום נכסי הקרן'!$C$43</f>
        <v>7.4214882119305462E-5</v>
      </c>
    </row>
    <row r="224" spans="2:11" s="137" customFormat="1">
      <c r="B224" s="87" t="s">
        <v>2578</v>
      </c>
      <c r="C224" s="84" t="s">
        <v>2579</v>
      </c>
      <c r="D224" s="97"/>
      <c r="E224" s="97" t="s">
        <v>193</v>
      </c>
      <c r="F224" s="117">
        <v>42535</v>
      </c>
      <c r="G224" s="94">
        <v>38117782.920000002</v>
      </c>
      <c r="H224" s="96">
        <v>5.0179999999999998</v>
      </c>
      <c r="I224" s="94">
        <v>1912.7336799999998</v>
      </c>
      <c r="J224" s="95">
        <v>-8.3412386222610213E-2</v>
      </c>
      <c r="K224" s="95">
        <f>I224/'סכום נכסי הקרן'!$C$43</f>
        <v>3.8492613003444362E-5</v>
      </c>
    </row>
    <row r="225" spans="2:11" s="137" customFormat="1">
      <c r="B225" s="87" t="s">
        <v>2580</v>
      </c>
      <c r="C225" s="84" t="s">
        <v>2581</v>
      </c>
      <c r="D225" s="97"/>
      <c r="E225" s="97" t="s">
        <v>193</v>
      </c>
      <c r="F225" s="117">
        <v>42478</v>
      </c>
      <c r="G225" s="94">
        <v>30028798.800000001</v>
      </c>
      <c r="H225" s="96">
        <v>5.2827000000000002</v>
      </c>
      <c r="I225" s="94">
        <v>1586.34555</v>
      </c>
      <c r="J225" s="95">
        <v>-6.9178929133050571E-2</v>
      </c>
      <c r="K225" s="95">
        <f>I225/'סכום נכסי הקרן'!$C$43</f>
        <v>3.1924248516336106E-5</v>
      </c>
    </row>
    <row r="226" spans="2:11" s="137" customFormat="1">
      <c r="B226" s="87" t="s">
        <v>2582</v>
      </c>
      <c r="C226" s="84" t="s">
        <v>2583</v>
      </c>
      <c r="D226" s="97"/>
      <c r="E226" s="97" t="s">
        <v>193</v>
      </c>
      <c r="F226" s="117">
        <v>42536</v>
      </c>
      <c r="G226" s="94">
        <v>32774150.52</v>
      </c>
      <c r="H226" s="96">
        <v>5.3273999999999999</v>
      </c>
      <c r="I226" s="94">
        <v>1746.0097700000001</v>
      </c>
      <c r="J226" s="95">
        <v>-7.6141724698281482E-2</v>
      </c>
      <c r="K226" s="95">
        <f>I226/'סכום נכסי הקרן'!$C$43</f>
        <v>3.5137394755783725E-5</v>
      </c>
    </row>
    <row r="227" spans="2:11" s="137" customFormat="1">
      <c r="B227" s="87" t="s">
        <v>2584</v>
      </c>
      <c r="C227" s="84" t="s">
        <v>2585</v>
      </c>
      <c r="D227" s="97"/>
      <c r="E227" s="97" t="s">
        <v>193</v>
      </c>
      <c r="F227" s="117">
        <v>42473</v>
      </c>
      <c r="G227" s="94">
        <v>24620592.059999999</v>
      </c>
      <c r="H227" s="96">
        <v>5.4809999999999999</v>
      </c>
      <c r="I227" s="94">
        <v>1349.46081</v>
      </c>
      <c r="J227" s="95">
        <v>-5.8848624590537052E-2</v>
      </c>
      <c r="K227" s="95">
        <f>I227/'סכום נכסי הקרן'!$C$43</f>
        <v>2.7157085832589389E-5</v>
      </c>
    </row>
    <row r="228" spans="2:11" s="137" customFormat="1">
      <c r="B228" s="87" t="s">
        <v>2586</v>
      </c>
      <c r="C228" s="84" t="s">
        <v>2587</v>
      </c>
      <c r="D228" s="97"/>
      <c r="E228" s="97" t="s">
        <v>193</v>
      </c>
      <c r="F228" s="117">
        <v>42472</v>
      </c>
      <c r="G228" s="94">
        <v>164234.20000000001</v>
      </c>
      <c r="H228" s="96">
        <v>5.5389999999999997</v>
      </c>
      <c r="I228" s="94">
        <v>9.0970100000000009</v>
      </c>
      <c r="J228" s="95">
        <v>-3.9671142905317976E-4</v>
      </c>
      <c r="K228" s="95">
        <f>I228/'סכום נכסי הקרן'!$C$43</f>
        <v>1.8307184585073205E-7</v>
      </c>
    </row>
    <row r="229" spans="2:11" s="137" customFormat="1">
      <c r="B229" s="87" t="s">
        <v>2588</v>
      </c>
      <c r="C229" s="84" t="s">
        <v>2589</v>
      </c>
      <c r="D229" s="97"/>
      <c r="E229" s="97" t="s">
        <v>193</v>
      </c>
      <c r="F229" s="117">
        <v>42472</v>
      </c>
      <c r="G229" s="94">
        <v>32939143.920000002</v>
      </c>
      <c r="H229" s="96">
        <v>5.8037000000000001</v>
      </c>
      <c r="I229" s="94">
        <v>1911.6816399999998</v>
      </c>
      <c r="J229" s="95">
        <v>-8.3366507819506205E-2</v>
      </c>
      <c r="K229" s="95">
        <f>I229/'סכום נכסי הקרן'!$C$43</f>
        <v>3.8471441332234936E-5</v>
      </c>
    </row>
    <row r="230" spans="2:11" s="137" customFormat="1">
      <c r="B230" s="87" t="s">
        <v>2590</v>
      </c>
      <c r="C230" s="84" t="s">
        <v>2591</v>
      </c>
      <c r="D230" s="97"/>
      <c r="E230" s="97" t="s">
        <v>193</v>
      </c>
      <c r="F230" s="117">
        <v>42500</v>
      </c>
      <c r="G230" s="94">
        <v>427223.33</v>
      </c>
      <c r="H230" s="96">
        <v>6.7797000000000001</v>
      </c>
      <c r="I230" s="94">
        <v>28.964560000000002</v>
      </c>
      <c r="J230" s="95">
        <v>-1.2631152422055783E-3</v>
      </c>
      <c r="K230" s="95">
        <f>I230/'סכום נכסי הקרן'!$C$43</f>
        <v>5.828943206014151E-7</v>
      </c>
    </row>
    <row r="231" spans="2:11" s="137" customFormat="1">
      <c r="B231" s="87" t="s">
        <v>2592</v>
      </c>
      <c r="C231" s="84" t="s">
        <v>2593</v>
      </c>
      <c r="D231" s="97"/>
      <c r="E231" s="97" t="s">
        <v>193</v>
      </c>
      <c r="F231" s="117">
        <v>42500</v>
      </c>
      <c r="G231" s="94">
        <v>1331845.19</v>
      </c>
      <c r="H231" s="96">
        <v>6.7965</v>
      </c>
      <c r="I231" s="94">
        <v>90.518860000000004</v>
      </c>
      <c r="J231" s="95">
        <v>-3.9474361693418725E-3</v>
      </c>
      <c r="K231" s="95">
        <f>I231/'סכום נכסי הקרן'!$C$43</f>
        <v>1.8216375253521755E-6</v>
      </c>
    </row>
    <row r="232" spans="2:11" s="137" customFormat="1">
      <c r="B232" s="87" t="s">
        <v>2594</v>
      </c>
      <c r="C232" s="84" t="s">
        <v>2595</v>
      </c>
      <c r="D232" s="97"/>
      <c r="E232" s="97" t="s">
        <v>193</v>
      </c>
      <c r="F232" s="117">
        <v>42508</v>
      </c>
      <c r="G232" s="94">
        <v>184838.3</v>
      </c>
      <c r="H232" s="96">
        <v>7.6574</v>
      </c>
      <c r="I232" s="94">
        <v>14.153879999999999</v>
      </c>
      <c r="J232" s="95">
        <v>-6.1723642839210018E-4</v>
      </c>
      <c r="K232" s="95">
        <f>I232/'סכום נכסי הקרן'!$C$43</f>
        <v>2.8483830814187945E-7</v>
      </c>
    </row>
    <row r="233" spans="2:11" s="137" customFormat="1">
      <c r="B233" s="87" t="s">
        <v>2596</v>
      </c>
      <c r="C233" s="84" t="s">
        <v>2597</v>
      </c>
      <c r="D233" s="97"/>
      <c r="E233" s="97" t="s">
        <v>193</v>
      </c>
      <c r="F233" s="117">
        <v>42508</v>
      </c>
      <c r="G233" s="94">
        <v>42114132.68</v>
      </c>
      <c r="H233" s="96">
        <v>7.9028999999999998</v>
      </c>
      <c r="I233" s="94">
        <v>3328.22028</v>
      </c>
      <c r="J233" s="95">
        <v>-0.14514032890835274</v>
      </c>
      <c r="K233" s="95">
        <f>I233/'סכום נכסי הקרן'!$C$43</f>
        <v>6.6978428083231767E-5</v>
      </c>
    </row>
    <row r="234" spans="2:11" s="137" customFormat="1">
      <c r="B234" s="87" t="s">
        <v>2598</v>
      </c>
      <c r="C234" s="84" t="s">
        <v>2599</v>
      </c>
      <c r="D234" s="97"/>
      <c r="E234" s="97" t="s">
        <v>190</v>
      </c>
      <c r="F234" s="117">
        <v>42551</v>
      </c>
      <c r="G234" s="94">
        <v>49263623.759999998</v>
      </c>
      <c r="H234" s="96">
        <v>0.19159999999999999</v>
      </c>
      <c r="I234" s="94">
        <v>94.411869999999993</v>
      </c>
      <c r="J234" s="95">
        <v>-4.1172064081806022E-3</v>
      </c>
      <c r="K234" s="95">
        <f>I234/'סכום נכסי הקרן'!$C$43</f>
        <v>1.8999820062987015E-6</v>
      </c>
    </row>
    <row r="235" spans="2:11" s="137" customFormat="1">
      <c r="B235" s="87" t="s">
        <v>2600</v>
      </c>
      <c r="C235" s="84" t="s">
        <v>2601</v>
      </c>
      <c r="D235" s="97"/>
      <c r="E235" s="97" t="s">
        <v>190</v>
      </c>
      <c r="F235" s="117">
        <v>42551</v>
      </c>
      <c r="G235" s="94">
        <v>1498392.91</v>
      </c>
      <c r="H235" s="96">
        <v>0.12909999999999999</v>
      </c>
      <c r="I235" s="94">
        <v>1.93492</v>
      </c>
      <c r="J235" s="95">
        <v>-8.4379909256291732E-5</v>
      </c>
      <c r="K235" s="95">
        <f>I235/'סכום נכסי הקרן'!$C$43</f>
        <v>3.8939099327526125E-8</v>
      </c>
    </row>
    <row r="236" spans="2:11" s="137" customFormat="1">
      <c r="B236" s="87" t="s">
        <v>2602</v>
      </c>
      <c r="C236" s="84" t="s">
        <v>2603</v>
      </c>
      <c r="D236" s="97"/>
      <c r="E236" s="97" t="s">
        <v>190</v>
      </c>
      <c r="F236" s="117">
        <v>42480</v>
      </c>
      <c r="G236" s="94">
        <v>1538400</v>
      </c>
      <c r="H236" s="96">
        <v>-6.0651999999999999</v>
      </c>
      <c r="I236" s="94">
        <v>-93.307310000000001</v>
      </c>
      <c r="J236" s="95">
        <v>4.0690376608586831E-3</v>
      </c>
      <c r="K236" s="95">
        <f>I236/'סכום נכסי הקרן'!$C$43</f>
        <v>-1.8777534017294109E-6</v>
      </c>
    </row>
    <row r="237" spans="2:11" s="137" customFormat="1">
      <c r="B237" s="87" t="s">
        <v>2602</v>
      </c>
      <c r="C237" s="84" t="s">
        <v>2604</v>
      </c>
      <c r="D237" s="97"/>
      <c r="E237" s="97" t="s">
        <v>190</v>
      </c>
      <c r="F237" s="117">
        <v>42480</v>
      </c>
      <c r="G237" s="94">
        <v>115380</v>
      </c>
      <c r="H237" s="96">
        <v>-6.0651999999999999</v>
      </c>
      <c r="I237" s="94">
        <v>-6.9980500000000001</v>
      </c>
      <c r="J237" s="95">
        <v>3.051779008801358E-4</v>
      </c>
      <c r="K237" s="95">
        <f>I237/'סכום נכסי הקרן'!$C$43</f>
        <v>-1.4083154034740154E-7</v>
      </c>
    </row>
    <row r="238" spans="2:11" s="137" customFormat="1">
      <c r="B238" s="87" t="s">
        <v>2605</v>
      </c>
      <c r="C238" s="84" t="s">
        <v>2606</v>
      </c>
      <c r="D238" s="97"/>
      <c r="E238" s="97" t="s">
        <v>190</v>
      </c>
      <c r="F238" s="117">
        <v>42508</v>
      </c>
      <c r="G238" s="94">
        <v>158612.46</v>
      </c>
      <c r="H238" s="96">
        <v>-6.1382000000000003</v>
      </c>
      <c r="I238" s="94">
        <v>-9.7358799999999999</v>
      </c>
      <c r="J238" s="95">
        <v>4.2457190526230831E-4</v>
      </c>
      <c r="K238" s="95">
        <f>I238/'סכום נכסי הקרן'!$C$43</f>
        <v>-1.9592871972013057E-7</v>
      </c>
    </row>
    <row r="239" spans="2:11" s="137" customFormat="1">
      <c r="B239" s="87" t="s">
        <v>2607</v>
      </c>
      <c r="C239" s="84" t="s">
        <v>2608</v>
      </c>
      <c r="D239" s="97"/>
      <c r="E239" s="97" t="s">
        <v>190</v>
      </c>
      <c r="F239" s="117">
        <v>42513</v>
      </c>
      <c r="G239" s="94">
        <v>769200</v>
      </c>
      <c r="H239" s="96">
        <v>-6.3074000000000003</v>
      </c>
      <c r="I239" s="94">
        <v>-48.516150000000003</v>
      </c>
      <c r="J239" s="95">
        <v>2.1157403584978391E-3</v>
      </c>
      <c r="K239" s="95">
        <f>I239/'סכום נכסי הקרן'!$C$43</f>
        <v>-9.7635829069892117E-7</v>
      </c>
    </row>
    <row r="240" spans="2:11" s="137" customFormat="1">
      <c r="B240" s="87" t="s">
        <v>2609</v>
      </c>
      <c r="C240" s="84" t="s">
        <v>2610</v>
      </c>
      <c r="D240" s="97"/>
      <c r="E240" s="97" t="s">
        <v>190</v>
      </c>
      <c r="F240" s="117">
        <v>42513</v>
      </c>
      <c r="G240" s="94">
        <v>46152000</v>
      </c>
      <c r="H240" s="96">
        <v>-6.3860000000000001</v>
      </c>
      <c r="I240" s="94">
        <v>-2947.2752599999999</v>
      </c>
      <c r="J240" s="95">
        <v>0.12852770088278256</v>
      </c>
      <c r="K240" s="95">
        <f>I240/'סכום נכסי הקרן'!$C$43</f>
        <v>-5.931213905210571E-5</v>
      </c>
    </row>
    <row r="241" spans="2:11" s="137" customFormat="1">
      <c r="B241" s="87" t="s">
        <v>2611</v>
      </c>
      <c r="C241" s="84" t="s">
        <v>2612</v>
      </c>
      <c r="D241" s="97"/>
      <c r="E241" s="97" t="s">
        <v>190</v>
      </c>
      <c r="F241" s="117">
        <v>42486</v>
      </c>
      <c r="G241" s="94">
        <v>576900</v>
      </c>
      <c r="H241" s="96">
        <v>-7.4703999999999997</v>
      </c>
      <c r="I241" s="94">
        <v>-43.096580000000003</v>
      </c>
      <c r="J241" s="95">
        <v>1.879398378050006E-3</v>
      </c>
      <c r="K241" s="95">
        <f>I241/'סכום נכסי הקרן'!$C$43</f>
        <v>-8.6729270941262475E-7</v>
      </c>
    </row>
    <row r="242" spans="2:11" s="137" customFormat="1">
      <c r="B242" s="87" t="s">
        <v>2611</v>
      </c>
      <c r="C242" s="84" t="s">
        <v>2613</v>
      </c>
      <c r="D242" s="97"/>
      <c r="E242" s="97" t="s">
        <v>190</v>
      </c>
      <c r="F242" s="117">
        <v>42486</v>
      </c>
      <c r="G242" s="94">
        <v>384600</v>
      </c>
      <c r="H242" s="96">
        <v>-7.4703999999999997</v>
      </c>
      <c r="I242" s="94">
        <v>-28.73105</v>
      </c>
      <c r="J242" s="95">
        <v>1.2529321066700333E-3</v>
      </c>
      <c r="K242" s="95">
        <f>I242/'סכום נכסי הקרן'!$C$43</f>
        <v>-5.7819507252709129E-7</v>
      </c>
    </row>
    <row r="243" spans="2:11" s="137" customFormat="1">
      <c r="B243" s="87" t="s">
        <v>2614</v>
      </c>
      <c r="C243" s="84" t="s">
        <v>2615</v>
      </c>
      <c r="D243" s="97"/>
      <c r="E243" s="97" t="s">
        <v>190</v>
      </c>
      <c r="F243" s="117">
        <v>42485</v>
      </c>
      <c r="G243" s="94">
        <v>1386895.52</v>
      </c>
      <c r="H243" s="96">
        <v>-7.8973000000000004</v>
      </c>
      <c r="I243" s="94">
        <v>-109.52686</v>
      </c>
      <c r="J243" s="95">
        <v>4.7763558741067171E-3</v>
      </c>
      <c r="K243" s="95">
        <f>I243/'סכום נכסי הקרן'!$C$43</f>
        <v>-2.204162074179836E-6</v>
      </c>
    </row>
    <row r="244" spans="2:11" s="137" customFormat="1">
      <c r="B244" s="87" t="s">
        <v>2616</v>
      </c>
      <c r="C244" s="84" t="s">
        <v>2617</v>
      </c>
      <c r="D244" s="97"/>
      <c r="E244" s="97" t="s">
        <v>190</v>
      </c>
      <c r="F244" s="117">
        <v>42521</v>
      </c>
      <c r="G244" s="94">
        <v>1906019.1</v>
      </c>
      <c r="H244" s="96">
        <v>-7.9516999999999998</v>
      </c>
      <c r="I244" s="94">
        <v>-151.56136999999998</v>
      </c>
      <c r="J244" s="95">
        <v>6.6094384508709686E-3</v>
      </c>
      <c r="K244" s="95">
        <f>I244/'סכום נכסי הקרן'!$C$43</f>
        <v>-3.0500812646755097E-6</v>
      </c>
    </row>
    <row r="245" spans="2:11" s="137" customFormat="1">
      <c r="B245" s="87" t="s">
        <v>2618</v>
      </c>
      <c r="C245" s="84" t="s">
        <v>2619</v>
      </c>
      <c r="D245" s="97"/>
      <c r="E245" s="97" t="s">
        <v>190</v>
      </c>
      <c r="F245" s="117">
        <v>42551</v>
      </c>
      <c r="G245" s="94">
        <v>49098720</v>
      </c>
      <c r="H245" s="96">
        <v>-8.0500000000000002E-2</v>
      </c>
      <c r="I245" s="94">
        <v>-39.513370000000002</v>
      </c>
      <c r="J245" s="95">
        <v>1.72313820468561E-3</v>
      </c>
      <c r="K245" s="95">
        <f>I245/'סכום נכסי הקרן'!$C$43</f>
        <v>-7.951827668303036E-7</v>
      </c>
    </row>
    <row r="246" spans="2:11" s="137" customFormat="1">
      <c r="B246" s="83"/>
      <c r="C246" s="84"/>
      <c r="D246" s="84"/>
      <c r="E246" s="84"/>
      <c r="F246" s="84"/>
      <c r="G246" s="94"/>
      <c r="H246" s="96"/>
      <c r="I246" s="84"/>
      <c r="J246" s="95"/>
      <c r="K246" s="84"/>
    </row>
    <row r="247" spans="2:11" s="137" customFormat="1">
      <c r="B247" s="101" t="s">
        <v>259</v>
      </c>
      <c r="C247" s="82"/>
      <c r="D247" s="82"/>
      <c r="E247" s="82"/>
      <c r="F247" s="82"/>
      <c r="G247" s="91"/>
      <c r="H247" s="93"/>
      <c r="I247" s="91">
        <v>-6383.8931600000005</v>
      </c>
      <c r="J247" s="92">
        <v>0.27839514064801724</v>
      </c>
      <c r="K247" s="92">
        <f>I247/'סכום נכסי הקרן'!$C$43</f>
        <v>-1.2847200393481623E-4</v>
      </c>
    </row>
    <row r="248" spans="2:11" s="137" customFormat="1">
      <c r="B248" s="180" t="s">
        <v>2854</v>
      </c>
      <c r="C248" s="84" t="s">
        <v>2620</v>
      </c>
      <c r="D248" s="97"/>
      <c r="E248" s="97" t="s">
        <v>191</v>
      </c>
      <c r="F248" s="117">
        <v>42185</v>
      </c>
      <c r="G248" s="94">
        <v>22758.85</v>
      </c>
      <c r="H248" s="96">
        <v>5249.2370000000001</v>
      </c>
      <c r="I248" s="94">
        <v>5672.3479899999984</v>
      </c>
      <c r="J248" s="95">
        <v>-0.24736537358976532</v>
      </c>
      <c r="K248" s="95">
        <f>I248/'סכום נכסי הקרן'!$C$43</f>
        <v>1.1415258605156962E-4</v>
      </c>
    </row>
    <row r="249" spans="2:11" s="137" customFormat="1">
      <c r="B249" s="180" t="s">
        <v>2854</v>
      </c>
      <c r="C249" s="84" t="s">
        <v>2621</v>
      </c>
      <c r="D249" s="97"/>
      <c r="E249" s="97" t="s">
        <v>191</v>
      </c>
      <c r="F249" s="117">
        <v>42369</v>
      </c>
      <c r="G249" s="94">
        <v>23190.25</v>
      </c>
      <c r="H249" s="96">
        <v>2054.1338999999998</v>
      </c>
      <c r="I249" s="94">
        <v>1255.3780499999998</v>
      </c>
      <c r="J249" s="95">
        <v>-5.4745770337450879E-2</v>
      </c>
      <c r="K249" s="95">
        <f>I249/'סכום נכסי הקרן'!$C$43</f>
        <v>2.5263726966771779E-5</v>
      </c>
    </row>
    <row r="250" spans="2:11" s="137" customFormat="1">
      <c r="B250" s="87" t="s">
        <v>2622</v>
      </c>
      <c r="C250" s="84" t="s">
        <v>2623</v>
      </c>
      <c r="D250" s="97"/>
      <c r="E250" s="97" t="s">
        <v>190</v>
      </c>
      <c r="F250" s="117">
        <v>42424</v>
      </c>
      <c r="G250" s="94">
        <v>61536000</v>
      </c>
      <c r="H250" s="96">
        <v>-3.4630999999999998</v>
      </c>
      <c r="I250" s="94">
        <v>-2131.0278800000001</v>
      </c>
      <c r="J250" s="95">
        <v>9.2931976069826019E-2</v>
      </c>
      <c r="K250" s="95">
        <f>I250/'סכום נכסי הקרן'!$C$43</f>
        <v>-4.2885652269368976E-5</v>
      </c>
    </row>
    <row r="251" spans="2:11" s="137" customFormat="1">
      <c r="B251" s="87" t="s">
        <v>2622</v>
      </c>
      <c r="C251" s="84" t="s">
        <v>2624</v>
      </c>
      <c r="D251" s="97"/>
      <c r="E251" s="97" t="s">
        <v>190</v>
      </c>
      <c r="F251" s="117">
        <v>42438</v>
      </c>
      <c r="G251" s="94">
        <v>65382000</v>
      </c>
      <c r="H251" s="96">
        <v>-4.7756999999999996</v>
      </c>
      <c r="I251" s="94">
        <v>-3122.4371299999998</v>
      </c>
      <c r="J251" s="95">
        <v>0.1361663333305129</v>
      </c>
      <c r="K251" s="95">
        <f>I251/'סכום נכסי הקרן'!$C$43</f>
        <v>-6.2837166161404916E-5</v>
      </c>
    </row>
    <row r="252" spans="2:11" s="137" customFormat="1">
      <c r="B252" s="87" t="s">
        <v>2622</v>
      </c>
      <c r="C252" s="84" t="s">
        <v>2625</v>
      </c>
      <c r="D252" s="97"/>
      <c r="E252" s="97" t="s">
        <v>190</v>
      </c>
      <c r="F252" s="117">
        <v>42446</v>
      </c>
      <c r="G252" s="94">
        <v>65382000</v>
      </c>
      <c r="H252" s="96">
        <v>-5.1623999999999999</v>
      </c>
      <c r="I252" s="94">
        <v>-3375.2620999999999</v>
      </c>
      <c r="J252" s="95">
        <v>0.14719177522285193</v>
      </c>
      <c r="K252" s="95">
        <f>I252/'סכום נכסי הקרן'!$C$43</f>
        <v>-6.7925116370875499E-5</v>
      </c>
    </row>
    <row r="253" spans="2:11" s="137" customFormat="1">
      <c r="B253" s="87" t="s">
        <v>2622</v>
      </c>
      <c r="C253" s="84" t="s">
        <v>2626</v>
      </c>
      <c r="D253" s="97"/>
      <c r="E253" s="97" t="s">
        <v>190</v>
      </c>
      <c r="F253" s="117">
        <v>42450</v>
      </c>
      <c r="G253" s="94">
        <v>66920400</v>
      </c>
      <c r="H253" s="96">
        <v>-4.4446000000000003</v>
      </c>
      <c r="I253" s="94">
        <v>-2974.3363399999998</v>
      </c>
      <c r="J253" s="95">
        <v>0.12970780728241524</v>
      </c>
      <c r="K253" s="95">
        <f>I253/'סכום נכסי הקרן'!$C$43</f>
        <v>-5.9856726984438893E-5</v>
      </c>
    </row>
    <row r="254" spans="2:11" s="137" customFormat="1">
      <c r="B254" s="87" t="s">
        <v>2622</v>
      </c>
      <c r="C254" s="84" t="s">
        <v>2627</v>
      </c>
      <c r="D254" s="97"/>
      <c r="E254" s="97" t="s">
        <v>190</v>
      </c>
      <c r="F254" s="117">
        <v>42460</v>
      </c>
      <c r="G254" s="94">
        <v>38460000</v>
      </c>
      <c r="H254" s="96">
        <v>-4.4424000000000001</v>
      </c>
      <c r="I254" s="94">
        <v>-1708.55575</v>
      </c>
      <c r="J254" s="95">
        <v>7.4508392669627416E-2</v>
      </c>
      <c r="K254" s="95">
        <f>I254/'סכום נכסי הקרן'!$C$43</f>
        <v>-3.4383655167069386E-5</v>
      </c>
    </row>
    <row r="255" spans="2:11" s="137" customFormat="1">
      <c r="B255" s="162"/>
    </row>
    <row r="256" spans="2:11" s="137" customFormat="1">
      <c r="B256" s="162"/>
    </row>
    <row r="257" spans="2:2" s="137" customFormat="1">
      <c r="B257" s="162"/>
    </row>
    <row r="258" spans="2:2" s="137" customFormat="1">
      <c r="B258" s="163" t="s">
        <v>2825</v>
      </c>
    </row>
    <row r="259" spans="2:2" s="137" customFormat="1">
      <c r="B259" s="163" t="s">
        <v>139</v>
      </c>
    </row>
    <row r="260" spans="2:2" s="137" customFormat="1">
      <c r="B260" s="162"/>
    </row>
    <row r="261" spans="2:2" s="137" customFormat="1"/>
    <row r="262" spans="2:2" s="137" customFormat="1"/>
    <row r="263" spans="2:2" s="137" customFormat="1">
      <c r="B263" s="162"/>
    </row>
    <row r="264" spans="2:2" s="137" customFormat="1">
      <c r="B264" s="162"/>
    </row>
    <row r="265" spans="2:2" s="137" customFormat="1">
      <c r="B265" s="162"/>
    </row>
    <row r="266" spans="2:2" s="137" customFormat="1">
      <c r="B266" s="162"/>
    </row>
    <row r="267" spans="2:2" s="137" customFormat="1">
      <c r="B267" s="162"/>
    </row>
    <row r="268" spans="2:2" s="137" customFormat="1">
      <c r="B268" s="162"/>
    </row>
    <row r="269" spans="2:2" s="137" customFormat="1">
      <c r="B269" s="162"/>
    </row>
    <row r="270" spans="2:2" s="137" customFormat="1">
      <c r="B270" s="162"/>
    </row>
    <row r="271" spans="2:2" s="137" customFormat="1">
      <c r="B271" s="162"/>
    </row>
    <row r="272" spans="2:2" s="137" customFormat="1">
      <c r="B272" s="162"/>
    </row>
    <row r="273" spans="2:4" s="137" customFormat="1">
      <c r="B273" s="162"/>
    </row>
    <row r="274" spans="2:4" s="137" customFormat="1">
      <c r="B274" s="162"/>
    </row>
    <row r="275" spans="2:4" s="137" customFormat="1">
      <c r="B275" s="162"/>
    </row>
    <row r="276" spans="2:4" s="137" customFormat="1">
      <c r="B276" s="162"/>
    </row>
    <row r="277" spans="2:4" s="137" customFormat="1">
      <c r="B277" s="162"/>
    </row>
    <row r="278" spans="2:4" s="137" customFormat="1">
      <c r="B278" s="162"/>
    </row>
    <row r="279" spans="2:4" s="137" customFormat="1">
      <c r="B279" s="162"/>
    </row>
    <row r="280" spans="2:4" s="137" customFormat="1">
      <c r="B280" s="162"/>
    </row>
    <row r="281" spans="2:4">
      <c r="C281" s="1"/>
      <c r="D281" s="1"/>
    </row>
    <row r="282" spans="2:4">
      <c r="C282" s="1"/>
      <c r="D282" s="1"/>
    </row>
    <row r="283" spans="2:4">
      <c r="C283" s="1"/>
      <c r="D283" s="1"/>
    </row>
    <row r="284" spans="2:4">
      <c r="C284" s="1"/>
      <c r="D284" s="1"/>
    </row>
    <row r="285" spans="2:4">
      <c r="C285" s="1"/>
      <c r="D285" s="1"/>
    </row>
    <row r="286" spans="2:4">
      <c r="C286" s="1"/>
      <c r="D286" s="1"/>
    </row>
    <row r="287" spans="2:4">
      <c r="C287" s="1"/>
      <c r="D287" s="1"/>
    </row>
    <row r="288" spans="2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</sheetData>
  <sheetProtection password="C7AB" sheet="1" objects="1" scenarios="1"/>
  <mergeCells count="2">
    <mergeCell ref="B6:K6"/>
    <mergeCell ref="B7:K7"/>
  </mergeCells>
  <phoneticPr fontId="6" type="noConversion"/>
  <dataValidations count="1">
    <dataValidation allowBlank="1" showInputMessage="1" showErrorMessage="1" sqref="AH1:XFD2 D1:AF2 B263:K1048576 D3:K260 L3:XFD1048576 C5:C260 A1:A1048576 B1:B247 B250:B260"/>
  </dataValidations>
  <pageMargins left="0" right="0" top="0.51181102362204722" bottom="0.51181102362204722" header="0" footer="0.23622047244094491"/>
  <pageSetup paperSize="9" scale="86" fitToHeight="25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 enableFormatConditionsCalculation="0">
    <tabColor indexed="43"/>
    <pageSetUpPr fitToPage="1"/>
  </sheetPr>
  <dimension ref="B1:BZ566"/>
  <sheetViews>
    <sheetView rightToLeft="1" zoomScaleNormal="100" workbookViewId="0">
      <selection activeCell="C18" sqref="C18"/>
    </sheetView>
  </sheetViews>
  <sheetFormatPr defaultColWidth="9.140625" defaultRowHeight="18"/>
  <cols>
    <col min="1" max="1" width="6.28515625" style="1" customWidth="1"/>
    <col min="2" max="2" width="37.28515625" style="2" bestFit="1" customWidth="1"/>
    <col min="3" max="3" width="27.140625" style="2" customWidth="1"/>
    <col min="4" max="4" width="8.7109375" style="2" bestFit="1" customWidth="1"/>
    <col min="5" max="5" width="4.5703125" style="1" bestFit="1" customWidth="1"/>
    <col min="6" max="6" width="7.85546875" style="1" bestFit="1" customWidth="1"/>
    <col min="7" max="7" width="11.28515625" style="1" bestFit="1" customWidth="1"/>
    <col min="8" max="8" width="5.140625" style="1" bestFit="1" customWidth="1"/>
    <col min="9" max="9" width="12" style="1" bestFit="1" customWidth="1"/>
    <col min="10" max="10" width="6.85546875" style="1" bestFit="1" customWidth="1"/>
    <col min="11" max="11" width="7.5703125" style="1" bestFit="1" customWidth="1"/>
    <col min="12" max="12" width="13.140625" style="1" bestFit="1" customWidth="1"/>
    <col min="13" max="13" width="5.7109375" style="1" bestFit="1" customWidth="1"/>
    <col min="14" max="14" width="6.85546875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5" t="s">
        <v>206</v>
      </c>
      <c r="C1" s="78" t="s" vm="1">
        <v>271</v>
      </c>
    </row>
    <row r="2" spans="2:78">
      <c r="B2" s="55" t="s">
        <v>205</v>
      </c>
      <c r="C2" s="78" t="s">
        <v>272</v>
      </c>
    </row>
    <row r="3" spans="2:78">
      <c r="B3" s="55" t="s">
        <v>207</v>
      </c>
      <c r="C3" s="78" t="s">
        <v>273</v>
      </c>
    </row>
    <row r="4" spans="2:78">
      <c r="B4" s="55" t="s">
        <v>208</v>
      </c>
      <c r="C4" s="78">
        <v>162</v>
      </c>
    </row>
    <row r="6" spans="2:78" ht="26.25" customHeight="1">
      <c r="B6" s="233" t="s">
        <v>238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5"/>
    </row>
    <row r="7" spans="2:78" ht="26.25" customHeight="1">
      <c r="B7" s="233" t="s">
        <v>128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5"/>
    </row>
    <row r="8" spans="2:78" s="3" customFormat="1" ht="47.25">
      <c r="B8" s="21" t="s">
        <v>143</v>
      </c>
      <c r="C8" s="29" t="s">
        <v>59</v>
      </c>
      <c r="D8" s="29" t="s">
        <v>66</v>
      </c>
      <c r="E8" s="29" t="s">
        <v>15</v>
      </c>
      <c r="F8" s="29" t="s">
        <v>85</v>
      </c>
      <c r="G8" s="29" t="s">
        <v>130</v>
      </c>
      <c r="H8" s="29" t="s">
        <v>18</v>
      </c>
      <c r="I8" s="29" t="s">
        <v>129</v>
      </c>
      <c r="J8" s="29" t="s">
        <v>17</v>
      </c>
      <c r="K8" s="29" t="s">
        <v>19</v>
      </c>
      <c r="L8" s="29" t="s">
        <v>0</v>
      </c>
      <c r="M8" s="29" t="s">
        <v>133</v>
      </c>
      <c r="N8" s="29" t="s">
        <v>137</v>
      </c>
      <c r="O8" s="29" t="s">
        <v>74</v>
      </c>
      <c r="P8" s="70" t="s">
        <v>209</v>
      </c>
      <c r="Q8" s="30" t="s">
        <v>211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80</v>
      </c>
      <c r="N9" s="16" t="s">
        <v>23</v>
      </c>
      <c r="O9" s="16" t="s">
        <v>20</v>
      </c>
      <c r="P9" s="31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20" t="s">
        <v>14</v>
      </c>
      <c r="Q10" s="20" t="s">
        <v>140</v>
      </c>
      <c r="R10" s="1"/>
      <c r="S10" s="1"/>
      <c r="T10" s="1"/>
      <c r="U10" s="1"/>
      <c r="V10" s="1"/>
    </row>
    <row r="11" spans="2:78" s="4" customFormat="1" ht="18" customHeight="1">
      <c r="B11" s="134" t="s">
        <v>65</v>
      </c>
      <c r="C11" s="129"/>
      <c r="D11" s="129"/>
      <c r="E11" s="129"/>
      <c r="F11" s="129"/>
      <c r="G11" s="129"/>
      <c r="H11" s="129"/>
      <c r="I11" s="129"/>
      <c r="J11" s="129"/>
      <c r="K11" s="129"/>
      <c r="L11" s="130"/>
      <c r="M11" s="132"/>
      <c r="N11" s="130">
        <v>51.868789999999997</v>
      </c>
      <c r="O11" s="129"/>
      <c r="P11" s="131">
        <v>1</v>
      </c>
      <c r="Q11" s="131">
        <f>N11/'סכום נכסי הקרן'!$C$43</f>
        <v>1.043828150935746E-6</v>
      </c>
      <c r="R11" s="133"/>
      <c r="S11" s="133"/>
      <c r="T11" s="133"/>
      <c r="U11" s="133"/>
      <c r="V11" s="133"/>
      <c r="BZ11" s="133"/>
    </row>
    <row r="12" spans="2:78" s="133" customFormat="1" ht="18" customHeight="1">
      <c r="B12" s="135" t="s">
        <v>265</v>
      </c>
      <c r="C12" s="129"/>
      <c r="D12" s="129"/>
      <c r="E12" s="129"/>
      <c r="F12" s="129"/>
      <c r="G12" s="129"/>
      <c r="H12" s="129"/>
      <c r="I12" s="129"/>
      <c r="J12" s="129"/>
      <c r="K12" s="129"/>
      <c r="L12" s="130"/>
      <c r="M12" s="132"/>
      <c r="N12" s="130">
        <v>51.868789999999997</v>
      </c>
      <c r="O12" s="129"/>
      <c r="P12" s="131">
        <v>1</v>
      </c>
      <c r="Q12" s="131">
        <f>N12/'סכום נכסי הקרן'!$C$43</f>
        <v>1.043828150935746E-6</v>
      </c>
    </row>
    <row r="13" spans="2:78">
      <c r="B13" s="101" t="s">
        <v>78</v>
      </c>
      <c r="C13" s="82"/>
      <c r="D13" s="82"/>
      <c r="E13" s="82"/>
      <c r="F13" s="82"/>
      <c r="G13" s="82"/>
      <c r="H13" s="82"/>
      <c r="I13" s="82"/>
      <c r="J13" s="82"/>
      <c r="K13" s="82"/>
      <c r="L13" s="91"/>
      <c r="M13" s="93"/>
      <c r="N13" s="91">
        <v>51.868789999999997</v>
      </c>
      <c r="O13" s="82"/>
      <c r="P13" s="92">
        <v>1</v>
      </c>
      <c r="Q13" s="92">
        <f>N13/'סכום נכסי הקרן'!$C$43</f>
        <v>1.043828150935746E-6</v>
      </c>
    </row>
    <row r="14" spans="2:78" s="133" customFormat="1">
      <c r="B14" s="140" t="s">
        <v>77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30"/>
      <c r="M14" s="132"/>
      <c r="N14" s="130">
        <v>51.868789999999997</v>
      </c>
      <c r="O14" s="129"/>
      <c r="P14" s="131">
        <v>1</v>
      </c>
      <c r="Q14" s="131">
        <f>N14/'סכום נכסי הקרן'!$C$43</f>
        <v>1.043828150935746E-6</v>
      </c>
    </row>
    <row r="15" spans="2:78">
      <c r="B15" s="86" t="s">
        <v>2628</v>
      </c>
      <c r="C15" s="84" t="s">
        <v>2629</v>
      </c>
      <c r="D15" s="97" t="s">
        <v>1613</v>
      </c>
      <c r="E15" s="84" t="s">
        <v>747</v>
      </c>
      <c r="F15" s="84"/>
      <c r="G15" s="117">
        <v>39071</v>
      </c>
      <c r="H15" s="84"/>
      <c r="I15" s="97" t="s">
        <v>192</v>
      </c>
      <c r="J15" s="98">
        <v>0</v>
      </c>
      <c r="K15" s="181">
        <v>0</v>
      </c>
      <c r="L15" s="94">
        <v>800000</v>
      </c>
      <c r="M15" s="96">
        <v>1.5</v>
      </c>
      <c r="N15" s="94">
        <v>51.406889999999997</v>
      </c>
      <c r="O15" s="95"/>
      <c r="P15" s="95">
        <v>0.99109483756995298</v>
      </c>
      <c r="Q15" s="95">
        <f>N15/'סכום נכסי הקרן'!$C$43</f>
        <v>1.0345326917026076E-6</v>
      </c>
    </row>
    <row r="16" spans="2:78">
      <c r="B16" s="86" t="s">
        <v>2630</v>
      </c>
      <c r="C16" s="84" t="s">
        <v>2631</v>
      </c>
      <c r="D16" s="97" t="s">
        <v>1613</v>
      </c>
      <c r="E16" s="84" t="s">
        <v>747</v>
      </c>
      <c r="F16" s="84"/>
      <c r="G16" s="117">
        <v>39267</v>
      </c>
      <c r="H16" s="84"/>
      <c r="I16" s="97" t="s">
        <v>190</v>
      </c>
      <c r="J16" s="98">
        <v>9.9999999999999995E-7</v>
      </c>
      <c r="K16" s="181">
        <v>0</v>
      </c>
      <c r="L16" s="94">
        <v>1200000</v>
      </c>
      <c r="M16" s="96">
        <v>0.01</v>
      </c>
      <c r="N16" s="94">
        <v>0.46151999999999999</v>
      </c>
      <c r="O16" s="95"/>
      <c r="P16" s="95">
        <v>8.8978362518192539E-3</v>
      </c>
      <c r="Q16" s="95">
        <f>N16/'סכום נכסי הקרן'!$C$43</f>
        <v>9.2878119620655399E-9</v>
      </c>
    </row>
    <row r="17" spans="2:17">
      <c r="B17" s="86" t="s">
        <v>2632</v>
      </c>
      <c r="C17" s="84" t="s">
        <v>2633</v>
      </c>
      <c r="D17" s="97" t="s">
        <v>1613</v>
      </c>
      <c r="E17" s="84" t="s">
        <v>747</v>
      </c>
      <c r="F17" s="84"/>
      <c r="G17" s="117">
        <v>38472</v>
      </c>
      <c r="H17" s="84"/>
      <c r="I17" s="97" t="s">
        <v>190</v>
      </c>
      <c r="J17" s="98">
        <v>0</v>
      </c>
      <c r="K17" s="181">
        <v>0</v>
      </c>
      <c r="L17" s="94">
        <v>1000000</v>
      </c>
      <c r="M17" s="96">
        <v>0</v>
      </c>
      <c r="N17" s="94">
        <v>3.8000000000000002E-4</v>
      </c>
      <c r="O17" s="84"/>
      <c r="P17" s="95">
        <v>7.3261782277936319E-6</v>
      </c>
      <c r="Q17" s="95">
        <f>N17/'סכום נכסי הקרן'!$C$43</f>
        <v>7.6472710729435464E-12</v>
      </c>
    </row>
    <row r="18" spans="2:17">
      <c r="B18" s="87"/>
      <c r="C18" s="84"/>
      <c r="D18" s="84"/>
      <c r="E18" s="84"/>
      <c r="F18" s="84"/>
      <c r="G18" s="84"/>
      <c r="H18" s="84"/>
      <c r="I18" s="84"/>
      <c r="J18" s="84"/>
      <c r="K18" s="84"/>
      <c r="L18" s="94"/>
      <c r="M18" s="96"/>
      <c r="N18" s="84"/>
      <c r="O18" s="84"/>
      <c r="P18" s="95"/>
      <c r="Q18" s="84"/>
    </row>
    <row r="19" spans="2:17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</row>
    <row r="20" spans="2:17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</row>
    <row r="21" spans="2:17">
      <c r="B21" s="99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</row>
    <row r="22" spans="2:17">
      <c r="B22" s="109" t="s">
        <v>2825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</row>
    <row r="23" spans="2:17">
      <c r="B23" s="109" t="s">
        <v>139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</row>
    <row r="24" spans="2:17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</row>
    <row r="25" spans="2:17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</row>
    <row r="26" spans="2:17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</row>
    <row r="27" spans="2:17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</row>
    <row r="28" spans="2:17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</row>
    <row r="29" spans="2:17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</row>
    <row r="30" spans="2:17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</row>
    <row r="31" spans="2:17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</row>
    <row r="32" spans="2:17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</row>
    <row r="33" spans="2:17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</row>
    <row r="34" spans="2:17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</row>
    <row r="35" spans="2:17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</row>
    <row r="36" spans="2:17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  <row r="37" spans="2:17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</row>
    <row r="38" spans="2:17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</row>
    <row r="39" spans="2:17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</row>
    <row r="40" spans="2:17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</row>
    <row r="41" spans="2:17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</row>
    <row r="42" spans="2:17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</row>
    <row r="43" spans="2:17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</row>
    <row r="44" spans="2:17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</row>
    <row r="45" spans="2:17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</row>
    <row r="46" spans="2:17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</row>
    <row r="47" spans="2:17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2:17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</row>
    <row r="49" spans="2:17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</row>
    <row r="50" spans="2:17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</row>
    <row r="51" spans="2:17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</row>
    <row r="52" spans="2:17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</row>
    <row r="53" spans="2:17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</row>
    <row r="54" spans="2:17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</row>
    <row r="55" spans="2:17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</row>
    <row r="56" spans="2:17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</row>
    <row r="57" spans="2:17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</row>
    <row r="58" spans="2:17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</row>
    <row r="59" spans="2:17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</row>
    <row r="60" spans="2:17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</row>
    <row r="61" spans="2:17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</row>
    <row r="62" spans="2:17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</row>
    <row r="63" spans="2:17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</row>
    <row r="64" spans="2:17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</row>
    <row r="65" spans="2:17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2:17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</row>
    <row r="67" spans="2:17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</row>
    <row r="68" spans="2:17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</row>
    <row r="69" spans="2:17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</row>
    <row r="70" spans="2:17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</row>
    <row r="71" spans="2:17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</row>
    <row r="72" spans="2:17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</row>
    <row r="73" spans="2:17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</row>
    <row r="74" spans="2:17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</row>
    <row r="75" spans="2:17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</row>
    <row r="76" spans="2:17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2:17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</row>
    <row r="78" spans="2:17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</row>
    <row r="79" spans="2:17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</row>
    <row r="80" spans="2:17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</row>
    <row r="81" spans="2:17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</row>
    <row r="82" spans="2:17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</row>
    <row r="83" spans="2:17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</row>
    <row r="84" spans="2:17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</row>
    <row r="85" spans="2:17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</row>
    <row r="86" spans="2:17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</row>
    <row r="87" spans="2:17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2:17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</row>
    <row r="89" spans="2:17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</row>
    <row r="90" spans="2:17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</row>
    <row r="91" spans="2:17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</row>
    <row r="92" spans="2:17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</row>
    <row r="93" spans="2:17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</row>
    <row r="94" spans="2:17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</row>
    <row r="95" spans="2:17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</row>
    <row r="96" spans="2:17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</row>
    <row r="97" spans="2:17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</row>
    <row r="98" spans="2:17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</row>
    <row r="99" spans="2:17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</row>
    <row r="100" spans="2:17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</row>
    <row r="101" spans="2:17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</row>
    <row r="102" spans="2:17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</row>
    <row r="103" spans="2:17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</row>
    <row r="104" spans="2:17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</row>
    <row r="105" spans="2:17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</row>
    <row r="106" spans="2:17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</row>
    <row r="107" spans="2:17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</row>
    <row r="108" spans="2:17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</row>
    <row r="109" spans="2:17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</row>
    <row r="110" spans="2:17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</row>
    <row r="111" spans="2:17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</row>
    <row r="112" spans="2:17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</row>
    <row r="113" spans="2:17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</row>
    <row r="114" spans="2:17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</row>
    <row r="115" spans="2:17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</row>
    <row r="116" spans="2:17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</row>
    <row r="117" spans="2:17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</row>
    <row r="118" spans="2:17">
      <c r="D118" s="1"/>
    </row>
    <row r="119" spans="2:17">
      <c r="D119" s="1"/>
    </row>
    <row r="120" spans="2:17">
      <c r="D120" s="1"/>
    </row>
    <row r="121" spans="2:17">
      <c r="D121" s="1"/>
    </row>
    <row r="122" spans="2:17">
      <c r="D122" s="1"/>
    </row>
    <row r="123" spans="2:17">
      <c r="D123" s="1"/>
    </row>
    <row r="124" spans="2:17">
      <c r="D124" s="1"/>
    </row>
    <row r="125" spans="2:17">
      <c r="D125" s="1"/>
    </row>
    <row r="126" spans="2:17">
      <c r="D126" s="1"/>
    </row>
    <row r="127" spans="2:17">
      <c r="D127" s="1"/>
    </row>
    <row r="128" spans="2:17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password="C7AB" sheet="1" objects="1" scenarios="1"/>
  <mergeCells count="2">
    <mergeCell ref="B6:Q6"/>
    <mergeCell ref="B7:Q7"/>
  </mergeCells>
  <phoneticPr fontId="6" type="noConversion"/>
  <conditionalFormatting sqref="B12:B20 B23:B117">
    <cfRule type="cellIs" dxfId="19" priority="1" operator="equal">
      <formula>"NR3"</formula>
    </cfRule>
  </conditionalFormatting>
  <dataValidations count="1">
    <dataValidation allowBlank="1" showInputMessage="1" showErrorMessage="1" sqref="C5:C1048576 A1:B1048576 AH1:XFD2 D1:AF2 D3:XFD1048576"/>
  </dataValidations>
  <pageMargins left="0" right="0" top="0.5" bottom="0.5" header="0" footer="0.25"/>
  <pageSetup paperSize="9" scale="74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 enableFormatConditionsCalculation="0">
    <tabColor indexed="52"/>
    <pageSetUpPr fitToPage="1"/>
  </sheetPr>
  <dimension ref="A1:AW172"/>
  <sheetViews>
    <sheetView rightToLeft="1" zoomScale="90" zoomScaleNormal="90" workbookViewId="0">
      <selection activeCell="A29" sqref="A29"/>
    </sheetView>
  </sheetViews>
  <sheetFormatPr defaultColWidth="9.140625" defaultRowHeight="18"/>
  <cols>
    <col min="1" max="1" width="4.85546875" style="156" customWidth="1"/>
    <col min="2" max="2" width="46.7109375" style="2" bestFit="1" customWidth="1"/>
    <col min="3" max="3" width="17.28515625" style="2" customWidth="1"/>
    <col min="4" max="4" width="11.28515625" style="2" bestFit="1" customWidth="1"/>
    <col min="5" max="5" width="6" style="1" bestFit="1" customWidth="1"/>
    <col min="6" max="6" width="9.5703125" style="1" bestFit="1" customWidth="1"/>
    <col min="7" max="7" width="7" style="1" bestFit="1" customWidth="1"/>
    <col min="8" max="8" width="16.28515625" style="1" bestFit="1" customWidth="1"/>
    <col min="9" max="9" width="11.28515625" style="1" bestFit="1" customWidth="1"/>
    <col min="10" max="10" width="8" style="1" bestFit="1" customWidth="1"/>
    <col min="11" max="11" width="20.85546875" style="1" bestFit="1" customWidth="1"/>
    <col min="12" max="12" width="8.28515625" style="1" bestFit="1" customWidth="1"/>
    <col min="13" max="13" width="14.28515625" style="1" bestFit="1" customWidth="1"/>
    <col min="14" max="14" width="10" style="1" bestFit="1" customWidth="1"/>
    <col min="15" max="15" width="10.42578125" style="1" bestFit="1" customWidth="1"/>
    <col min="16" max="16" width="10" style="1" customWidth="1"/>
    <col min="17" max="17" width="9.5703125" style="1" customWidth="1"/>
    <col min="18" max="18" width="6.140625" style="1" customWidth="1"/>
    <col min="19" max="20" width="5.7109375" style="1" customWidth="1"/>
    <col min="21" max="21" width="6.85546875" style="1" customWidth="1"/>
    <col min="22" max="22" width="6.42578125" style="1" customWidth="1"/>
    <col min="23" max="23" width="6.7109375" style="1" customWidth="1"/>
    <col min="24" max="24" width="7.28515625" style="1" customWidth="1"/>
    <col min="25" max="36" width="5.7109375" style="1" customWidth="1"/>
    <col min="37" max="16384" width="9.140625" style="1"/>
  </cols>
  <sheetData>
    <row r="1" spans="1:49">
      <c r="B1" s="55" t="s">
        <v>206</v>
      </c>
      <c r="C1" s="78" t="s" vm="1">
        <v>271</v>
      </c>
    </row>
    <row r="2" spans="1:49">
      <c r="B2" s="55" t="s">
        <v>205</v>
      </c>
      <c r="C2" s="78" t="s">
        <v>272</v>
      </c>
    </row>
    <row r="3" spans="1:49">
      <c r="B3" s="55" t="s">
        <v>207</v>
      </c>
      <c r="C3" s="78" t="s">
        <v>273</v>
      </c>
    </row>
    <row r="4" spans="1:49">
      <c r="B4" s="55" t="s">
        <v>208</v>
      </c>
      <c r="C4" s="78">
        <v>162</v>
      </c>
    </row>
    <row r="6" spans="1:49" ht="26.25" customHeight="1">
      <c r="B6" s="233" t="s">
        <v>239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5"/>
    </row>
    <row r="7" spans="1:49" s="3" customFormat="1" ht="63">
      <c r="A7" s="157"/>
      <c r="B7" s="21" t="s">
        <v>143</v>
      </c>
      <c r="C7" s="29" t="s">
        <v>254</v>
      </c>
      <c r="D7" s="29" t="s">
        <v>59</v>
      </c>
      <c r="E7" s="29" t="s">
        <v>15</v>
      </c>
      <c r="F7" s="29" t="s">
        <v>85</v>
      </c>
      <c r="G7" s="29" t="s">
        <v>18</v>
      </c>
      <c r="H7" s="29" t="s">
        <v>129</v>
      </c>
      <c r="I7" s="13" t="s">
        <v>46</v>
      </c>
      <c r="J7" s="70" t="s">
        <v>19</v>
      </c>
      <c r="K7" s="29" t="s">
        <v>0</v>
      </c>
      <c r="L7" s="29" t="s">
        <v>133</v>
      </c>
      <c r="M7" s="29" t="s">
        <v>137</v>
      </c>
      <c r="N7" s="70" t="s">
        <v>209</v>
      </c>
      <c r="O7" s="30" t="s">
        <v>211</v>
      </c>
      <c r="AV7" s="3" t="s">
        <v>189</v>
      </c>
      <c r="AW7" s="3" t="s">
        <v>191</v>
      </c>
    </row>
    <row r="8" spans="1:49" s="3" customFormat="1" ht="24" customHeight="1">
      <c r="A8" s="157"/>
      <c r="B8" s="15"/>
      <c r="C8" s="69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80</v>
      </c>
      <c r="M8" s="16" t="s">
        <v>23</v>
      </c>
      <c r="N8" s="31" t="s">
        <v>20</v>
      </c>
      <c r="O8" s="17" t="s">
        <v>20</v>
      </c>
      <c r="AV8" s="3" t="s">
        <v>187</v>
      </c>
      <c r="AW8" s="3" t="s">
        <v>190</v>
      </c>
    </row>
    <row r="9" spans="1:49" s="4" customFormat="1" ht="18" customHeight="1">
      <c r="A9" s="158"/>
      <c r="B9" s="18"/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3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20" t="s">
        <v>11</v>
      </c>
      <c r="N9" s="20" t="s">
        <v>12</v>
      </c>
      <c r="O9" s="20" t="s">
        <v>13</v>
      </c>
      <c r="AV9" s="4" t="s">
        <v>188</v>
      </c>
      <c r="AW9" s="4" t="s">
        <v>192</v>
      </c>
    </row>
    <row r="10" spans="1:49" s="153" customFormat="1" ht="18" customHeight="1">
      <c r="A10" s="182"/>
      <c r="B10" s="79" t="s">
        <v>51</v>
      </c>
      <c r="C10" s="80"/>
      <c r="D10" s="80"/>
      <c r="E10" s="80"/>
      <c r="F10" s="80"/>
      <c r="G10" s="88">
        <v>5.401432624578729</v>
      </c>
      <c r="H10" s="80"/>
      <c r="I10" s="80"/>
      <c r="J10" s="102">
        <v>2.6221837913257131E-2</v>
      </c>
      <c r="K10" s="88"/>
      <c r="L10" s="90"/>
      <c r="M10" s="88">
        <f>+M11+M144</f>
        <v>1907608.3062307537</v>
      </c>
      <c r="N10" s="89">
        <f>+M10/$M$10</f>
        <v>1</v>
      </c>
      <c r="O10" s="89">
        <f>M10/'סכום נכסי הקרן'!$C$43</f>
        <v>3.8389467944066516E-2</v>
      </c>
      <c r="AV10" s="137" t="s">
        <v>32</v>
      </c>
      <c r="AW10" s="153" t="s">
        <v>193</v>
      </c>
    </row>
    <row r="11" spans="1:49" s="137" customFormat="1" ht="21.75" customHeight="1">
      <c r="A11" s="159"/>
      <c r="B11" s="81" t="s">
        <v>49</v>
      </c>
      <c r="C11" s="82"/>
      <c r="D11" s="82"/>
      <c r="E11" s="82"/>
      <c r="F11" s="82"/>
      <c r="G11" s="91">
        <v>5.4184526871826666</v>
      </c>
      <c r="H11" s="82"/>
      <c r="I11" s="82"/>
      <c r="J11" s="103">
        <v>2.4937925455364093E-2</v>
      </c>
      <c r="K11" s="91"/>
      <c r="L11" s="93"/>
      <c r="M11" s="91">
        <f>+M12+M15+M21+M139</f>
        <v>1720990.9195407536</v>
      </c>
      <c r="N11" s="92">
        <f t="shared" ref="N11:N13" si="0">+M11/$M$10</f>
        <v>0.90217206222029001</v>
      </c>
      <c r="O11" s="92">
        <f>M11/'סכום נכסי הקרן'!$C$43</f>
        <v>3.4633905462638212E-2</v>
      </c>
      <c r="AW11" s="137" t="s">
        <v>199</v>
      </c>
    </row>
    <row r="12" spans="1:49" s="137" customFormat="1">
      <c r="A12" s="159"/>
      <c r="B12" s="101" t="s">
        <v>110</v>
      </c>
      <c r="C12" s="82"/>
      <c r="D12" s="82"/>
      <c r="E12" s="82"/>
      <c r="F12" s="82"/>
      <c r="G12" s="91">
        <v>2.5100361917948666</v>
      </c>
      <c r="H12" s="82"/>
      <c r="I12" s="82"/>
      <c r="J12" s="103">
        <v>2.9199537709073756E-2</v>
      </c>
      <c r="K12" s="91"/>
      <c r="L12" s="93"/>
      <c r="M12" s="91">
        <f>M13</f>
        <v>150291.23240000001</v>
      </c>
      <c r="N12" s="92">
        <f t="shared" si="0"/>
        <v>7.8785163552239246E-2</v>
      </c>
      <c r="O12" s="92">
        <f>M12/'סכום נכסי הקרן'!$C$43</f>
        <v>3.0245205106567263E-3</v>
      </c>
      <c r="AW12" s="137" t="s">
        <v>194</v>
      </c>
    </row>
    <row r="13" spans="1:49" s="137" customFormat="1">
      <c r="A13" s="159"/>
      <c r="B13" s="87" t="s">
        <v>2690</v>
      </c>
      <c r="C13" s="97" t="s">
        <v>2689</v>
      </c>
      <c r="D13" s="84" t="s">
        <v>2691</v>
      </c>
      <c r="E13" s="84" t="s">
        <v>382</v>
      </c>
      <c r="F13" s="84" t="s">
        <v>2641</v>
      </c>
      <c r="G13" s="94">
        <v>2.5099999999999998</v>
      </c>
      <c r="H13" s="97" t="s">
        <v>191</v>
      </c>
      <c r="I13" s="84"/>
      <c r="J13" s="98">
        <v>2.9200000000000004E-2</v>
      </c>
      <c r="K13" s="94">
        <v>134710718.49999997</v>
      </c>
      <c r="L13" s="96">
        <v>111.54336616503164</v>
      </c>
      <c r="M13" s="94">
        <v>150291.23240000001</v>
      </c>
      <c r="N13" s="95">
        <f t="shared" si="0"/>
        <v>7.8785163552239246E-2</v>
      </c>
      <c r="O13" s="95">
        <f>M13/'סכום נכסי הקרן'!$C$43</f>
        <v>3.0245205106567263E-3</v>
      </c>
      <c r="AW13" s="137" t="s">
        <v>200</v>
      </c>
    </row>
    <row r="14" spans="1:49" s="137" customFormat="1">
      <c r="A14" s="159"/>
      <c r="B14" s="87"/>
      <c r="C14" s="97"/>
      <c r="D14" s="84"/>
      <c r="E14" s="84"/>
      <c r="F14" s="84"/>
      <c r="G14" s="94"/>
      <c r="H14" s="97"/>
      <c r="I14" s="84"/>
      <c r="J14" s="98"/>
      <c r="K14" s="94"/>
      <c r="L14" s="96"/>
      <c r="M14" s="94"/>
      <c r="N14" s="95"/>
      <c r="O14" s="95"/>
    </row>
    <row r="15" spans="1:49" s="137" customFormat="1">
      <c r="A15" s="159"/>
      <c r="B15" s="101" t="s">
        <v>2826</v>
      </c>
      <c r="C15" s="82"/>
      <c r="D15" s="82"/>
      <c r="E15" s="82"/>
      <c r="F15" s="82"/>
      <c r="G15" s="91">
        <f>AVERAGEA(G16:G19)</f>
        <v>8.3125</v>
      </c>
      <c r="H15" s="82"/>
      <c r="I15" s="82"/>
      <c r="J15" s="183">
        <f>AVERAGEA(J16:J19)</f>
        <v>2.1025000000000002E-2</v>
      </c>
      <c r="K15" s="91"/>
      <c r="L15" s="93"/>
      <c r="M15" s="91">
        <f>SUM(M16:M19)</f>
        <v>211265.11548075359</v>
      </c>
      <c r="N15" s="92">
        <f t="shared" ref="N15:N19" si="1">+M15/$M$10</f>
        <v>0.11074868713388687</v>
      </c>
      <c r="O15" s="131">
        <f>M15/'סכום נכסי הקרן'!$C$43</f>
        <v>4.2515831745738022E-3</v>
      </c>
    </row>
    <row r="16" spans="1:49" s="137" customFormat="1">
      <c r="A16" s="159"/>
      <c r="B16" s="87" t="s">
        <v>2918</v>
      </c>
      <c r="C16" s="97" t="s">
        <v>2689</v>
      </c>
      <c r="D16" s="84">
        <v>3333</v>
      </c>
      <c r="E16" s="84" t="s">
        <v>747</v>
      </c>
      <c r="F16" s="84"/>
      <c r="G16" s="94">
        <v>9</v>
      </c>
      <c r="H16" s="97" t="s">
        <v>191</v>
      </c>
      <c r="I16" s="184">
        <v>2.46E-2</v>
      </c>
      <c r="J16" s="184">
        <v>2.46E-2</v>
      </c>
      <c r="K16" s="94">
        <v>41715203.727143697</v>
      </c>
      <c r="L16" s="96">
        <f>+M16*1000/K16*100</f>
        <v>101.03070010146955</v>
      </c>
      <c r="M16" s="94">
        <f>42145162.3742876/1000</f>
        <v>42145.162374287596</v>
      </c>
      <c r="N16" s="95">
        <f t="shared" si="1"/>
        <v>2.2093195042520174E-2</v>
      </c>
      <c r="O16" s="95">
        <f>M16/'סכום נכסי הקרן'!$C$43</f>
        <v>8.4814600286683755E-4</v>
      </c>
    </row>
    <row r="17" spans="1:49" s="137" customFormat="1">
      <c r="A17" s="159"/>
      <c r="B17" s="87" t="s">
        <v>2918</v>
      </c>
      <c r="C17" s="97" t="s">
        <v>2689</v>
      </c>
      <c r="D17" s="84">
        <v>3334</v>
      </c>
      <c r="E17" s="84" t="s">
        <v>747</v>
      </c>
      <c r="F17" s="84"/>
      <c r="G17" s="94">
        <v>5</v>
      </c>
      <c r="H17" s="97" t="s">
        <v>191</v>
      </c>
      <c r="I17" s="184">
        <v>1.4200000000000001E-2</v>
      </c>
      <c r="J17" s="184">
        <v>1.4200000000000001E-2</v>
      </c>
      <c r="K17" s="94">
        <v>53684060.148029357</v>
      </c>
      <c r="L17" s="96">
        <f t="shared" ref="L17:L19" si="2">+M17*1000/K17*100</f>
        <v>103.70562396052409</v>
      </c>
      <c r="M17" s="94">
        <f>55673389.5438569/1000</f>
        <v>55673.389543856894</v>
      </c>
      <c r="N17" s="95">
        <f t="shared" si="1"/>
        <v>2.918491671587551E-2</v>
      </c>
      <c r="O17" s="95">
        <f>M17/'סכום נכסי הקרן'!$C$43</f>
        <v>1.1203934247143541E-3</v>
      </c>
    </row>
    <row r="18" spans="1:49" s="137" customFormat="1">
      <c r="A18" s="159"/>
      <c r="B18" s="87" t="s">
        <v>2918</v>
      </c>
      <c r="C18" s="97" t="s">
        <v>2689</v>
      </c>
      <c r="D18" s="84">
        <v>3335</v>
      </c>
      <c r="E18" s="84" t="s">
        <v>747</v>
      </c>
      <c r="F18" s="84"/>
      <c r="G18" s="94">
        <v>7.666666666666667</v>
      </c>
      <c r="H18" s="97" t="s">
        <v>191</v>
      </c>
      <c r="I18" s="184">
        <v>3.6999999999999998E-2</v>
      </c>
      <c r="J18" s="184">
        <v>3.6999999999999998E-2</v>
      </c>
      <c r="K18" s="94">
        <v>51331825.745442286</v>
      </c>
      <c r="L18" s="96">
        <f t="shared" si="2"/>
        <v>104.11929307253456</v>
      </c>
      <c r="M18" s="94">
        <f>53446334.0873798/1000</f>
        <v>53446.334087379801</v>
      </c>
      <c r="N18" s="95">
        <f t="shared" si="1"/>
        <v>2.8017457206917125E-2</v>
      </c>
      <c r="O18" s="95">
        <f>M18/'סכום נכסי הקרן'!$C$43</f>
        <v>1.0755752753192004E-3</v>
      </c>
    </row>
    <row r="19" spans="1:49" s="137" customFormat="1">
      <c r="A19" s="159"/>
      <c r="B19" s="87" t="s">
        <v>2918</v>
      </c>
      <c r="C19" s="97" t="s">
        <v>2689</v>
      </c>
      <c r="D19" s="84">
        <v>3336</v>
      </c>
      <c r="E19" s="84" t="s">
        <v>747</v>
      </c>
      <c r="F19" s="84"/>
      <c r="G19" s="94">
        <v>11.583333333333334</v>
      </c>
      <c r="H19" s="97" t="s">
        <v>191</v>
      </c>
      <c r="I19" s="184">
        <v>8.3000000000000001E-3</v>
      </c>
      <c r="J19" s="184">
        <v>8.3000000000000001E-3</v>
      </c>
      <c r="K19" s="94">
        <v>59972659.189201728</v>
      </c>
      <c r="L19" s="96">
        <f t="shared" si="2"/>
        <v>100.04597142497984</v>
      </c>
      <c r="M19" s="94">
        <f>60000229.4752293/1000</f>
        <v>60000.229475229302</v>
      </c>
      <c r="N19" s="95">
        <f t="shared" si="1"/>
        <v>3.145311816857406E-2</v>
      </c>
      <c r="O19" s="95">
        <f>M19/'סכום נכסי הקרן'!$C$43</f>
        <v>1.2074684716734099E-3</v>
      </c>
    </row>
    <row r="20" spans="1:49" s="137" customFormat="1">
      <c r="A20" s="159"/>
      <c r="B20" s="87"/>
      <c r="C20" s="97"/>
      <c r="D20" s="84"/>
      <c r="E20" s="84"/>
      <c r="F20" s="84"/>
      <c r="G20" s="94"/>
      <c r="H20" s="97"/>
      <c r="I20" s="84"/>
      <c r="J20" s="98"/>
      <c r="K20" s="94"/>
      <c r="L20" s="96"/>
      <c r="M20" s="94"/>
      <c r="N20" s="95"/>
      <c r="O20" s="95"/>
    </row>
    <row r="21" spans="1:49" s="137" customFormat="1">
      <c r="A21" s="159"/>
      <c r="B21" s="101" t="s">
        <v>48</v>
      </c>
      <c r="C21" s="82"/>
      <c r="D21" s="82"/>
      <c r="E21" s="82"/>
      <c r="F21" s="82"/>
      <c r="G21" s="91">
        <v>5.8792392316148359</v>
      </c>
      <c r="H21" s="82"/>
      <c r="I21" s="82"/>
      <c r="J21" s="103">
        <v>2.4361199536390651E-2</v>
      </c>
      <c r="K21" s="91"/>
      <c r="L21" s="93"/>
      <c r="M21" s="91">
        <v>1316811.7027099999</v>
      </c>
      <c r="N21" s="92">
        <f t="shared" ref="N21:N84" si="3">+M21/$M$10</f>
        <v>0.69029459475980692</v>
      </c>
      <c r="O21" s="92">
        <f>M21/'סכום נכסי הקרן'!$C$43</f>
        <v>2.6500042217493996E-2</v>
      </c>
      <c r="AW21" s="137" t="s">
        <v>202</v>
      </c>
    </row>
    <row r="22" spans="1:49" s="137" customFormat="1">
      <c r="A22" s="159"/>
      <c r="B22" s="87" t="s">
        <v>2855</v>
      </c>
      <c r="C22" s="97" t="s">
        <v>2689</v>
      </c>
      <c r="D22" s="84">
        <v>5513</v>
      </c>
      <c r="E22" s="84" t="s">
        <v>382</v>
      </c>
      <c r="F22" s="84" t="s">
        <v>188</v>
      </c>
      <c r="G22" s="94">
        <v>0.02</v>
      </c>
      <c r="H22" s="97" t="s">
        <v>191</v>
      </c>
      <c r="I22" s="98">
        <v>6.0599999999999994E-2</v>
      </c>
      <c r="J22" s="98">
        <v>1.1999999999999999E-3</v>
      </c>
      <c r="K22" s="94">
        <v>5261424.87</v>
      </c>
      <c r="L22" s="96">
        <v>119.21</v>
      </c>
      <c r="M22" s="94">
        <v>6272.1445800000001</v>
      </c>
      <c r="N22" s="95">
        <f t="shared" si="3"/>
        <v>3.287962502319536E-3</v>
      </c>
      <c r="O22" s="95">
        <f>M22/'סכום נכסי הקרן'!$C$43</f>
        <v>1.2622313108408856E-4</v>
      </c>
      <c r="AW22" s="137" t="s">
        <v>203</v>
      </c>
    </row>
    <row r="23" spans="1:49" s="137" customFormat="1">
      <c r="A23" s="159"/>
      <c r="B23" s="87" t="s">
        <v>2856</v>
      </c>
      <c r="C23" s="97" t="s">
        <v>2692</v>
      </c>
      <c r="D23" s="84">
        <v>90148620</v>
      </c>
      <c r="E23" s="84" t="s">
        <v>414</v>
      </c>
      <c r="F23" s="84" t="s">
        <v>189</v>
      </c>
      <c r="G23" s="94">
        <v>11.06</v>
      </c>
      <c r="H23" s="97" t="s">
        <v>191</v>
      </c>
      <c r="I23" s="98">
        <v>3.1699999999999999E-2</v>
      </c>
      <c r="J23" s="98">
        <v>2.5499999999999998E-2</v>
      </c>
      <c r="K23" s="94">
        <v>4140068.15</v>
      </c>
      <c r="L23" s="96">
        <v>107.22</v>
      </c>
      <c r="M23" s="94">
        <v>4438.9809100000002</v>
      </c>
      <c r="N23" s="95">
        <f t="shared" si="3"/>
        <v>2.3269876187376171E-3</v>
      </c>
      <c r="O23" s="95">
        <f>M23/'סכום נכסי הקרן'!$C$43</f>
        <v>8.9331816595767421E-5</v>
      </c>
      <c r="AW23" s="137" t="s">
        <v>204</v>
      </c>
    </row>
    <row r="24" spans="1:49" s="137" customFormat="1">
      <c r="A24" s="159"/>
      <c r="B24" s="87" t="s">
        <v>2856</v>
      </c>
      <c r="C24" s="97" t="s">
        <v>2692</v>
      </c>
      <c r="D24" s="84">
        <v>90148621</v>
      </c>
      <c r="E24" s="84" t="s">
        <v>414</v>
      </c>
      <c r="F24" s="84" t="s">
        <v>189</v>
      </c>
      <c r="G24" s="94">
        <v>11.049999999999995</v>
      </c>
      <c r="H24" s="97" t="s">
        <v>191</v>
      </c>
      <c r="I24" s="98">
        <v>3.1899999999999998E-2</v>
      </c>
      <c r="J24" s="98">
        <v>2.5599999999999998E-2</v>
      </c>
      <c r="K24" s="94">
        <v>5796095.4100000001</v>
      </c>
      <c r="L24" s="96">
        <v>107.4</v>
      </c>
      <c r="M24" s="94">
        <v>6225.0064300000013</v>
      </c>
      <c r="N24" s="95">
        <f t="shared" si="3"/>
        <v>3.2632519001240885E-3</v>
      </c>
      <c r="O24" s="95">
        <f>M24/'סכום נכסי הקרן'!$C$43</f>
        <v>1.2527450421322784E-4</v>
      </c>
      <c r="AW24" s="137" t="s">
        <v>32</v>
      </c>
    </row>
    <row r="25" spans="1:49" s="137" customFormat="1">
      <c r="A25" s="159"/>
      <c r="B25" s="87" t="s">
        <v>2856</v>
      </c>
      <c r="C25" s="97" t="s">
        <v>2692</v>
      </c>
      <c r="D25" s="84">
        <v>90148622</v>
      </c>
      <c r="E25" s="84" t="s">
        <v>414</v>
      </c>
      <c r="F25" s="84" t="s">
        <v>189</v>
      </c>
      <c r="G25" s="94">
        <v>11.16</v>
      </c>
      <c r="H25" s="97" t="s">
        <v>191</v>
      </c>
      <c r="I25" s="98">
        <v>2.7400000000000001E-2</v>
      </c>
      <c r="J25" s="98">
        <v>2.8000000000000004E-2</v>
      </c>
      <c r="K25" s="94">
        <v>5796095.4100000001</v>
      </c>
      <c r="L25" s="96">
        <v>100.01</v>
      </c>
      <c r="M25" s="94">
        <v>5796.6753600000002</v>
      </c>
      <c r="N25" s="95">
        <f t="shared" si="3"/>
        <v>3.0387136295572442E-3</v>
      </c>
      <c r="O25" s="95">
        <f>M25/'סכום נכסי הקרן'!$C$43</f>
        <v>1.1665459947308585E-4</v>
      </c>
    </row>
    <row r="26" spans="1:49" s="137" customFormat="1">
      <c r="A26" s="159"/>
      <c r="B26" s="87" t="s">
        <v>2858</v>
      </c>
      <c r="C26" s="97" t="s">
        <v>2692</v>
      </c>
      <c r="D26" s="84">
        <v>90150400</v>
      </c>
      <c r="E26" s="84" t="s">
        <v>414</v>
      </c>
      <c r="F26" s="84" t="s">
        <v>187</v>
      </c>
      <c r="G26" s="94">
        <v>5.4399999999999995</v>
      </c>
      <c r="H26" s="97" t="s">
        <v>190</v>
      </c>
      <c r="I26" s="98">
        <v>9.8519999999999996E-2</v>
      </c>
      <c r="J26" s="98">
        <v>3.2100000000000004E-2</v>
      </c>
      <c r="K26" s="94">
        <v>9537764.7300000004</v>
      </c>
      <c r="L26" s="96">
        <v>139.11000000000001</v>
      </c>
      <c r="M26" s="94">
        <v>51028.668460000001</v>
      </c>
      <c r="N26" s="95">
        <f t="shared" si="3"/>
        <v>2.6750076676289813E-2</v>
      </c>
      <c r="O26" s="95">
        <f>M26/'סכום נכסי הקרן'!$C$43</f>
        <v>1.0269212110657492E-3</v>
      </c>
    </row>
    <row r="27" spans="1:49" s="137" customFormat="1">
      <c r="A27" s="159"/>
      <c r="B27" s="87" t="s">
        <v>2859</v>
      </c>
      <c r="C27" s="97" t="s">
        <v>2692</v>
      </c>
      <c r="D27" s="84">
        <v>90150520</v>
      </c>
      <c r="E27" s="84" t="s">
        <v>414</v>
      </c>
      <c r="F27" s="84" t="s">
        <v>187</v>
      </c>
      <c r="G27" s="94">
        <v>5.71</v>
      </c>
      <c r="H27" s="97" t="s">
        <v>191</v>
      </c>
      <c r="I27" s="98">
        <v>3.8450999999999999E-2</v>
      </c>
      <c r="J27" s="98">
        <v>1.24E-2</v>
      </c>
      <c r="K27" s="94">
        <v>67170454.11999999</v>
      </c>
      <c r="L27" s="96">
        <v>146.04</v>
      </c>
      <c r="M27" s="94">
        <v>98095.771099999998</v>
      </c>
      <c r="N27" s="95">
        <f t="shared" si="3"/>
        <v>5.1423434664020516E-2</v>
      </c>
      <c r="O27" s="95">
        <f>M27/'סכום נכסי הקרן'!$C$43</f>
        <v>1.9741182966082145E-3</v>
      </c>
    </row>
    <row r="28" spans="1:49" s="137" customFormat="1">
      <c r="A28" s="159"/>
      <c r="B28" s="87" t="s">
        <v>2863</v>
      </c>
      <c r="C28" s="97" t="s">
        <v>2692</v>
      </c>
      <c r="D28" s="84">
        <v>92322010</v>
      </c>
      <c r="E28" s="84" t="s">
        <v>414</v>
      </c>
      <c r="F28" s="84" t="s">
        <v>189</v>
      </c>
      <c r="G28" s="94">
        <v>3.56</v>
      </c>
      <c r="H28" s="97" t="s">
        <v>191</v>
      </c>
      <c r="I28" s="98">
        <v>0.06</v>
      </c>
      <c r="J28" s="98">
        <v>1.2699999999999996E-2</v>
      </c>
      <c r="K28" s="94">
        <v>57848117.25</v>
      </c>
      <c r="L28" s="96">
        <v>119.7</v>
      </c>
      <c r="M28" s="94">
        <v>69244.19601</v>
      </c>
      <c r="N28" s="95">
        <f t="shared" si="3"/>
        <v>3.6298959164640938E-2</v>
      </c>
      <c r="O28" s="95">
        <f>M28/'סכום נכסי הקרן'!$C$43</f>
        <v>1.393497729253963E-3</v>
      </c>
    </row>
    <row r="29" spans="1:49" s="137" customFormat="1">
      <c r="A29" s="159"/>
      <c r="B29" s="87" t="s">
        <v>2864</v>
      </c>
      <c r="C29" s="97" t="s">
        <v>2692</v>
      </c>
      <c r="D29" s="84">
        <v>92321020</v>
      </c>
      <c r="E29" s="84" t="s">
        <v>414</v>
      </c>
      <c r="F29" s="84" t="s">
        <v>189</v>
      </c>
      <c r="G29" s="94">
        <v>1.7999999999999996</v>
      </c>
      <c r="H29" s="97" t="s">
        <v>190</v>
      </c>
      <c r="I29" s="98">
        <v>3.8751000000000001E-2</v>
      </c>
      <c r="J29" s="98">
        <v>2.4799999999999996E-2</v>
      </c>
      <c r="K29" s="94">
        <v>4849483.32</v>
      </c>
      <c r="L29" s="96">
        <v>103.69</v>
      </c>
      <c r="M29" s="94">
        <v>19339.338000000003</v>
      </c>
      <c r="N29" s="95">
        <f t="shared" si="3"/>
        <v>1.0138002616591995E-2</v>
      </c>
      <c r="O29" s="95">
        <f>M29/'סכום נכסי הקרן'!$C$43</f>
        <v>3.8919252646652083E-4</v>
      </c>
    </row>
    <row r="30" spans="1:49" s="137" customFormat="1">
      <c r="A30" s="159"/>
      <c r="B30" s="87" t="s">
        <v>2860</v>
      </c>
      <c r="C30" s="97" t="s">
        <v>2689</v>
      </c>
      <c r="D30" s="84">
        <v>14811160</v>
      </c>
      <c r="E30" s="84" t="s">
        <v>414</v>
      </c>
      <c r="F30" s="84" t="s">
        <v>188</v>
      </c>
      <c r="G30" s="94">
        <v>8.3099999999999987</v>
      </c>
      <c r="H30" s="97" t="s">
        <v>191</v>
      </c>
      <c r="I30" s="98">
        <v>4.2030000000000005E-2</v>
      </c>
      <c r="J30" s="98">
        <v>2.8399999999999998E-2</v>
      </c>
      <c r="K30" s="94">
        <v>3032188.36</v>
      </c>
      <c r="L30" s="96">
        <v>112.85</v>
      </c>
      <c r="M30" s="94">
        <v>3421.8244100000002</v>
      </c>
      <c r="N30" s="95">
        <f t="shared" si="3"/>
        <v>1.7937772648732005E-3</v>
      </c>
      <c r="O30" s="95">
        <f>M30/'סכום נכסי הקרן'!$C$43</f>
        <v>6.8862154808645048E-5</v>
      </c>
    </row>
    <row r="31" spans="1:49" s="137" customFormat="1">
      <c r="A31" s="159"/>
      <c r="B31" s="87" t="s">
        <v>2861</v>
      </c>
      <c r="C31" s="97" t="s">
        <v>2689</v>
      </c>
      <c r="D31" s="84">
        <v>14760843</v>
      </c>
      <c r="E31" s="84" t="s">
        <v>414</v>
      </c>
      <c r="F31" s="84" t="s">
        <v>188</v>
      </c>
      <c r="G31" s="94">
        <v>6.49</v>
      </c>
      <c r="H31" s="97" t="s">
        <v>191</v>
      </c>
      <c r="I31" s="98">
        <v>4.4999999999999998E-2</v>
      </c>
      <c r="J31" s="98">
        <v>1.1699999999999999E-2</v>
      </c>
      <c r="K31" s="94">
        <v>41065059.369999997</v>
      </c>
      <c r="L31" s="96">
        <v>126.4</v>
      </c>
      <c r="M31" s="94">
        <v>51906.235860000001</v>
      </c>
      <c r="N31" s="95">
        <f t="shared" si="3"/>
        <v>2.7210112102395705E-2</v>
      </c>
      <c r="O31" s="95">
        <f>M31/'סכום נכסי הקרן'!$C$43</f>
        <v>1.0445817263093763E-3</v>
      </c>
    </row>
    <row r="32" spans="1:49" s="137" customFormat="1">
      <c r="A32" s="159"/>
      <c r="B32" s="87" t="s">
        <v>2862</v>
      </c>
      <c r="C32" s="97" t="s">
        <v>2689</v>
      </c>
      <c r="D32" s="84">
        <v>5521</v>
      </c>
      <c r="E32" s="84" t="s">
        <v>414</v>
      </c>
      <c r="F32" s="84" t="s">
        <v>188</v>
      </c>
      <c r="G32" s="94">
        <v>0.04</v>
      </c>
      <c r="H32" s="97" t="s">
        <v>191</v>
      </c>
      <c r="I32" s="98">
        <v>3.9539999999999999E-2</v>
      </c>
      <c r="J32" s="98">
        <v>-3.9000000000000003E-3</v>
      </c>
      <c r="K32" s="94">
        <v>14136656.890000001</v>
      </c>
      <c r="L32" s="96">
        <v>118.5</v>
      </c>
      <c r="M32" s="94">
        <v>16751.939350000001</v>
      </c>
      <c r="N32" s="95">
        <f t="shared" si="3"/>
        <v>8.7816452126381148E-3</v>
      </c>
      <c r="O32" s="95">
        <f>M32/'סכום נכסי הקרן'!$C$43</f>
        <v>3.371226873867361E-4</v>
      </c>
    </row>
    <row r="33" spans="1:15" s="137" customFormat="1">
      <c r="A33" s="159"/>
      <c r="B33" s="87" t="s">
        <v>2857</v>
      </c>
      <c r="C33" s="97" t="s">
        <v>2689</v>
      </c>
      <c r="D33" s="84">
        <v>2963</v>
      </c>
      <c r="E33" s="84" t="s">
        <v>462</v>
      </c>
      <c r="F33" s="84" t="s">
        <v>188</v>
      </c>
      <c r="G33" s="94">
        <v>5.95</v>
      </c>
      <c r="H33" s="97" t="s">
        <v>191</v>
      </c>
      <c r="I33" s="98">
        <v>0.05</v>
      </c>
      <c r="J33" s="98">
        <v>2.0800000000000006E-2</v>
      </c>
      <c r="K33" s="94">
        <v>12105388.639999997</v>
      </c>
      <c r="L33" s="96">
        <v>118</v>
      </c>
      <c r="M33" s="94">
        <v>14284.358739999998</v>
      </c>
      <c r="N33" s="95">
        <f t="shared" si="3"/>
        <v>7.4880984179737011E-3</v>
      </c>
      <c r="O33" s="95">
        <f>M33/'סכום נכסי הקרן'!$C$43</f>
        <v>2.874641141788166E-4</v>
      </c>
    </row>
    <row r="34" spans="1:15" s="137" customFormat="1">
      <c r="A34" s="159"/>
      <c r="B34" s="87" t="s">
        <v>2857</v>
      </c>
      <c r="C34" s="97" t="s">
        <v>2689</v>
      </c>
      <c r="D34" s="84">
        <v>2968</v>
      </c>
      <c r="E34" s="84" t="s">
        <v>462</v>
      </c>
      <c r="F34" s="84" t="s">
        <v>188</v>
      </c>
      <c r="G34" s="94">
        <v>5.95</v>
      </c>
      <c r="H34" s="97" t="s">
        <v>191</v>
      </c>
      <c r="I34" s="98">
        <v>0.05</v>
      </c>
      <c r="J34" s="98">
        <v>2.0799999999999996E-2</v>
      </c>
      <c r="K34" s="94">
        <v>3893333.7</v>
      </c>
      <c r="L34" s="96">
        <v>118</v>
      </c>
      <c r="M34" s="94">
        <v>4594.1338100000003</v>
      </c>
      <c r="N34" s="95">
        <f t="shared" si="3"/>
        <v>2.4083213493012916E-3</v>
      </c>
      <c r="O34" s="95">
        <f>M34/'סכום נכסי הקרן'!$C$43</f>
        <v>9.2454175238012963E-5</v>
      </c>
    </row>
    <row r="35" spans="1:15" s="137" customFormat="1">
      <c r="A35" s="159"/>
      <c r="B35" s="87" t="s">
        <v>2857</v>
      </c>
      <c r="C35" s="97" t="s">
        <v>2689</v>
      </c>
      <c r="D35" s="84">
        <v>4605</v>
      </c>
      <c r="E35" s="84" t="s">
        <v>462</v>
      </c>
      <c r="F35" s="84" t="s">
        <v>188</v>
      </c>
      <c r="G35" s="94">
        <v>7.5699999999999994</v>
      </c>
      <c r="H35" s="97" t="s">
        <v>191</v>
      </c>
      <c r="I35" s="98">
        <v>0.05</v>
      </c>
      <c r="J35" s="98">
        <v>3.6600000000000008E-2</v>
      </c>
      <c r="K35" s="94">
        <v>11047160.76</v>
      </c>
      <c r="L35" s="96">
        <v>110.42</v>
      </c>
      <c r="M35" s="94">
        <v>12198.275039999999</v>
      </c>
      <c r="N35" s="95">
        <f t="shared" si="3"/>
        <v>6.3945386482944129E-3</v>
      </c>
      <c r="O35" s="95">
        <f>M35/'סכום נכסי הקרן'!$C$43</f>
        <v>2.4548293645579284E-4</v>
      </c>
    </row>
    <row r="36" spans="1:15" s="137" customFormat="1">
      <c r="A36" s="159"/>
      <c r="B36" s="87" t="s">
        <v>2857</v>
      </c>
      <c r="C36" s="97" t="s">
        <v>2689</v>
      </c>
      <c r="D36" s="84">
        <v>4606</v>
      </c>
      <c r="E36" s="84" t="s">
        <v>462</v>
      </c>
      <c r="F36" s="84" t="s">
        <v>188</v>
      </c>
      <c r="G36" s="94">
        <v>8.8400000000000016</v>
      </c>
      <c r="H36" s="97" t="s">
        <v>191</v>
      </c>
      <c r="I36" s="98">
        <v>4.0999999999999995E-2</v>
      </c>
      <c r="J36" s="98">
        <v>3.0000000000000006E-2</v>
      </c>
      <c r="K36" s="94">
        <v>27719687.850000001</v>
      </c>
      <c r="L36" s="96">
        <v>109.96</v>
      </c>
      <c r="M36" s="94">
        <v>30480.569369999994</v>
      </c>
      <c r="N36" s="95">
        <f t="shared" si="3"/>
        <v>1.597842139313526E-2</v>
      </c>
      <c r="O36" s="95">
        <f>M36/'סכום נכסי הקרן'!$C$43</f>
        <v>6.1340309586855278E-4</v>
      </c>
    </row>
    <row r="37" spans="1:15" s="137" customFormat="1">
      <c r="A37" s="159"/>
      <c r="B37" s="87" t="s">
        <v>2871</v>
      </c>
      <c r="C37" s="97" t="s">
        <v>2692</v>
      </c>
      <c r="D37" s="84">
        <v>90145563</v>
      </c>
      <c r="E37" s="84" t="s">
        <v>462</v>
      </c>
      <c r="F37" s="84" t="s">
        <v>188</v>
      </c>
      <c r="G37" s="94">
        <v>6.97</v>
      </c>
      <c r="H37" s="97" t="s">
        <v>191</v>
      </c>
      <c r="I37" s="98">
        <v>2.4799999999999999E-2</v>
      </c>
      <c r="J37" s="98">
        <v>2.3900000000000001E-2</v>
      </c>
      <c r="K37" s="94">
        <v>135549852.38000003</v>
      </c>
      <c r="L37" s="96">
        <v>100.77</v>
      </c>
      <c r="M37" s="94">
        <v>136593.58593999999</v>
      </c>
      <c r="N37" s="95">
        <f t="shared" si="3"/>
        <v>7.1604629469188816E-2</v>
      </c>
      <c r="O37" s="95">
        <f>M37/'סכום נכסי הקרן'!$C$43</f>
        <v>2.748863627654185E-3</v>
      </c>
    </row>
    <row r="38" spans="1:15" s="137" customFormat="1">
      <c r="A38" s="159"/>
      <c r="B38" s="87" t="s">
        <v>2894</v>
      </c>
      <c r="C38" s="97" t="s">
        <v>2692</v>
      </c>
      <c r="D38" s="84">
        <v>422332</v>
      </c>
      <c r="E38" s="84" t="s">
        <v>462</v>
      </c>
      <c r="F38" s="84" t="s">
        <v>188</v>
      </c>
      <c r="G38" s="94">
        <v>0.5</v>
      </c>
      <c r="H38" s="97" t="s">
        <v>191</v>
      </c>
      <c r="I38" s="98">
        <v>0.02</v>
      </c>
      <c r="J38" s="98">
        <v>1.9100000000000002E-2</v>
      </c>
      <c r="K38" s="94">
        <v>14377126.609999999</v>
      </c>
      <c r="L38" s="96">
        <v>100.06</v>
      </c>
      <c r="M38" s="94">
        <v>14385.75339</v>
      </c>
      <c r="N38" s="95">
        <f t="shared" si="3"/>
        <v>7.5412511798215185E-3</v>
      </c>
      <c r="O38" s="95">
        <f>M38/'סכום נכסי הקרן'!$C$43</f>
        <v>2.8950462042591198E-4</v>
      </c>
    </row>
    <row r="39" spans="1:15" s="137" customFormat="1">
      <c r="A39" s="159"/>
      <c r="B39" s="87" t="s">
        <v>2859</v>
      </c>
      <c r="C39" s="97" t="s">
        <v>2692</v>
      </c>
      <c r="D39" s="84">
        <v>90150300</v>
      </c>
      <c r="E39" s="84" t="s">
        <v>462</v>
      </c>
      <c r="F39" s="84" t="s">
        <v>187</v>
      </c>
      <c r="G39" s="94">
        <v>5.87</v>
      </c>
      <c r="H39" s="97" t="s">
        <v>191</v>
      </c>
      <c r="I39" s="98">
        <v>4.7039999999999998E-2</v>
      </c>
      <c r="J39" s="98">
        <v>1.1300000000000001E-2</v>
      </c>
      <c r="K39" s="94">
        <v>23312539.210000001</v>
      </c>
      <c r="L39" s="96">
        <v>145.4</v>
      </c>
      <c r="M39" s="94">
        <v>33896.433389999998</v>
      </c>
      <c r="N39" s="95">
        <f t="shared" si="3"/>
        <v>1.7769074122441841E-2</v>
      </c>
      <c r="O39" s="95">
        <f>M39/'סכום נכסי הקרן'!$C$43</f>
        <v>6.8214530141922302E-4</v>
      </c>
    </row>
    <row r="40" spans="1:15" s="137" customFormat="1">
      <c r="A40" s="159"/>
      <c r="B40" s="87" t="s">
        <v>2865</v>
      </c>
      <c r="C40" s="97" t="s">
        <v>2689</v>
      </c>
      <c r="D40" s="84">
        <v>414968</v>
      </c>
      <c r="E40" s="84" t="s">
        <v>462</v>
      </c>
      <c r="F40" s="84" t="s">
        <v>188</v>
      </c>
      <c r="G40" s="94">
        <v>7.2200000000000015</v>
      </c>
      <c r="H40" s="97" t="s">
        <v>191</v>
      </c>
      <c r="I40" s="98">
        <v>2.5399999999999999E-2</v>
      </c>
      <c r="J40" s="98">
        <v>2.1300000000000003E-2</v>
      </c>
      <c r="K40" s="94">
        <v>24871888.829999998</v>
      </c>
      <c r="L40" s="96">
        <v>103.7</v>
      </c>
      <c r="M40" s="94">
        <v>25792.147489999999</v>
      </c>
      <c r="N40" s="95">
        <f t="shared" si="3"/>
        <v>1.3520672669413328E-2</v>
      </c>
      <c r="O40" s="95">
        <f>M40/'סכום נכסי הקרן'!$C$43</f>
        <v>5.1905143002465919E-4</v>
      </c>
    </row>
    <row r="41" spans="1:15" s="137" customFormat="1">
      <c r="A41" s="159"/>
      <c r="B41" s="87" t="s">
        <v>2866</v>
      </c>
      <c r="C41" s="97" t="s">
        <v>2692</v>
      </c>
      <c r="D41" s="84">
        <v>90145980</v>
      </c>
      <c r="E41" s="84" t="s">
        <v>462</v>
      </c>
      <c r="F41" s="84" t="s">
        <v>188</v>
      </c>
      <c r="G41" s="94">
        <v>6.5100000000000007</v>
      </c>
      <c r="H41" s="97" t="s">
        <v>191</v>
      </c>
      <c r="I41" s="98">
        <v>2.3599999999999999E-2</v>
      </c>
      <c r="J41" s="98">
        <v>1.72E-2</v>
      </c>
      <c r="K41" s="94">
        <v>48045660.049999997</v>
      </c>
      <c r="L41" s="96">
        <v>104.24</v>
      </c>
      <c r="M41" s="94">
        <v>50082.797159999995</v>
      </c>
      <c r="N41" s="95">
        <f t="shared" si="3"/>
        <v>2.6254235209826001E-2</v>
      </c>
      <c r="O41" s="95">
        <f>M41/'סכום נכסי הקרן'!$C$43</f>
        <v>1.0078861209835979E-3</v>
      </c>
    </row>
    <row r="42" spans="1:15" s="137" customFormat="1">
      <c r="A42" s="159"/>
      <c r="B42" s="87" t="s">
        <v>2867</v>
      </c>
      <c r="C42" s="97" t="s">
        <v>2689</v>
      </c>
      <c r="D42" s="84">
        <v>4176</v>
      </c>
      <c r="E42" s="84" t="s">
        <v>462</v>
      </c>
      <c r="F42" s="84" t="s">
        <v>188</v>
      </c>
      <c r="G42" s="94">
        <v>1.85</v>
      </c>
      <c r="H42" s="97" t="s">
        <v>191</v>
      </c>
      <c r="I42" s="98">
        <v>1E-3</v>
      </c>
      <c r="J42" s="98">
        <v>2.0299999999999995E-2</v>
      </c>
      <c r="K42" s="94">
        <v>2346044.2600000002</v>
      </c>
      <c r="L42" s="96">
        <v>102.75</v>
      </c>
      <c r="M42" s="94">
        <v>2410.56041</v>
      </c>
      <c r="N42" s="95">
        <f t="shared" si="3"/>
        <v>1.2636558575083111E-3</v>
      </c>
      <c r="O42" s="95">
        <f>M42/'סכום נכסי הקרן'!$C$43</f>
        <v>4.8511076034147196E-5</v>
      </c>
    </row>
    <row r="43" spans="1:15" s="137" customFormat="1">
      <c r="A43" s="159"/>
      <c r="B43" s="87" t="s">
        <v>2868</v>
      </c>
      <c r="C43" s="97" t="s">
        <v>2689</v>
      </c>
      <c r="D43" s="84">
        <v>4260</v>
      </c>
      <c r="E43" s="84" t="s">
        <v>462</v>
      </c>
      <c r="F43" s="84" t="s">
        <v>188</v>
      </c>
      <c r="G43" s="94">
        <v>1.8500000000000003</v>
      </c>
      <c r="H43" s="97" t="s">
        <v>191</v>
      </c>
      <c r="I43" s="98">
        <v>1E-3</v>
      </c>
      <c r="J43" s="98">
        <v>2.0199999999999999E-2</v>
      </c>
      <c r="K43" s="94">
        <v>4405740.7200000007</v>
      </c>
      <c r="L43" s="96">
        <v>102.78</v>
      </c>
      <c r="M43" s="94">
        <v>4528.2201899999991</v>
      </c>
      <c r="N43" s="95">
        <f t="shared" si="3"/>
        <v>2.3737683334726701E-3</v>
      </c>
      <c r="O43" s="95">
        <f>M43/'סכום נכסי הקרן'!$C$43</f>
        <v>9.1127703344489268E-5</v>
      </c>
    </row>
    <row r="44" spans="1:15" s="137" customFormat="1">
      <c r="A44" s="159"/>
      <c r="B44" s="87" t="s">
        <v>2868</v>
      </c>
      <c r="C44" s="97" t="s">
        <v>2689</v>
      </c>
      <c r="D44" s="84">
        <v>4280</v>
      </c>
      <c r="E44" s="84" t="s">
        <v>462</v>
      </c>
      <c r="F44" s="84" t="s">
        <v>188</v>
      </c>
      <c r="G44" s="94">
        <v>1.8500000000000003</v>
      </c>
      <c r="H44" s="97" t="s">
        <v>191</v>
      </c>
      <c r="I44" s="98">
        <v>1E-3</v>
      </c>
      <c r="J44" s="98">
        <v>2.0199999999999996E-2</v>
      </c>
      <c r="K44" s="94">
        <v>4581696.2299999995</v>
      </c>
      <c r="L44" s="96">
        <v>102.78</v>
      </c>
      <c r="M44" s="94">
        <v>4709.0672500000001</v>
      </c>
      <c r="N44" s="95">
        <f t="shared" si="3"/>
        <v>2.4685713700338483E-3</v>
      </c>
      <c r="O44" s="95">
        <f>M44/'סכום נכסי הקרן'!$C$43</f>
        <v>9.4767141477554778E-5</v>
      </c>
    </row>
    <row r="45" spans="1:15" s="137" customFormat="1">
      <c r="A45" s="159"/>
      <c r="B45" s="87" t="s">
        <v>2868</v>
      </c>
      <c r="C45" s="97" t="s">
        <v>2689</v>
      </c>
      <c r="D45" s="84">
        <v>4344</v>
      </c>
      <c r="E45" s="84" t="s">
        <v>462</v>
      </c>
      <c r="F45" s="84" t="s">
        <v>188</v>
      </c>
      <c r="G45" s="94">
        <v>1.8499999999999999</v>
      </c>
      <c r="H45" s="97" t="s">
        <v>191</v>
      </c>
      <c r="I45" s="98">
        <v>1E-3</v>
      </c>
      <c r="J45" s="98">
        <v>2.0200000000000006E-2</v>
      </c>
      <c r="K45" s="94">
        <v>3600380.89</v>
      </c>
      <c r="L45" s="96">
        <v>102.78</v>
      </c>
      <c r="M45" s="94">
        <v>3700.47138</v>
      </c>
      <c r="N45" s="95">
        <f t="shared" si="3"/>
        <v>1.9398486407892442E-3</v>
      </c>
      <c r="O45" s="95">
        <f>M45/'סכום נכסי הקרן'!$C$43</f>
        <v>7.4469757211919694E-5</v>
      </c>
    </row>
    <row r="46" spans="1:15" s="137" customFormat="1">
      <c r="A46" s="159"/>
      <c r="B46" s="87" t="s">
        <v>2868</v>
      </c>
      <c r="C46" s="97" t="s">
        <v>2689</v>
      </c>
      <c r="D46" s="84">
        <v>4452</v>
      </c>
      <c r="E46" s="84" t="s">
        <v>462</v>
      </c>
      <c r="F46" s="84" t="s">
        <v>188</v>
      </c>
      <c r="G46" s="94">
        <v>1.8500000000000008</v>
      </c>
      <c r="H46" s="97" t="s">
        <v>191</v>
      </c>
      <c r="I46" s="98">
        <v>1E-3</v>
      </c>
      <c r="J46" s="98">
        <v>2.0400000000000008E-2</v>
      </c>
      <c r="K46" s="94">
        <v>1424747.76</v>
      </c>
      <c r="L46" s="96">
        <v>102.73</v>
      </c>
      <c r="M46" s="94">
        <v>1463.6433299999997</v>
      </c>
      <c r="N46" s="95">
        <f t="shared" si="3"/>
        <v>7.6726617577589336E-4</v>
      </c>
      <c r="O46" s="95">
        <f>M46/'סכום נכסי הקרן'!$C$43</f>
        <v>2.9454940259515165E-5</v>
      </c>
    </row>
    <row r="47" spans="1:15" s="137" customFormat="1">
      <c r="A47" s="159"/>
      <c r="B47" s="87" t="s">
        <v>2868</v>
      </c>
      <c r="C47" s="97" t="s">
        <v>2689</v>
      </c>
      <c r="D47" s="84">
        <v>4464</v>
      </c>
      <c r="E47" s="84" t="s">
        <v>462</v>
      </c>
      <c r="F47" s="84" t="s">
        <v>188</v>
      </c>
      <c r="G47" s="94">
        <v>1.85</v>
      </c>
      <c r="H47" s="97" t="s">
        <v>191</v>
      </c>
      <c r="I47" s="98">
        <v>1E-3</v>
      </c>
      <c r="J47" s="98">
        <v>2.0200000000000006E-2</v>
      </c>
      <c r="K47" s="94">
        <v>2228829.2199999997</v>
      </c>
      <c r="L47" s="96">
        <v>102.78</v>
      </c>
      <c r="M47" s="94">
        <v>2290.7905999999998</v>
      </c>
      <c r="N47" s="95">
        <f t="shared" si="3"/>
        <v>1.2008705311869691E-3</v>
      </c>
      <c r="O47" s="95">
        <f>M47/'סכום נכסי הקרן'!$C$43</f>
        <v>4.6100780761976287E-5</v>
      </c>
    </row>
    <row r="48" spans="1:15" s="137" customFormat="1">
      <c r="A48" s="159"/>
      <c r="B48" s="87" t="s">
        <v>2868</v>
      </c>
      <c r="C48" s="97" t="s">
        <v>2689</v>
      </c>
      <c r="D48" s="84">
        <v>4495</v>
      </c>
      <c r="E48" s="84" t="s">
        <v>462</v>
      </c>
      <c r="F48" s="84" t="s">
        <v>188</v>
      </c>
      <c r="G48" s="94">
        <v>1.8499999999999999</v>
      </c>
      <c r="H48" s="97" t="s">
        <v>191</v>
      </c>
      <c r="I48" s="98">
        <v>1E-3</v>
      </c>
      <c r="J48" s="98">
        <v>2.0199999999999999E-2</v>
      </c>
      <c r="K48" s="94">
        <v>1008129.08</v>
      </c>
      <c r="L48" s="96">
        <v>102.78</v>
      </c>
      <c r="M48" s="94">
        <v>1036.1550500000001</v>
      </c>
      <c r="N48" s="95">
        <f t="shared" si="3"/>
        <v>5.4316970974368454E-4</v>
      </c>
      <c r="O48" s="95">
        <f>M48/'סכום נכסי הקרן'!$C$43</f>
        <v>2.085199616039309E-5</v>
      </c>
    </row>
    <row r="49" spans="1:15" s="137" customFormat="1">
      <c r="A49" s="159"/>
      <c r="B49" s="87" t="s">
        <v>2868</v>
      </c>
      <c r="C49" s="97" t="s">
        <v>2689</v>
      </c>
      <c r="D49" s="84">
        <v>4680</v>
      </c>
      <c r="E49" s="84" t="s">
        <v>462</v>
      </c>
      <c r="F49" s="84" t="s">
        <v>188</v>
      </c>
      <c r="G49" s="94">
        <v>1.8499999999999999</v>
      </c>
      <c r="H49" s="97" t="s">
        <v>191</v>
      </c>
      <c r="I49" s="98">
        <v>1E-3</v>
      </c>
      <c r="J49" s="98">
        <v>2.3599999999999999E-2</v>
      </c>
      <c r="K49" s="94">
        <v>430036.12000000005</v>
      </c>
      <c r="L49" s="96">
        <v>102.14</v>
      </c>
      <c r="M49" s="94">
        <v>439.23889000000003</v>
      </c>
      <c r="N49" s="95">
        <f t="shared" si="3"/>
        <v>2.3025633122131497E-4</v>
      </c>
      <c r="O49" s="95">
        <f>M49/'סכום נכסי הקרן'!$C$43</f>
        <v>8.8394180463390326E-6</v>
      </c>
    </row>
    <row r="50" spans="1:15" s="137" customFormat="1">
      <c r="A50" s="159"/>
      <c r="B50" s="87" t="s">
        <v>2868</v>
      </c>
      <c r="C50" s="97" t="s">
        <v>2689</v>
      </c>
      <c r="D50" s="84">
        <v>4859</v>
      </c>
      <c r="E50" s="84" t="s">
        <v>462</v>
      </c>
      <c r="F50" s="84" t="s">
        <v>188</v>
      </c>
      <c r="G50" s="94">
        <v>1.8499999999999996</v>
      </c>
      <c r="H50" s="97" t="s">
        <v>191</v>
      </c>
      <c r="I50" s="98">
        <v>1E-3</v>
      </c>
      <c r="J50" s="98">
        <v>3.1200000000000002E-2</v>
      </c>
      <c r="K50" s="94">
        <v>4515869.47</v>
      </c>
      <c r="L50" s="96">
        <v>100.76</v>
      </c>
      <c r="M50" s="94">
        <v>4550.18995</v>
      </c>
      <c r="N50" s="95">
        <f t="shared" si="3"/>
        <v>2.3852852470488176E-3</v>
      </c>
      <c r="O50" s="95">
        <f>M50/'סכום נכסי הקרן'!$C$43</f>
        <v>9.1569831529035369E-5</v>
      </c>
    </row>
    <row r="51" spans="1:15" s="137" customFormat="1">
      <c r="A51" s="159"/>
      <c r="B51" s="87" t="s">
        <v>2895</v>
      </c>
      <c r="C51" s="97" t="s">
        <v>2692</v>
      </c>
      <c r="D51" s="84">
        <v>90143221</v>
      </c>
      <c r="E51" s="84" t="s">
        <v>462</v>
      </c>
      <c r="F51" s="84" t="s">
        <v>189</v>
      </c>
      <c r="G51" s="94">
        <v>6.5000000000000018</v>
      </c>
      <c r="H51" s="97" t="s">
        <v>191</v>
      </c>
      <c r="I51" s="98">
        <v>2.3269999999999999E-2</v>
      </c>
      <c r="J51" s="98">
        <v>2.3700000000000006E-2</v>
      </c>
      <c r="K51" s="94">
        <v>45076159.280000001</v>
      </c>
      <c r="L51" s="96">
        <v>100.16</v>
      </c>
      <c r="M51" s="94">
        <v>45148.279989999988</v>
      </c>
      <c r="N51" s="95">
        <f t="shared" si="3"/>
        <v>2.3667479242218518E-2</v>
      </c>
      <c r="O51" s="95">
        <f>M51/'סכום נכסי הקרן'!$C$43</f>
        <v>9.0858193568600751E-4</v>
      </c>
    </row>
    <row r="52" spans="1:15" s="137" customFormat="1">
      <c r="A52" s="159"/>
      <c r="B52" s="87" t="s">
        <v>2869</v>
      </c>
      <c r="C52" s="97" t="s">
        <v>2692</v>
      </c>
      <c r="D52" s="84">
        <v>95350502</v>
      </c>
      <c r="E52" s="84" t="s">
        <v>462</v>
      </c>
      <c r="F52" s="84" t="s">
        <v>188</v>
      </c>
      <c r="G52" s="94">
        <v>7.3399999999999981</v>
      </c>
      <c r="H52" s="97" t="s">
        <v>191</v>
      </c>
      <c r="I52" s="98">
        <v>5.3499999999999999E-2</v>
      </c>
      <c r="J52" s="98">
        <v>3.1199999999999995E-2</v>
      </c>
      <c r="K52" s="94">
        <v>780364.9099999998</v>
      </c>
      <c r="L52" s="96">
        <v>118.66</v>
      </c>
      <c r="M52" s="94">
        <v>925.98098000000005</v>
      </c>
      <c r="N52" s="95">
        <f t="shared" si="3"/>
        <v>4.8541462991930843E-4</v>
      </c>
      <c r="O52" s="95">
        <f>M52/'סכום נכסי הקרן'!$C$43</f>
        <v>1.8634809374868201E-5</v>
      </c>
    </row>
    <row r="53" spans="1:15" s="137" customFormat="1">
      <c r="A53" s="159"/>
      <c r="B53" s="87" t="s">
        <v>2869</v>
      </c>
      <c r="C53" s="97" t="s">
        <v>2692</v>
      </c>
      <c r="D53" s="84">
        <v>95350101</v>
      </c>
      <c r="E53" s="84" t="s">
        <v>462</v>
      </c>
      <c r="F53" s="84" t="s">
        <v>187</v>
      </c>
      <c r="G53" s="94">
        <v>7.6400000000000023</v>
      </c>
      <c r="H53" s="97" t="s">
        <v>191</v>
      </c>
      <c r="I53" s="98">
        <v>5.3499999999999999E-2</v>
      </c>
      <c r="J53" s="98">
        <v>1.7200000000000003E-2</v>
      </c>
      <c r="K53" s="94">
        <v>3875728.02</v>
      </c>
      <c r="L53" s="96">
        <v>132.07</v>
      </c>
      <c r="M53" s="94">
        <v>5118.6736899999996</v>
      </c>
      <c r="N53" s="95">
        <f t="shared" si="3"/>
        <v>2.6832938781410506E-3</v>
      </c>
      <c r="O53" s="95">
        <f>M53/'סכום נכסי הקרן'!$C$43</f>
        <v>1.0301022431940579E-4</v>
      </c>
    </row>
    <row r="54" spans="1:15" s="137" customFormat="1">
      <c r="A54" s="159"/>
      <c r="B54" s="87" t="s">
        <v>2869</v>
      </c>
      <c r="C54" s="97" t="s">
        <v>2692</v>
      </c>
      <c r="D54" s="84">
        <v>95350102</v>
      </c>
      <c r="E54" s="84" t="s">
        <v>462</v>
      </c>
      <c r="F54" s="84" t="s">
        <v>188</v>
      </c>
      <c r="G54" s="94">
        <v>7.3400000000000007</v>
      </c>
      <c r="H54" s="97" t="s">
        <v>191</v>
      </c>
      <c r="I54" s="98">
        <v>5.3499999999999999E-2</v>
      </c>
      <c r="J54" s="98">
        <v>3.1200000000000002E-2</v>
      </c>
      <c r="K54" s="94">
        <v>610720.43999999994</v>
      </c>
      <c r="L54" s="96">
        <v>118.66</v>
      </c>
      <c r="M54" s="94">
        <v>724.68085999999994</v>
      </c>
      <c r="N54" s="95">
        <f t="shared" si="3"/>
        <v>3.7988975914657135E-4</v>
      </c>
      <c r="O54" s="95">
        <f>M54/'סכום נכסי הקרן'!$C$43</f>
        <v>1.4583765731036451E-5</v>
      </c>
    </row>
    <row r="55" spans="1:15" s="137" customFormat="1">
      <c r="A55" s="159"/>
      <c r="B55" s="87" t="s">
        <v>2869</v>
      </c>
      <c r="C55" s="97" t="s">
        <v>2692</v>
      </c>
      <c r="D55" s="84">
        <v>95350202</v>
      </c>
      <c r="E55" s="84" t="s">
        <v>462</v>
      </c>
      <c r="F55" s="84" t="s">
        <v>188</v>
      </c>
      <c r="G55" s="94">
        <v>7.34</v>
      </c>
      <c r="H55" s="97" t="s">
        <v>191</v>
      </c>
      <c r="I55" s="98">
        <v>5.3499999999999999E-2</v>
      </c>
      <c r="J55" s="98">
        <v>3.1200000000000002E-2</v>
      </c>
      <c r="K55" s="94">
        <v>780365.05</v>
      </c>
      <c r="L55" s="96">
        <v>118.66</v>
      </c>
      <c r="M55" s="94">
        <v>925.98113999999998</v>
      </c>
      <c r="N55" s="95">
        <f t="shared" si="3"/>
        <v>4.8541471379396939E-4</v>
      </c>
      <c r="O55" s="95">
        <f>M55/'סכום נכסי הקרן'!$C$43</f>
        <v>1.863481259477181E-5</v>
      </c>
    </row>
    <row r="56" spans="1:15" s="137" customFormat="1">
      <c r="A56" s="159"/>
      <c r="B56" s="87" t="s">
        <v>2869</v>
      </c>
      <c r="C56" s="97" t="s">
        <v>2692</v>
      </c>
      <c r="D56" s="84">
        <v>95350201</v>
      </c>
      <c r="E56" s="84" t="s">
        <v>462</v>
      </c>
      <c r="F56" s="84" t="s">
        <v>187</v>
      </c>
      <c r="G56" s="94">
        <v>7.6400000000000006</v>
      </c>
      <c r="H56" s="97" t="s">
        <v>191</v>
      </c>
      <c r="I56" s="98">
        <v>5.3499999999999999E-2</v>
      </c>
      <c r="J56" s="98">
        <v>1.72E-2</v>
      </c>
      <c r="K56" s="94">
        <v>4117961.8400000008</v>
      </c>
      <c r="L56" s="96">
        <v>132.07</v>
      </c>
      <c r="M56" s="94">
        <v>5438.5919000000004</v>
      </c>
      <c r="N56" s="95">
        <f t="shared" si="3"/>
        <v>2.8510003244566085E-3</v>
      </c>
      <c r="O56" s="95">
        <f>M56/'סכום נכסי הקרן'!$C$43</f>
        <v>1.0944838556425022E-4</v>
      </c>
    </row>
    <row r="57" spans="1:15" s="137" customFormat="1">
      <c r="A57" s="159"/>
      <c r="B57" s="87" t="s">
        <v>2869</v>
      </c>
      <c r="C57" s="97" t="s">
        <v>2692</v>
      </c>
      <c r="D57" s="84">
        <v>95350301</v>
      </c>
      <c r="E57" s="84" t="s">
        <v>462</v>
      </c>
      <c r="F57" s="84" t="s">
        <v>187</v>
      </c>
      <c r="G57" s="94">
        <v>7.63</v>
      </c>
      <c r="H57" s="97" t="s">
        <v>191</v>
      </c>
      <c r="I57" s="98">
        <v>5.3499999999999999E-2</v>
      </c>
      <c r="J57" s="98">
        <v>1.7600000000000001E-2</v>
      </c>
      <c r="K57" s="94">
        <v>5188036.92</v>
      </c>
      <c r="L57" s="96">
        <v>131.65</v>
      </c>
      <c r="M57" s="94">
        <v>6830.0502500000002</v>
      </c>
      <c r="N57" s="95">
        <f t="shared" si="3"/>
        <v>3.5804259331914464E-3</v>
      </c>
      <c r="O57" s="95">
        <f>M57/'סכום נכסי הקרן'!$C$43</f>
        <v>1.3745064658835746E-4</v>
      </c>
    </row>
    <row r="58" spans="1:15" s="137" customFormat="1">
      <c r="A58" s="159"/>
      <c r="B58" s="87" t="s">
        <v>2869</v>
      </c>
      <c r="C58" s="97" t="s">
        <v>2692</v>
      </c>
      <c r="D58" s="84">
        <v>95350302</v>
      </c>
      <c r="E58" s="84" t="s">
        <v>462</v>
      </c>
      <c r="F58" s="84" t="s">
        <v>188</v>
      </c>
      <c r="G58" s="94">
        <v>7.339999999999999</v>
      </c>
      <c r="H58" s="97" t="s">
        <v>191</v>
      </c>
      <c r="I58" s="98">
        <v>5.3499999999999999E-2</v>
      </c>
      <c r="J58" s="98">
        <v>3.1200000000000002E-2</v>
      </c>
      <c r="K58" s="94">
        <v>916080.5299999998</v>
      </c>
      <c r="L58" s="96">
        <v>118.66</v>
      </c>
      <c r="M58" s="94">
        <v>1087.0211100000001</v>
      </c>
      <c r="N58" s="95">
        <f t="shared" si="3"/>
        <v>5.6983454436086353E-4</v>
      </c>
      <c r="O58" s="95">
        <f>M58/'סכום נכסי הקרן'!$C$43</f>
        <v>2.1875644974163121E-5</v>
      </c>
    </row>
    <row r="59" spans="1:15" s="137" customFormat="1">
      <c r="A59" s="159"/>
      <c r="B59" s="87" t="s">
        <v>2869</v>
      </c>
      <c r="C59" s="97" t="s">
        <v>2692</v>
      </c>
      <c r="D59" s="84">
        <v>95350401</v>
      </c>
      <c r="E59" s="84" t="s">
        <v>462</v>
      </c>
      <c r="F59" s="84" t="s">
        <v>187</v>
      </c>
      <c r="G59" s="94">
        <v>7.6300000000000017</v>
      </c>
      <c r="H59" s="97" t="s">
        <v>191</v>
      </c>
      <c r="I59" s="98">
        <v>5.3499999999999999E-2</v>
      </c>
      <c r="J59" s="98">
        <v>1.7600000000000001E-2</v>
      </c>
      <c r="K59" s="94">
        <v>3737145.23</v>
      </c>
      <c r="L59" s="96">
        <v>131.65</v>
      </c>
      <c r="M59" s="94">
        <v>4919.9514300000001</v>
      </c>
      <c r="N59" s="95">
        <f t="shared" si="3"/>
        <v>2.5791203644532981E-3</v>
      </c>
      <c r="O59" s="95">
        <f>M59/'סכום נכסי הקרן'!$C$43</f>
        <v>9.9011058555069042E-5</v>
      </c>
    </row>
    <row r="60" spans="1:15" s="137" customFormat="1">
      <c r="A60" s="159"/>
      <c r="B60" s="87" t="s">
        <v>2869</v>
      </c>
      <c r="C60" s="97" t="s">
        <v>2692</v>
      </c>
      <c r="D60" s="84">
        <v>95350402</v>
      </c>
      <c r="E60" s="84" t="s">
        <v>462</v>
      </c>
      <c r="F60" s="84" t="s">
        <v>188</v>
      </c>
      <c r="G60" s="94">
        <v>7.339999999999999</v>
      </c>
      <c r="H60" s="97" t="s">
        <v>191</v>
      </c>
      <c r="I60" s="98">
        <v>5.3499999999999999E-2</v>
      </c>
      <c r="J60" s="98">
        <v>3.1199999999999988E-2</v>
      </c>
      <c r="K60" s="94">
        <v>746436.05</v>
      </c>
      <c r="L60" s="96">
        <v>118.66</v>
      </c>
      <c r="M60" s="94">
        <v>885.72098000000005</v>
      </c>
      <c r="N60" s="95">
        <f t="shared" si="3"/>
        <v>4.6430966834596016E-4</v>
      </c>
      <c r="O60" s="95">
        <f>M60/'סכום נכסי הקרן'!$C$43</f>
        <v>1.7824601129087396E-5</v>
      </c>
    </row>
    <row r="61" spans="1:15" s="137" customFormat="1">
      <c r="A61" s="159"/>
      <c r="B61" s="87" t="s">
        <v>2869</v>
      </c>
      <c r="C61" s="97" t="s">
        <v>2692</v>
      </c>
      <c r="D61" s="84">
        <v>95350501</v>
      </c>
      <c r="E61" s="84" t="s">
        <v>462</v>
      </c>
      <c r="F61" s="84" t="s">
        <v>187</v>
      </c>
      <c r="G61" s="94">
        <v>7.6300000000000008</v>
      </c>
      <c r="H61" s="97" t="s">
        <v>191</v>
      </c>
      <c r="I61" s="98">
        <v>5.3499999999999999E-2</v>
      </c>
      <c r="J61" s="98">
        <v>1.7600000000000005E-2</v>
      </c>
      <c r="K61" s="94">
        <v>4488238.3099999996</v>
      </c>
      <c r="L61" s="96">
        <v>131.65</v>
      </c>
      <c r="M61" s="94">
        <v>5908.7654299999995</v>
      </c>
      <c r="N61" s="95">
        <f t="shared" si="3"/>
        <v>3.0974731084470577E-3</v>
      </c>
      <c r="O61" s="95">
        <f>M61/'סכום נכסי הקרן'!$C$43</f>
        <v>1.189103446043364E-4</v>
      </c>
    </row>
    <row r="62" spans="1:15" s="137" customFormat="1">
      <c r="A62" s="159"/>
      <c r="B62" s="87" t="s">
        <v>2857</v>
      </c>
      <c r="C62" s="97" t="s">
        <v>2689</v>
      </c>
      <c r="D62" s="84">
        <v>9922</v>
      </c>
      <c r="E62" s="84" t="s">
        <v>462</v>
      </c>
      <c r="F62" s="84" t="s">
        <v>188</v>
      </c>
      <c r="G62" s="94">
        <v>5.2100000000000009</v>
      </c>
      <c r="H62" s="97" t="s">
        <v>191</v>
      </c>
      <c r="I62" s="98">
        <v>5.7000000000000002E-2</v>
      </c>
      <c r="J62" s="98">
        <v>1.9399999999999997E-2</v>
      </c>
      <c r="K62" s="94">
        <v>10477279.369999999</v>
      </c>
      <c r="L62" s="96">
        <v>126.63</v>
      </c>
      <c r="M62" s="94">
        <v>13267.379279999999</v>
      </c>
      <c r="N62" s="95">
        <f t="shared" si="3"/>
        <v>6.9549808714216782E-3</v>
      </c>
      <c r="O62" s="95">
        <f>M62/'סכום נכסי הקרן'!$C$43</f>
        <v>2.6699801521503833E-4</v>
      </c>
    </row>
    <row r="63" spans="1:15" s="137" customFormat="1">
      <c r="A63" s="159"/>
      <c r="B63" s="87" t="s">
        <v>2870</v>
      </c>
      <c r="C63" s="97" t="s">
        <v>2689</v>
      </c>
      <c r="D63" s="84">
        <v>4069</v>
      </c>
      <c r="E63" s="84" t="s">
        <v>566</v>
      </c>
      <c r="F63" s="84" t="s">
        <v>187</v>
      </c>
      <c r="G63" s="94">
        <v>6.7599999999999989</v>
      </c>
      <c r="H63" s="97" t="s">
        <v>191</v>
      </c>
      <c r="I63" s="98">
        <v>2.9779E-2</v>
      </c>
      <c r="J63" s="98">
        <v>2.0200000000000006E-2</v>
      </c>
      <c r="K63" s="94">
        <v>21112821.030000001</v>
      </c>
      <c r="L63" s="96">
        <v>107.38</v>
      </c>
      <c r="M63" s="94">
        <v>22670.947640000002</v>
      </c>
      <c r="N63" s="95">
        <f t="shared" si="3"/>
        <v>1.1884487798648541E-2</v>
      </c>
      <c r="O63" s="95">
        <f>M63/'סכום נכסי הקרן'!$C$43</f>
        <v>4.5623916337786781E-4</v>
      </c>
    </row>
    <row r="64" spans="1:15" s="137" customFormat="1">
      <c r="A64" s="159"/>
      <c r="B64" s="87" t="s">
        <v>2872</v>
      </c>
      <c r="C64" s="97" t="s">
        <v>2692</v>
      </c>
      <c r="D64" s="84">
        <v>90135669</v>
      </c>
      <c r="E64" s="84" t="s">
        <v>566</v>
      </c>
      <c r="F64" s="84" t="s">
        <v>188</v>
      </c>
      <c r="G64" s="94">
        <v>0.24</v>
      </c>
      <c r="H64" s="97" t="s">
        <v>191</v>
      </c>
      <c r="I64" s="98">
        <v>3.4000000000000002E-2</v>
      </c>
      <c r="J64" s="98">
        <v>2.7099999999999996E-2</v>
      </c>
      <c r="K64" s="94">
        <v>823142.33</v>
      </c>
      <c r="L64" s="96">
        <v>101.3</v>
      </c>
      <c r="M64" s="94">
        <v>833.84314000000006</v>
      </c>
      <c r="N64" s="95">
        <f t="shared" si="3"/>
        <v>4.3711444182563457E-4</v>
      </c>
      <c r="O64" s="95">
        <f>M64/'סכום נכסי הקרן'!$C$43</f>
        <v>1.6780590852353726E-5</v>
      </c>
    </row>
    <row r="65" spans="1:15" s="137" customFormat="1">
      <c r="A65" s="159"/>
      <c r="B65" s="87" t="s">
        <v>2872</v>
      </c>
      <c r="C65" s="97" t="s">
        <v>2692</v>
      </c>
      <c r="D65" s="84">
        <v>4991</v>
      </c>
      <c r="E65" s="84" t="s">
        <v>566</v>
      </c>
      <c r="F65" s="84" t="s">
        <v>188</v>
      </c>
      <c r="G65" s="84">
        <v>0.24</v>
      </c>
      <c r="H65" s="97" t="s">
        <v>191</v>
      </c>
      <c r="I65" s="98">
        <v>3.4000000000000002E-2</v>
      </c>
      <c r="J65" s="95">
        <v>2.7099999999999999E-2</v>
      </c>
      <c r="K65" s="94">
        <v>807470.18</v>
      </c>
      <c r="L65" s="96">
        <v>101.3005</v>
      </c>
      <c r="M65" s="94">
        <v>817.97169999999994</v>
      </c>
      <c r="N65" s="95">
        <f t="shared" si="3"/>
        <v>4.2879436901605423E-4</v>
      </c>
      <c r="O65" s="95">
        <f>M65/'סכום נכסי הקרן'!$C$43</f>
        <v>1.6461187683938043E-5</v>
      </c>
    </row>
    <row r="66" spans="1:15" s="137" customFormat="1">
      <c r="A66" s="159"/>
      <c r="B66" s="87" t="s">
        <v>2872</v>
      </c>
      <c r="C66" s="97" t="s">
        <v>2692</v>
      </c>
      <c r="D66" s="84">
        <v>90135664</v>
      </c>
      <c r="E66" s="84" t="s">
        <v>566</v>
      </c>
      <c r="F66" s="84" t="s">
        <v>188</v>
      </c>
      <c r="G66" s="94">
        <v>2.8</v>
      </c>
      <c r="H66" s="97" t="s">
        <v>191</v>
      </c>
      <c r="I66" s="98">
        <v>4.4000000000000004E-2</v>
      </c>
      <c r="J66" s="98">
        <v>3.0399999999999996E-2</v>
      </c>
      <c r="K66" s="94">
        <v>2816198.63</v>
      </c>
      <c r="L66" s="96">
        <v>100.05</v>
      </c>
      <c r="M66" s="94">
        <v>2817.6067699999999</v>
      </c>
      <c r="N66" s="95">
        <f t="shared" si="3"/>
        <v>1.4770363291022326E-3</v>
      </c>
      <c r="O66" s="95">
        <f>M66/'סכום נכסי הקרן'!$C$43</f>
        <v>5.6702638808291841E-5</v>
      </c>
    </row>
    <row r="67" spans="1:15" s="137" customFormat="1">
      <c r="A67" s="159"/>
      <c r="B67" s="87" t="s">
        <v>2872</v>
      </c>
      <c r="C67" s="97" t="s">
        <v>2692</v>
      </c>
      <c r="D67" s="84">
        <v>90135667</v>
      </c>
      <c r="E67" s="84" t="s">
        <v>566</v>
      </c>
      <c r="F67" s="84" t="s">
        <v>188</v>
      </c>
      <c r="G67" s="94">
        <v>2.78</v>
      </c>
      <c r="H67" s="97" t="s">
        <v>191</v>
      </c>
      <c r="I67" s="98">
        <v>4.4500000000000005E-2</v>
      </c>
      <c r="J67" s="98">
        <v>3.0899999999999997E-2</v>
      </c>
      <c r="K67" s="94">
        <v>1632578.97</v>
      </c>
      <c r="L67" s="96">
        <v>101.18</v>
      </c>
      <c r="M67" s="94">
        <v>1651.8434</v>
      </c>
      <c r="N67" s="95">
        <f t="shared" si="3"/>
        <v>8.6592378246867676E-4</v>
      </c>
      <c r="O67" s="95">
        <f>M67/'סכום נכסי הקרן'!$C$43</f>
        <v>3.3242353289086094E-5</v>
      </c>
    </row>
    <row r="68" spans="1:15" s="137" customFormat="1">
      <c r="A68" s="159"/>
      <c r="B68" s="87" t="s">
        <v>2872</v>
      </c>
      <c r="C68" s="97" t="s">
        <v>2692</v>
      </c>
      <c r="D68" s="84">
        <v>4985</v>
      </c>
      <c r="E68" s="84" t="s">
        <v>566</v>
      </c>
      <c r="F68" s="84" t="s">
        <v>188</v>
      </c>
      <c r="G68" s="84">
        <v>2.78</v>
      </c>
      <c r="H68" s="97" t="s">
        <v>191</v>
      </c>
      <c r="I68" s="98">
        <v>4.4500000000000005E-2</v>
      </c>
      <c r="J68" s="95">
        <v>3.09E-2</v>
      </c>
      <c r="K68" s="94">
        <v>1869148.7899999998</v>
      </c>
      <c r="L68" s="96">
        <v>101.1794</v>
      </c>
      <c r="M68" s="94">
        <v>1891.19298</v>
      </c>
      <c r="N68" s="95">
        <f t="shared" si="3"/>
        <v>9.9139481298276123E-4</v>
      </c>
      <c r="O68" s="95">
        <f>M68/'סכום נכסי הקרן'!$C$43</f>
        <v>3.8059119392915533E-5</v>
      </c>
    </row>
    <row r="69" spans="1:15" s="137" customFormat="1">
      <c r="A69" s="159"/>
      <c r="B69" s="87" t="s">
        <v>2872</v>
      </c>
      <c r="C69" s="97" t="s">
        <v>2692</v>
      </c>
      <c r="D69" s="84">
        <v>90135668</v>
      </c>
      <c r="E69" s="84" t="s">
        <v>566</v>
      </c>
      <c r="F69" s="84" t="s">
        <v>188</v>
      </c>
      <c r="G69" s="94">
        <v>0.24</v>
      </c>
      <c r="H69" s="97" t="s">
        <v>191</v>
      </c>
      <c r="I69" s="98">
        <v>3.4500000000000003E-2</v>
      </c>
      <c r="J69" s="98">
        <v>2.3299902241126311E-2</v>
      </c>
      <c r="K69" s="94">
        <v>1428506.16</v>
      </c>
      <c r="L69" s="96">
        <v>104.32</v>
      </c>
      <c r="M69" s="94">
        <v>1490.21766</v>
      </c>
      <c r="N69" s="95">
        <f t="shared" si="3"/>
        <v>7.8119688152570666E-4</v>
      </c>
      <c r="O69" s="95">
        <f>M69/'סכום נכסי הקרן'!$C$43</f>
        <v>2.9989732641335844E-5</v>
      </c>
    </row>
    <row r="70" spans="1:15" s="137" customFormat="1">
      <c r="A70" s="159"/>
      <c r="B70" s="87" t="s">
        <v>2872</v>
      </c>
      <c r="C70" s="97" t="s">
        <v>2692</v>
      </c>
      <c r="D70" s="84">
        <v>4984</v>
      </c>
      <c r="E70" s="84" t="s">
        <v>566</v>
      </c>
      <c r="F70" s="84" t="s">
        <v>188</v>
      </c>
      <c r="G70" s="84">
        <v>0.24</v>
      </c>
      <c r="H70" s="97" t="s">
        <v>191</v>
      </c>
      <c r="I70" s="98">
        <v>3.4500000000000003E-2</v>
      </c>
      <c r="J70" s="95">
        <v>2.3300000000000001E-2</v>
      </c>
      <c r="K70" s="94">
        <v>1401861.7</v>
      </c>
      <c r="L70" s="96">
        <v>104.32429999999999</v>
      </c>
      <c r="M70" s="94">
        <v>1462.4829299999999</v>
      </c>
      <c r="N70" s="95">
        <f t="shared" si="3"/>
        <v>7.6665787479701338E-4</v>
      </c>
      <c r="O70" s="95">
        <f>M70/'סכום נכסי הקרן'!$C$43</f>
        <v>2.9431587908586109E-5</v>
      </c>
    </row>
    <row r="71" spans="1:15" s="137" customFormat="1">
      <c r="A71" s="159"/>
      <c r="B71" s="87" t="s">
        <v>2872</v>
      </c>
      <c r="C71" s="97" t="s">
        <v>2692</v>
      </c>
      <c r="D71" s="84">
        <v>4987</v>
      </c>
      <c r="E71" s="84" t="s">
        <v>566</v>
      </c>
      <c r="F71" s="84" t="s">
        <v>188</v>
      </c>
      <c r="G71" s="84">
        <v>3.5</v>
      </c>
      <c r="H71" s="97" t="s">
        <v>191</v>
      </c>
      <c r="I71" s="98">
        <v>3.4000000000000002E-2</v>
      </c>
      <c r="J71" s="95">
        <v>2.3400000000000001E-2</v>
      </c>
      <c r="K71" s="94">
        <v>6355105.9099999992</v>
      </c>
      <c r="L71" s="96">
        <v>101.2084</v>
      </c>
      <c r="M71" s="94">
        <v>6431.9013699999996</v>
      </c>
      <c r="N71" s="95">
        <f t="shared" si="3"/>
        <v>3.371709668589567E-3</v>
      </c>
      <c r="O71" s="95">
        <f>M71/'סכום נכסי הקרן'!$C$43</f>
        <v>1.2943814023901832E-4</v>
      </c>
    </row>
    <row r="72" spans="1:15" s="137" customFormat="1">
      <c r="A72" s="159"/>
      <c r="B72" s="87" t="s">
        <v>2872</v>
      </c>
      <c r="C72" s="97" t="s">
        <v>2692</v>
      </c>
      <c r="D72" s="84">
        <v>90135663</v>
      </c>
      <c r="E72" s="84" t="s">
        <v>566</v>
      </c>
      <c r="F72" s="84" t="s">
        <v>188</v>
      </c>
      <c r="G72" s="94">
        <v>3.5</v>
      </c>
      <c r="H72" s="97" t="s">
        <v>191</v>
      </c>
      <c r="I72" s="98">
        <v>3.4000000000000002E-2</v>
      </c>
      <c r="J72" s="98">
        <v>2.3400000000000004E-2</v>
      </c>
      <c r="K72" s="94">
        <v>5778492.2199999997</v>
      </c>
      <c r="L72" s="96">
        <v>101.21</v>
      </c>
      <c r="M72" s="94">
        <v>5848.4122900000002</v>
      </c>
      <c r="N72" s="95">
        <f t="shared" si="3"/>
        <v>3.0658349887120631E-3</v>
      </c>
      <c r="O72" s="95">
        <f>M72/'סכום נכסי הקרן'!$C$43</f>
        <v>1.1769577402095928E-4</v>
      </c>
    </row>
    <row r="73" spans="1:15" s="137" customFormat="1">
      <c r="A73" s="159"/>
      <c r="B73" s="87" t="s">
        <v>2872</v>
      </c>
      <c r="C73" s="97" t="s">
        <v>2692</v>
      </c>
      <c r="D73" s="84">
        <v>90135666</v>
      </c>
      <c r="E73" s="84" t="s">
        <v>566</v>
      </c>
      <c r="F73" s="84" t="s">
        <v>188</v>
      </c>
      <c r="G73" s="94">
        <v>2.8000000000000003</v>
      </c>
      <c r="H73" s="97" t="s">
        <v>191</v>
      </c>
      <c r="I73" s="98">
        <v>4.4000000000000004E-2</v>
      </c>
      <c r="J73" s="98">
        <v>3.04E-2</v>
      </c>
      <c r="K73" s="94">
        <v>1251643.79</v>
      </c>
      <c r="L73" s="96">
        <v>100.05</v>
      </c>
      <c r="M73" s="94">
        <v>1252.2696299999998</v>
      </c>
      <c r="N73" s="95">
        <f t="shared" si="3"/>
        <v>6.5646056683112337E-4</v>
      </c>
      <c r="O73" s="95">
        <f>M73/'סכום נכסי הקרן'!$C$43</f>
        <v>2.5201171886907148E-5</v>
      </c>
    </row>
    <row r="74" spans="1:15" s="137" customFormat="1">
      <c r="A74" s="159"/>
      <c r="B74" s="87" t="s">
        <v>2872</v>
      </c>
      <c r="C74" s="97" t="s">
        <v>2692</v>
      </c>
      <c r="D74" s="84">
        <v>4983</v>
      </c>
      <c r="E74" s="84" t="s">
        <v>566</v>
      </c>
      <c r="F74" s="84" t="s">
        <v>188</v>
      </c>
      <c r="G74" s="84">
        <v>2.8</v>
      </c>
      <c r="H74" s="97" t="s">
        <v>191</v>
      </c>
      <c r="I74" s="98">
        <v>4.4000000000000004E-2</v>
      </c>
      <c r="J74" s="95">
        <v>3.04E-2</v>
      </c>
      <c r="K74" s="94">
        <v>1495319.0400000003</v>
      </c>
      <c r="L74" s="96">
        <v>100.04810000000001</v>
      </c>
      <c r="M74" s="94">
        <v>1496.0381299999999</v>
      </c>
      <c r="N74" s="95">
        <f t="shared" si="3"/>
        <v>7.8424806870128596E-4</v>
      </c>
      <c r="O74" s="95">
        <f>M74/'סכום נכסי הקרן'!$C$43</f>
        <v>3.0106866093604095E-5</v>
      </c>
    </row>
    <row r="75" spans="1:15" s="137" customFormat="1">
      <c r="A75" s="159"/>
      <c r="B75" s="87" t="s">
        <v>2872</v>
      </c>
      <c r="C75" s="97" t="s">
        <v>2692</v>
      </c>
      <c r="D75" s="84">
        <v>90135662</v>
      </c>
      <c r="E75" s="84" t="s">
        <v>566</v>
      </c>
      <c r="F75" s="84" t="s">
        <v>188</v>
      </c>
      <c r="G75" s="94">
        <v>0.66999999999999982</v>
      </c>
      <c r="H75" s="97" t="s">
        <v>191</v>
      </c>
      <c r="I75" s="98">
        <v>0.03</v>
      </c>
      <c r="J75" s="98">
        <v>2.2799999999999997E-2</v>
      </c>
      <c r="K75" s="94">
        <v>1904675.47</v>
      </c>
      <c r="L75" s="96">
        <v>101.76</v>
      </c>
      <c r="M75" s="94">
        <v>1938.19777</v>
      </c>
      <c r="N75" s="95">
        <f t="shared" si="3"/>
        <v>1.016035505648268E-3</v>
      </c>
      <c r="O75" s="95">
        <f>M75/'סכום נכסי הקרן'!$C$43</f>
        <v>3.9005062474117605E-5</v>
      </c>
    </row>
    <row r="76" spans="1:15" s="137" customFormat="1">
      <c r="A76" s="159"/>
      <c r="B76" s="87" t="s">
        <v>2872</v>
      </c>
      <c r="C76" s="97" t="s">
        <v>2692</v>
      </c>
      <c r="D76" s="84">
        <v>90135661</v>
      </c>
      <c r="E76" s="84" t="s">
        <v>566</v>
      </c>
      <c r="F76" s="84" t="s">
        <v>188</v>
      </c>
      <c r="G76" s="94">
        <v>4.1499999999999995</v>
      </c>
      <c r="H76" s="97" t="s">
        <v>191</v>
      </c>
      <c r="I76" s="98">
        <v>3.5000000000000003E-2</v>
      </c>
      <c r="J76" s="98">
        <v>2.3499999999999997E-2</v>
      </c>
      <c r="K76" s="94">
        <v>1904675.47</v>
      </c>
      <c r="L76" s="96">
        <v>104.7</v>
      </c>
      <c r="M76" s="94">
        <v>1994.1952699999999</v>
      </c>
      <c r="N76" s="95">
        <f t="shared" si="3"/>
        <v>1.0453903264556095E-3</v>
      </c>
      <c r="O76" s="95">
        <f>M76/'סכום נכסי הקרן'!$C$43</f>
        <v>4.0131978426504854E-5</v>
      </c>
    </row>
    <row r="77" spans="1:15" s="137" customFormat="1">
      <c r="A77" s="159"/>
      <c r="B77" s="87" t="s">
        <v>2872</v>
      </c>
      <c r="C77" s="97" t="s">
        <v>2692</v>
      </c>
      <c r="D77" s="84">
        <v>4988</v>
      </c>
      <c r="E77" s="84" t="s">
        <v>566</v>
      </c>
      <c r="F77" s="84" t="s">
        <v>188</v>
      </c>
      <c r="G77" s="84">
        <v>0.67</v>
      </c>
      <c r="H77" s="97" t="s">
        <v>191</v>
      </c>
      <c r="I77" s="98">
        <v>0.03</v>
      </c>
      <c r="J77" s="95">
        <v>2.2800000000000001E-2</v>
      </c>
      <c r="K77" s="94">
        <v>1869148.7899999998</v>
      </c>
      <c r="L77" s="96">
        <v>101.7598</v>
      </c>
      <c r="M77" s="94">
        <v>1902.04215</v>
      </c>
      <c r="N77" s="95">
        <f t="shared" si="3"/>
        <v>9.970821283318105E-4</v>
      </c>
      <c r="O77" s="95">
        <f>M77/'סכום נכסי הקרן'!$C$43</f>
        <v>3.8277452403195655E-5</v>
      </c>
    </row>
    <row r="78" spans="1:15" s="137" customFormat="1">
      <c r="A78" s="159"/>
      <c r="B78" s="87" t="s">
        <v>2872</v>
      </c>
      <c r="C78" s="97" t="s">
        <v>2692</v>
      </c>
      <c r="D78" s="84">
        <v>4989</v>
      </c>
      <c r="E78" s="84" t="s">
        <v>566</v>
      </c>
      <c r="F78" s="84" t="s">
        <v>188</v>
      </c>
      <c r="G78" s="84">
        <v>4.1500000000000004</v>
      </c>
      <c r="H78" s="97" t="s">
        <v>191</v>
      </c>
      <c r="I78" s="98">
        <v>3.5000000000000003E-2</v>
      </c>
      <c r="J78" s="95">
        <v>2.35E-2</v>
      </c>
      <c r="K78" s="94">
        <v>1869148.7899999998</v>
      </c>
      <c r="L78" s="96">
        <v>104.70489999999999</v>
      </c>
      <c r="M78" s="94">
        <v>1957.0912100000003</v>
      </c>
      <c r="N78" s="95">
        <f t="shared" si="3"/>
        <v>1.0259397611174278E-3</v>
      </c>
      <c r="O78" s="95">
        <f>M78/'סכום נכסי הקרן'!$C$43</f>
        <v>3.9385281571960751E-5</v>
      </c>
    </row>
    <row r="79" spans="1:15" s="137" customFormat="1">
      <c r="A79" s="159"/>
      <c r="B79" s="87" t="s">
        <v>2872</v>
      </c>
      <c r="C79" s="97" t="s">
        <v>2692</v>
      </c>
      <c r="D79" s="84">
        <v>90135670</v>
      </c>
      <c r="E79" s="84" t="s">
        <v>566</v>
      </c>
      <c r="F79" s="84" t="s">
        <v>188</v>
      </c>
      <c r="G79" s="94">
        <v>0.73000000000000009</v>
      </c>
      <c r="H79" s="97" t="s">
        <v>191</v>
      </c>
      <c r="I79" s="98">
        <v>2.9500000000000002E-2</v>
      </c>
      <c r="J79" s="98">
        <v>2.7200000000000002E-2</v>
      </c>
      <c r="K79" s="94">
        <v>3276041.9</v>
      </c>
      <c r="L79" s="96">
        <v>100.78</v>
      </c>
      <c r="M79" s="94">
        <v>3301.5950499999999</v>
      </c>
      <c r="N79" s="95">
        <f t="shared" si="3"/>
        <v>1.7307510347989766E-3</v>
      </c>
      <c r="O79" s="95">
        <f>M79/'סכום נכסי הקרן'!$C$43</f>
        <v>6.6442611369575271E-5</v>
      </c>
    </row>
    <row r="80" spans="1:15" s="137" customFormat="1">
      <c r="A80" s="159"/>
      <c r="B80" s="87" t="s">
        <v>2872</v>
      </c>
      <c r="C80" s="97" t="s">
        <v>2692</v>
      </c>
      <c r="D80" s="84">
        <v>4990</v>
      </c>
      <c r="E80" s="84" t="s">
        <v>566</v>
      </c>
      <c r="F80" s="84" t="s">
        <v>188</v>
      </c>
      <c r="G80" s="84">
        <v>0.73</v>
      </c>
      <c r="H80" s="97" t="s">
        <v>191</v>
      </c>
      <c r="I80" s="98">
        <v>2.9500000000000002E-2</v>
      </c>
      <c r="J80" s="95">
        <v>2.7199999999999998E-2</v>
      </c>
      <c r="K80" s="94">
        <v>3214935.92</v>
      </c>
      <c r="L80" s="96">
        <v>100.7818</v>
      </c>
      <c r="M80" s="94">
        <v>3240.0712899999999</v>
      </c>
      <c r="N80" s="95">
        <f t="shared" si="3"/>
        <v>1.6984992565911301E-3</v>
      </c>
      <c r="O80" s="95">
        <f>M80/'סכום נכסי הקרן'!$C$43</f>
        <v>6.5204482763925998E-5</v>
      </c>
    </row>
    <row r="81" spans="1:15" s="137" customFormat="1">
      <c r="A81" s="159"/>
      <c r="B81" s="87" t="s">
        <v>2872</v>
      </c>
      <c r="C81" s="97" t="s">
        <v>2692</v>
      </c>
      <c r="D81" s="84">
        <v>4986</v>
      </c>
      <c r="E81" s="84" t="s">
        <v>566</v>
      </c>
      <c r="F81" s="84" t="s">
        <v>188</v>
      </c>
      <c r="G81" s="84">
        <v>2.8</v>
      </c>
      <c r="H81" s="97" t="s">
        <v>191</v>
      </c>
      <c r="I81" s="98">
        <v>4.4000000000000004E-2</v>
      </c>
      <c r="J81" s="95">
        <v>3.04E-2</v>
      </c>
      <c r="K81" s="94">
        <v>3364467.83</v>
      </c>
      <c r="L81" s="96">
        <v>100.04810000000001</v>
      </c>
      <c r="M81" s="94">
        <v>3366.0857700000001</v>
      </c>
      <c r="N81" s="95">
        <f t="shared" si="3"/>
        <v>1.7645581427830194E-3</v>
      </c>
      <c r="O81" s="95">
        <f>M81/'סכום נכסי הקרן'!$C$43</f>
        <v>6.7740448257810277E-5</v>
      </c>
    </row>
    <row r="82" spans="1:15" s="137" customFormat="1">
      <c r="A82" s="159"/>
      <c r="B82" s="87" t="s">
        <v>2873</v>
      </c>
      <c r="C82" s="97" t="s">
        <v>2689</v>
      </c>
      <c r="D82" s="84">
        <v>4099</v>
      </c>
      <c r="E82" s="84" t="s">
        <v>566</v>
      </c>
      <c r="F82" s="84" t="s">
        <v>187</v>
      </c>
      <c r="G82" s="94">
        <v>6.74</v>
      </c>
      <c r="H82" s="97" t="s">
        <v>191</v>
      </c>
      <c r="I82" s="98">
        <v>2.9779E-2</v>
      </c>
      <c r="J82" s="98">
        <v>2.0199999999999999E-2</v>
      </c>
      <c r="K82" s="94">
        <v>15483858.850000001</v>
      </c>
      <c r="L82" s="96">
        <v>107.35</v>
      </c>
      <c r="M82" s="94">
        <v>16621.922760000001</v>
      </c>
      <c r="N82" s="95">
        <f t="shared" si="3"/>
        <v>8.7134883538242114E-3</v>
      </c>
      <c r="O82" s="95">
        <f>M82/'סכום נכסי הקרן'!$C$43</f>
        <v>3.3450618184013148E-4</v>
      </c>
    </row>
    <row r="83" spans="1:15" s="137" customFormat="1">
      <c r="A83" s="159"/>
      <c r="B83" s="87" t="s">
        <v>2873</v>
      </c>
      <c r="C83" s="97" t="s">
        <v>2689</v>
      </c>
      <c r="D83" s="84">
        <v>40999</v>
      </c>
      <c r="E83" s="84" t="s">
        <v>566</v>
      </c>
      <c r="F83" s="84" t="s">
        <v>187</v>
      </c>
      <c r="G83" s="94">
        <v>6.74</v>
      </c>
      <c r="H83" s="97" t="s">
        <v>191</v>
      </c>
      <c r="I83" s="98">
        <v>2.9779E-2</v>
      </c>
      <c r="J83" s="98">
        <v>2.0299999999999999E-2</v>
      </c>
      <c r="K83" s="94">
        <v>437891.94000000006</v>
      </c>
      <c r="L83" s="96">
        <v>107.24</v>
      </c>
      <c r="M83" s="94">
        <v>469.59532000000002</v>
      </c>
      <c r="N83" s="95">
        <f t="shared" si="3"/>
        <v>2.4616967669210569E-4</v>
      </c>
      <c r="O83" s="95">
        <f>M83/'סכום נכסי הקרן'!$C$43</f>
        <v>9.4503229121728117E-6</v>
      </c>
    </row>
    <row r="84" spans="1:15" s="137" customFormat="1">
      <c r="A84" s="159"/>
      <c r="B84" s="87" t="s">
        <v>2861</v>
      </c>
      <c r="C84" s="97" t="s">
        <v>2689</v>
      </c>
      <c r="D84" s="84">
        <v>14760844</v>
      </c>
      <c r="E84" s="84" t="s">
        <v>566</v>
      </c>
      <c r="F84" s="84" t="s">
        <v>188</v>
      </c>
      <c r="G84" s="94">
        <v>9.4999999999999982</v>
      </c>
      <c r="H84" s="97" t="s">
        <v>191</v>
      </c>
      <c r="I84" s="98">
        <v>0.06</v>
      </c>
      <c r="J84" s="98">
        <v>1.6500000000000001E-2</v>
      </c>
      <c r="K84" s="94">
        <v>35360365.130000003</v>
      </c>
      <c r="L84" s="96">
        <v>152.29</v>
      </c>
      <c r="M84" s="94">
        <v>53850.298450000002</v>
      </c>
      <c r="N84" s="95">
        <f t="shared" si="3"/>
        <v>2.8229222044227148E-2</v>
      </c>
      <c r="O84" s="95">
        <f>M84/'סכום נכסי הקרן'!$C$43</f>
        <v>1.0837048147527939E-3</v>
      </c>
    </row>
    <row r="85" spans="1:15" s="137" customFormat="1">
      <c r="A85" s="159"/>
      <c r="B85" s="87" t="s">
        <v>2874</v>
      </c>
      <c r="C85" s="97" t="s">
        <v>2689</v>
      </c>
      <c r="D85" s="84">
        <v>4100</v>
      </c>
      <c r="E85" s="84" t="s">
        <v>566</v>
      </c>
      <c r="F85" s="84" t="s">
        <v>187</v>
      </c>
      <c r="G85" s="94">
        <v>6.73</v>
      </c>
      <c r="H85" s="97" t="s">
        <v>191</v>
      </c>
      <c r="I85" s="98">
        <v>2.9779E-2</v>
      </c>
      <c r="J85" s="98">
        <v>2.0199999999999999E-2</v>
      </c>
      <c r="K85" s="94">
        <v>17638542.720000003</v>
      </c>
      <c r="L85" s="96">
        <v>107.34</v>
      </c>
      <c r="M85" s="94">
        <v>18933.212099999997</v>
      </c>
      <c r="N85" s="95">
        <f t="shared" ref="N85:N137" si="4">+M85/$M$10</f>
        <v>9.9251046654384532E-3</v>
      </c>
      <c r="O85" s="95">
        <f>M85/'סכום נכסי הקרן'!$C$43</f>
        <v>3.8101948739535451E-4</v>
      </c>
    </row>
    <row r="86" spans="1:15" s="137" customFormat="1">
      <c r="A86" s="159"/>
      <c r="B86" s="87" t="s">
        <v>2875</v>
      </c>
      <c r="C86" s="97" t="s">
        <v>2692</v>
      </c>
      <c r="D86" s="84">
        <v>22333</v>
      </c>
      <c r="E86" s="84" t="s">
        <v>566</v>
      </c>
      <c r="F86" s="84" t="s">
        <v>189</v>
      </c>
      <c r="G86" s="94">
        <v>3.64</v>
      </c>
      <c r="H86" s="97" t="s">
        <v>191</v>
      </c>
      <c r="I86" s="98">
        <v>3.7000000000000005E-2</v>
      </c>
      <c r="J86" s="98">
        <v>1.7000000000000001E-2</v>
      </c>
      <c r="K86" s="94">
        <v>61061134.799999997</v>
      </c>
      <c r="L86" s="96">
        <v>109.32</v>
      </c>
      <c r="M86" s="94">
        <v>66752.031060000008</v>
      </c>
      <c r="N86" s="95">
        <f t="shared" si="4"/>
        <v>3.4992524850080704E-2</v>
      </c>
      <c r="O86" s="95">
        <f>M86/'סכום נכסי הקרן'!$C$43</f>
        <v>1.3433444110141242E-3</v>
      </c>
    </row>
    <row r="87" spans="1:15" s="137" customFormat="1">
      <c r="A87" s="159"/>
      <c r="B87" s="87" t="s">
        <v>2875</v>
      </c>
      <c r="C87" s="97" t="s">
        <v>2692</v>
      </c>
      <c r="D87" s="84">
        <v>22334</v>
      </c>
      <c r="E87" s="84" t="s">
        <v>566</v>
      </c>
      <c r="F87" s="84" t="s">
        <v>189</v>
      </c>
      <c r="G87" s="94">
        <v>4.3199999999999994</v>
      </c>
      <c r="H87" s="97" t="s">
        <v>191</v>
      </c>
      <c r="I87" s="98">
        <v>3.7000000000000005E-2</v>
      </c>
      <c r="J87" s="98">
        <v>1.8899999999999997E-2</v>
      </c>
      <c r="K87" s="94">
        <v>21219826.98</v>
      </c>
      <c r="L87" s="96">
        <v>109.93</v>
      </c>
      <c r="M87" s="94">
        <v>23326.955270000002</v>
      </c>
      <c r="N87" s="95">
        <f t="shared" si="4"/>
        <v>1.2228377908508781E-2</v>
      </c>
      <c r="O87" s="95">
        <f>M87/'סכום נכסי הקרן'!$C$43</f>
        <v>4.6944092172662905E-4</v>
      </c>
    </row>
    <row r="88" spans="1:15" s="137" customFormat="1">
      <c r="A88" s="159"/>
      <c r="B88" s="87" t="s">
        <v>2876</v>
      </c>
      <c r="C88" s="97" t="s">
        <v>2692</v>
      </c>
      <c r="D88" s="84">
        <v>11898420</v>
      </c>
      <c r="E88" s="84" t="s">
        <v>349</v>
      </c>
      <c r="F88" s="84" t="s">
        <v>188</v>
      </c>
      <c r="G88" s="94">
        <v>6.91</v>
      </c>
      <c r="H88" s="97" t="s">
        <v>191</v>
      </c>
      <c r="I88" s="98">
        <v>5.5E-2</v>
      </c>
      <c r="J88" s="98">
        <v>2.7300000000000001E-2</v>
      </c>
      <c r="K88" s="94">
        <v>2526822.7799999998</v>
      </c>
      <c r="L88" s="96">
        <v>120.7</v>
      </c>
      <c r="M88" s="94">
        <v>3049.8751499999998</v>
      </c>
      <c r="N88" s="95">
        <f t="shared" si="4"/>
        <v>1.5987952768072463E-3</v>
      </c>
      <c r="O88" s="95">
        <f>M88/'סכום נכסי הקרן'!$C$43</f>
        <v>6.1376900028116735E-5</v>
      </c>
    </row>
    <row r="89" spans="1:15" s="137" customFormat="1">
      <c r="A89" s="159"/>
      <c r="B89" s="87" t="s">
        <v>2876</v>
      </c>
      <c r="C89" s="97" t="s">
        <v>2692</v>
      </c>
      <c r="D89" s="84">
        <v>11898421</v>
      </c>
      <c r="E89" s="84" t="s">
        <v>349</v>
      </c>
      <c r="F89" s="84" t="s">
        <v>188</v>
      </c>
      <c r="G89" s="94">
        <v>6.87</v>
      </c>
      <c r="H89" s="97" t="s">
        <v>191</v>
      </c>
      <c r="I89" s="98">
        <v>5.5E-2</v>
      </c>
      <c r="J89" s="98">
        <v>2.9600000000000005E-2</v>
      </c>
      <c r="K89" s="94">
        <v>4935922.53</v>
      </c>
      <c r="L89" s="96">
        <v>118.87</v>
      </c>
      <c r="M89" s="94">
        <v>5867.33122</v>
      </c>
      <c r="N89" s="95">
        <f t="shared" si="4"/>
        <v>3.0757526064631524E-3</v>
      </c>
      <c r="O89" s="95">
        <f>M89/'סכום נכסי הקרן'!$C$43</f>
        <v>1.1807650608969623E-4</v>
      </c>
    </row>
    <row r="90" spans="1:15" s="137" customFormat="1">
      <c r="A90" s="159"/>
      <c r="B90" s="87" t="s">
        <v>2876</v>
      </c>
      <c r="C90" s="97" t="s">
        <v>2692</v>
      </c>
      <c r="D90" s="84">
        <v>11896110</v>
      </c>
      <c r="E90" s="84" t="s">
        <v>349</v>
      </c>
      <c r="F90" s="84" t="s">
        <v>188</v>
      </c>
      <c r="G90" s="94">
        <v>7.1</v>
      </c>
      <c r="H90" s="97" t="s">
        <v>191</v>
      </c>
      <c r="I90" s="98">
        <v>5.5E-2</v>
      </c>
      <c r="J90" s="98">
        <v>1.6E-2</v>
      </c>
      <c r="K90" s="94">
        <v>30548065.899999999</v>
      </c>
      <c r="L90" s="96">
        <v>135.84</v>
      </c>
      <c r="M90" s="94">
        <v>41496.492899999997</v>
      </c>
      <c r="N90" s="95">
        <f t="shared" si="4"/>
        <v>2.1753151715926938E-2</v>
      </c>
      <c r="O90" s="95">
        <f>M90/'סכום נכסי הקרן'!$C$43</f>
        <v>8.3509192048099269E-4</v>
      </c>
    </row>
    <row r="91" spans="1:15" s="137" customFormat="1">
      <c r="A91" s="159"/>
      <c r="B91" s="87" t="s">
        <v>2876</v>
      </c>
      <c r="C91" s="97" t="s">
        <v>2692</v>
      </c>
      <c r="D91" s="84">
        <v>11898200</v>
      </c>
      <c r="E91" s="84" t="s">
        <v>349</v>
      </c>
      <c r="F91" s="84" t="s">
        <v>188</v>
      </c>
      <c r="G91" s="94">
        <v>7.1400000000000006</v>
      </c>
      <c r="H91" s="97" t="s">
        <v>191</v>
      </c>
      <c r="I91" s="98">
        <v>5.5E-2</v>
      </c>
      <c r="J91" s="98">
        <v>1.3800000000000002E-2</v>
      </c>
      <c r="K91" s="94">
        <v>434220.1</v>
      </c>
      <c r="L91" s="96">
        <v>132.41</v>
      </c>
      <c r="M91" s="94">
        <v>574.95083999999997</v>
      </c>
      <c r="N91" s="95">
        <f t="shared" si="4"/>
        <v>3.0139879246806505E-4</v>
      </c>
      <c r="O91" s="95">
        <f>M91/'סכום נכסי הקרן'!$C$43</f>
        <v>1.1570539281833139E-5</v>
      </c>
    </row>
    <row r="92" spans="1:15" s="137" customFormat="1">
      <c r="A92" s="159"/>
      <c r="B92" s="87" t="s">
        <v>2876</v>
      </c>
      <c r="C92" s="97" t="s">
        <v>2692</v>
      </c>
      <c r="D92" s="84">
        <v>11898230</v>
      </c>
      <c r="E92" s="84" t="s">
        <v>349</v>
      </c>
      <c r="F92" s="84" t="s">
        <v>188</v>
      </c>
      <c r="G92" s="94">
        <v>7.12</v>
      </c>
      <c r="H92" s="97" t="s">
        <v>191</v>
      </c>
      <c r="I92" s="98">
        <v>5.5E-2</v>
      </c>
      <c r="J92" s="98">
        <v>1.52E-2</v>
      </c>
      <c r="K92" s="94">
        <v>3829287.81</v>
      </c>
      <c r="L92" s="96">
        <v>107.15</v>
      </c>
      <c r="M92" s="94">
        <v>4103.08205</v>
      </c>
      <c r="N92" s="95">
        <f t="shared" si="4"/>
        <v>2.150903849914182E-3</v>
      </c>
      <c r="O92" s="95">
        <f>M92/'סכום נכסי הקרן'!$C$43</f>
        <v>8.2572054397049753E-5</v>
      </c>
    </row>
    <row r="93" spans="1:15" s="137" customFormat="1">
      <c r="A93" s="159"/>
      <c r="B93" s="87" t="s">
        <v>2876</v>
      </c>
      <c r="C93" s="97" t="s">
        <v>2692</v>
      </c>
      <c r="D93" s="84">
        <v>11898120</v>
      </c>
      <c r="E93" s="84" t="s">
        <v>349</v>
      </c>
      <c r="F93" s="84" t="s">
        <v>188</v>
      </c>
      <c r="G93" s="94">
        <v>7.0900000000000007</v>
      </c>
      <c r="H93" s="97" t="s">
        <v>191</v>
      </c>
      <c r="I93" s="98">
        <v>5.5E-2</v>
      </c>
      <c r="J93" s="98">
        <v>1.6800000000000002E-2</v>
      </c>
      <c r="K93" s="94">
        <v>1042543.5</v>
      </c>
      <c r="L93" s="96">
        <v>130.34</v>
      </c>
      <c r="M93" s="94">
        <v>1358.8511799999999</v>
      </c>
      <c r="N93" s="95">
        <f t="shared" si="4"/>
        <v>7.1233238792347056E-4</v>
      </c>
      <c r="O93" s="95">
        <f>M93/'סכום נכסי הקרן'!$C$43</f>
        <v>2.7346061371708431E-5</v>
      </c>
    </row>
    <row r="94" spans="1:15" s="137" customFormat="1">
      <c r="A94" s="159"/>
      <c r="B94" s="87" t="s">
        <v>2876</v>
      </c>
      <c r="C94" s="97" t="s">
        <v>2692</v>
      </c>
      <c r="D94" s="84">
        <v>11898130</v>
      </c>
      <c r="E94" s="84" t="s">
        <v>349</v>
      </c>
      <c r="F94" s="84" t="s">
        <v>188</v>
      </c>
      <c r="G94" s="94">
        <v>7.08</v>
      </c>
      <c r="H94" s="97" t="s">
        <v>191</v>
      </c>
      <c r="I94" s="98">
        <v>5.5E-2</v>
      </c>
      <c r="J94" s="98">
        <v>1.7200000000000003E-2</v>
      </c>
      <c r="K94" s="94">
        <v>2109574.94</v>
      </c>
      <c r="L94" s="96">
        <v>107.46</v>
      </c>
      <c r="M94" s="94">
        <v>2266.9492599999999</v>
      </c>
      <c r="N94" s="95">
        <f t="shared" si="4"/>
        <v>1.1883725042481433E-3</v>
      </c>
      <c r="O94" s="95">
        <f>M94/'סכום נכסי הקרן'!$C$43</f>
        <v>4.5620988157444149E-5</v>
      </c>
    </row>
    <row r="95" spans="1:15" s="137" customFormat="1">
      <c r="A95" s="159"/>
      <c r="B95" s="87" t="s">
        <v>2876</v>
      </c>
      <c r="C95" s="97" t="s">
        <v>2692</v>
      </c>
      <c r="D95" s="84">
        <v>11898140</v>
      </c>
      <c r="E95" s="84" t="s">
        <v>349</v>
      </c>
      <c r="F95" s="84" t="s">
        <v>188</v>
      </c>
      <c r="G95" s="94">
        <v>7.07</v>
      </c>
      <c r="H95" s="97" t="s">
        <v>191</v>
      </c>
      <c r="I95" s="98">
        <v>5.5E-2</v>
      </c>
      <c r="J95" s="98">
        <v>1.7500000000000002E-2</v>
      </c>
      <c r="K95" s="94">
        <v>3270200.8</v>
      </c>
      <c r="L95" s="96">
        <v>107.65</v>
      </c>
      <c r="M95" s="94">
        <v>3520.3711800000001</v>
      </c>
      <c r="N95" s="95">
        <f t="shared" si="4"/>
        <v>1.8454371206612678E-3</v>
      </c>
      <c r="O95" s="95">
        <f>M95/'סכום נכסי הקרן'!$C$43</f>
        <v>7.0845349186416154E-5</v>
      </c>
    </row>
    <row r="96" spans="1:15" s="137" customFormat="1">
      <c r="A96" s="159"/>
      <c r="B96" s="87" t="s">
        <v>2876</v>
      </c>
      <c r="C96" s="97" t="s">
        <v>2692</v>
      </c>
      <c r="D96" s="84">
        <v>11898150</v>
      </c>
      <c r="E96" s="84" t="s">
        <v>349</v>
      </c>
      <c r="F96" s="84" t="s">
        <v>188</v>
      </c>
      <c r="G96" s="94">
        <v>7.07</v>
      </c>
      <c r="H96" s="97" t="s">
        <v>191</v>
      </c>
      <c r="I96" s="98">
        <v>5.5E-2</v>
      </c>
      <c r="J96" s="98">
        <v>1.8000000000000002E-2</v>
      </c>
      <c r="K96" s="94">
        <v>1431415.98</v>
      </c>
      <c r="L96" s="96">
        <v>128.94</v>
      </c>
      <c r="M96" s="94">
        <v>1845.6677400000001</v>
      </c>
      <c r="N96" s="95">
        <f t="shared" si="4"/>
        <v>9.675297250339919E-4</v>
      </c>
      <c r="O96" s="95">
        <f>M96/'סכום נכסי הקרן'!$C$43</f>
        <v>3.7142951364123925E-5</v>
      </c>
    </row>
    <row r="97" spans="1:15" s="137" customFormat="1">
      <c r="A97" s="159"/>
      <c r="B97" s="87" t="s">
        <v>2876</v>
      </c>
      <c r="C97" s="97" t="s">
        <v>2692</v>
      </c>
      <c r="D97" s="84">
        <v>11898160</v>
      </c>
      <c r="E97" s="84" t="s">
        <v>349</v>
      </c>
      <c r="F97" s="84" t="s">
        <v>188</v>
      </c>
      <c r="G97" s="94">
        <v>7.05</v>
      </c>
      <c r="H97" s="97" t="s">
        <v>191</v>
      </c>
      <c r="I97" s="98">
        <v>5.5E-2</v>
      </c>
      <c r="J97" s="98">
        <v>1.9E-2</v>
      </c>
      <c r="K97" s="94">
        <v>524262.68</v>
      </c>
      <c r="L97" s="96">
        <v>127.71</v>
      </c>
      <c r="M97" s="94">
        <v>669.53588000000002</v>
      </c>
      <c r="N97" s="95">
        <f t="shared" si="4"/>
        <v>3.5098184350168668E-4</v>
      </c>
      <c r="O97" s="95">
        <f>M97/'סכום נכסי הקרן'!$C$43</f>
        <v>1.3474006230057372E-5</v>
      </c>
    </row>
    <row r="98" spans="1:15" s="137" customFormat="1">
      <c r="A98" s="159"/>
      <c r="B98" s="87" t="s">
        <v>2876</v>
      </c>
      <c r="C98" s="97" t="s">
        <v>2692</v>
      </c>
      <c r="D98" s="84">
        <v>11898270</v>
      </c>
      <c r="E98" s="84" t="s">
        <v>349</v>
      </c>
      <c r="F98" s="84" t="s">
        <v>188</v>
      </c>
      <c r="G98" s="94">
        <v>7.05</v>
      </c>
      <c r="H98" s="97" t="s">
        <v>191</v>
      </c>
      <c r="I98" s="98">
        <v>5.5E-2</v>
      </c>
      <c r="J98" s="98">
        <v>1.9199999999999998E-2</v>
      </c>
      <c r="K98" s="94">
        <v>863682.48</v>
      </c>
      <c r="L98" s="96">
        <v>127.55</v>
      </c>
      <c r="M98" s="94">
        <v>1101.6270200000001</v>
      </c>
      <c r="N98" s="95">
        <f t="shared" si="4"/>
        <v>5.7749120529712236E-4</v>
      </c>
      <c r="O98" s="95">
        <f>M98/'סכום נכסי הקרן'!$C$43</f>
        <v>2.2169580113734218E-5</v>
      </c>
    </row>
    <row r="99" spans="1:15" s="137" customFormat="1">
      <c r="A99" s="159"/>
      <c r="B99" s="87" t="s">
        <v>2876</v>
      </c>
      <c r="C99" s="97" t="s">
        <v>2692</v>
      </c>
      <c r="D99" s="84">
        <v>11898280</v>
      </c>
      <c r="E99" s="84" t="s">
        <v>349</v>
      </c>
      <c r="F99" s="84" t="s">
        <v>188</v>
      </c>
      <c r="G99" s="94">
        <v>7.03</v>
      </c>
      <c r="H99" s="97" t="s">
        <v>191</v>
      </c>
      <c r="I99" s="98">
        <v>5.5E-2</v>
      </c>
      <c r="J99" s="98">
        <v>0.02</v>
      </c>
      <c r="K99" s="94">
        <v>758483.32</v>
      </c>
      <c r="L99" s="96">
        <v>126.86</v>
      </c>
      <c r="M99" s="94">
        <v>962.21195999999998</v>
      </c>
      <c r="N99" s="95">
        <f t="shared" si="4"/>
        <v>5.0440751220109546E-4</v>
      </c>
      <c r="O99" s="95">
        <f>M99/'סכום נכסי הקרן'!$C$43</f>
        <v>1.9363936020390297E-5</v>
      </c>
    </row>
    <row r="100" spans="1:15" s="137" customFormat="1">
      <c r="A100" s="159"/>
      <c r="B100" s="87" t="s">
        <v>2877</v>
      </c>
      <c r="C100" s="97" t="s">
        <v>2692</v>
      </c>
      <c r="D100" s="84">
        <v>11898290</v>
      </c>
      <c r="E100" s="84" t="s">
        <v>349</v>
      </c>
      <c r="F100" s="84" t="s">
        <v>188</v>
      </c>
      <c r="G100" s="94">
        <v>7.02</v>
      </c>
      <c r="H100" s="97" t="s">
        <v>191</v>
      </c>
      <c r="I100" s="98">
        <v>5.5E-2</v>
      </c>
      <c r="J100" s="98">
        <v>2.06E-2</v>
      </c>
      <c r="K100" s="94">
        <v>2364709.15</v>
      </c>
      <c r="L100" s="96">
        <v>107.14</v>
      </c>
      <c r="M100" s="94">
        <v>2533.5494399999998</v>
      </c>
      <c r="N100" s="95">
        <f t="shared" si="4"/>
        <v>1.3281287524932433E-3</v>
      </c>
      <c r="O100" s="95">
        <f>M100/'סכום נכסי הקרן'!$C$43</f>
        <v>5.0986156169432417E-5</v>
      </c>
    </row>
    <row r="101" spans="1:15" s="137" customFormat="1">
      <c r="A101" s="159"/>
      <c r="B101" s="87" t="s">
        <v>2876</v>
      </c>
      <c r="C101" s="97" t="s">
        <v>2692</v>
      </c>
      <c r="D101" s="84">
        <v>11896120</v>
      </c>
      <c r="E101" s="84" t="s">
        <v>349</v>
      </c>
      <c r="F101" s="84" t="s">
        <v>188</v>
      </c>
      <c r="G101" s="94">
        <v>7.16</v>
      </c>
      <c r="H101" s="97" t="s">
        <v>191</v>
      </c>
      <c r="I101" s="98">
        <v>5.5888E-2</v>
      </c>
      <c r="J101" s="98">
        <v>1.2199999999999999E-2</v>
      </c>
      <c r="K101" s="94">
        <v>1190066.3799999999</v>
      </c>
      <c r="L101" s="96">
        <v>137.15</v>
      </c>
      <c r="M101" s="94">
        <v>1632.17599</v>
      </c>
      <c r="N101" s="95">
        <f t="shared" si="4"/>
        <v>8.5561379905344361E-4</v>
      </c>
      <c r="O101" s="95">
        <f>M101/'סכום נכסי הקרן'!$C$43</f>
        <v>3.2846558511263148E-5</v>
      </c>
    </row>
    <row r="102" spans="1:15" s="137" customFormat="1">
      <c r="A102" s="159"/>
      <c r="B102" s="87" t="s">
        <v>2876</v>
      </c>
      <c r="C102" s="97" t="s">
        <v>2692</v>
      </c>
      <c r="D102" s="84">
        <v>11898300</v>
      </c>
      <c r="E102" s="84" t="s">
        <v>349</v>
      </c>
      <c r="F102" s="84" t="s">
        <v>188</v>
      </c>
      <c r="G102" s="94">
        <v>7.0100000000000007</v>
      </c>
      <c r="H102" s="97" t="s">
        <v>191</v>
      </c>
      <c r="I102" s="98">
        <v>5.5E-2</v>
      </c>
      <c r="J102" s="98">
        <v>2.1400000000000002E-2</v>
      </c>
      <c r="K102" s="94">
        <v>1730278.47</v>
      </c>
      <c r="L102" s="96">
        <v>107.14</v>
      </c>
      <c r="M102" s="94">
        <v>1853.8203899999999</v>
      </c>
      <c r="N102" s="95">
        <f t="shared" si="4"/>
        <v>9.7180347975259478E-4</v>
      </c>
      <c r="O102" s="95">
        <f>M102/'סכום נכסי הקרן'!$C$43</f>
        <v>3.7307018533894533E-5</v>
      </c>
    </row>
    <row r="103" spans="1:15" s="137" customFormat="1">
      <c r="A103" s="159"/>
      <c r="B103" s="87" t="s">
        <v>2876</v>
      </c>
      <c r="C103" s="97" t="s">
        <v>2692</v>
      </c>
      <c r="D103" s="84">
        <v>11898310</v>
      </c>
      <c r="E103" s="84" t="s">
        <v>349</v>
      </c>
      <c r="F103" s="84" t="s">
        <v>188</v>
      </c>
      <c r="G103" s="94">
        <v>6.9899999999999993</v>
      </c>
      <c r="H103" s="97" t="s">
        <v>191</v>
      </c>
      <c r="I103" s="98">
        <v>5.5E-2</v>
      </c>
      <c r="J103" s="98">
        <v>2.2399999999999996E-2</v>
      </c>
      <c r="K103" s="94">
        <v>843675.53</v>
      </c>
      <c r="L103" s="96">
        <v>124.75</v>
      </c>
      <c r="M103" s="94">
        <v>1052.48524</v>
      </c>
      <c r="N103" s="95">
        <f t="shared" si="4"/>
        <v>5.5173026693284177E-4</v>
      </c>
      <c r="O103" s="95">
        <f>M103/'סכום נכסי הקרן'!$C$43</f>
        <v>2.1180631396189595E-5</v>
      </c>
    </row>
    <row r="104" spans="1:15" s="137" customFormat="1">
      <c r="A104" s="159"/>
      <c r="B104" s="87" t="s">
        <v>2876</v>
      </c>
      <c r="C104" s="97" t="s">
        <v>2692</v>
      </c>
      <c r="D104" s="84">
        <v>11898320</v>
      </c>
      <c r="E104" s="84" t="s">
        <v>349</v>
      </c>
      <c r="F104" s="84" t="s">
        <v>188</v>
      </c>
      <c r="G104" s="94">
        <v>6.98</v>
      </c>
      <c r="H104" s="97" t="s">
        <v>191</v>
      </c>
      <c r="I104" s="98">
        <v>5.5E-2</v>
      </c>
      <c r="J104" s="98">
        <v>2.3E-2</v>
      </c>
      <c r="K104" s="94">
        <v>217887.23</v>
      </c>
      <c r="L104" s="96">
        <v>124.28</v>
      </c>
      <c r="M104" s="94">
        <v>270.79025000000001</v>
      </c>
      <c r="N104" s="95">
        <f t="shared" si="4"/>
        <v>1.4195275262512088E-4</v>
      </c>
      <c r="O104" s="95">
        <f>M104/'סכום נכסי הקרן'!$C$43</f>
        <v>5.449490646474082E-6</v>
      </c>
    </row>
    <row r="105" spans="1:15" s="137" customFormat="1">
      <c r="A105" s="159"/>
      <c r="B105" s="87" t="s">
        <v>2876</v>
      </c>
      <c r="C105" s="97" t="s">
        <v>2692</v>
      </c>
      <c r="D105" s="84">
        <v>11898330</v>
      </c>
      <c r="E105" s="84" t="s">
        <v>349</v>
      </c>
      <c r="F105" s="84" t="s">
        <v>188</v>
      </c>
      <c r="G105" s="94">
        <v>6.95</v>
      </c>
      <c r="H105" s="97" t="s">
        <v>191</v>
      </c>
      <c r="I105" s="98">
        <v>5.5E-2</v>
      </c>
      <c r="J105" s="98">
        <v>2.46E-2</v>
      </c>
      <c r="K105" s="94">
        <v>2478853.34</v>
      </c>
      <c r="L105" s="96">
        <v>107.14</v>
      </c>
      <c r="M105" s="94">
        <v>2655.8435199999999</v>
      </c>
      <c r="N105" s="95">
        <f t="shared" si="4"/>
        <v>1.3922373431303019E-3</v>
      </c>
      <c r="O105" s="95">
        <f>M105/'סכום נכסי הקרן'!$C$43</f>
        <v>5.3447250854633064E-5</v>
      </c>
    </row>
    <row r="106" spans="1:15" s="137" customFormat="1">
      <c r="A106" s="159"/>
      <c r="B106" s="87" t="s">
        <v>2876</v>
      </c>
      <c r="C106" s="97" t="s">
        <v>2692</v>
      </c>
      <c r="D106" s="84">
        <v>11898340</v>
      </c>
      <c r="E106" s="84" t="s">
        <v>349</v>
      </c>
      <c r="F106" s="84" t="s">
        <v>188</v>
      </c>
      <c r="G106" s="94">
        <v>6.91</v>
      </c>
      <c r="H106" s="97" t="s">
        <v>191</v>
      </c>
      <c r="I106" s="98">
        <v>5.5E-2</v>
      </c>
      <c r="J106" s="98">
        <v>2.6499999999999999E-2</v>
      </c>
      <c r="K106" s="94">
        <v>479459.29</v>
      </c>
      <c r="L106" s="96">
        <v>121.3</v>
      </c>
      <c r="M106" s="94">
        <v>581.58412999999996</v>
      </c>
      <c r="N106" s="95">
        <f t="shared" si="4"/>
        <v>3.0487607340584134E-4</v>
      </c>
      <c r="O106" s="95">
        <f>M106/'סכום נכסי הקרן'!$C$43</f>
        <v>1.1704030246926417E-5</v>
      </c>
    </row>
    <row r="107" spans="1:15" s="137" customFormat="1">
      <c r="A107" s="159"/>
      <c r="B107" s="87" t="s">
        <v>2876</v>
      </c>
      <c r="C107" s="97" t="s">
        <v>2692</v>
      </c>
      <c r="D107" s="84">
        <v>11898350</v>
      </c>
      <c r="E107" s="84" t="s">
        <v>349</v>
      </c>
      <c r="F107" s="84" t="s">
        <v>188</v>
      </c>
      <c r="G107" s="94">
        <v>6.9099999999999993</v>
      </c>
      <c r="H107" s="97" t="s">
        <v>191</v>
      </c>
      <c r="I107" s="98">
        <v>5.5E-2</v>
      </c>
      <c r="J107" s="98">
        <v>2.7099999999999999E-2</v>
      </c>
      <c r="K107" s="94">
        <v>461479.39</v>
      </c>
      <c r="L107" s="96">
        <v>120.87</v>
      </c>
      <c r="M107" s="94">
        <v>557.79015000000004</v>
      </c>
      <c r="N107" s="95">
        <f t="shared" si="4"/>
        <v>2.9240287336667058E-4</v>
      </c>
      <c r="O107" s="95">
        <f>M107/'סכום נכסי הקרן'!$C$43</f>
        <v>1.1225190733862742E-5</v>
      </c>
    </row>
    <row r="108" spans="1:15" s="137" customFormat="1">
      <c r="A108" s="159"/>
      <c r="B108" s="87" t="s">
        <v>2876</v>
      </c>
      <c r="C108" s="97" t="s">
        <v>2692</v>
      </c>
      <c r="D108" s="84">
        <v>11898360</v>
      </c>
      <c r="E108" s="84" t="s">
        <v>349</v>
      </c>
      <c r="F108" s="84" t="s">
        <v>188</v>
      </c>
      <c r="G108" s="94">
        <v>6.87</v>
      </c>
      <c r="H108" s="97" t="s">
        <v>191</v>
      </c>
      <c r="I108" s="98">
        <v>5.5E-2</v>
      </c>
      <c r="J108" s="98">
        <v>2.9500000000000005E-2</v>
      </c>
      <c r="K108" s="94">
        <v>919050.31</v>
      </c>
      <c r="L108" s="96">
        <v>118.89</v>
      </c>
      <c r="M108" s="94">
        <v>1092.6589299999998</v>
      </c>
      <c r="N108" s="95">
        <f t="shared" si="4"/>
        <v>5.727899833687485E-4</v>
      </c>
      <c r="O108" s="95">
        <f>M108/'סכום נכסי הקרן'!$C$43</f>
        <v>2.1989102705216963E-5</v>
      </c>
    </row>
    <row r="109" spans="1:15" s="137" customFormat="1">
      <c r="A109" s="159"/>
      <c r="B109" s="87" t="s">
        <v>2876</v>
      </c>
      <c r="C109" s="97" t="s">
        <v>2692</v>
      </c>
      <c r="D109" s="84">
        <v>11898380</v>
      </c>
      <c r="E109" s="84" t="s">
        <v>349</v>
      </c>
      <c r="F109" s="84" t="s">
        <v>188</v>
      </c>
      <c r="G109" s="94">
        <v>6.7700000000000005</v>
      </c>
      <c r="H109" s="97" t="s">
        <v>191</v>
      </c>
      <c r="I109" s="98">
        <v>5.5E-2</v>
      </c>
      <c r="J109" s="98">
        <v>3.5000000000000003E-2</v>
      </c>
      <c r="K109" s="94">
        <v>578603.75</v>
      </c>
      <c r="L109" s="96">
        <v>114.7</v>
      </c>
      <c r="M109" s="94">
        <v>663.65850999999998</v>
      </c>
      <c r="N109" s="95">
        <f t="shared" si="4"/>
        <v>3.4790082839979028E-4</v>
      </c>
      <c r="O109" s="95">
        <f>M109/'סכום נכסי הקרן'!$C$43</f>
        <v>1.3355727699567935E-5</v>
      </c>
    </row>
    <row r="110" spans="1:15" s="137" customFormat="1">
      <c r="A110" s="159"/>
      <c r="B110" s="87" t="s">
        <v>2876</v>
      </c>
      <c r="C110" s="97" t="s">
        <v>2692</v>
      </c>
      <c r="D110" s="84">
        <v>11898390</v>
      </c>
      <c r="E110" s="84" t="s">
        <v>349</v>
      </c>
      <c r="F110" s="84" t="s">
        <v>188</v>
      </c>
      <c r="G110" s="94">
        <v>6.74</v>
      </c>
      <c r="H110" s="97" t="s">
        <v>191</v>
      </c>
      <c r="I110" s="98">
        <v>5.5E-2</v>
      </c>
      <c r="J110" s="98">
        <v>3.6699999999999997E-2</v>
      </c>
      <c r="K110" s="94">
        <v>325322.21000000002</v>
      </c>
      <c r="L110" s="96">
        <v>113.42</v>
      </c>
      <c r="M110" s="94">
        <v>368.98045999999999</v>
      </c>
      <c r="N110" s="95">
        <f t="shared" si="4"/>
        <v>1.9342569373115653E-4</v>
      </c>
      <c r="O110" s="95">
        <f>M110/'סכום נכסי הקרן'!$C$43</f>
        <v>7.4255094690510615E-6</v>
      </c>
    </row>
    <row r="111" spans="1:15" s="137" customFormat="1">
      <c r="A111" s="159"/>
      <c r="B111" s="87" t="s">
        <v>2876</v>
      </c>
      <c r="C111" s="97" t="s">
        <v>2692</v>
      </c>
      <c r="D111" s="84">
        <v>11898400</v>
      </c>
      <c r="E111" s="84" t="s">
        <v>349</v>
      </c>
      <c r="F111" s="84" t="s">
        <v>188</v>
      </c>
      <c r="G111" s="94">
        <v>6.8100000000000005</v>
      </c>
      <c r="H111" s="97" t="s">
        <v>191</v>
      </c>
      <c r="I111" s="98">
        <v>5.5E-2</v>
      </c>
      <c r="J111" s="98">
        <v>3.2500000000000001E-2</v>
      </c>
      <c r="K111" s="94">
        <v>967144.77</v>
      </c>
      <c r="L111" s="96">
        <v>116.56</v>
      </c>
      <c r="M111" s="94">
        <v>1127.30396</v>
      </c>
      <c r="N111" s="95">
        <f t="shared" si="4"/>
        <v>5.9095148428423526E-4</v>
      </c>
      <c r="O111" s="95">
        <f>M111/'סכום נכסי הקרן'!$C$43</f>
        <v>2.268631306242818E-5</v>
      </c>
    </row>
    <row r="112" spans="1:15" s="137" customFormat="1">
      <c r="A112" s="159"/>
      <c r="B112" s="87" t="s">
        <v>2876</v>
      </c>
      <c r="C112" s="97" t="s">
        <v>2692</v>
      </c>
      <c r="D112" s="84">
        <v>11896130</v>
      </c>
      <c r="E112" s="84" t="s">
        <v>349</v>
      </c>
      <c r="F112" s="84" t="s">
        <v>188</v>
      </c>
      <c r="G112" s="94">
        <v>7.1499999999999995</v>
      </c>
      <c r="H112" s="97" t="s">
        <v>191</v>
      </c>
      <c r="I112" s="98">
        <v>5.6619999999999997E-2</v>
      </c>
      <c r="J112" s="98">
        <v>1.23E-2</v>
      </c>
      <c r="K112" s="94">
        <v>1221025.05</v>
      </c>
      <c r="L112" s="96">
        <v>137.78</v>
      </c>
      <c r="M112" s="94">
        <v>1682.3282400000001</v>
      </c>
      <c r="N112" s="95">
        <f t="shared" si="4"/>
        <v>8.8190444259708385E-4</v>
      </c>
      <c r="O112" s="95">
        <f>M112/'סכום נכסי הקרן'!$C$43</f>
        <v>3.3855842328810604E-5</v>
      </c>
    </row>
    <row r="113" spans="1:15" s="137" customFormat="1">
      <c r="A113" s="159"/>
      <c r="B113" s="87" t="s">
        <v>2876</v>
      </c>
      <c r="C113" s="97" t="s">
        <v>2692</v>
      </c>
      <c r="D113" s="84">
        <v>11898410</v>
      </c>
      <c r="E113" s="84" t="s">
        <v>349</v>
      </c>
      <c r="F113" s="84" t="s">
        <v>188</v>
      </c>
      <c r="G113" s="94">
        <v>6.8000000000000007</v>
      </c>
      <c r="H113" s="97" t="s">
        <v>191</v>
      </c>
      <c r="I113" s="98">
        <v>5.5E-2</v>
      </c>
      <c r="J113" s="98">
        <v>3.3399999999999999E-2</v>
      </c>
      <c r="K113" s="94">
        <v>379602.98</v>
      </c>
      <c r="L113" s="96">
        <v>115.91</v>
      </c>
      <c r="M113" s="94">
        <v>439.99781999999999</v>
      </c>
      <c r="N113" s="95">
        <f t="shared" si="4"/>
        <v>2.3065417494925485E-4</v>
      </c>
      <c r="O113" s="95">
        <f>M113/'סכום נכסי הקרן'!$C$43</f>
        <v>8.8546910553795296E-6</v>
      </c>
    </row>
    <row r="114" spans="1:15" s="137" customFormat="1">
      <c r="A114" s="159"/>
      <c r="B114" s="87" t="s">
        <v>2876</v>
      </c>
      <c r="C114" s="97" t="s">
        <v>2692</v>
      </c>
      <c r="D114" s="84">
        <v>11896140</v>
      </c>
      <c r="E114" s="84" t="s">
        <v>349</v>
      </c>
      <c r="F114" s="84" t="s">
        <v>188</v>
      </c>
      <c r="G114" s="94">
        <v>7.160000000000001</v>
      </c>
      <c r="H114" s="97" t="s">
        <v>191</v>
      </c>
      <c r="I114" s="98">
        <v>5.5309999999999998E-2</v>
      </c>
      <c r="J114" s="98">
        <v>1.2500000000000001E-2</v>
      </c>
      <c r="K114" s="94">
        <v>4502596.5999999996</v>
      </c>
      <c r="L114" s="96">
        <v>136.53</v>
      </c>
      <c r="M114" s="94">
        <v>6147.3951799999995</v>
      </c>
      <c r="N114" s="95">
        <f t="shared" si="4"/>
        <v>3.2225667921034836E-3</v>
      </c>
      <c r="O114" s="95">
        <f>M114/'סכום נכסי הקרן'!$C$43</f>
        <v>1.2371262456306996E-4</v>
      </c>
    </row>
    <row r="115" spans="1:15" s="137" customFormat="1">
      <c r="A115" s="159"/>
      <c r="B115" s="87" t="s">
        <v>2876</v>
      </c>
      <c r="C115" s="97" t="s">
        <v>2692</v>
      </c>
      <c r="D115" s="84">
        <v>11896150</v>
      </c>
      <c r="E115" s="84" t="s">
        <v>349</v>
      </c>
      <c r="F115" s="84" t="s">
        <v>188</v>
      </c>
      <c r="G115" s="94">
        <v>7.160000000000001</v>
      </c>
      <c r="H115" s="97" t="s">
        <v>191</v>
      </c>
      <c r="I115" s="98">
        <v>5.5452000000000001E-2</v>
      </c>
      <c r="J115" s="98">
        <v>1.2699999999999999E-2</v>
      </c>
      <c r="K115" s="94">
        <v>2620394.21</v>
      </c>
      <c r="L115" s="96">
        <v>136.38</v>
      </c>
      <c r="M115" s="94">
        <v>3573.6936499999997</v>
      </c>
      <c r="N115" s="95">
        <f t="shared" si="4"/>
        <v>1.8733896462535681E-3</v>
      </c>
      <c r="O115" s="95">
        <f>M115/'סכום נכסי הקרן'!$C$43</f>
        <v>7.1918431771597464E-5</v>
      </c>
    </row>
    <row r="116" spans="1:15" s="137" customFormat="1">
      <c r="A116" s="159"/>
      <c r="B116" s="87" t="s">
        <v>2876</v>
      </c>
      <c r="C116" s="97" t="s">
        <v>2692</v>
      </c>
      <c r="D116" s="84">
        <v>11896160</v>
      </c>
      <c r="E116" s="84" t="s">
        <v>349</v>
      </c>
      <c r="F116" s="84" t="s">
        <v>188</v>
      </c>
      <c r="G116" s="94">
        <v>7.17</v>
      </c>
      <c r="H116" s="97" t="s">
        <v>191</v>
      </c>
      <c r="I116" s="98">
        <v>5.5E-2</v>
      </c>
      <c r="J116" s="98">
        <v>1.23E-2</v>
      </c>
      <c r="K116" s="94">
        <v>1845744.12</v>
      </c>
      <c r="L116" s="96">
        <v>107.87</v>
      </c>
      <c r="M116" s="94">
        <v>1991.0041799999999</v>
      </c>
      <c r="N116" s="95">
        <f t="shared" si="4"/>
        <v>1.0437175040058555E-3</v>
      </c>
      <c r="O116" s="95">
        <f>M116/'סכום נכסי הקרן'!$C$43</f>
        <v>4.006775966269391E-5</v>
      </c>
    </row>
    <row r="117" spans="1:15" s="137" customFormat="1">
      <c r="A117" s="159"/>
      <c r="B117" s="87" t="s">
        <v>2876</v>
      </c>
      <c r="C117" s="97" t="s">
        <v>2692</v>
      </c>
      <c r="D117" s="84">
        <v>11898170</v>
      </c>
      <c r="E117" s="84" t="s">
        <v>349</v>
      </c>
      <c r="F117" s="84" t="s">
        <v>188</v>
      </c>
      <c r="G117" s="94">
        <v>7.1700000000000008</v>
      </c>
      <c r="H117" s="97" t="s">
        <v>191</v>
      </c>
      <c r="I117" s="98">
        <v>5.5E-2</v>
      </c>
      <c r="J117" s="98">
        <v>1.2199999999999999E-2</v>
      </c>
      <c r="K117" s="94">
        <v>3396296.95</v>
      </c>
      <c r="L117" s="96">
        <v>107.87</v>
      </c>
      <c r="M117" s="94">
        <v>3663.5855299999998</v>
      </c>
      <c r="N117" s="95">
        <f t="shared" si="4"/>
        <v>1.9205124647621631E-3</v>
      </c>
      <c r="O117" s="95">
        <f>M117/'סכום נכסי הקרן'!$C$43</f>
        <v>7.3727451702167241E-5</v>
      </c>
    </row>
    <row r="118" spans="1:15" s="137" customFormat="1">
      <c r="A118" s="159"/>
      <c r="B118" s="87" t="s">
        <v>2876</v>
      </c>
      <c r="C118" s="97" t="s">
        <v>2692</v>
      </c>
      <c r="D118" s="84">
        <v>11898180</v>
      </c>
      <c r="E118" s="84" t="s">
        <v>349</v>
      </c>
      <c r="F118" s="84" t="s">
        <v>188</v>
      </c>
      <c r="G118" s="94">
        <v>7.169999999999999</v>
      </c>
      <c r="H118" s="97" t="s">
        <v>191</v>
      </c>
      <c r="I118" s="98">
        <v>5.5E-2</v>
      </c>
      <c r="J118" s="98">
        <v>1.2499999999999997E-2</v>
      </c>
      <c r="K118" s="94">
        <v>1506089.01</v>
      </c>
      <c r="L118" s="96">
        <v>108.18</v>
      </c>
      <c r="M118" s="94">
        <v>1629.2871200000002</v>
      </c>
      <c r="N118" s="95">
        <f t="shared" si="4"/>
        <v>8.5409940535398029E-4</v>
      </c>
      <c r="O118" s="95">
        <f>M118/'סכום נכסי הקרן'!$C$43</f>
        <v>3.2788421742882898E-5</v>
      </c>
    </row>
    <row r="119" spans="1:15" s="137" customFormat="1">
      <c r="A119" s="159"/>
      <c r="B119" s="87" t="s">
        <v>2876</v>
      </c>
      <c r="C119" s="97" t="s">
        <v>2692</v>
      </c>
      <c r="D119" s="84">
        <v>11898190</v>
      </c>
      <c r="E119" s="84" t="s">
        <v>349</v>
      </c>
      <c r="F119" s="84" t="s">
        <v>188</v>
      </c>
      <c r="G119" s="94">
        <v>7.160000000000001</v>
      </c>
      <c r="H119" s="97" t="s">
        <v>191</v>
      </c>
      <c r="I119" s="98">
        <v>5.5E-2</v>
      </c>
      <c r="J119" s="98">
        <v>1.29E-2</v>
      </c>
      <c r="K119" s="94">
        <v>1899178.36</v>
      </c>
      <c r="L119" s="96">
        <v>133.29</v>
      </c>
      <c r="M119" s="94">
        <v>2531.4148799999998</v>
      </c>
      <c r="N119" s="95">
        <f t="shared" si="4"/>
        <v>1.3270097806408836E-3</v>
      </c>
      <c r="O119" s="95">
        <f>M119/'סכום נכסי הקרן'!$C$43</f>
        <v>5.0943199435375939E-5</v>
      </c>
    </row>
    <row r="120" spans="1:15" s="137" customFormat="1">
      <c r="A120" s="159"/>
      <c r="B120" s="87" t="s">
        <v>2859</v>
      </c>
      <c r="C120" s="97" t="s">
        <v>2692</v>
      </c>
      <c r="D120" s="84">
        <v>2424</v>
      </c>
      <c r="E120" s="84" t="s">
        <v>349</v>
      </c>
      <c r="F120" s="84" t="s">
        <v>187</v>
      </c>
      <c r="G120" s="94">
        <v>5.66</v>
      </c>
      <c r="H120" s="97" t="s">
        <v>191</v>
      </c>
      <c r="I120" s="98">
        <v>7.1500000000000008E-2</v>
      </c>
      <c r="J120" s="98">
        <v>1.4200000000000001E-2</v>
      </c>
      <c r="K120" s="94">
        <v>38623918.810000002</v>
      </c>
      <c r="L120" s="96">
        <v>145.12</v>
      </c>
      <c r="M120" s="94">
        <v>56051.030049999994</v>
      </c>
      <c r="N120" s="95">
        <f t="shared" si="4"/>
        <v>2.9382882149822105E-2</v>
      </c>
      <c r="O120" s="95">
        <f>M120/'סכום נכסי הקרן'!$C$43</f>
        <v>1.12799321239488E-3</v>
      </c>
    </row>
    <row r="121" spans="1:15" s="137" customFormat="1">
      <c r="A121" s="159"/>
      <c r="B121" s="87" t="s">
        <v>2878</v>
      </c>
      <c r="C121" s="97" t="s">
        <v>2692</v>
      </c>
      <c r="D121" s="84">
        <v>91102799</v>
      </c>
      <c r="E121" s="84" t="s">
        <v>349</v>
      </c>
      <c r="F121" s="84" t="s">
        <v>188</v>
      </c>
      <c r="G121" s="94">
        <v>3.81</v>
      </c>
      <c r="H121" s="97" t="s">
        <v>191</v>
      </c>
      <c r="I121" s="98">
        <v>4.7500000000000001E-2</v>
      </c>
      <c r="J121" s="98">
        <v>1.2800000000000002E-2</v>
      </c>
      <c r="K121" s="94">
        <v>12434594.479999997</v>
      </c>
      <c r="L121" s="96">
        <v>116.67</v>
      </c>
      <c r="M121" s="94">
        <v>14507.44153</v>
      </c>
      <c r="N121" s="95">
        <f t="shared" si="4"/>
        <v>7.6050421266330498E-3</v>
      </c>
      <c r="O121" s="95">
        <f>M121/'סכום נכסי הקרן'!$C$43</f>
        <v>2.919535209336549E-4</v>
      </c>
    </row>
    <row r="122" spans="1:15" s="137" customFormat="1">
      <c r="A122" s="159"/>
      <c r="B122" s="87" t="s">
        <v>2878</v>
      </c>
      <c r="C122" s="97" t="s">
        <v>2692</v>
      </c>
      <c r="D122" s="84">
        <v>91102798</v>
      </c>
      <c r="E122" s="84" t="s">
        <v>349</v>
      </c>
      <c r="F122" s="84" t="s">
        <v>188</v>
      </c>
      <c r="G122" s="94">
        <v>3.8200000000000007</v>
      </c>
      <c r="H122" s="97" t="s">
        <v>191</v>
      </c>
      <c r="I122" s="98">
        <v>4.4999999999999998E-2</v>
      </c>
      <c r="J122" s="98">
        <v>1.2800000000000002E-2</v>
      </c>
      <c r="K122" s="94">
        <v>21149725.519999996</v>
      </c>
      <c r="L122" s="96">
        <v>115.54</v>
      </c>
      <c r="M122" s="94">
        <v>24436.392179999995</v>
      </c>
      <c r="N122" s="95">
        <f t="shared" si="4"/>
        <v>1.2809963188031983E-2</v>
      </c>
      <c r="O122" s="95">
        <f>M122/'סכום נכסי הקרן'!$C$43</f>
        <v>4.9176767117162592E-4</v>
      </c>
    </row>
    <row r="123" spans="1:15" s="137" customFormat="1">
      <c r="A123" s="159"/>
      <c r="B123" s="87" t="s">
        <v>2879</v>
      </c>
      <c r="C123" s="97" t="s">
        <v>2692</v>
      </c>
      <c r="D123" s="84">
        <v>90240690</v>
      </c>
      <c r="E123" s="84" t="s">
        <v>349</v>
      </c>
      <c r="F123" s="84" t="s">
        <v>187</v>
      </c>
      <c r="G123" s="94">
        <v>2.42</v>
      </c>
      <c r="H123" s="97" t="s">
        <v>191</v>
      </c>
      <c r="I123" s="98">
        <v>3.4000000000000002E-2</v>
      </c>
      <c r="J123" s="98">
        <v>6.4000000000000003E-3</v>
      </c>
      <c r="K123" s="94">
        <v>610921.02999999991</v>
      </c>
      <c r="L123" s="96">
        <v>107.68</v>
      </c>
      <c r="M123" s="94">
        <v>657.83974999999998</v>
      </c>
      <c r="N123" s="95">
        <f t="shared" si="4"/>
        <v>3.4485053763465029E-4</v>
      </c>
      <c r="O123" s="95">
        <f>M123/'סכום נכסי הקרן'!$C$43</f>
        <v>1.3238628660019511E-5</v>
      </c>
    </row>
    <row r="124" spans="1:15" s="137" customFormat="1">
      <c r="A124" s="159"/>
      <c r="B124" s="87" t="s">
        <v>2880</v>
      </c>
      <c r="C124" s="97" t="s">
        <v>2692</v>
      </c>
      <c r="D124" s="84">
        <v>90240790</v>
      </c>
      <c r="E124" s="84" t="s">
        <v>349</v>
      </c>
      <c r="F124" s="84" t="s">
        <v>187</v>
      </c>
      <c r="G124" s="94">
        <v>11.85</v>
      </c>
      <c r="H124" s="97" t="s">
        <v>191</v>
      </c>
      <c r="I124" s="98">
        <v>3.4000000000000002E-2</v>
      </c>
      <c r="J124" s="98">
        <v>2.7999999999999997E-2</v>
      </c>
      <c r="K124" s="94">
        <v>1359791.91</v>
      </c>
      <c r="L124" s="96">
        <v>108.35</v>
      </c>
      <c r="M124" s="94">
        <v>1473.3344999999999</v>
      </c>
      <c r="N124" s="95">
        <f t="shared" si="4"/>
        <v>7.7234644826597765E-4</v>
      </c>
      <c r="O124" s="95">
        <f>M124/'סכום נכסי הקרן'!$C$43</f>
        <v>2.9649969217420375E-5</v>
      </c>
    </row>
    <row r="125" spans="1:15" s="137" customFormat="1">
      <c r="A125" s="159"/>
      <c r="B125" s="87" t="s">
        <v>2881</v>
      </c>
      <c r="C125" s="97" t="s">
        <v>2692</v>
      </c>
      <c r="D125" s="84">
        <v>4180</v>
      </c>
      <c r="E125" s="84" t="s">
        <v>349</v>
      </c>
      <c r="F125" s="84" t="s">
        <v>188</v>
      </c>
      <c r="G125" s="94">
        <v>2.82</v>
      </c>
      <c r="H125" s="97" t="s">
        <v>190</v>
      </c>
      <c r="I125" s="98">
        <v>4.7100000000000003E-2</v>
      </c>
      <c r="J125" s="98">
        <v>3.7099999999999994E-2</v>
      </c>
      <c r="K125" s="94">
        <v>3951454</v>
      </c>
      <c r="L125" s="96">
        <v>103.19</v>
      </c>
      <c r="M125" s="94">
        <v>15682.085180000002</v>
      </c>
      <c r="N125" s="95">
        <f t="shared" si="4"/>
        <v>8.2208098637325915E-3</v>
      </c>
      <c r="O125" s="95">
        <f>M125/'סכום נכסי הקרן'!$C$43</f>
        <v>3.1559251673802819E-4</v>
      </c>
    </row>
    <row r="126" spans="1:15" s="137" customFormat="1">
      <c r="A126" s="159"/>
      <c r="B126" s="87" t="s">
        <v>2881</v>
      </c>
      <c r="C126" s="97" t="s">
        <v>2692</v>
      </c>
      <c r="D126" s="84">
        <v>4179</v>
      </c>
      <c r="E126" s="84" t="s">
        <v>349</v>
      </c>
      <c r="F126" s="84" t="s">
        <v>188</v>
      </c>
      <c r="G126" s="94">
        <v>2.85</v>
      </c>
      <c r="H126" s="97" t="s">
        <v>192</v>
      </c>
      <c r="I126" s="98">
        <v>0</v>
      </c>
      <c r="J126" s="98">
        <v>2.9300000000000003E-2</v>
      </c>
      <c r="K126" s="94">
        <v>3722805.81</v>
      </c>
      <c r="L126" s="96">
        <v>102.97</v>
      </c>
      <c r="M126" s="94">
        <f>16421.7877-326.39</f>
        <v>16095.397700000001</v>
      </c>
      <c r="N126" s="95">
        <f t="shared" si="4"/>
        <v>8.4374751606124659E-3</v>
      </c>
      <c r="O126" s="95">
        <f>M126/'סכום נכסי הקרן'!$C$43</f>
        <v>3.2391018220718972E-4</v>
      </c>
    </row>
    <row r="127" spans="1:15" s="137" customFormat="1">
      <c r="A127" s="159"/>
      <c r="B127" s="87" t="s">
        <v>2882</v>
      </c>
      <c r="C127" s="97" t="s">
        <v>2692</v>
      </c>
      <c r="D127" s="84">
        <v>90839511</v>
      </c>
      <c r="E127" s="84" t="s">
        <v>349</v>
      </c>
      <c r="F127" s="84" t="s">
        <v>188</v>
      </c>
      <c r="G127" s="94">
        <v>9.9499999999999975</v>
      </c>
      <c r="H127" s="97" t="s">
        <v>191</v>
      </c>
      <c r="I127" s="98">
        <v>4.4999999999999998E-2</v>
      </c>
      <c r="J127" s="98">
        <v>2.9399999999999996E-2</v>
      </c>
      <c r="K127" s="94">
        <v>4571850.4500000011</v>
      </c>
      <c r="L127" s="96">
        <v>116.7</v>
      </c>
      <c r="M127" s="94">
        <v>5335.3495000000012</v>
      </c>
      <c r="N127" s="95">
        <f t="shared" si="4"/>
        <v>2.7968789413284358E-3</v>
      </c>
      <c r="O127" s="95">
        <f>M127/'סכום נכסי הקרן'!$C$43</f>
        <v>1.0737069446156269E-4</v>
      </c>
    </row>
    <row r="128" spans="1:15" s="137" customFormat="1">
      <c r="A128" s="159"/>
      <c r="B128" s="87" t="s">
        <v>2882</v>
      </c>
      <c r="C128" s="97" t="s">
        <v>2692</v>
      </c>
      <c r="D128" s="84">
        <v>90839512</v>
      </c>
      <c r="E128" s="84" t="s">
        <v>349</v>
      </c>
      <c r="F128" s="84" t="s">
        <v>188</v>
      </c>
      <c r="G128" s="94">
        <v>9.98</v>
      </c>
      <c r="H128" s="97" t="s">
        <v>191</v>
      </c>
      <c r="I128" s="98">
        <v>4.4999999999999998E-2</v>
      </c>
      <c r="J128" s="98">
        <v>2.7900000000000005E-2</v>
      </c>
      <c r="K128" s="94">
        <v>896947.86</v>
      </c>
      <c r="L128" s="96">
        <v>118.41</v>
      </c>
      <c r="M128" s="94">
        <v>1062.0759599999999</v>
      </c>
      <c r="N128" s="95">
        <f t="shared" si="4"/>
        <v>5.5675788186231869E-4</v>
      </c>
      <c r="O128" s="95">
        <f>M128/'סכום נכסי הקרן'!$C$43</f>
        <v>2.137363885835986E-5</v>
      </c>
    </row>
    <row r="129" spans="1:15" s="137" customFormat="1">
      <c r="A129" s="159"/>
      <c r="B129" s="87" t="s">
        <v>2883</v>
      </c>
      <c r="C129" s="97" t="s">
        <v>2692</v>
      </c>
      <c r="D129" s="84">
        <v>90839513</v>
      </c>
      <c r="E129" s="84" t="s">
        <v>349</v>
      </c>
      <c r="F129" s="84" t="s">
        <v>188</v>
      </c>
      <c r="G129" s="94">
        <v>9.8999999999999986</v>
      </c>
      <c r="H129" s="97" t="s">
        <v>191</v>
      </c>
      <c r="I129" s="98">
        <v>4.4999999999999998E-2</v>
      </c>
      <c r="J129" s="98">
        <v>3.1799999999999995E-2</v>
      </c>
      <c r="K129" s="94">
        <v>3284786.91</v>
      </c>
      <c r="L129" s="96">
        <v>114.48</v>
      </c>
      <c r="M129" s="94">
        <v>3760.4240600000003</v>
      </c>
      <c r="N129" s="95">
        <f t="shared" si="4"/>
        <v>1.9712768327320969E-3</v>
      </c>
      <c r="O129" s="95">
        <f>M129/'סכום נכסי הקרן'!$C$43</f>
        <v>7.567626877904981E-5</v>
      </c>
    </row>
    <row r="130" spans="1:15" s="137" customFormat="1">
      <c r="A130" s="159"/>
      <c r="B130" s="87" t="s">
        <v>2883</v>
      </c>
      <c r="C130" s="97" t="s">
        <v>2692</v>
      </c>
      <c r="D130" s="84">
        <v>90839515</v>
      </c>
      <c r="E130" s="84" t="s">
        <v>349</v>
      </c>
      <c r="F130" s="84" t="s">
        <v>188</v>
      </c>
      <c r="G130" s="94">
        <v>9.93</v>
      </c>
      <c r="H130" s="97" t="s">
        <v>191</v>
      </c>
      <c r="I130" s="98">
        <v>4.4999999999999998E-2</v>
      </c>
      <c r="J130" s="98">
        <v>3.0300000000000004E-2</v>
      </c>
      <c r="K130" s="94">
        <v>3090623.36</v>
      </c>
      <c r="L130" s="96">
        <v>116.16</v>
      </c>
      <c r="M130" s="94">
        <v>3590.0681099999997</v>
      </c>
      <c r="N130" s="95">
        <f t="shared" si="4"/>
        <v>1.88197341051299E-3</v>
      </c>
      <c r="O130" s="95">
        <f>M130/'סכום נכסי הקרן'!$C$43</f>
        <v>7.2247957914473967E-5</v>
      </c>
    </row>
    <row r="131" spans="1:15" s="137" customFormat="1">
      <c r="A131" s="159"/>
      <c r="B131" s="87" t="s">
        <v>2883</v>
      </c>
      <c r="C131" s="97" t="s">
        <v>2692</v>
      </c>
      <c r="D131" s="84">
        <v>90839516</v>
      </c>
      <c r="E131" s="84" t="s">
        <v>349</v>
      </c>
      <c r="F131" s="84" t="s">
        <v>188</v>
      </c>
      <c r="G131" s="94">
        <v>9.91</v>
      </c>
      <c r="H131" s="97" t="s">
        <v>191</v>
      </c>
      <c r="I131" s="98">
        <v>4.4999999999999998E-2</v>
      </c>
      <c r="J131" s="98">
        <v>3.0700000000000002E-2</v>
      </c>
      <c r="K131" s="94">
        <v>1642371.06</v>
      </c>
      <c r="L131" s="96">
        <v>115.69</v>
      </c>
      <c r="M131" s="94">
        <v>1900.0591000000002</v>
      </c>
      <c r="N131" s="95">
        <f t="shared" si="4"/>
        <v>9.9604258054124847E-4</v>
      </c>
      <c r="O131" s="95">
        <f>M131/'סכום נכסי הקרן'!$C$43</f>
        <v>3.8237544716613551E-5</v>
      </c>
    </row>
    <row r="132" spans="1:15" s="137" customFormat="1">
      <c r="A132" s="159"/>
      <c r="B132" s="87" t="s">
        <v>2882</v>
      </c>
      <c r="C132" s="97" t="s">
        <v>2692</v>
      </c>
      <c r="D132" s="84">
        <v>90839517</v>
      </c>
      <c r="E132" s="84" t="s">
        <v>349</v>
      </c>
      <c r="F132" s="84" t="s">
        <v>188</v>
      </c>
      <c r="G132" s="94">
        <v>9.8599999999999977</v>
      </c>
      <c r="H132" s="97" t="s">
        <v>191</v>
      </c>
      <c r="I132" s="98">
        <v>4.4999999999999998E-2</v>
      </c>
      <c r="J132" s="98">
        <v>3.3399999999999992E-2</v>
      </c>
      <c r="K132" s="94">
        <v>2844073.45</v>
      </c>
      <c r="L132" s="96">
        <v>112.69</v>
      </c>
      <c r="M132" s="94">
        <v>3204.9863800000007</v>
      </c>
      <c r="N132" s="95">
        <f t="shared" si="4"/>
        <v>1.680107163263898E-3</v>
      </c>
      <c r="O132" s="95">
        <f>M132/'סכום נכסי הקרן'!$C$43</f>
        <v>6.4498420086715947E-5</v>
      </c>
    </row>
    <row r="133" spans="1:15" s="137" customFormat="1">
      <c r="A133" s="159"/>
      <c r="B133" s="87" t="s">
        <v>2882</v>
      </c>
      <c r="C133" s="97" t="s">
        <v>2692</v>
      </c>
      <c r="D133" s="84">
        <v>90839518</v>
      </c>
      <c r="E133" s="84" t="s">
        <v>349</v>
      </c>
      <c r="F133" s="84" t="s">
        <v>188</v>
      </c>
      <c r="G133" s="94">
        <v>9.77</v>
      </c>
      <c r="H133" s="97" t="s">
        <v>191</v>
      </c>
      <c r="I133" s="98">
        <v>4.4999999999999998E-2</v>
      </c>
      <c r="J133" s="98">
        <v>3.7699999999999997E-2</v>
      </c>
      <c r="K133" s="94">
        <v>3377864.33</v>
      </c>
      <c r="L133" s="96">
        <v>108.48</v>
      </c>
      <c r="M133" s="94">
        <v>3664.3071800000002</v>
      </c>
      <c r="N133" s="95">
        <f t="shared" si="4"/>
        <v>1.920890765694091E-3</v>
      </c>
      <c r="O133" s="95">
        <f>M133/'סכום נכסי הקרן'!$C$43</f>
        <v>7.3741974473666688E-5</v>
      </c>
    </row>
    <row r="134" spans="1:15" s="137" customFormat="1">
      <c r="A134" s="159"/>
      <c r="B134" s="87" t="s">
        <v>2882</v>
      </c>
      <c r="C134" s="97" t="s">
        <v>2692</v>
      </c>
      <c r="D134" s="84">
        <v>90839519</v>
      </c>
      <c r="E134" s="84" t="s">
        <v>349</v>
      </c>
      <c r="F134" s="84" t="s">
        <v>188</v>
      </c>
      <c r="G134" s="94">
        <v>9.5800000000000018</v>
      </c>
      <c r="H134" s="97" t="s">
        <v>191</v>
      </c>
      <c r="I134" s="98">
        <v>4.4999999999999998E-2</v>
      </c>
      <c r="J134" s="98">
        <v>4.6099999999999995E-2</v>
      </c>
      <c r="K134" s="94">
        <v>2376817.2200000002</v>
      </c>
      <c r="L134" s="96">
        <v>100.07</v>
      </c>
      <c r="M134" s="94">
        <v>2378.4808800000001</v>
      </c>
      <c r="N134" s="95">
        <f t="shared" si="4"/>
        <v>1.2468392343602467E-3</v>
      </c>
      <c r="O134" s="95">
        <f>M134/'סכום נכסי הקרן'!$C$43</f>
        <v>4.7865494818877133E-5</v>
      </c>
    </row>
    <row r="135" spans="1:15" s="137" customFormat="1">
      <c r="A135" s="159"/>
      <c r="B135" s="87" t="s">
        <v>2884</v>
      </c>
      <c r="C135" s="97" t="s">
        <v>2689</v>
      </c>
      <c r="D135" s="84">
        <v>4540060</v>
      </c>
      <c r="E135" s="84" t="s">
        <v>654</v>
      </c>
      <c r="F135" s="84" t="s">
        <v>188</v>
      </c>
      <c r="G135" s="94">
        <v>0.99</v>
      </c>
      <c r="H135" s="97" t="s">
        <v>191</v>
      </c>
      <c r="I135" s="98">
        <v>6.2950000000000006E-2</v>
      </c>
      <c r="J135" s="98">
        <v>1.4000000000000002E-2</v>
      </c>
      <c r="K135" s="94">
        <v>781862.2</v>
      </c>
      <c r="L135" s="96">
        <v>124.69</v>
      </c>
      <c r="M135" s="94">
        <v>974.90395999999998</v>
      </c>
      <c r="N135" s="95">
        <f t="shared" si="4"/>
        <v>5.1106086968467565E-4</v>
      </c>
      <c r="O135" s="95">
        <f>M135/'סכום נכסי הקרן'!$C$43</f>
        <v>1.9619354874226609E-5</v>
      </c>
    </row>
    <row r="136" spans="1:15" s="137" customFormat="1">
      <c r="A136" s="159"/>
      <c r="B136" s="87" t="s">
        <v>2885</v>
      </c>
      <c r="C136" s="97" t="s">
        <v>2689</v>
      </c>
      <c r="D136" s="84">
        <v>90141407</v>
      </c>
      <c r="E136" s="84" t="s">
        <v>654</v>
      </c>
      <c r="F136" s="84" t="s">
        <v>188</v>
      </c>
      <c r="G136" s="94">
        <v>11.379999999999999</v>
      </c>
      <c r="H136" s="97" t="s">
        <v>191</v>
      </c>
      <c r="I136" s="98">
        <v>6.7000000000000004E-2</v>
      </c>
      <c r="J136" s="98">
        <v>5.0799999999999998E-2</v>
      </c>
      <c r="K136" s="94">
        <v>18147351.760000002</v>
      </c>
      <c r="L136" s="96">
        <v>121.21</v>
      </c>
      <c r="M136" s="94">
        <v>21996.40567</v>
      </c>
      <c r="N136" s="95">
        <f t="shared" si="4"/>
        <v>1.1530881679511416E-2</v>
      </c>
      <c r="O136" s="95">
        <f>M136/'סכום נכסי הקרן'!$C$43</f>
        <v>4.4266441260242738E-4</v>
      </c>
    </row>
    <row r="137" spans="1:15" s="137" customFormat="1">
      <c r="A137" s="159"/>
      <c r="B137" s="87" t="s">
        <v>2886</v>
      </c>
      <c r="C137" s="97" t="s">
        <v>2689</v>
      </c>
      <c r="D137" s="84">
        <v>90800100</v>
      </c>
      <c r="E137" s="84" t="s">
        <v>741</v>
      </c>
      <c r="F137" s="84" t="s">
        <v>188</v>
      </c>
      <c r="G137" s="94">
        <v>2.02</v>
      </c>
      <c r="H137" s="97" t="s">
        <v>191</v>
      </c>
      <c r="I137" s="98">
        <v>6.2E-2</v>
      </c>
      <c r="J137" s="98">
        <v>0.31689999999999996</v>
      </c>
      <c r="K137" s="94">
        <v>32864269.109999999</v>
      </c>
      <c r="L137" s="96">
        <v>60</v>
      </c>
      <c r="M137" s="94">
        <v>19718.561109999999</v>
      </c>
      <c r="N137" s="95">
        <f t="shared" si="4"/>
        <v>1.0336797677801024E-2</v>
      </c>
      <c r="O137" s="95">
        <f>M137/'סכום נכסי הקרן'!$C$43</f>
        <v>3.9682416309624364E-4</v>
      </c>
    </row>
    <row r="138" spans="1:15" s="137" customFormat="1">
      <c r="A138" s="159"/>
      <c r="B138" s="83"/>
      <c r="C138" s="84"/>
      <c r="D138" s="84"/>
      <c r="E138" s="84"/>
      <c r="F138" s="84"/>
      <c r="G138" s="84"/>
      <c r="H138" s="84"/>
      <c r="I138" s="84"/>
      <c r="J138" s="84"/>
      <c r="K138" s="94"/>
      <c r="L138" s="96"/>
      <c r="M138" s="84"/>
      <c r="N138" s="95"/>
      <c r="O138" s="84"/>
    </row>
    <row r="139" spans="1:15" s="137" customFormat="1">
      <c r="A139" s="159"/>
      <c r="B139" s="101" t="s">
        <v>47</v>
      </c>
      <c r="C139" s="82"/>
      <c r="D139" s="82"/>
      <c r="E139" s="82"/>
      <c r="F139" s="82"/>
      <c r="G139" s="91">
        <v>1.6396198262646509</v>
      </c>
      <c r="H139" s="82"/>
      <c r="I139" s="82"/>
      <c r="J139" s="103">
        <v>2.7489897630107785E-2</v>
      </c>
      <c r="K139" s="91"/>
      <c r="L139" s="93"/>
      <c r="M139" s="91">
        <v>42622.868950000004</v>
      </c>
      <c r="N139" s="92">
        <f t="shared" ref="N139:N142" si="5">+M139/$M$10</f>
        <v>2.2343616774356891E-2</v>
      </c>
      <c r="O139" s="92">
        <f>M139/'סכום נכסי הקרן'!$C$43</f>
        <v>8.5775955991368078E-4</v>
      </c>
    </row>
    <row r="140" spans="1:15" s="137" customFormat="1">
      <c r="A140" s="159"/>
      <c r="B140" s="87" t="s">
        <v>2887</v>
      </c>
      <c r="C140" s="97" t="s">
        <v>2689</v>
      </c>
      <c r="D140" s="84">
        <v>4351</v>
      </c>
      <c r="E140" s="84" t="s">
        <v>349</v>
      </c>
      <c r="F140" s="84" t="s">
        <v>188</v>
      </c>
      <c r="G140" s="94">
        <v>2.08</v>
      </c>
      <c r="H140" s="97" t="s">
        <v>191</v>
      </c>
      <c r="I140" s="98">
        <v>3.61E-2</v>
      </c>
      <c r="J140" s="98">
        <v>2.4300000000000006E-2</v>
      </c>
      <c r="K140" s="94">
        <v>19258031.199999999</v>
      </c>
      <c r="L140" s="96">
        <v>102.53</v>
      </c>
      <c r="M140" s="94">
        <v>19745.260029999998</v>
      </c>
      <c r="N140" s="95">
        <f t="shared" si="5"/>
        <v>1.0350793695700921E-2</v>
      </c>
      <c r="O140" s="95">
        <f>M140/'סכום נכסי הקרן'!$C$43</f>
        <v>3.9736146277675631E-4</v>
      </c>
    </row>
    <row r="141" spans="1:15" s="137" customFormat="1">
      <c r="A141" s="159"/>
      <c r="B141" s="87" t="s">
        <v>2888</v>
      </c>
      <c r="C141" s="97" t="s">
        <v>2689</v>
      </c>
      <c r="D141" s="84">
        <v>10510</v>
      </c>
      <c r="E141" s="84" t="s">
        <v>349</v>
      </c>
      <c r="F141" s="84" t="s">
        <v>188</v>
      </c>
      <c r="G141" s="94">
        <v>0.97</v>
      </c>
      <c r="H141" s="97" t="s">
        <v>191</v>
      </c>
      <c r="I141" s="98">
        <v>4.2500000000000003E-2</v>
      </c>
      <c r="J141" s="98">
        <v>3.3199999999999993E-2</v>
      </c>
      <c r="K141" s="94">
        <v>8693832.4999999981</v>
      </c>
      <c r="L141" s="96">
        <v>101.04</v>
      </c>
      <c r="M141" s="94">
        <v>8784.2483500000017</v>
      </c>
      <c r="N141" s="95">
        <f t="shared" si="5"/>
        <v>4.6048490779308946E-3</v>
      </c>
      <c r="O141" s="95">
        <f>M141/'סכום נכסי הקרן'!$C$43</f>
        <v>1.7677770606449233E-4</v>
      </c>
    </row>
    <row r="142" spans="1:15" s="137" customFormat="1">
      <c r="A142" s="159"/>
      <c r="B142" s="87" t="s">
        <v>2888</v>
      </c>
      <c r="C142" s="97" t="s">
        <v>2689</v>
      </c>
      <c r="D142" s="84">
        <v>3880</v>
      </c>
      <c r="E142" s="84" t="s">
        <v>654</v>
      </c>
      <c r="F142" s="84" t="s">
        <v>188</v>
      </c>
      <c r="G142" s="94">
        <v>1.4400000000000002</v>
      </c>
      <c r="H142" s="97" t="s">
        <v>191</v>
      </c>
      <c r="I142" s="98">
        <v>4.4999999999999998E-2</v>
      </c>
      <c r="J142" s="98">
        <v>2.8400000000000002E-2</v>
      </c>
      <c r="K142" s="94">
        <v>13732203.609999999</v>
      </c>
      <c r="L142" s="96">
        <v>102.63</v>
      </c>
      <c r="M142" s="94">
        <v>14093.360569999999</v>
      </c>
      <c r="N142" s="95">
        <f t="shared" si="5"/>
        <v>7.3879740007250713E-3</v>
      </c>
      <c r="O142" s="95">
        <f>M142/'סכום נכסי הקרן'!$C$43</f>
        <v>2.8362039107243203E-4</v>
      </c>
    </row>
    <row r="143" spans="1:15" s="137" customFormat="1">
      <c r="A143" s="159"/>
      <c r="B143" s="83"/>
      <c r="C143" s="84"/>
      <c r="D143" s="84"/>
      <c r="E143" s="84"/>
      <c r="F143" s="84"/>
      <c r="G143" s="84"/>
      <c r="H143" s="84"/>
      <c r="I143" s="84"/>
      <c r="J143" s="84"/>
      <c r="K143" s="94"/>
      <c r="L143" s="96"/>
      <c r="M143" s="84"/>
      <c r="N143" s="95"/>
      <c r="O143" s="84"/>
    </row>
    <row r="144" spans="1:15" s="137" customFormat="1">
      <c r="A144" s="159"/>
      <c r="B144" s="81" t="s">
        <v>50</v>
      </c>
      <c r="C144" s="82"/>
      <c r="D144" s="82"/>
      <c r="E144" s="82"/>
      <c r="F144" s="82"/>
      <c r="G144" s="91">
        <v>5.2658556386373299</v>
      </c>
      <c r="H144" s="82"/>
      <c r="I144" s="82"/>
      <c r="J144" s="103">
        <v>3.64513655567952E-2</v>
      </c>
      <c r="K144" s="91"/>
      <c r="L144" s="93"/>
      <c r="M144" s="91">
        <v>186617.38669000001</v>
      </c>
      <c r="N144" s="92">
        <f t="shared" ref="N144:N166" si="6">+M144/$M$10</f>
        <v>9.7827937779709925E-2</v>
      </c>
      <c r="O144" s="92">
        <f>M144/'סכום נכסי הקרן'!$C$43</f>
        <v>3.7555624814283083E-3</v>
      </c>
    </row>
    <row r="145" spans="1:15" s="155" customFormat="1">
      <c r="A145" s="159"/>
      <c r="B145" s="128" t="s">
        <v>48</v>
      </c>
      <c r="C145" s="129"/>
      <c r="D145" s="129"/>
      <c r="E145" s="129"/>
      <c r="F145" s="129"/>
      <c r="G145" s="130">
        <v>5.2658556386373316</v>
      </c>
      <c r="H145" s="129"/>
      <c r="I145" s="129"/>
      <c r="J145" s="151">
        <v>3.6451365556795207E-2</v>
      </c>
      <c r="K145" s="130"/>
      <c r="L145" s="132"/>
      <c r="M145" s="130">
        <v>186617.38669000001</v>
      </c>
      <c r="N145" s="131">
        <f t="shared" si="6"/>
        <v>9.7827937779709925E-2</v>
      </c>
      <c r="O145" s="131">
        <f>M145/'סכום נכסי הקרן'!$C$43</f>
        <v>3.7555624814283083E-3</v>
      </c>
    </row>
    <row r="146" spans="1:15" s="137" customFormat="1">
      <c r="A146" s="159"/>
      <c r="B146" s="87" t="s">
        <v>2896</v>
      </c>
      <c r="C146" s="97" t="s">
        <v>2692</v>
      </c>
      <c r="D146" s="84">
        <v>4931</v>
      </c>
      <c r="E146" s="84" t="s">
        <v>462</v>
      </c>
      <c r="F146" s="84" t="s">
        <v>188</v>
      </c>
      <c r="G146" s="94">
        <v>6.0500000000000007</v>
      </c>
      <c r="H146" s="97" t="s">
        <v>190</v>
      </c>
      <c r="I146" s="98">
        <v>3.7045000000000002E-2</v>
      </c>
      <c r="J146" s="98">
        <v>3.8300000000000008E-2</v>
      </c>
      <c r="K146" s="94">
        <v>6863609.54</v>
      </c>
      <c r="L146" s="96">
        <v>99.99</v>
      </c>
      <c r="M146" s="94">
        <v>26394.80258</v>
      </c>
      <c r="N146" s="95">
        <f t="shared" si="6"/>
        <v>1.3836594490487165E-2</v>
      </c>
      <c r="O146" s="95">
        <f>M146/'סכום נכסי הקרן'!$C$43</f>
        <v>5.3117950064760443E-4</v>
      </c>
    </row>
    <row r="147" spans="1:15" s="137" customFormat="1">
      <c r="A147" s="159"/>
      <c r="B147" s="87" t="s">
        <v>2896</v>
      </c>
      <c r="C147" s="97" t="s">
        <v>2692</v>
      </c>
      <c r="D147" s="84">
        <v>4979</v>
      </c>
      <c r="E147" s="84" t="s">
        <v>462</v>
      </c>
      <c r="F147" s="84" t="s">
        <v>188</v>
      </c>
      <c r="G147" s="94">
        <v>6.05</v>
      </c>
      <c r="H147" s="97" t="s">
        <v>190</v>
      </c>
      <c r="I147" s="98">
        <v>3.7100000000000001E-2</v>
      </c>
      <c r="J147" s="98">
        <v>3.8300000000000001E-2</v>
      </c>
      <c r="K147" s="94">
        <v>256284.83</v>
      </c>
      <c r="L147" s="96">
        <v>100</v>
      </c>
      <c r="M147" s="94">
        <v>985.67142000000001</v>
      </c>
      <c r="N147" s="95">
        <f t="shared" si="6"/>
        <v>5.1670535129278708E-4</v>
      </c>
      <c r="O147" s="95">
        <f>M147/'סכום נכסי הקרן'!$C$43</f>
        <v>1.9836043519982077E-5</v>
      </c>
    </row>
    <row r="148" spans="1:15" s="137" customFormat="1">
      <c r="A148" s="159"/>
      <c r="B148" s="87" t="s">
        <v>2897</v>
      </c>
      <c r="C148" s="97" t="s">
        <v>2692</v>
      </c>
      <c r="D148" s="84">
        <v>4901</v>
      </c>
      <c r="E148" s="84" t="s">
        <v>462</v>
      </c>
      <c r="F148" s="84" t="s">
        <v>188</v>
      </c>
      <c r="G148" s="94">
        <v>5.6300000000000008</v>
      </c>
      <c r="H148" s="97" t="s">
        <v>190</v>
      </c>
      <c r="I148" s="98">
        <v>3.0574E-2</v>
      </c>
      <c r="J148" s="98">
        <v>3.3500000000000002E-2</v>
      </c>
      <c r="K148" s="94">
        <v>2367844.5099999998</v>
      </c>
      <c r="L148" s="96">
        <v>99.42</v>
      </c>
      <c r="M148" s="94">
        <v>9053.91129</v>
      </c>
      <c r="N148" s="95">
        <f t="shared" si="6"/>
        <v>4.7462108759054617E-3</v>
      </c>
      <c r="O148" s="95">
        <f>M148/'סכום נכסי הקרן'!$C$43</f>
        <v>1.822045102763526E-4</v>
      </c>
    </row>
    <row r="149" spans="1:15" s="137" customFormat="1">
      <c r="A149" s="159"/>
      <c r="B149" s="87" t="s">
        <v>2897</v>
      </c>
      <c r="C149" s="97" t="s">
        <v>2692</v>
      </c>
      <c r="D149" s="84">
        <v>4934</v>
      </c>
      <c r="E149" s="84" t="s">
        <v>462</v>
      </c>
      <c r="F149" s="84" t="s">
        <v>188</v>
      </c>
      <c r="G149" s="94">
        <v>5.64</v>
      </c>
      <c r="H149" s="97" t="s">
        <v>190</v>
      </c>
      <c r="I149" s="98">
        <v>3.0574E-2</v>
      </c>
      <c r="J149" s="98">
        <v>3.3300000000000003E-2</v>
      </c>
      <c r="K149" s="94">
        <v>780199.81</v>
      </c>
      <c r="L149" s="96">
        <v>99.42</v>
      </c>
      <c r="M149" s="94">
        <v>2983.2445899999998</v>
      </c>
      <c r="N149" s="95">
        <f t="shared" si="6"/>
        <v>1.5638664291070306E-3</v>
      </c>
      <c r="O149" s="95">
        <f>M149/'סכום נכסי הקרן'!$C$43</f>
        <v>6.0036000149006125E-5</v>
      </c>
    </row>
    <row r="150" spans="1:15" s="137" customFormat="1">
      <c r="A150" s="159"/>
      <c r="B150" s="87" t="s">
        <v>2897</v>
      </c>
      <c r="C150" s="97" t="s">
        <v>2692</v>
      </c>
      <c r="D150" s="84">
        <v>4978</v>
      </c>
      <c r="E150" s="84" t="s">
        <v>462</v>
      </c>
      <c r="F150" s="84" t="s">
        <v>188</v>
      </c>
      <c r="G150" s="94">
        <v>5.6400000000000006</v>
      </c>
      <c r="H150" s="97" t="s">
        <v>190</v>
      </c>
      <c r="I150" s="98">
        <v>2.9588E-2</v>
      </c>
      <c r="J150" s="98">
        <v>3.3299999999999989E-2</v>
      </c>
      <c r="K150" s="94">
        <v>916425.18</v>
      </c>
      <c r="L150" s="96">
        <v>99.42</v>
      </c>
      <c r="M150" s="94">
        <v>3504.4190800000001</v>
      </c>
      <c r="N150" s="95">
        <f t="shared" si="6"/>
        <v>1.8370747645382124E-3</v>
      </c>
      <c r="O150" s="95">
        <f>M150/'סכום נכסי הקרן'!$C$43</f>
        <v>7.0524322784093255E-5</v>
      </c>
    </row>
    <row r="151" spans="1:15" s="137" customFormat="1">
      <c r="A151" s="159"/>
      <c r="B151" s="87" t="s">
        <v>2889</v>
      </c>
      <c r="C151" s="97" t="s">
        <v>2692</v>
      </c>
      <c r="D151" s="84">
        <v>415036</v>
      </c>
      <c r="E151" s="84" t="s">
        <v>566</v>
      </c>
      <c r="F151" s="84" t="s">
        <v>188</v>
      </c>
      <c r="G151" s="94">
        <v>5.1100000000000003</v>
      </c>
      <c r="H151" s="97" t="s">
        <v>190</v>
      </c>
      <c r="I151" s="98">
        <v>3.5915000000000002E-2</v>
      </c>
      <c r="J151" s="98">
        <v>3.5300000000000005E-2</v>
      </c>
      <c r="K151" s="94">
        <v>2758375.87</v>
      </c>
      <c r="L151" s="96">
        <v>101.24</v>
      </c>
      <c r="M151" s="94">
        <v>10740.261259999999</v>
      </c>
      <c r="N151" s="95">
        <f t="shared" si="6"/>
        <v>5.6302235762548652E-3</v>
      </c>
      <c r="O151" s="95">
        <f>M151/'סכום נכסי הקרן'!$C$43</f>
        <v>2.1614128749856368E-4</v>
      </c>
    </row>
    <row r="152" spans="1:15" s="137" customFormat="1">
      <c r="A152" s="159"/>
      <c r="B152" s="87" t="s">
        <v>2889</v>
      </c>
      <c r="C152" s="97" t="s">
        <v>2692</v>
      </c>
      <c r="D152" s="84">
        <v>4790</v>
      </c>
      <c r="E152" s="84" t="s">
        <v>566</v>
      </c>
      <c r="F152" s="84" t="s">
        <v>188</v>
      </c>
      <c r="G152" s="94">
        <v>5.1100000000000003</v>
      </c>
      <c r="H152" s="97" t="s">
        <v>190</v>
      </c>
      <c r="I152" s="98">
        <v>3.5915000000000002E-2</v>
      </c>
      <c r="J152" s="98">
        <v>3.5299999999999998E-2</v>
      </c>
      <c r="K152" s="94">
        <v>5516752.3799999999</v>
      </c>
      <c r="L152" s="96">
        <v>101.24</v>
      </c>
      <c r="M152" s="94">
        <v>21480.52506</v>
      </c>
      <c r="N152" s="95">
        <f t="shared" si="6"/>
        <v>1.1260448484019974E-2</v>
      </c>
      <c r="O152" s="95">
        <f>M152/'סכום נכסי הקרן'!$C$43</f>
        <v>4.3228262611309722E-4</v>
      </c>
    </row>
    <row r="153" spans="1:15" s="137" customFormat="1">
      <c r="A153" s="159"/>
      <c r="B153" s="87" t="s">
        <v>2889</v>
      </c>
      <c r="C153" s="97" t="s">
        <v>2692</v>
      </c>
      <c r="D153" s="84">
        <v>4899</v>
      </c>
      <c r="E153" s="84" t="s">
        <v>566</v>
      </c>
      <c r="F153" s="84" t="s">
        <v>188</v>
      </c>
      <c r="G153" s="94">
        <v>5.1100000000000003</v>
      </c>
      <c r="H153" s="97" t="s">
        <v>190</v>
      </c>
      <c r="I153" s="98">
        <v>3.5915000000000002E-2</v>
      </c>
      <c r="J153" s="98">
        <v>3.5300000000000005E-2</v>
      </c>
      <c r="K153" s="94">
        <v>5638253.7599999998</v>
      </c>
      <c r="L153" s="96">
        <v>101.24</v>
      </c>
      <c r="M153" s="94">
        <v>21953.613789999999</v>
      </c>
      <c r="N153" s="95">
        <f t="shared" si="6"/>
        <v>1.1508449464333787E-2</v>
      </c>
      <c r="O153" s="95">
        <f>M153/'סכום נכסי הקרן'!$C$43</f>
        <v>4.418032517969514E-4</v>
      </c>
    </row>
    <row r="154" spans="1:15" s="137" customFormat="1">
      <c r="A154" s="159"/>
      <c r="B154" s="87" t="s">
        <v>2890</v>
      </c>
      <c r="C154" s="97" t="s">
        <v>2692</v>
      </c>
      <c r="D154" s="84">
        <v>4517</v>
      </c>
      <c r="E154" s="84" t="s">
        <v>566</v>
      </c>
      <c r="F154" s="84" t="s">
        <v>188</v>
      </c>
      <c r="G154" s="94">
        <v>4.8499999999999996</v>
      </c>
      <c r="H154" s="97" t="s">
        <v>190</v>
      </c>
      <c r="I154" s="98">
        <v>3.7088000000000003E-2</v>
      </c>
      <c r="J154" s="98">
        <v>3.3900000000000007E-2</v>
      </c>
      <c r="K154" s="94">
        <v>1571862.79</v>
      </c>
      <c r="L154" s="96">
        <v>102.06</v>
      </c>
      <c r="M154" s="94">
        <v>6169.91939</v>
      </c>
      <c r="N154" s="95">
        <f t="shared" si="6"/>
        <v>3.2343743575908167E-3</v>
      </c>
      <c r="O154" s="95">
        <f>M154/'סכום נכסי הקרן'!$C$43</f>
        <v>1.241659107198434E-4</v>
      </c>
    </row>
    <row r="155" spans="1:15" s="137" customFormat="1">
      <c r="A155" s="159"/>
      <c r="B155" s="87" t="s">
        <v>2890</v>
      </c>
      <c r="C155" s="97" t="s">
        <v>2692</v>
      </c>
      <c r="D155" s="84">
        <v>4902</v>
      </c>
      <c r="E155" s="84" t="s">
        <v>566</v>
      </c>
      <c r="F155" s="84" t="s">
        <v>188</v>
      </c>
      <c r="G155" s="94">
        <v>4.8500000000000005</v>
      </c>
      <c r="H155" s="97" t="s">
        <v>190</v>
      </c>
      <c r="I155" s="98">
        <v>3.7088000000000003E-2</v>
      </c>
      <c r="J155" s="98">
        <v>3.32E-2</v>
      </c>
      <c r="K155" s="94">
        <v>505017.1</v>
      </c>
      <c r="L155" s="96">
        <v>102.06</v>
      </c>
      <c r="M155" s="94">
        <v>1982.30709</v>
      </c>
      <c r="N155" s="95">
        <f t="shared" si="6"/>
        <v>1.0391583447845454E-3</v>
      </c>
      <c r="O155" s="95">
        <f>M155/'סכום נכסי הקרן'!$C$43</f>
        <v>3.9892735965915527E-5</v>
      </c>
    </row>
    <row r="156" spans="1:15" s="137" customFormat="1">
      <c r="A156" s="159"/>
      <c r="B156" s="87" t="s">
        <v>2890</v>
      </c>
      <c r="C156" s="97" t="s">
        <v>2692</v>
      </c>
      <c r="D156" s="84">
        <v>4971</v>
      </c>
      <c r="E156" s="84" t="s">
        <v>566</v>
      </c>
      <c r="F156" s="84" t="s">
        <v>188</v>
      </c>
      <c r="G156" s="94">
        <v>4.8499999999999996</v>
      </c>
      <c r="H156" s="97" t="s">
        <v>190</v>
      </c>
      <c r="I156" s="98">
        <v>3.7088000000000003E-2</v>
      </c>
      <c r="J156" s="98">
        <v>3.39E-2</v>
      </c>
      <c r="K156" s="94">
        <v>349335.13</v>
      </c>
      <c r="L156" s="96">
        <v>102.06</v>
      </c>
      <c r="M156" s="94">
        <v>1371.21991</v>
      </c>
      <c r="N156" s="95">
        <f t="shared" si="6"/>
        <v>7.1881628189667283E-4</v>
      </c>
      <c r="O156" s="95">
        <f>M156/'סכום נכסי הקרן'!$C$43</f>
        <v>2.7594974611545402E-5</v>
      </c>
    </row>
    <row r="157" spans="1:15" s="137" customFormat="1">
      <c r="A157" s="159"/>
      <c r="B157" s="87" t="s">
        <v>2890</v>
      </c>
      <c r="C157" s="97" t="s">
        <v>2692</v>
      </c>
      <c r="D157" s="84">
        <v>4534</v>
      </c>
      <c r="E157" s="84" t="s">
        <v>566</v>
      </c>
      <c r="F157" s="84" t="s">
        <v>188</v>
      </c>
      <c r="G157" s="94">
        <v>4.8499999999999996</v>
      </c>
      <c r="H157" s="97" t="s">
        <v>190</v>
      </c>
      <c r="I157" s="98">
        <v>3.7088000000000003E-2</v>
      </c>
      <c r="J157" s="98">
        <v>3.3899915899867669E-2</v>
      </c>
      <c r="K157" s="94">
        <v>37420.620000000003</v>
      </c>
      <c r="L157" s="96">
        <v>102.06</v>
      </c>
      <c r="M157" s="94">
        <v>146.88442999999998</v>
      </c>
      <c r="N157" s="95">
        <f t="shared" si="6"/>
        <v>7.6999261074842544E-5</v>
      </c>
      <c r="O157" s="95">
        <f>M157/'סכום נכסי הקרן'!$C$43</f>
        <v>2.9559606647494765E-6</v>
      </c>
    </row>
    <row r="158" spans="1:15" s="137" customFormat="1">
      <c r="A158" s="159"/>
      <c r="B158" s="87" t="s">
        <v>2890</v>
      </c>
      <c r="C158" s="97" t="s">
        <v>2692</v>
      </c>
      <c r="D158" s="84">
        <v>4564</v>
      </c>
      <c r="E158" s="84" t="s">
        <v>566</v>
      </c>
      <c r="F158" s="84" t="s">
        <v>188</v>
      </c>
      <c r="G158" s="94">
        <v>4.8499999999999996</v>
      </c>
      <c r="H158" s="97" t="s">
        <v>190</v>
      </c>
      <c r="I158" s="98">
        <v>3.7088000000000003E-2</v>
      </c>
      <c r="J158" s="98">
        <v>3.3899999999999993E-2</v>
      </c>
      <c r="K158" s="94">
        <v>5340891.46</v>
      </c>
      <c r="L158" s="96">
        <v>102.06</v>
      </c>
      <c r="M158" s="94">
        <v>20964.21501</v>
      </c>
      <c r="N158" s="95">
        <f t="shared" si="6"/>
        <v>1.0989790168938416E-2</v>
      </c>
      <c r="O158" s="95">
        <f>M158/'סכום נכסי הקרן'!$C$43</f>
        <v>4.2189219740247869E-4</v>
      </c>
    </row>
    <row r="159" spans="1:15" s="137" customFormat="1">
      <c r="A159" s="159"/>
      <c r="B159" s="87" t="s">
        <v>2890</v>
      </c>
      <c r="C159" s="97" t="s">
        <v>2692</v>
      </c>
      <c r="D159" s="84">
        <v>4636</v>
      </c>
      <c r="E159" s="84" t="s">
        <v>566</v>
      </c>
      <c r="F159" s="84" t="s">
        <v>188</v>
      </c>
      <c r="G159" s="94">
        <v>4.8499999999999996</v>
      </c>
      <c r="H159" s="97" t="s">
        <v>190</v>
      </c>
      <c r="I159" s="98">
        <v>3.7088000000000003E-2</v>
      </c>
      <c r="J159" s="98">
        <v>3.39E-2</v>
      </c>
      <c r="K159" s="94">
        <v>544886.88</v>
      </c>
      <c r="L159" s="96">
        <v>102.06</v>
      </c>
      <c r="M159" s="94">
        <v>2138.8050600000001</v>
      </c>
      <c r="N159" s="95">
        <f t="shared" si="6"/>
        <v>1.1211971834123897E-3</v>
      </c>
      <c r="O159" s="95">
        <f>M159/'סכום נכסי הקרן'!$C$43</f>
        <v>4.30421633315876E-5</v>
      </c>
    </row>
    <row r="160" spans="1:15" s="137" customFormat="1">
      <c r="A160" s="159"/>
      <c r="B160" s="87" t="s">
        <v>2890</v>
      </c>
      <c r="C160" s="97" t="s">
        <v>2692</v>
      </c>
      <c r="D160" s="84">
        <v>4695</v>
      </c>
      <c r="E160" s="84" t="s">
        <v>566</v>
      </c>
      <c r="F160" s="84" t="s">
        <v>188</v>
      </c>
      <c r="G160" s="94">
        <v>4.8500000000000005</v>
      </c>
      <c r="H160" s="97" t="s">
        <v>190</v>
      </c>
      <c r="I160" s="98">
        <v>3.7088000000000003E-2</v>
      </c>
      <c r="J160" s="98">
        <v>3.3899999999999993E-2</v>
      </c>
      <c r="K160" s="94">
        <v>449958.84</v>
      </c>
      <c r="L160" s="96">
        <v>102.06</v>
      </c>
      <c r="M160" s="94">
        <v>1766.1908999999998</v>
      </c>
      <c r="N160" s="95">
        <f t="shared" si="6"/>
        <v>9.2586664370832993E-4</v>
      </c>
      <c r="O160" s="95">
        <f>M160/'סכום נכסי הקרן'!$C$43</f>
        <v>3.5543527839121385E-5</v>
      </c>
    </row>
    <row r="161" spans="1:15" s="137" customFormat="1">
      <c r="A161" s="159"/>
      <c r="B161" s="87" t="s">
        <v>2890</v>
      </c>
      <c r="C161" s="97" t="s">
        <v>2692</v>
      </c>
      <c r="D161" s="84">
        <v>4735</v>
      </c>
      <c r="E161" s="84" t="s">
        <v>566</v>
      </c>
      <c r="F161" s="84" t="s">
        <v>188</v>
      </c>
      <c r="G161" s="94">
        <v>4.8500000000000005</v>
      </c>
      <c r="H161" s="97" t="s">
        <v>190</v>
      </c>
      <c r="I161" s="98">
        <v>3.7088000000000003E-2</v>
      </c>
      <c r="J161" s="98">
        <v>3.3900000000000007E-2</v>
      </c>
      <c r="K161" s="94">
        <v>385407.78</v>
      </c>
      <c r="L161" s="96">
        <v>102.06</v>
      </c>
      <c r="M161" s="94">
        <v>1512.8132599999999</v>
      </c>
      <c r="N161" s="95">
        <f t="shared" si="6"/>
        <v>7.9304187083834314E-4</v>
      </c>
      <c r="O161" s="95">
        <f>M161/'סכום נכסי הקרן'!$C$43</f>
        <v>3.0444455478851113E-5</v>
      </c>
    </row>
    <row r="162" spans="1:15" s="137" customFormat="1">
      <c r="A162" s="159"/>
      <c r="B162" s="87" t="s">
        <v>2890</v>
      </c>
      <c r="C162" s="97" t="s">
        <v>2692</v>
      </c>
      <c r="D162" s="84">
        <v>4791</v>
      </c>
      <c r="E162" s="84" t="s">
        <v>566</v>
      </c>
      <c r="F162" s="84" t="s">
        <v>188</v>
      </c>
      <c r="G162" s="94">
        <v>4.8499999999999996</v>
      </c>
      <c r="H162" s="97" t="s">
        <v>190</v>
      </c>
      <c r="I162" s="98">
        <v>3.7088000000000003E-2</v>
      </c>
      <c r="J162" s="98">
        <v>3.3899999999999993E-2</v>
      </c>
      <c r="K162" s="94">
        <v>456837.21</v>
      </c>
      <c r="L162" s="96">
        <v>102.06</v>
      </c>
      <c r="M162" s="94">
        <v>1793.1901</v>
      </c>
      <c r="N162" s="95">
        <f t="shared" si="6"/>
        <v>9.4002007337825406E-4</v>
      </c>
      <c r="O162" s="95">
        <f>M162/'סכום נכסי הקרן'!$C$43</f>
        <v>3.608687047373354E-5</v>
      </c>
    </row>
    <row r="163" spans="1:15" s="137" customFormat="1">
      <c r="A163" s="159"/>
      <c r="B163" s="87" t="s">
        <v>2890</v>
      </c>
      <c r="C163" s="97" t="s">
        <v>2692</v>
      </c>
      <c r="D163" s="84">
        <v>4858</v>
      </c>
      <c r="E163" s="84" t="s">
        <v>566</v>
      </c>
      <c r="F163" s="84" t="s">
        <v>188</v>
      </c>
      <c r="G163" s="94">
        <v>4.8500000000000005</v>
      </c>
      <c r="H163" s="97" t="s">
        <v>190</v>
      </c>
      <c r="I163" s="98">
        <v>3.7088000000000003E-2</v>
      </c>
      <c r="J163" s="98">
        <v>3.3900000000000007E-2</v>
      </c>
      <c r="K163" s="94">
        <v>975860.11</v>
      </c>
      <c r="L163" s="96">
        <v>102.06</v>
      </c>
      <c r="M163" s="94">
        <v>3830.4730800000002</v>
      </c>
      <c r="N163" s="95">
        <f t="shared" si="6"/>
        <v>2.0079976940175093E-3</v>
      </c>
      <c r="O163" s="95">
        <f>M163/'סכום נכסי הקרן'!$C$43</f>
        <v>7.708596310624467E-5</v>
      </c>
    </row>
    <row r="164" spans="1:15" s="137" customFormat="1">
      <c r="A164" s="159"/>
      <c r="B164" s="87" t="s">
        <v>2891</v>
      </c>
      <c r="C164" s="97" t="s">
        <v>2692</v>
      </c>
      <c r="D164" s="84">
        <v>415761</v>
      </c>
      <c r="E164" s="84" t="s">
        <v>349</v>
      </c>
      <c r="F164" s="84" t="s">
        <v>188</v>
      </c>
      <c r="G164" s="94">
        <v>5.18</v>
      </c>
      <c r="H164" s="97" t="s">
        <v>190</v>
      </c>
      <c r="I164" s="98">
        <v>6.4665E-2</v>
      </c>
      <c r="J164" s="98">
        <v>5.4199999999999998E-2</v>
      </c>
      <c r="K164" s="94">
        <v>1739270.15</v>
      </c>
      <c r="L164" s="96">
        <v>106.72</v>
      </c>
      <c r="M164" s="94">
        <v>7138.7496200000005</v>
      </c>
      <c r="N164" s="95">
        <f t="shared" si="6"/>
        <v>3.7422512769958879E-3</v>
      </c>
      <c r="O164" s="95">
        <f>M164/'סכום נכסי הקרן'!$C$43</f>
        <v>1.4366303543687564E-4</v>
      </c>
    </row>
    <row r="165" spans="1:15" s="137" customFormat="1">
      <c r="A165" s="159"/>
      <c r="B165" s="87" t="s">
        <v>2892</v>
      </c>
      <c r="C165" s="97" t="s">
        <v>2692</v>
      </c>
      <c r="D165" s="84">
        <v>90352101</v>
      </c>
      <c r="E165" s="84" t="s">
        <v>349</v>
      </c>
      <c r="F165" s="84" t="s">
        <v>188</v>
      </c>
      <c r="G165" s="94">
        <v>2.5800000000000005</v>
      </c>
      <c r="H165" s="97" t="s">
        <v>190</v>
      </c>
      <c r="I165" s="98">
        <v>4.3989E-2</v>
      </c>
      <c r="J165" s="98">
        <v>3.4100000000000012E-2</v>
      </c>
      <c r="K165" s="94">
        <v>4527484.5</v>
      </c>
      <c r="L165" s="96">
        <v>103.93</v>
      </c>
      <c r="M165" s="94">
        <v>18097.025479999997</v>
      </c>
      <c r="N165" s="95">
        <f t="shared" si="6"/>
        <v>9.4867617324218608E-3</v>
      </c>
      <c r="O165" s="95">
        <f>M165/'סכום נכסי הקרן'!$C$43</f>
        <v>3.6419173541980598E-4</v>
      </c>
    </row>
    <row r="166" spans="1:15" s="137" customFormat="1">
      <c r="A166" s="159"/>
      <c r="B166" s="87" t="s">
        <v>2893</v>
      </c>
      <c r="C166" s="97" t="s">
        <v>2692</v>
      </c>
      <c r="D166" s="84">
        <v>4623</v>
      </c>
      <c r="E166" s="84" t="s">
        <v>724</v>
      </c>
      <c r="F166" s="84" t="s">
        <v>944</v>
      </c>
      <c r="G166" s="94">
        <v>7.3800000000000008</v>
      </c>
      <c r="H166" s="97" t="s">
        <v>190</v>
      </c>
      <c r="I166" s="98">
        <v>5.0199999999999995E-2</v>
      </c>
      <c r="J166" s="98">
        <v>4.0100000000000004E-2</v>
      </c>
      <c r="K166" s="94">
        <v>5565659</v>
      </c>
      <c r="L166" s="96">
        <v>108.37</v>
      </c>
      <c r="M166" s="94">
        <v>22609.14429</v>
      </c>
      <c r="N166" s="95">
        <f t="shared" si="6"/>
        <v>1.1852089454712769E-2</v>
      </c>
      <c r="O166" s="95">
        <f>M166/'סכום נכסי הקרן'!$C$43</f>
        <v>4.5499540819190462E-4</v>
      </c>
    </row>
    <row r="167" spans="1:15" s="137" customFormat="1">
      <c r="A167" s="159"/>
      <c r="B167" s="162"/>
      <c r="C167" s="162"/>
      <c r="D167" s="162"/>
    </row>
    <row r="168" spans="1:15" s="137" customFormat="1">
      <c r="A168" s="159"/>
      <c r="B168" s="162"/>
      <c r="C168" s="162"/>
      <c r="D168" s="162"/>
    </row>
    <row r="169" spans="1:15" s="137" customFormat="1">
      <c r="A169" s="159"/>
      <c r="B169" s="162"/>
      <c r="C169" s="162"/>
      <c r="D169" s="162"/>
    </row>
    <row r="171" spans="1:15">
      <c r="B171" s="109" t="s">
        <v>2825</v>
      </c>
    </row>
    <row r="172" spans="1:15">
      <c r="B172" s="109" t="s">
        <v>139</v>
      </c>
    </row>
  </sheetData>
  <sheetProtection password="C7AB" sheet="1" objects="1" scenarios="1"/>
  <mergeCells count="1">
    <mergeCell ref="B6:O6"/>
  </mergeCells>
  <phoneticPr fontId="6" type="noConversion"/>
  <conditionalFormatting sqref="B60:B148 B150:B164">
    <cfRule type="cellIs" dxfId="18" priority="30" operator="equal">
      <formula>2958465</formula>
    </cfRule>
    <cfRule type="cellIs" dxfId="17" priority="31" operator="equal">
      <formula>"NR3"</formula>
    </cfRule>
    <cfRule type="cellIs" dxfId="16" priority="32" operator="equal">
      <formula>"דירוג פנימי"</formula>
    </cfRule>
  </conditionalFormatting>
  <conditionalFormatting sqref="B60:B148 B150:B164">
    <cfRule type="cellIs" dxfId="15" priority="29" operator="equal">
      <formula>2958465</formula>
    </cfRule>
  </conditionalFormatting>
  <conditionalFormatting sqref="B11:B14 B20:B45">
    <cfRule type="cellIs" dxfId="14" priority="28" operator="equal">
      <formula>"NR3"</formula>
    </cfRule>
  </conditionalFormatting>
  <conditionalFormatting sqref="B149">
    <cfRule type="cellIs" dxfId="13" priority="25" operator="equal">
      <formula>2958465</formula>
    </cfRule>
    <cfRule type="cellIs" dxfId="12" priority="26" operator="equal">
      <formula>"NR3"</formula>
    </cfRule>
    <cfRule type="cellIs" dxfId="11" priority="27" operator="equal">
      <formula>"דירוג פנימי"</formula>
    </cfRule>
  </conditionalFormatting>
  <conditionalFormatting sqref="B149">
    <cfRule type="cellIs" dxfId="10" priority="24" operator="equal">
      <formula>2958465</formula>
    </cfRule>
  </conditionalFormatting>
  <conditionalFormatting sqref="B16:B19">
    <cfRule type="cellIs" dxfId="9" priority="23" operator="equal">
      <formula>"NR3"</formula>
    </cfRule>
  </conditionalFormatting>
  <conditionalFormatting sqref="B15">
    <cfRule type="cellIs" dxfId="8" priority="22" operator="equal">
      <formula>"NR3"</formula>
    </cfRule>
  </conditionalFormatting>
  <conditionalFormatting sqref="B165">
    <cfRule type="cellIs" dxfId="7" priority="19" operator="equal">
      <formula>2958465</formula>
    </cfRule>
    <cfRule type="cellIs" dxfId="6" priority="20" operator="equal">
      <formula>"NR3"</formula>
    </cfRule>
    <cfRule type="cellIs" dxfId="5" priority="21" operator="equal">
      <formula>"דירוג פנימי"</formula>
    </cfRule>
  </conditionalFormatting>
  <conditionalFormatting sqref="B165">
    <cfRule type="cellIs" dxfId="4" priority="18" operator="equal">
      <formula>2958465</formula>
    </cfRule>
  </conditionalFormatting>
  <conditionalFormatting sqref="B166">
    <cfRule type="cellIs" dxfId="3" priority="15" operator="equal">
      <formula>2958465</formula>
    </cfRule>
    <cfRule type="cellIs" dxfId="2" priority="16" operator="equal">
      <formula>"NR3"</formula>
    </cfRule>
    <cfRule type="cellIs" dxfId="1" priority="17" operator="equal">
      <formula>"דירוג פנימי"</formula>
    </cfRule>
  </conditionalFormatting>
  <conditionalFormatting sqref="B166">
    <cfRule type="cellIs" dxfId="0" priority="14" operator="equal">
      <formula>2958465</formula>
    </cfRule>
  </conditionalFormatting>
  <dataValidations count="1">
    <dataValidation allowBlank="1" showInputMessage="1" showErrorMessage="1" sqref="X1:XFD2 C5:C1048576 A1:B1048576 D3:XFD1048576 D1:V2"/>
  </dataValidations>
  <pageMargins left="0" right="0" top="0.51181102362204722" bottom="0.51181102362204722" header="0" footer="0.23622047244094491"/>
  <pageSetup paperSize="9" scale="68" fitToHeight="25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 enableFormatConditionsCalculation="0">
    <tabColor indexed="52"/>
    <pageSetUpPr fitToPage="1"/>
  </sheetPr>
  <dimension ref="B1:BL64"/>
  <sheetViews>
    <sheetView rightToLeft="1" zoomScaleNormal="100" workbookViewId="0">
      <selection sqref="A1:A1048576"/>
    </sheetView>
  </sheetViews>
  <sheetFormatPr defaultColWidth="9.140625" defaultRowHeight="18"/>
  <cols>
    <col min="1" max="1" width="6.28515625" style="1" customWidth="1"/>
    <col min="2" max="2" width="35.5703125" style="2" customWidth="1"/>
    <col min="3" max="3" width="19.140625" style="2" customWidth="1"/>
    <col min="4" max="4" width="11.28515625" style="2" bestFit="1" customWidth="1"/>
    <col min="5" max="5" width="4.85546875" style="1" bestFit="1" customWidth="1"/>
    <col min="6" max="6" width="7.8554687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4.28515625" style="1" bestFit="1" customWidth="1"/>
    <col min="12" max="12" width="7.28515625" style="1" bestFit="1" customWidth="1"/>
    <col min="13" max="13" width="11.28515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5" t="s">
        <v>206</v>
      </c>
      <c r="C1" s="78" t="s" vm="1">
        <v>271</v>
      </c>
    </row>
    <row r="2" spans="2:64">
      <c r="B2" s="55" t="s">
        <v>205</v>
      </c>
      <c r="C2" s="78" t="s">
        <v>272</v>
      </c>
    </row>
    <row r="3" spans="2:64">
      <c r="B3" s="55" t="s">
        <v>207</v>
      </c>
      <c r="C3" s="78" t="s">
        <v>273</v>
      </c>
    </row>
    <row r="4" spans="2:64">
      <c r="B4" s="55" t="s">
        <v>208</v>
      </c>
      <c r="C4" s="78">
        <v>162</v>
      </c>
    </row>
    <row r="6" spans="2:64" ht="26.25" customHeight="1">
      <c r="B6" s="233" t="s">
        <v>240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5"/>
    </row>
    <row r="7" spans="2:64" s="3" customFormat="1" ht="63">
      <c r="B7" s="58" t="s">
        <v>143</v>
      </c>
      <c r="C7" s="59" t="s">
        <v>59</v>
      </c>
      <c r="D7" s="59" t="s">
        <v>144</v>
      </c>
      <c r="E7" s="59" t="s">
        <v>15</v>
      </c>
      <c r="F7" s="59" t="s">
        <v>85</v>
      </c>
      <c r="G7" s="59" t="s">
        <v>18</v>
      </c>
      <c r="H7" s="59" t="s">
        <v>129</v>
      </c>
      <c r="I7" s="59" t="s">
        <v>68</v>
      </c>
      <c r="J7" s="59" t="s">
        <v>19</v>
      </c>
      <c r="K7" s="59" t="s">
        <v>0</v>
      </c>
      <c r="L7" s="59" t="s">
        <v>133</v>
      </c>
      <c r="M7" s="59" t="s">
        <v>137</v>
      </c>
      <c r="N7" s="75" t="s">
        <v>209</v>
      </c>
      <c r="O7" s="61" t="s">
        <v>211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31"/>
      <c r="D8" s="31"/>
      <c r="E8" s="31"/>
      <c r="F8" s="31"/>
      <c r="G8" s="31" t="s">
        <v>21</v>
      </c>
      <c r="H8" s="31"/>
      <c r="I8" s="31" t="s">
        <v>20</v>
      </c>
      <c r="J8" s="31" t="s">
        <v>20</v>
      </c>
      <c r="K8" s="31" t="s">
        <v>22</v>
      </c>
      <c r="L8" s="31" t="s">
        <v>80</v>
      </c>
      <c r="M8" s="31" t="s">
        <v>23</v>
      </c>
      <c r="N8" s="31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20" t="s">
        <v>12</v>
      </c>
      <c r="O9" s="20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79" t="s">
        <v>52</v>
      </c>
      <c r="C10" s="80"/>
      <c r="D10" s="80"/>
      <c r="E10" s="80"/>
      <c r="F10" s="80"/>
      <c r="G10" s="88">
        <v>3.5474514708071574</v>
      </c>
      <c r="H10" s="80"/>
      <c r="I10" s="80"/>
      <c r="J10" s="123">
        <v>6.036702698532145E-3</v>
      </c>
      <c r="K10" s="88"/>
      <c r="L10" s="90"/>
      <c r="M10" s="88">
        <v>453195.96281</v>
      </c>
      <c r="N10" s="89">
        <v>1</v>
      </c>
      <c r="O10" s="89">
        <f>M10/'סכום נכסי הקרן'!$C$43</f>
        <v>9.1202957283466109E-3</v>
      </c>
      <c r="P10" s="1"/>
      <c r="Q10" s="1"/>
      <c r="R10" s="1"/>
      <c r="S10" s="1"/>
      <c r="T10" s="1"/>
      <c r="U10" s="1"/>
      <c r="BL10" s="1"/>
    </row>
    <row r="11" spans="2:64" ht="20.25" customHeight="1">
      <c r="B11" s="81" t="s">
        <v>266</v>
      </c>
      <c r="C11" s="82"/>
      <c r="D11" s="82"/>
      <c r="E11" s="82"/>
      <c r="F11" s="82"/>
      <c r="G11" s="91">
        <v>3.5474514708071574</v>
      </c>
      <c r="H11" s="82"/>
      <c r="I11" s="82"/>
      <c r="J11" s="124">
        <v>6.036702698532145E-3</v>
      </c>
      <c r="K11" s="91"/>
      <c r="L11" s="93"/>
      <c r="M11" s="91">
        <v>453195.96281</v>
      </c>
      <c r="N11" s="92">
        <v>1</v>
      </c>
      <c r="O11" s="92">
        <f>M11/'סכום נכסי הקרן'!$C$43</f>
        <v>9.1202957283466109E-3</v>
      </c>
    </row>
    <row r="12" spans="2:64">
      <c r="B12" s="101" t="s">
        <v>262</v>
      </c>
      <c r="C12" s="82"/>
      <c r="D12" s="82"/>
      <c r="E12" s="82"/>
      <c r="F12" s="82"/>
      <c r="G12" s="91">
        <v>3.5474514708071574</v>
      </c>
      <c r="H12" s="82"/>
      <c r="I12" s="82"/>
      <c r="J12" s="124">
        <v>6.0367026985321433E-3</v>
      </c>
      <c r="K12" s="91"/>
      <c r="L12" s="93"/>
      <c r="M12" s="91">
        <v>453195.96281</v>
      </c>
      <c r="N12" s="92">
        <v>1</v>
      </c>
      <c r="O12" s="92">
        <f>M12/'סכום נכסי הקרן'!$C$43</f>
        <v>9.1202957283466109E-3</v>
      </c>
    </row>
    <row r="13" spans="2:64">
      <c r="B13" s="87" t="s">
        <v>2693</v>
      </c>
      <c r="C13" s="84" t="s">
        <v>2694</v>
      </c>
      <c r="D13" s="84" t="s">
        <v>356</v>
      </c>
      <c r="E13" s="84" t="s">
        <v>358</v>
      </c>
      <c r="F13" s="84" t="s">
        <v>189</v>
      </c>
      <c r="G13" s="94">
        <v>0.82</v>
      </c>
      <c r="H13" s="97" t="s">
        <v>191</v>
      </c>
      <c r="I13" s="98">
        <v>5.5E-2</v>
      </c>
      <c r="J13" s="125">
        <v>3.3E-3</v>
      </c>
      <c r="K13" s="94">
        <v>500000</v>
      </c>
      <c r="L13" s="96">
        <v>132.57</v>
      </c>
      <c r="M13" s="94">
        <v>662.85003000000006</v>
      </c>
      <c r="N13" s="95">
        <v>1.462612389329462E-3</v>
      </c>
      <c r="O13" s="95">
        <f>M13/'סכום נכסי הקרן'!$C$43</f>
        <v>1.3339457526628322E-5</v>
      </c>
    </row>
    <row r="14" spans="2:64">
      <c r="B14" s="87" t="s">
        <v>2695</v>
      </c>
      <c r="C14" s="84" t="s">
        <v>2696</v>
      </c>
      <c r="D14" s="84" t="s">
        <v>356</v>
      </c>
      <c r="E14" s="84" t="s">
        <v>358</v>
      </c>
      <c r="F14" s="84" t="s">
        <v>189</v>
      </c>
      <c r="G14" s="94">
        <v>1.91</v>
      </c>
      <c r="H14" s="97" t="s">
        <v>191</v>
      </c>
      <c r="I14" s="98">
        <v>5.2000000000000005E-2</v>
      </c>
      <c r="J14" s="125">
        <v>5.4000000000000003E-3</v>
      </c>
      <c r="K14" s="94">
        <v>3000000</v>
      </c>
      <c r="L14" s="96">
        <v>138.46</v>
      </c>
      <c r="M14" s="94">
        <v>4153.8</v>
      </c>
      <c r="N14" s="95">
        <v>9.1655714985736953E-3</v>
      </c>
      <c r="O14" s="95">
        <f>M14/'סכום נכסי הקרן'!$C$43</f>
        <v>8.3592722586297121E-5</v>
      </c>
    </row>
    <row r="15" spans="2:64">
      <c r="B15" s="87" t="s">
        <v>2697</v>
      </c>
      <c r="C15" s="84" t="s">
        <v>2698</v>
      </c>
      <c r="D15" s="84" t="s">
        <v>356</v>
      </c>
      <c r="E15" s="84" t="s">
        <v>358</v>
      </c>
      <c r="F15" s="84" t="s">
        <v>189</v>
      </c>
      <c r="G15" s="94">
        <v>1.8699999999999999</v>
      </c>
      <c r="H15" s="97" t="s">
        <v>191</v>
      </c>
      <c r="I15" s="98">
        <v>5.7500000000000002E-2</v>
      </c>
      <c r="J15" s="125">
        <v>6.3E-3</v>
      </c>
      <c r="K15" s="94">
        <v>5000000</v>
      </c>
      <c r="L15" s="96">
        <v>132.69</v>
      </c>
      <c r="M15" s="94">
        <v>6634.5002300000006</v>
      </c>
      <c r="N15" s="95">
        <v>1.4639363044770723E-2</v>
      </c>
      <c r="O15" s="95">
        <f>M15/'סכום נכסי הקרן'!$C$43</f>
        <v>1.3351532024293765E-4</v>
      </c>
    </row>
    <row r="16" spans="2:64">
      <c r="B16" s="87" t="s">
        <v>2699</v>
      </c>
      <c r="C16" s="84" t="s">
        <v>2700</v>
      </c>
      <c r="D16" s="84" t="s">
        <v>372</v>
      </c>
      <c r="E16" s="84" t="s">
        <v>358</v>
      </c>
      <c r="F16" s="84" t="s">
        <v>189</v>
      </c>
      <c r="G16" s="94">
        <v>3.2800000000000002</v>
      </c>
      <c r="H16" s="97" t="s">
        <v>191</v>
      </c>
      <c r="I16" s="98">
        <v>0.06</v>
      </c>
      <c r="J16" s="125">
        <v>5.0000000000000001E-3</v>
      </c>
      <c r="K16" s="94">
        <v>11495548.439999999</v>
      </c>
      <c r="L16" s="96">
        <v>148.74</v>
      </c>
      <c r="M16" s="94">
        <v>17098.478460000002</v>
      </c>
      <c r="N16" s="95">
        <v>3.7728664558224337E-2</v>
      </c>
      <c r="O16" s="95">
        <f>M16/'סכום נכסי הקרן'!$C$43</f>
        <v>3.4409657820659562E-4</v>
      </c>
    </row>
    <row r="17" spans="2:15">
      <c r="B17" s="87" t="s">
        <v>2701</v>
      </c>
      <c r="C17" s="84" t="s">
        <v>2702</v>
      </c>
      <c r="D17" s="84" t="s">
        <v>372</v>
      </c>
      <c r="E17" s="84" t="s">
        <v>358</v>
      </c>
      <c r="F17" s="84" t="s">
        <v>189</v>
      </c>
      <c r="G17" s="94">
        <v>4.8900000000000006</v>
      </c>
      <c r="H17" s="97" t="s">
        <v>191</v>
      </c>
      <c r="I17" s="98">
        <v>5.0499999999999996E-2</v>
      </c>
      <c r="J17" s="125">
        <v>7.2000000000000007E-3</v>
      </c>
      <c r="K17" s="94">
        <v>14287433.449999999</v>
      </c>
      <c r="L17" s="96">
        <v>149.26</v>
      </c>
      <c r="M17" s="94">
        <v>21325.423149999999</v>
      </c>
      <c r="N17" s="95">
        <v>4.7055633544865819E-2</v>
      </c>
      <c r="O17" s="95">
        <f>M17/'סכום נכסי הקרן'!$C$43</f>
        <v>4.2916129361388327E-4</v>
      </c>
    </row>
    <row r="18" spans="2:15">
      <c r="B18" s="87" t="s">
        <v>2703</v>
      </c>
      <c r="C18" s="84" t="s">
        <v>2704</v>
      </c>
      <c r="D18" s="84" t="s">
        <v>372</v>
      </c>
      <c r="E18" s="84" t="s">
        <v>358</v>
      </c>
      <c r="F18" s="84" t="s">
        <v>189</v>
      </c>
      <c r="G18" s="94">
        <v>2.7700000000000005</v>
      </c>
      <c r="H18" s="97" t="s">
        <v>191</v>
      </c>
      <c r="I18" s="98">
        <v>4.8000000000000001E-2</v>
      </c>
      <c r="J18" s="125">
        <v>4.5000000000000005E-3</v>
      </c>
      <c r="K18" s="94">
        <v>25000000</v>
      </c>
      <c r="L18" s="96">
        <v>140.03</v>
      </c>
      <c r="M18" s="94">
        <v>35007.498350000002</v>
      </c>
      <c r="N18" s="95">
        <v>7.7245830110531474E-2</v>
      </c>
      <c r="O18" s="95">
        <f>M18/'סכום נכסי הקרן'!$C$43</f>
        <v>7.0450481438966823E-4</v>
      </c>
    </row>
    <row r="19" spans="2:15">
      <c r="B19" s="87" t="s">
        <v>2705</v>
      </c>
      <c r="C19" s="84" t="s">
        <v>2706</v>
      </c>
      <c r="D19" s="84" t="s">
        <v>356</v>
      </c>
      <c r="E19" s="84" t="s">
        <v>358</v>
      </c>
      <c r="F19" s="84" t="s">
        <v>189</v>
      </c>
      <c r="G19" s="94">
        <v>1.25</v>
      </c>
      <c r="H19" s="97" t="s">
        <v>191</v>
      </c>
      <c r="I19" s="98">
        <v>0.06</v>
      </c>
      <c r="J19" s="125">
        <v>6.1999999999999998E-3</v>
      </c>
      <c r="K19" s="94">
        <v>10000000</v>
      </c>
      <c r="L19" s="96">
        <v>133.99</v>
      </c>
      <c r="M19" s="94">
        <v>13398.999310000001</v>
      </c>
      <c r="N19" s="95">
        <v>2.9565575180592375E-2</v>
      </c>
      <c r="O19" s="95">
        <f>M19/'סכום נכסי הקרן'!$C$43</f>
        <v>2.6964678902566724E-4</v>
      </c>
    </row>
    <row r="20" spans="2:15">
      <c r="B20" s="87" t="s">
        <v>2707</v>
      </c>
      <c r="C20" s="84" t="s">
        <v>2708</v>
      </c>
      <c r="D20" s="84" t="s">
        <v>372</v>
      </c>
      <c r="E20" s="84" t="s">
        <v>358</v>
      </c>
      <c r="F20" s="84" t="s">
        <v>189</v>
      </c>
      <c r="G20" s="94">
        <v>0.51000000000000012</v>
      </c>
      <c r="H20" s="97" t="s">
        <v>191</v>
      </c>
      <c r="I20" s="98">
        <v>5.0499999999999996E-2</v>
      </c>
      <c r="J20" s="125">
        <v>2.5999999999999999E-3</v>
      </c>
      <c r="K20" s="94">
        <v>247156.91</v>
      </c>
      <c r="L20" s="96">
        <v>135.19</v>
      </c>
      <c r="M20" s="94">
        <v>334.13141999999999</v>
      </c>
      <c r="N20" s="95">
        <v>7.3727801529441868E-4</v>
      </c>
      <c r="O20" s="95">
        <f>M20/'סכום נכסי הקרן'!$C$43</f>
        <v>6.7241935334935543E-6</v>
      </c>
    </row>
    <row r="21" spans="2:15">
      <c r="B21" s="87" t="s">
        <v>2709</v>
      </c>
      <c r="C21" s="84" t="s">
        <v>2710</v>
      </c>
      <c r="D21" s="84" t="s">
        <v>372</v>
      </c>
      <c r="E21" s="84" t="s">
        <v>358</v>
      </c>
      <c r="F21" s="84" t="s">
        <v>189</v>
      </c>
      <c r="G21" s="94">
        <v>0.78999999999999992</v>
      </c>
      <c r="H21" s="97" t="s">
        <v>191</v>
      </c>
      <c r="I21" s="98">
        <v>5.5E-2</v>
      </c>
      <c r="J21" s="125">
        <v>3.0999999999999999E-3</v>
      </c>
      <c r="K21" s="94">
        <v>377346.32</v>
      </c>
      <c r="L21" s="96">
        <v>133.22999999999999</v>
      </c>
      <c r="M21" s="94">
        <v>502.73849999999999</v>
      </c>
      <c r="N21" s="95">
        <v>1.1093181344397156E-3</v>
      </c>
      <c r="O21" s="95">
        <f>M21/'סכום נכסי הקרן'!$C$43</f>
        <v>1.0117309442907972E-5</v>
      </c>
    </row>
    <row r="22" spans="2:15">
      <c r="B22" s="87" t="s">
        <v>2709</v>
      </c>
      <c r="C22" s="84" t="s">
        <v>2711</v>
      </c>
      <c r="D22" s="84" t="s">
        <v>372</v>
      </c>
      <c r="E22" s="84" t="s">
        <v>358</v>
      </c>
      <c r="F22" s="84" t="s">
        <v>189</v>
      </c>
      <c r="G22" s="94">
        <v>0.81</v>
      </c>
      <c r="H22" s="97" t="s">
        <v>191</v>
      </c>
      <c r="I22" s="98">
        <v>5.5E-2</v>
      </c>
      <c r="J22" s="125">
        <v>3.8E-3</v>
      </c>
      <c r="K22" s="94">
        <v>628757.19999999995</v>
      </c>
      <c r="L22" s="96">
        <v>132.54</v>
      </c>
      <c r="M22" s="94">
        <v>833.35476000000006</v>
      </c>
      <c r="N22" s="95">
        <v>1.8388397699592475E-3</v>
      </c>
      <c r="O22" s="95">
        <f>M22/'סכום נכסי הקרן'!$C$43</f>
        <v>1.677076249907319E-5</v>
      </c>
    </row>
    <row r="23" spans="2:15">
      <c r="B23" s="87" t="s">
        <v>2712</v>
      </c>
      <c r="C23" s="84" t="s">
        <v>2713</v>
      </c>
      <c r="D23" s="84" t="s">
        <v>372</v>
      </c>
      <c r="E23" s="84" t="s">
        <v>358</v>
      </c>
      <c r="F23" s="84" t="s">
        <v>189</v>
      </c>
      <c r="G23" s="94">
        <v>0.77</v>
      </c>
      <c r="H23" s="97" t="s">
        <v>191</v>
      </c>
      <c r="I23" s="98">
        <v>6.1500000000000006E-2</v>
      </c>
      <c r="J23" s="125">
        <v>4.3000000000000009E-3</v>
      </c>
      <c r="K23" s="94">
        <v>951128.55</v>
      </c>
      <c r="L23" s="96">
        <v>131.85</v>
      </c>
      <c r="M23" s="94">
        <v>1254.0629899999999</v>
      </c>
      <c r="N23" s="95">
        <v>2.7671539309933333E-3</v>
      </c>
      <c r="O23" s="95">
        <f>M23/'סכום נכסי הקרן'!$C$43</f>
        <v>2.5237262176516031E-5</v>
      </c>
    </row>
    <row r="24" spans="2:15">
      <c r="B24" s="87" t="s">
        <v>2714</v>
      </c>
      <c r="C24" s="84" t="s">
        <v>2715</v>
      </c>
      <c r="D24" s="84" t="s">
        <v>372</v>
      </c>
      <c r="E24" s="84" t="s">
        <v>358</v>
      </c>
      <c r="F24" s="84" t="s">
        <v>189</v>
      </c>
      <c r="G24" s="94">
        <v>2.5100000000000002</v>
      </c>
      <c r="H24" s="97" t="s">
        <v>191</v>
      </c>
      <c r="I24" s="98">
        <v>5.2499999999999998E-2</v>
      </c>
      <c r="J24" s="125">
        <v>4.3E-3</v>
      </c>
      <c r="K24" s="94">
        <v>1237989.8799999999</v>
      </c>
      <c r="L24" s="96">
        <v>152.96</v>
      </c>
      <c r="M24" s="94">
        <v>1893.6293400000002</v>
      </c>
      <c r="N24" s="95">
        <v>4.1783896931886265E-3</v>
      </c>
      <c r="O24" s="95">
        <f>M24/'סכום נכסי הקרן'!$C$43</f>
        <v>3.810814967015574E-5</v>
      </c>
    </row>
    <row r="25" spans="2:15">
      <c r="B25" s="87" t="s">
        <v>2716</v>
      </c>
      <c r="C25" s="84" t="s">
        <v>2717</v>
      </c>
      <c r="D25" s="84" t="s">
        <v>372</v>
      </c>
      <c r="E25" s="84" t="s">
        <v>358</v>
      </c>
      <c r="F25" s="84" t="s">
        <v>189</v>
      </c>
      <c r="G25" s="94">
        <v>6.3000000000000007</v>
      </c>
      <c r="H25" s="97" t="s">
        <v>191</v>
      </c>
      <c r="I25" s="98">
        <v>5.5999999999999994E-2</v>
      </c>
      <c r="J25" s="125">
        <v>9.4999999999999998E-3</v>
      </c>
      <c r="K25" s="94">
        <v>8595564.1099999994</v>
      </c>
      <c r="L25" s="96">
        <v>158.75</v>
      </c>
      <c r="M25" s="94">
        <v>13645.458070000001</v>
      </c>
      <c r="N25" s="95">
        <v>3.0109399001245707E-2</v>
      </c>
      <c r="O25" s="95">
        <f>M25/'סכום נכסי הקרן'!$C$43</f>
        <v>2.7460662309414496E-4</v>
      </c>
    </row>
    <row r="26" spans="2:15">
      <c r="B26" s="87" t="s">
        <v>2718</v>
      </c>
      <c r="C26" s="84" t="s">
        <v>2719</v>
      </c>
      <c r="D26" s="84" t="s">
        <v>372</v>
      </c>
      <c r="E26" s="84" t="s">
        <v>358</v>
      </c>
      <c r="F26" s="84" t="s">
        <v>189</v>
      </c>
      <c r="G26" s="94">
        <v>0.01</v>
      </c>
      <c r="H26" s="97" t="s">
        <v>191</v>
      </c>
      <c r="I26" s="98">
        <v>4.8000000000000001E-2</v>
      </c>
      <c r="J26" s="125">
        <v>-1.9E-3</v>
      </c>
      <c r="K26" s="94">
        <v>25000000</v>
      </c>
      <c r="L26" s="96">
        <v>127.59</v>
      </c>
      <c r="M26" s="94">
        <v>31897.49944</v>
      </c>
      <c r="N26" s="95">
        <v>7.038345893953353E-2</v>
      </c>
      <c r="O26" s="95">
        <f>M26/'סכום נכסי הקרן'!$C$43</f>
        <v>6.4191795991248672E-4</v>
      </c>
    </row>
    <row r="27" spans="2:15">
      <c r="B27" s="87" t="s">
        <v>2720</v>
      </c>
      <c r="C27" s="84" t="s">
        <v>2721</v>
      </c>
      <c r="D27" s="84" t="s">
        <v>372</v>
      </c>
      <c r="E27" s="84" t="s">
        <v>358</v>
      </c>
      <c r="F27" s="84" t="s">
        <v>189</v>
      </c>
      <c r="G27" s="94">
        <v>4.4000000000000004</v>
      </c>
      <c r="H27" s="97" t="s">
        <v>191</v>
      </c>
      <c r="I27" s="98">
        <v>5.0999999999999997E-2</v>
      </c>
      <c r="J27" s="125">
        <v>6.5999999999999991E-3</v>
      </c>
      <c r="K27" s="94">
        <v>13023090.43</v>
      </c>
      <c r="L27" s="96">
        <v>147.56</v>
      </c>
      <c r="M27" s="94">
        <v>19216.872869999999</v>
      </c>
      <c r="N27" s="95">
        <v>4.2403009838939298E-2</v>
      </c>
      <c r="O27" s="95">
        <f>M27/'סכום נכסי הקרן'!$C$43</f>
        <v>3.8672798950311742E-4</v>
      </c>
    </row>
    <row r="28" spans="2:15">
      <c r="B28" s="87" t="s">
        <v>2722</v>
      </c>
      <c r="C28" s="84" t="s">
        <v>2723</v>
      </c>
      <c r="D28" s="84" t="s">
        <v>372</v>
      </c>
      <c r="E28" s="84" t="s">
        <v>358</v>
      </c>
      <c r="F28" s="84" t="s">
        <v>189</v>
      </c>
      <c r="G28" s="94">
        <v>6.05</v>
      </c>
      <c r="H28" s="97" t="s">
        <v>191</v>
      </c>
      <c r="I28" s="98">
        <v>5.5E-2</v>
      </c>
      <c r="J28" s="125">
        <v>7.6E-3</v>
      </c>
      <c r="K28" s="94">
        <v>10000000</v>
      </c>
      <c r="L28" s="96">
        <v>159.26</v>
      </c>
      <c r="M28" s="94">
        <v>15925.99999</v>
      </c>
      <c r="N28" s="95">
        <v>3.5141531030533232E-2</v>
      </c>
      <c r="O28" s="95">
        <f>M28/'סכום נכסי הקרן'!$C$43</f>
        <v>3.2050115534533214E-4</v>
      </c>
    </row>
    <row r="29" spans="2:15">
      <c r="B29" s="87" t="s">
        <v>2724</v>
      </c>
      <c r="C29" s="84" t="s">
        <v>2725</v>
      </c>
      <c r="D29" s="84" t="s">
        <v>372</v>
      </c>
      <c r="E29" s="84" t="s">
        <v>358</v>
      </c>
      <c r="F29" s="84" t="s">
        <v>189</v>
      </c>
      <c r="G29" s="94">
        <v>1.8599999999999999</v>
      </c>
      <c r="H29" s="97" t="s">
        <v>191</v>
      </c>
      <c r="I29" s="98">
        <v>5.5999999999999994E-2</v>
      </c>
      <c r="J29" s="125">
        <v>6.4000000000000003E-3</v>
      </c>
      <c r="K29" s="94">
        <v>10000000</v>
      </c>
      <c r="L29" s="96">
        <v>132.32</v>
      </c>
      <c r="M29" s="94">
        <v>13231.999589999999</v>
      </c>
      <c r="N29" s="95">
        <v>2.9197081783244934E-2</v>
      </c>
      <c r="O29" s="95">
        <f>M29/'סכום נכסי הקרן'!$C$43</f>
        <v>2.662860202679154E-4</v>
      </c>
    </row>
    <row r="30" spans="2:15">
      <c r="B30" s="87" t="s">
        <v>2726</v>
      </c>
      <c r="C30" s="84" t="s">
        <v>2727</v>
      </c>
      <c r="D30" s="84" t="s">
        <v>372</v>
      </c>
      <c r="E30" s="84" t="s">
        <v>358</v>
      </c>
      <c r="F30" s="84" t="s">
        <v>189</v>
      </c>
      <c r="G30" s="94">
        <v>0.97</v>
      </c>
      <c r="H30" s="97" t="s">
        <v>191</v>
      </c>
      <c r="I30" s="98">
        <v>4.8000000000000001E-2</v>
      </c>
      <c r="J30" s="125">
        <v>5.6999999999999993E-3</v>
      </c>
      <c r="K30" s="94">
        <v>25000000</v>
      </c>
      <c r="L30" s="96">
        <v>132.43</v>
      </c>
      <c r="M30" s="94">
        <v>33107.499510000001</v>
      </c>
      <c r="N30" s="95">
        <v>7.3053385790817701E-2</v>
      </c>
      <c r="O30" s="95">
        <f>M30/'סכום נכסי הקרן'!$C$43</f>
        <v>6.6626848236925166E-4</v>
      </c>
    </row>
    <row r="31" spans="2:15">
      <c r="B31" s="87" t="s">
        <v>2728</v>
      </c>
      <c r="C31" s="84" t="s">
        <v>2729</v>
      </c>
      <c r="D31" s="84" t="s">
        <v>372</v>
      </c>
      <c r="E31" s="84" t="s">
        <v>358</v>
      </c>
      <c r="F31" s="84" t="s">
        <v>189</v>
      </c>
      <c r="G31" s="94">
        <v>5.37</v>
      </c>
      <c r="H31" s="97" t="s">
        <v>191</v>
      </c>
      <c r="I31" s="98">
        <v>5.0499999999999996E-2</v>
      </c>
      <c r="J31" s="125">
        <v>7.899999999999999E-3</v>
      </c>
      <c r="K31" s="94">
        <v>15518335.710000001</v>
      </c>
      <c r="L31" s="96">
        <v>146.12</v>
      </c>
      <c r="M31" s="94">
        <v>22675.392030000003</v>
      </c>
      <c r="N31" s="95">
        <v>5.0034408712300332E-2</v>
      </c>
      <c r="O31" s="95">
        <f>M31/'סכום נכסי הקרן'!$C$43</f>
        <v>4.563286040491412E-4</v>
      </c>
    </row>
    <row r="32" spans="2:15">
      <c r="B32" s="87" t="s">
        <v>2730</v>
      </c>
      <c r="C32" s="84" t="s">
        <v>2731</v>
      </c>
      <c r="D32" s="84" t="s">
        <v>372</v>
      </c>
      <c r="E32" s="84" t="s">
        <v>358</v>
      </c>
      <c r="F32" s="84" t="s">
        <v>189</v>
      </c>
      <c r="G32" s="94">
        <v>5.8699999999999992</v>
      </c>
      <c r="H32" s="97" t="s">
        <v>191</v>
      </c>
      <c r="I32" s="98">
        <v>5.0499999999999996E-2</v>
      </c>
      <c r="J32" s="125">
        <v>8.4999999999999989E-3</v>
      </c>
      <c r="K32" s="94">
        <v>16690074.189999999</v>
      </c>
      <c r="L32" s="96">
        <v>150.21</v>
      </c>
      <c r="M32" s="94">
        <v>25070.160620000002</v>
      </c>
      <c r="N32" s="95">
        <v>5.5318587713259343E-2</v>
      </c>
      <c r="O32" s="95">
        <f>M32/'סכום נכסי הקרן'!$C$43</f>
        <v>5.0452187921940644E-4</v>
      </c>
    </row>
    <row r="33" spans="2:15">
      <c r="B33" s="87" t="s">
        <v>2732</v>
      </c>
      <c r="C33" s="84">
        <v>3252</v>
      </c>
      <c r="D33" s="84" t="s">
        <v>372</v>
      </c>
      <c r="E33" s="84" t="s">
        <v>358</v>
      </c>
      <c r="F33" s="84" t="s">
        <v>189</v>
      </c>
      <c r="G33" s="94">
        <v>0.47</v>
      </c>
      <c r="H33" s="97" t="s">
        <v>191</v>
      </c>
      <c r="I33" s="98">
        <v>5.5E-2</v>
      </c>
      <c r="J33" s="125">
        <v>1.3999999999999998E-3</v>
      </c>
      <c r="K33" s="94">
        <v>125751.43</v>
      </c>
      <c r="L33" s="96">
        <v>135.87</v>
      </c>
      <c r="M33" s="94">
        <v>170.85847000000001</v>
      </c>
      <c r="N33" s="95">
        <v>3.7700792597667409E-4</v>
      </c>
      <c r="O33" s="95">
        <f>M33/'סכום נכסי הקרן'!$C$43</f>
        <v>3.4384237768378759E-6</v>
      </c>
    </row>
    <row r="34" spans="2:15">
      <c r="B34" s="87" t="s">
        <v>2733</v>
      </c>
      <c r="C34" s="84" t="s">
        <v>2734</v>
      </c>
      <c r="D34" s="84" t="s">
        <v>372</v>
      </c>
      <c r="E34" s="84" t="s">
        <v>358</v>
      </c>
      <c r="F34" s="84" t="s">
        <v>189</v>
      </c>
      <c r="G34" s="94">
        <v>1.8800000000000003</v>
      </c>
      <c r="H34" s="97" t="s">
        <v>191</v>
      </c>
      <c r="I34" s="98">
        <v>4.8000000000000001E-2</v>
      </c>
      <c r="J34" s="125">
        <v>5.8000000000000005E-3</v>
      </c>
      <c r="K34" s="94">
        <v>25000000</v>
      </c>
      <c r="L34" s="96">
        <v>132.88</v>
      </c>
      <c r="M34" s="94">
        <v>33219.999049999999</v>
      </c>
      <c r="N34" s="95">
        <v>7.3301621762079341E-2</v>
      </c>
      <c r="O34" s="95">
        <f>M34/'סכום נכסי הקרן'!$C$43</f>
        <v>6.6853246783757131E-4</v>
      </c>
    </row>
    <row r="35" spans="2:15">
      <c r="B35" s="87" t="s">
        <v>2735</v>
      </c>
      <c r="C35" s="84">
        <v>3258</v>
      </c>
      <c r="D35" s="84" t="s">
        <v>372</v>
      </c>
      <c r="E35" s="84" t="s">
        <v>358</v>
      </c>
      <c r="F35" s="84" t="s">
        <v>189</v>
      </c>
      <c r="G35" s="94">
        <v>0.95</v>
      </c>
      <c r="H35" s="97" t="s">
        <v>191</v>
      </c>
      <c r="I35" s="98">
        <v>5.5E-2</v>
      </c>
      <c r="J35" s="125">
        <v>4.7999999999999996E-3</v>
      </c>
      <c r="K35" s="94">
        <v>56666.02</v>
      </c>
      <c r="L35" s="96">
        <v>130.32</v>
      </c>
      <c r="M35" s="94">
        <v>73.847160000000002</v>
      </c>
      <c r="N35" s="95">
        <v>1.629475239411169E-4</v>
      </c>
      <c r="O35" s="95">
        <f>M35/'סכום נכסי הקרן'!$C$43</f>
        <v>1.4861296065448257E-6</v>
      </c>
    </row>
    <row r="36" spans="2:15">
      <c r="B36" s="87" t="s">
        <v>2736</v>
      </c>
      <c r="C36" s="84">
        <v>3277</v>
      </c>
      <c r="D36" s="84" t="s">
        <v>356</v>
      </c>
      <c r="E36" s="84" t="s">
        <v>358</v>
      </c>
      <c r="F36" s="84" t="s">
        <v>189</v>
      </c>
      <c r="G36" s="94">
        <v>0.6</v>
      </c>
      <c r="H36" s="97" t="s">
        <v>191</v>
      </c>
      <c r="I36" s="98">
        <v>5.9000000000000004E-2</v>
      </c>
      <c r="J36" s="125">
        <v>5.0000000000000001E-3</v>
      </c>
      <c r="K36" s="94">
        <v>221231.68</v>
      </c>
      <c r="L36" s="96">
        <v>131.80000000000001</v>
      </c>
      <c r="M36" s="94">
        <v>291.58337</v>
      </c>
      <c r="N36" s="95">
        <v>6.4339357348212911E-4</v>
      </c>
      <c r="O36" s="95">
        <f>M36/'סכום נכסי הקרן'!$C$43</f>
        <v>5.8679396598747243E-6</v>
      </c>
    </row>
    <row r="37" spans="2:15">
      <c r="B37" s="87" t="s">
        <v>2737</v>
      </c>
      <c r="C37" s="84" t="s">
        <v>2738</v>
      </c>
      <c r="D37" s="84" t="s">
        <v>363</v>
      </c>
      <c r="E37" s="84" t="s">
        <v>382</v>
      </c>
      <c r="F37" s="84" t="s">
        <v>189</v>
      </c>
      <c r="G37" s="94">
        <v>0.62</v>
      </c>
      <c r="H37" s="97" t="s">
        <v>191</v>
      </c>
      <c r="I37" s="98">
        <v>0.06</v>
      </c>
      <c r="J37" s="125">
        <v>4.6999999999999993E-3</v>
      </c>
      <c r="K37" s="94">
        <v>377562.38</v>
      </c>
      <c r="L37" s="96">
        <v>131.97999999999999</v>
      </c>
      <c r="M37" s="94">
        <v>498.30682000000002</v>
      </c>
      <c r="N37" s="95">
        <v>1.0995394065522876E-3</v>
      </c>
      <c r="O37" s="95">
        <f>M37/'סכום נכסי הקרן'!$C$43</f>
        <v>1.0028124552727596E-5</v>
      </c>
    </row>
    <row r="38" spans="2:15">
      <c r="B38" s="87" t="s">
        <v>2739</v>
      </c>
      <c r="C38" s="84" t="s">
        <v>2740</v>
      </c>
      <c r="D38" s="84" t="s">
        <v>363</v>
      </c>
      <c r="E38" s="84" t="s">
        <v>382</v>
      </c>
      <c r="F38" s="84" t="s">
        <v>189</v>
      </c>
      <c r="G38" s="94">
        <v>1.22</v>
      </c>
      <c r="H38" s="97" t="s">
        <v>191</v>
      </c>
      <c r="I38" s="98">
        <v>6.25E-2</v>
      </c>
      <c r="J38" s="125">
        <v>6.4000000000000003E-3</v>
      </c>
      <c r="K38" s="94">
        <v>10000000</v>
      </c>
      <c r="L38" s="96">
        <v>135.08000000000001</v>
      </c>
      <c r="M38" s="94">
        <v>13507.99993</v>
      </c>
      <c r="N38" s="95">
        <v>2.98060906064672E-2</v>
      </c>
      <c r="O38" s="95">
        <f>M38/'סכום נכסי הקרן'!$C$43</f>
        <v>2.7184036083687489E-4</v>
      </c>
    </row>
    <row r="39" spans="2:15">
      <c r="B39" s="87" t="s">
        <v>2741</v>
      </c>
      <c r="C39" s="84" t="s">
        <v>2742</v>
      </c>
      <c r="D39" s="84" t="s">
        <v>363</v>
      </c>
      <c r="E39" s="84" t="s">
        <v>382</v>
      </c>
      <c r="F39" s="84" t="s">
        <v>189</v>
      </c>
      <c r="G39" s="94">
        <v>3.3000000000000003</v>
      </c>
      <c r="H39" s="97" t="s">
        <v>191</v>
      </c>
      <c r="I39" s="98">
        <v>6.2E-2</v>
      </c>
      <c r="J39" s="125">
        <v>-1.6999999999999999E-3</v>
      </c>
      <c r="K39" s="94">
        <v>2280770.34</v>
      </c>
      <c r="L39" s="96">
        <v>153.71</v>
      </c>
      <c r="M39" s="94">
        <v>3505.7720399999998</v>
      </c>
      <c r="N39" s="95">
        <v>7.7356647624634203E-3</v>
      </c>
      <c r="O39" s="95">
        <f>M39/'סכום נכסי הקרן'!$C$43</f>
        <v>7.0551550289016539E-5</v>
      </c>
    </row>
    <row r="40" spans="2:15">
      <c r="B40" s="87" t="s">
        <v>2743</v>
      </c>
      <c r="C40" s="84" t="s">
        <v>2744</v>
      </c>
      <c r="D40" s="84" t="s">
        <v>363</v>
      </c>
      <c r="E40" s="84" t="s">
        <v>382</v>
      </c>
      <c r="F40" s="84" t="s">
        <v>189</v>
      </c>
      <c r="G40" s="94">
        <v>6.28</v>
      </c>
      <c r="H40" s="97" t="s">
        <v>191</v>
      </c>
      <c r="I40" s="98">
        <v>5.6500000000000002E-2</v>
      </c>
      <c r="J40" s="125">
        <v>1.11E-2</v>
      </c>
      <c r="K40" s="94">
        <v>2150043.02</v>
      </c>
      <c r="L40" s="96">
        <v>157.63999999999999</v>
      </c>
      <c r="M40" s="94">
        <v>3389.3277799999996</v>
      </c>
      <c r="N40" s="95">
        <v>7.4787245653839974E-3</v>
      </c>
      <c r="O40" s="95">
        <f>M40/'סכום נכסי הקרן'!$C$43</f>
        <v>6.8208179707152542E-5</v>
      </c>
    </row>
    <row r="41" spans="2:15">
      <c r="B41" s="87" t="s">
        <v>2745</v>
      </c>
      <c r="C41" s="84" t="s">
        <v>2746</v>
      </c>
      <c r="D41" s="84" t="s">
        <v>363</v>
      </c>
      <c r="E41" s="84" t="s">
        <v>382</v>
      </c>
      <c r="F41" s="84" t="s">
        <v>189</v>
      </c>
      <c r="G41" s="94">
        <v>0.24000000000000002</v>
      </c>
      <c r="H41" s="97" t="s">
        <v>191</v>
      </c>
      <c r="I41" s="98">
        <v>5.5E-2</v>
      </c>
      <c r="J41" s="125">
        <v>2E-3</v>
      </c>
      <c r="K41" s="94">
        <v>117128.58</v>
      </c>
      <c r="L41" s="96">
        <v>135.49</v>
      </c>
      <c r="M41" s="94">
        <v>158.69749999999999</v>
      </c>
      <c r="N41" s="95">
        <v>3.5017412559461188E-4</v>
      </c>
      <c r="O41" s="95">
        <f>M41/'סכום נכסי הקרן'!$C$43</f>
        <v>3.1936915818380483E-6</v>
      </c>
    </row>
    <row r="42" spans="2:15">
      <c r="B42" s="87" t="s">
        <v>2747</v>
      </c>
      <c r="C42" s="84">
        <v>3534</v>
      </c>
      <c r="D42" s="84" t="s">
        <v>363</v>
      </c>
      <c r="E42" s="84" t="s">
        <v>382</v>
      </c>
      <c r="F42" s="84" t="s">
        <v>189</v>
      </c>
      <c r="G42" s="94">
        <v>5.9799999999999995</v>
      </c>
      <c r="H42" s="97" t="s">
        <v>191</v>
      </c>
      <c r="I42" s="98">
        <v>5.5099999999999996E-2</v>
      </c>
      <c r="J42" s="125">
        <v>7.6E-3</v>
      </c>
      <c r="K42" s="94">
        <v>50000000</v>
      </c>
      <c r="L42" s="96">
        <v>162.41999999999999</v>
      </c>
      <c r="M42" s="94">
        <v>81209.997300000003</v>
      </c>
      <c r="N42" s="95">
        <v>0.17919399986810311</v>
      </c>
      <c r="O42" s="95">
        <f>M42/'סכום נכסי הקרן'!$C$43</f>
        <v>1.634302271542404E-3</v>
      </c>
    </row>
    <row r="43" spans="2:15">
      <c r="B43" s="87" t="s">
        <v>2748</v>
      </c>
      <c r="C43" s="84" t="s">
        <v>2749</v>
      </c>
      <c r="D43" s="84" t="s">
        <v>363</v>
      </c>
      <c r="E43" s="84" t="s">
        <v>382</v>
      </c>
      <c r="F43" s="84" t="s">
        <v>189</v>
      </c>
      <c r="G43" s="94">
        <v>0.45</v>
      </c>
      <c r="H43" s="97" t="s">
        <v>191</v>
      </c>
      <c r="I43" s="98">
        <v>5.6500000000000002E-2</v>
      </c>
      <c r="J43" s="125">
        <v>1.3899999999999999E-2</v>
      </c>
      <c r="K43" s="94">
        <v>11074.2</v>
      </c>
      <c r="L43" s="96">
        <v>135.30000000000001</v>
      </c>
      <c r="M43" s="94">
        <v>14.9834</v>
      </c>
      <c r="N43" s="95">
        <v>3.3061636090261708E-5</v>
      </c>
      <c r="O43" s="95">
        <f>M43/'סכום נכסי הקרן'!$C$43</f>
        <v>3.0153189840616403E-7</v>
      </c>
    </row>
    <row r="44" spans="2:15">
      <c r="B44" s="87" t="s">
        <v>2750</v>
      </c>
      <c r="C44" s="84" t="s">
        <v>2751</v>
      </c>
      <c r="D44" s="84" t="s">
        <v>363</v>
      </c>
      <c r="E44" s="84" t="s">
        <v>382</v>
      </c>
      <c r="F44" s="84" t="s">
        <v>189</v>
      </c>
      <c r="G44" s="94">
        <v>1.24</v>
      </c>
      <c r="H44" s="97" t="s">
        <v>191</v>
      </c>
      <c r="I44" s="98">
        <v>6.0999999999999999E-2</v>
      </c>
      <c r="J44" s="125">
        <v>6.4000000000000012E-3</v>
      </c>
      <c r="K44" s="94">
        <v>10000000</v>
      </c>
      <c r="L44" s="96">
        <v>134.71</v>
      </c>
      <c r="M44" s="94">
        <v>13471.00052</v>
      </c>
      <c r="N44" s="95">
        <v>2.9724449521735138E-2</v>
      </c>
      <c r="O44" s="95">
        <f>M44/'סכום נכסי הקרן'!$C$43</f>
        <v>2.7109577000053545E-4</v>
      </c>
    </row>
    <row r="45" spans="2:15">
      <c r="B45" s="87" t="s">
        <v>2752</v>
      </c>
      <c r="C45" s="84" t="s">
        <v>2753</v>
      </c>
      <c r="D45" s="84" t="s">
        <v>363</v>
      </c>
      <c r="E45" s="84" t="s">
        <v>382</v>
      </c>
      <c r="F45" s="84" t="s">
        <v>189</v>
      </c>
      <c r="G45" s="94">
        <v>0.76999999999999991</v>
      </c>
      <c r="H45" s="97" t="s">
        <v>191</v>
      </c>
      <c r="I45" s="98">
        <v>6.1500000000000006E-2</v>
      </c>
      <c r="J45" s="125">
        <v>4.5000000000000005E-3</v>
      </c>
      <c r="K45" s="94">
        <v>951128.55</v>
      </c>
      <c r="L45" s="96">
        <v>131.83000000000001</v>
      </c>
      <c r="M45" s="94">
        <v>1253.8727699999999</v>
      </c>
      <c r="N45" s="95">
        <v>2.7667342008641845E-3</v>
      </c>
      <c r="O45" s="95">
        <f>M45/'סכום נכסי הקרן'!$C$43</f>
        <v>2.5233434113612097E-5</v>
      </c>
    </row>
    <row r="46" spans="2:15">
      <c r="B46" s="87" t="s">
        <v>2754</v>
      </c>
      <c r="C46" s="84" t="s">
        <v>2755</v>
      </c>
      <c r="D46" s="84" t="s">
        <v>363</v>
      </c>
      <c r="E46" s="84" t="s">
        <v>382</v>
      </c>
      <c r="F46" s="84" t="s">
        <v>189</v>
      </c>
      <c r="G46" s="94">
        <v>6.56</v>
      </c>
      <c r="H46" s="97" t="s">
        <v>191</v>
      </c>
      <c r="I46" s="98">
        <v>5.7500000000000002E-2</v>
      </c>
      <c r="J46" s="125">
        <v>9.7000000000000003E-3</v>
      </c>
      <c r="K46" s="94">
        <v>983355.86</v>
      </c>
      <c r="L46" s="96">
        <v>178.07</v>
      </c>
      <c r="M46" s="94">
        <v>1751.0617199999999</v>
      </c>
      <c r="N46" s="95">
        <v>3.8638069702622733E-3</v>
      </c>
      <c r="O46" s="95">
        <f>M46/'סכום נכסי הקרן'!$C$43</f>
        <v>3.5239062206038869E-5</v>
      </c>
    </row>
    <row r="47" spans="2:15">
      <c r="B47" s="87" t="s">
        <v>2756</v>
      </c>
      <c r="C47" s="84">
        <v>3244</v>
      </c>
      <c r="D47" s="84" t="s">
        <v>363</v>
      </c>
      <c r="E47" s="84" t="s">
        <v>382</v>
      </c>
      <c r="F47" s="84" t="s">
        <v>189</v>
      </c>
      <c r="G47" s="94">
        <v>0.11</v>
      </c>
      <c r="H47" s="97" t="s">
        <v>191</v>
      </c>
      <c r="I47" s="98">
        <v>5.2999999999999999E-2</v>
      </c>
      <c r="J47" s="125">
        <v>2.8999999999999998E-3</v>
      </c>
      <c r="K47" s="94">
        <v>140036.81</v>
      </c>
      <c r="L47" s="96">
        <v>136.19</v>
      </c>
      <c r="M47" s="94">
        <v>190.71612999999999</v>
      </c>
      <c r="N47" s="95">
        <v>4.2082486529112508E-4</v>
      </c>
      <c r="O47" s="95">
        <f>M47/'סכום נכסי הקרן'!$C$43</f>
        <v>3.8380472212966864E-6</v>
      </c>
    </row>
    <row r="48" spans="2:15">
      <c r="B48" s="87" t="s">
        <v>2757</v>
      </c>
      <c r="C48" s="84">
        <v>10028</v>
      </c>
      <c r="D48" s="84" t="s">
        <v>363</v>
      </c>
      <c r="E48" s="84" t="s">
        <v>382</v>
      </c>
      <c r="F48" s="84" t="s">
        <v>189</v>
      </c>
      <c r="G48" s="94">
        <v>1.47</v>
      </c>
      <c r="H48" s="97" t="s">
        <v>191</v>
      </c>
      <c r="I48" s="98">
        <v>6.2199999999999998E-2</v>
      </c>
      <c r="J48" s="125">
        <v>0</v>
      </c>
      <c r="K48" s="94">
        <v>80000</v>
      </c>
      <c r="L48" s="96">
        <v>135.81</v>
      </c>
      <c r="M48" s="94">
        <v>108.64799000000001</v>
      </c>
      <c r="N48" s="95">
        <v>2.3973732979953773E-4</v>
      </c>
      <c r="O48" s="95">
        <f>M48/'סכום נכסי הקרן'!$C$43</f>
        <v>2.1864753448959466E-6</v>
      </c>
    </row>
    <row r="49" spans="2:15">
      <c r="B49" s="87" t="s">
        <v>2758</v>
      </c>
      <c r="C49" s="84">
        <v>3296</v>
      </c>
      <c r="D49" s="84" t="s">
        <v>363</v>
      </c>
      <c r="E49" s="84" t="s">
        <v>382</v>
      </c>
      <c r="F49" s="84" t="s">
        <v>189</v>
      </c>
      <c r="G49" s="94">
        <v>1.47</v>
      </c>
      <c r="H49" s="97" t="s">
        <v>191</v>
      </c>
      <c r="I49" s="98">
        <v>6.2199999999999998E-2</v>
      </c>
      <c r="J49" s="125">
        <v>6.5000000000000006E-3</v>
      </c>
      <c r="K49" s="94">
        <v>870000</v>
      </c>
      <c r="L49" s="96">
        <v>134.52000000000001</v>
      </c>
      <c r="M49" s="94">
        <v>1170.3240000000001</v>
      </c>
      <c r="N49" s="95">
        <v>2.5823795797815883E-3</v>
      </c>
      <c r="O49" s="95">
        <f>M49/'סכום נכסי הקרן'!$C$43</f>
        <v>2.3552065450451537E-5</v>
      </c>
    </row>
    <row r="50" spans="2:15">
      <c r="B50" s="87" t="s">
        <v>2759</v>
      </c>
      <c r="C50" s="84">
        <v>3262</v>
      </c>
      <c r="D50" s="84" t="s">
        <v>381</v>
      </c>
      <c r="E50" s="84" t="s">
        <v>382</v>
      </c>
      <c r="F50" s="84" t="s">
        <v>189</v>
      </c>
      <c r="G50" s="94">
        <v>0.62</v>
      </c>
      <c r="H50" s="97" t="s">
        <v>191</v>
      </c>
      <c r="I50" s="98">
        <v>5.9000000000000004E-2</v>
      </c>
      <c r="J50" s="125">
        <v>3.7000000000000006E-3</v>
      </c>
      <c r="K50" s="94">
        <v>48653.73</v>
      </c>
      <c r="L50" s="96">
        <v>127.22</v>
      </c>
      <c r="M50" s="94">
        <v>61.897269999999999</v>
      </c>
      <c r="N50" s="95">
        <v>1.3657948234183654E-4</v>
      </c>
      <c r="O50" s="95">
        <f>M50/'סכום נכסי הקרן'!$C$43</f>
        <v>1.2456452693820432E-6</v>
      </c>
    </row>
    <row r="51" spans="2:15">
      <c r="B51" s="87" t="s">
        <v>2760</v>
      </c>
      <c r="C51" s="84">
        <v>3263</v>
      </c>
      <c r="D51" s="84" t="s">
        <v>363</v>
      </c>
      <c r="E51" s="84" t="s">
        <v>382</v>
      </c>
      <c r="F51" s="84" t="s">
        <v>189</v>
      </c>
      <c r="G51" s="94">
        <v>0.51</v>
      </c>
      <c r="H51" s="97" t="s">
        <v>191</v>
      </c>
      <c r="I51" s="98">
        <v>5.7999999999999996E-2</v>
      </c>
      <c r="J51" s="125">
        <v>4.8999999999999998E-3</v>
      </c>
      <c r="K51" s="94">
        <v>147600.14000000001</v>
      </c>
      <c r="L51" s="96">
        <v>133.41</v>
      </c>
      <c r="M51" s="94">
        <v>196.91334999999998</v>
      </c>
      <c r="N51" s="95">
        <v>4.3449934721187012E-4</v>
      </c>
      <c r="O51" s="95">
        <f>M51/'סכום נכסי הקרן'!$C$43</f>
        <v>3.9627625403458101E-6</v>
      </c>
    </row>
    <row r="52" spans="2:15">
      <c r="B52" s="87" t="s">
        <v>2761</v>
      </c>
      <c r="C52" s="84">
        <v>3288</v>
      </c>
      <c r="D52" s="84" t="s">
        <v>363</v>
      </c>
      <c r="E52" s="84" t="s">
        <v>382</v>
      </c>
      <c r="F52" s="84" t="s">
        <v>189</v>
      </c>
      <c r="G52" s="94">
        <v>0.7599999999999999</v>
      </c>
      <c r="H52" s="97" t="s">
        <v>191</v>
      </c>
      <c r="I52" s="98">
        <v>6.1500000000000006E-2</v>
      </c>
      <c r="J52" s="125">
        <v>4.5999999999999999E-3</v>
      </c>
      <c r="K52" s="94">
        <v>207346.05</v>
      </c>
      <c r="L52" s="96">
        <v>131.83000000000001</v>
      </c>
      <c r="M52" s="94">
        <v>273.34429000000006</v>
      </c>
      <c r="N52" s="95">
        <v>6.0314811346763521E-4</v>
      </c>
      <c r="O52" s="95">
        <f>M52/'סכום נכסי הקרן'!$C$43</f>
        <v>5.5008891628191905E-6</v>
      </c>
    </row>
    <row r="53" spans="2:15">
      <c r="B53" s="87" t="s">
        <v>2762</v>
      </c>
      <c r="C53" s="84">
        <v>10029</v>
      </c>
      <c r="D53" s="84" t="s">
        <v>381</v>
      </c>
      <c r="E53" s="84" t="s">
        <v>382</v>
      </c>
      <c r="F53" s="84" t="s">
        <v>189</v>
      </c>
      <c r="G53" s="94">
        <v>0.53999999999999992</v>
      </c>
      <c r="H53" s="97" t="s">
        <v>191</v>
      </c>
      <c r="I53" s="98">
        <v>0.06</v>
      </c>
      <c r="J53" s="125">
        <v>3.0000000000000001E-3</v>
      </c>
      <c r="K53" s="94">
        <v>12145.1</v>
      </c>
      <c r="L53" s="96">
        <v>128.32</v>
      </c>
      <c r="M53" s="94">
        <v>15.5846</v>
      </c>
      <c r="N53" s="95">
        <v>3.4388214544915887E-5</v>
      </c>
      <c r="O53" s="95">
        <f>M53/'סכום נכסי הקרן'!$C$43</f>
        <v>3.1363068621946315E-7</v>
      </c>
    </row>
    <row r="54" spans="2:15">
      <c r="B54" s="87" t="s">
        <v>2762</v>
      </c>
      <c r="C54" s="84">
        <v>3268</v>
      </c>
      <c r="D54" s="84" t="s">
        <v>381</v>
      </c>
      <c r="E54" s="84" t="s">
        <v>382</v>
      </c>
      <c r="F54" s="84" t="s">
        <v>189</v>
      </c>
      <c r="G54" s="94">
        <v>0.53999999999999992</v>
      </c>
      <c r="H54" s="97" t="s">
        <v>191</v>
      </c>
      <c r="I54" s="98">
        <v>0.06</v>
      </c>
      <c r="J54" s="125">
        <v>3.4999999999999996E-3</v>
      </c>
      <c r="K54" s="94">
        <v>97135.8</v>
      </c>
      <c r="L54" s="96">
        <v>128.29</v>
      </c>
      <c r="M54" s="94">
        <v>124.61552999999999</v>
      </c>
      <c r="N54" s="95">
        <v>2.7497052098022416E-4</v>
      </c>
      <c r="O54" s="95">
        <f>M54/'סכום נכסי הקרן'!$C$43</f>
        <v>2.5078124679171808E-6</v>
      </c>
    </row>
    <row r="55" spans="2:15">
      <c r="B55" s="87" t="s">
        <v>2763</v>
      </c>
      <c r="C55" s="84" t="s">
        <v>2764</v>
      </c>
      <c r="D55" s="84" t="s">
        <v>496</v>
      </c>
      <c r="E55" s="84" t="s">
        <v>414</v>
      </c>
      <c r="F55" s="84" t="s">
        <v>189</v>
      </c>
      <c r="G55" s="94">
        <v>0.78999999999999992</v>
      </c>
      <c r="H55" s="97" t="s">
        <v>191</v>
      </c>
      <c r="I55" s="98">
        <v>6.2E-2</v>
      </c>
      <c r="J55" s="125">
        <v>7.3000000000000001E-3</v>
      </c>
      <c r="K55" s="94">
        <v>953555.4</v>
      </c>
      <c r="L55" s="96">
        <v>131.62</v>
      </c>
      <c r="M55" s="94">
        <v>1255.06961</v>
      </c>
      <c r="N55" s="95">
        <v>2.7693750893499933E-3</v>
      </c>
      <c r="O55" s="95">
        <f>M55/'סכום נכסי הקרן'!$C$43</f>
        <v>2.5257519797588258E-5</v>
      </c>
    </row>
    <row r="56" spans="2:15">
      <c r="B56" s="87" t="s">
        <v>2765</v>
      </c>
      <c r="C56" s="84" t="s">
        <v>2766</v>
      </c>
      <c r="D56" s="84" t="s">
        <v>503</v>
      </c>
      <c r="E56" s="84" t="s">
        <v>462</v>
      </c>
      <c r="F56" s="84" t="s">
        <v>189</v>
      </c>
      <c r="G56" s="94">
        <v>3.25</v>
      </c>
      <c r="H56" s="97" t="s">
        <v>191</v>
      </c>
      <c r="I56" s="98">
        <v>6.5000000000000002E-2</v>
      </c>
      <c r="J56" s="125">
        <v>7.1999999999999998E-3</v>
      </c>
      <c r="K56" s="94">
        <v>3484286.66</v>
      </c>
      <c r="L56" s="96">
        <v>150.87</v>
      </c>
      <c r="M56" s="94">
        <v>5256.74341</v>
      </c>
      <c r="N56" s="95">
        <v>1.1599272370843829E-2</v>
      </c>
      <c r="O56" s="95">
        <f>M56/'סכום נכסי הקרן'!$C$43</f>
        <v>1.0578879425573583E-4</v>
      </c>
    </row>
    <row r="57" spans="2:15">
      <c r="B57" s="87" t="s">
        <v>2767</v>
      </c>
      <c r="C57" s="84" t="s">
        <v>2768</v>
      </c>
      <c r="D57" s="84" t="s">
        <v>503</v>
      </c>
      <c r="E57" s="84" t="s">
        <v>462</v>
      </c>
      <c r="F57" s="84" t="s">
        <v>189</v>
      </c>
      <c r="G57" s="94">
        <v>5.9599999999999991</v>
      </c>
      <c r="H57" s="97" t="s">
        <v>191</v>
      </c>
      <c r="I57" s="98">
        <v>6.2E-2</v>
      </c>
      <c r="J57" s="125">
        <v>8.7999999999999988E-3</v>
      </c>
      <c r="K57" s="94">
        <v>5000000</v>
      </c>
      <c r="L57" s="96">
        <v>163.82</v>
      </c>
      <c r="M57" s="94">
        <v>8190.99953</v>
      </c>
      <c r="N57" s="95">
        <v>1.8073858114737957E-2</v>
      </c>
      <c r="O57" s="95">
        <f>M57/'סכום נכסי הקרן'!$C$43</f>
        <v>1.6483893095858734E-4</v>
      </c>
    </row>
    <row r="58" spans="2:15">
      <c r="B58" s="87" t="s">
        <v>2769</v>
      </c>
      <c r="C58" s="84" t="s">
        <v>2770</v>
      </c>
      <c r="D58" s="84" t="s">
        <v>583</v>
      </c>
      <c r="E58" s="84" t="s">
        <v>566</v>
      </c>
      <c r="F58" s="84" t="s">
        <v>189</v>
      </c>
      <c r="G58" s="94">
        <v>0.76999999999999991</v>
      </c>
      <c r="H58" s="97" t="s">
        <v>191</v>
      </c>
      <c r="I58" s="98">
        <v>6.5000000000000002E-2</v>
      </c>
      <c r="J58" s="125">
        <v>8.199999999999999E-3</v>
      </c>
      <c r="K58" s="94">
        <v>580886.05000000005</v>
      </c>
      <c r="L58" s="96">
        <v>132.1</v>
      </c>
      <c r="M58" s="94">
        <v>767.35050999999999</v>
      </c>
      <c r="N58" s="95">
        <v>1.6931980268361474E-3</v>
      </c>
      <c r="O58" s="95">
        <f>M58/'סכום נכסי הקרן'!$C$43</f>
        <v>1.5442466731398625E-5</v>
      </c>
    </row>
    <row r="59" spans="2:15">
      <c r="B59" s="87" t="s">
        <v>2771</v>
      </c>
      <c r="C59" s="84" t="s">
        <v>2772</v>
      </c>
      <c r="D59" s="84" t="s">
        <v>583</v>
      </c>
      <c r="E59" s="84" t="s">
        <v>566</v>
      </c>
      <c r="F59" s="84" t="s">
        <v>189</v>
      </c>
      <c r="G59" s="94">
        <v>3.0500000000000003</v>
      </c>
      <c r="H59" s="97" t="s">
        <v>191</v>
      </c>
      <c r="I59" s="98">
        <v>6.3E-2</v>
      </c>
      <c r="J59" s="125">
        <v>1.8999999999999998E-3</v>
      </c>
      <c r="K59" s="94">
        <v>3500000</v>
      </c>
      <c r="L59" s="96">
        <v>148.46</v>
      </c>
      <c r="M59" s="94">
        <v>5196.1000999999997</v>
      </c>
      <c r="N59" s="95">
        <v>1.1465459815180297E-2</v>
      </c>
      <c r="O59" s="95">
        <f>M59/'סכום נכסי הקרן'!$C$43</f>
        <v>1.045683841759186E-4</v>
      </c>
    </row>
    <row r="63" spans="2:15">
      <c r="B63" s="109" t="s">
        <v>2825</v>
      </c>
    </row>
    <row r="64" spans="2:15">
      <c r="B64" s="109" t="s">
        <v>139</v>
      </c>
    </row>
  </sheetData>
  <sheetProtection password="C7AB" sheet="1" objects="1" scenarios="1"/>
  <mergeCells count="1">
    <mergeCell ref="B6:O6"/>
  </mergeCells>
  <phoneticPr fontId="6" type="noConversion"/>
  <dataValidations count="1">
    <dataValidation allowBlank="1" showInputMessage="1" showErrorMessage="1" sqref="C5:C1048576 A1:B1048576 D3:XFD1048576 D1:AF2 AH1:XFD2"/>
  </dataValidations>
  <pageMargins left="0" right="0" top="0.51181102362204722" bottom="0.51181102362204722" header="0" footer="0.23622047244094491"/>
  <pageSetup paperSize="9" scale="87" fitToHeight="25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 enableFormatConditionsCalculation="0">
    <tabColor indexed="52"/>
    <pageSetUpPr fitToPage="1"/>
  </sheetPr>
  <dimension ref="B1:AF862"/>
  <sheetViews>
    <sheetView rightToLeft="1" zoomScale="90" zoomScaleNormal="90" workbookViewId="0">
      <selection activeCell="C23" sqref="C23"/>
    </sheetView>
  </sheetViews>
  <sheetFormatPr defaultColWidth="9.140625" defaultRowHeight="18"/>
  <cols>
    <col min="1" max="1" width="6.28515625" style="1" customWidth="1"/>
    <col min="2" max="2" width="48.7109375" style="2" bestFit="1" customWidth="1"/>
    <col min="3" max="3" width="41.7109375" style="2" bestFit="1" customWidth="1"/>
    <col min="4" max="4" width="7.140625" style="1" bestFit="1" customWidth="1"/>
    <col min="5" max="5" width="7.5703125" style="1" bestFit="1" customWidth="1"/>
    <col min="6" max="6" width="9.7109375" style="1" bestFit="1" customWidth="1"/>
    <col min="7" max="7" width="13.140625" style="1" bestFit="1" customWidth="1"/>
    <col min="8" max="8" width="9.7109375" style="1" bestFit="1" customWidth="1"/>
    <col min="9" max="9" width="9" style="1" bestFit="1" customWidth="1"/>
    <col min="10" max="17" width="5.7109375" style="3" customWidth="1"/>
    <col min="18" max="32" width="9.140625" style="3"/>
    <col min="33" max="16384" width="9.140625" style="1"/>
  </cols>
  <sheetData>
    <row r="1" spans="2:32">
      <c r="B1" s="55" t="s">
        <v>206</v>
      </c>
      <c r="C1" s="78" t="s" vm="1">
        <v>271</v>
      </c>
    </row>
    <row r="2" spans="2:32">
      <c r="B2" s="55" t="s">
        <v>205</v>
      </c>
      <c r="C2" s="78" t="s">
        <v>272</v>
      </c>
    </row>
    <row r="3" spans="2:32">
      <c r="B3" s="55" t="s">
        <v>207</v>
      </c>
      <c r="C3" s="78" t="s">
        <v>273</v>
      </c>
    </row>
    <row r="4" spans="2:32">
      <c r="B4" s="55" t="s">
        <v>208</v>
      </c>
      <c r="C4" s="78">
        <v>162</v>
      </c>
    </row>
    <row r="6" spans="2:32" ht="26.25" customHeight="1">
      <c r="B6" s="233" t="s">
        <v>241</v>
      </c>
      <c r="C6" s="234"/>
      <c r="D6" s="234"/>
      <c r="E6" s="234"/>
      <c r="F6" s="234"/>
      <c r="G6" s="234"/>
      <c r="H6" s="234"/>
      <c r="I6" s="235"/>
    </row>
    <row r="7" spans="2:32" s="3" customFormat="1" ht="78.75">
      <c r="B7" s="58" t="s">
        <v>143</v>
      </c>
      <c r="C7" s="60" t="s">
        <v>70</v>
      </c>
      <c r="D7" s="60" t="s">
        <v>111</v>
      </c>
      <c r="E7" s="60" t="s">
        <v>71</v>
      </c>
      <c r="F7" s="60" t="s">
        <v>129</v>
      </c>
      <c r="G7" s="60" t="s">
        <v>255</v>
      </c>
      <c r="H7" s="76" t="s">
        <v>209</v>
      </c>
      <c r="I7" s="62" t="s">
        <v>210</v>
      </c>
    </row>
    <row r="8" spans="2:32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249</v>
      </c>
      <c r="H8" s="31" t="s">
        <v>20</v>
      </c>
      <c r="I8" s="17" t="s">
        <v>20</v>
      </c>
    </row>
    <row r="9" spans="2:32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20" t="s">
        <v>6</v>
      </c>
      <c r="I9" s="20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2:32" s="4" customFormat="1" ht="18" customHeight="1">
      <c r="B10" s="79" t="s">
        <v>54</v>
      </c>
      <c r="C10" s="79"/>
      <c r="D10" s="79"/>
      <c r="E10" s="80"/>
      <c r="F10" s="80"/>
      <c r="G10" s="88">
        <v>1004436.7027900002</v>
      </c>
      <c r="H10" s="89">
        <v>1</v>
      </c>
      <c r="I10" s="89">
        <f>G10/'סכום נכסי הקרן'!$C$43</f>
        <v>2.0213683531180957E-2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2:32" ht="22.5" customHeight="1">
      <c r="B11" s="81" t="s">
        <v>269</v>
      </c>
      <c r="C11" s="126"/>
      <c r="D11" s="126"/>
      <c r="E11" s="82"/>
      <c r="F11" s="127"/>
      <c r="G11" s="91">
        <v>1004436.7027900002</v>
      </c>
      <c r="H11" s="92">
        <v>1</v>
      </c>
      <c r="I11" s="92">
        <f>G11/'סכום נכסי הקרן'!$C$43</f>
        <v>2.0213683531180957E-2</v>
      </c>
    </row>
    <row r="12" spans="2:32">
      <c r="B12" s="101" t="s">
        <v>112</v>
      </c>
      <c r="C12" s="126"/>
      <c r="D12" s="126"/>
      <c r="E12" s="82"/>
      <c r="F12" s="127"/>
      <c r="G12" s="91">
        <v>889468.28508000018</v>
      </c>
      <c r="H12" s="92">
        <v>0.88553940990939994</v>
      </c>
      <c r="I12" s="92">
        <f>G12/'סכום נכסי הקרן'!$C$43</f>
        <v>1.7900013386297341E-2</v>
      </c>
    </row>
    <row r="13" spans="2:32" s="137" customFormat="1">
      <c r="B13" s="87" t="s">
        <v>2773</v>
      </c>
      <c r="C13" s="117">
        <v>42369</v>
      </c>
      <c r="D13" s="100" t="s">
        <v>2774</v>
      </c>
      <c r="E13" s="184">
        <v>6.0427243226024809E-2</v>
      </c>
      <c r="F13" s="97" t="s">
        <v>191</v>
      </c>
      <c r="G13" s="94">
        <v>12574.493</v>
      </c>
      <c r="H13" s="95">
        <v>1.2518950138990468E-2</v>
      </c>
      <c r="I13" s="95">
        <f>G13/'סכום נכסי הקרן'!$C$43</f>
        <v>2.5305409625218716E-4</v>
      </c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</row>
    <row r="14" spans="2:32" s="137" customFormat="1">
      <c r="B14" s="87" t="s">
        <v>2775</v>
      </c>
      <c r="C14" s="117">
        <v>42369</v>
      </c>
      <c r="D14" s="100" t="s">
        <v>2774</v>
      </c>
      <c r="E14" s="184">
        <v>6.9978678038379524E-2</v>
      </c>
      <c r="F14" s="97" t="s">
        <v>191</v>
      </c>
      <c r="G14" s="94">
        <v>35175.000249999997</v>
      </c>
      <c r="H14" s="95">
        <v>3.501962856623541E-2</v>
      </c>
      <c r="I14" s="95">
        <f>G14/'סכום נכסי הקרן'!$C$43</f>
        <v>7.0787568921738678E-4</v>
      </c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</row>
    <row r="15" spans="2:32" s="137" customFormat="1">
      <c r="B15" s="87" t="s">
        <v>2776</v>
      </c>
      <c r="C15" s="117">
        <v>42369</v>
      </c>
      <c r="D15" s="100" t="s">
        <v>2774</v>
      </c>
      <c r="E15" s="184">
        <v>6.6855925772930092E-2</v>
      </c>
      <c r="F15" s="97" t="s">
        <v>191</v>
      </c>
      <c r="G15" s="94">
        <v>68392.323439999993</v>
      </c>
      <c r="H15" s="95">
        <v>6.8090227338395981E-2</v>
      </c>
      <c r="I15" s="95">
        <f>G15/'סכום נכסי הקרן'!$C$43</f>
        <v>1.376354306984502E-3</v>
      </c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</row>
    <row r="16" spans="2:32" s="137" customFormat="1">
      <c r="B16" s="87" t="s">
        <v>2777</v>
      </c>
      <c r="C16" s="117">
        <v>42369</v>
      </c>
      <c r="D16" s="100" t="s">
        <v>2774</v>
      </c>
      <c r="E16" s="184">
        <v>7.50897343862168E-2</v>
      </c>
      <c r="F16" s="97" t="s">
        <v>191</v>
      </c>
      <c r="G16" s="94">
        <v>27859.999800000001</v>
      </c>
      <c r="H16" s="95">
        <v>2.7736939244268885E-2</v>
      </c>
      <c r="I16" s="95">
        <f>G16/'סכום נכסי הקרן'!$C$43</f>
        <v>5.6066571200724473E-4</v>
      </c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</row>
    <row r="17" spans="2:32" s="137" customFormat="1">
      <c r="B17" s="87" t="s">
        <v>2778</v>
      </c>
      <c r="C17" s="117">
        <v>42369</v>
      </c>
      <c r="D17" s="100" t="s">
        <v>2774</v>
      </c>
      <c r="E17" s="184">
        <v>6.2320001619888071E-2</v>
      </c>
      <c r="F17" s="97" t="s">
        <v>191</v>
      </c>
      <c r="G17" s="94">
        <v>62237.919719999998</v>
      </c>
      <c r="H17" s="95">
        <v>6.1963008268339052E-2</v>
      </c>
      <c r="I17" s="95">
        <f>G17/'סכום נכסי הקרן'!$C$43</f>
        <v>1.2525006397761545E-3</v>
      </c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</row>
    <row r="18" spans="2:32" s="137" customFormat="1">
      <c r="B18" s="87" t="s">
        <v>2779</v>
      </c>
      <c r="C18" s="117">
        <v>42369</v>
      </c>
      <c r="D18" s="100" t="s">
        <v>2774</v>
      </c>
      <c r="E18" s="184">
        <v>7.0089083761793361E-2</v>
      </c>
      <c r="F18" s="97" t="s">
        <v>191</v>
      </c>
      <c r="G18" s="94">
        <v>79802.649269999994</v>
      </c>
      <c r="H18" s="95">
        <v>7.9450152556486686E-2</v>
      </c>
      <c r="I18" s="95">
        <f>G18/'סכום נכסי הקרן'!$C$43</f>
        <v>1.6059802402808693E-3</v>
      </c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</row>
    <row r="19" spans="2:32" s="137" customFormat="1">
      <c r="B19" s="87" t="s">
        <v>2780</v>
      </c>
      <c r="C19" s="117">
        <v>42369</v>
      </c>
      <c r="D19" s="100" t="s">
        <v>2774</v>
      </c>
      <c r="E19" s="184">
        <v>7.134506430048862E-2</v>
      </c>
      <c r="F19" s="97" t="s">
        <v>191</v>
      </c>
      <c r="G19" s="94">
        <v>30046.236000000001</v>
      </c>
      <c r="H19" s="95">
        <v>2.9913518608530809E-2</v>
      </c>
      <c r="I19" s="95">
        <f>G19/'סכום נכסי הקרן'!$C$43</f>
        <v>6.0466239845693428E-4</v>
      </c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</row>
    <row r="20" spans="2:32" s="137" customFormat="1">
      <c r="B20" s="87" t="s">
        <v>2781</v>
      </c>
      <c r="C20" s="117">
        <v>42369</v>
      </c>
      <c r="D20" s="100" t="s">
        <v>2774</v>
      </c>
      <c r="E20" s="184">
        <v>4.5287874366753737E-2</v>
      </c>
      <c r="F20" s="97" t="s">
        <v>191</v>
      </c>
      <c r="G20" s="94">
        <v>56958.720000000001</v>
      </c>
      <c r="H20" s="95">
        <v>5.6707127329962262E-2</v>
      </c>
      <c r="I20" s="95">
        <f>G20/'סכום נכסי הקרן'!$C$43</f>
        <v>1.1462599258102396E-3</v>
      </c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</row>
    <row r="21" spans="2:32" s="137" customFormat="1">
      <c r="B21" s="87" t="s">
        <v>2782</v>
      </c>
      <c r="C21" s="117">
        <v>42369</v>
      </c>
      <c r="D21" s="100" t="s">
        <v>2774</v>
      </c>
      <c r="E21" s="184">
        <v>7.0334672388499664E-2</v>
      </c>
      <c r="F21" s="97" t="s">
        <v>191</v>
      </c>
      <c r="G21" s="94">
        <v>14594.813</v>
      </c>
      <c r="H21" s="95">
        <v>1.4530346172596372E-2</v>
      </c>
      <c r="I21" s="95">
        <f>G21/'סכום נכסי הקרן'!$C$43</f>
        <v>2.9371181913136955E-4</v>
      </c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</row>
    <row r="22" spans="2:32" s="137" customFormat="1">
      <c r="B22" s="87" t="s">
        <v>2783</v>
      </c>
      <c r="C22" s="117">
        <v>42369</v>
      </c>
      <c r="D22" s="100" t="s">
        <v>2774</v>
      </c>
      <c r="E22" s="184">
        <v>1.2258188086573453E-2</v>
      </c>
      <c r="F22" s="97" t="s">
        <v>191</v>
      </c>
      <c r="G22" s="94">
        <v>6794.6</v>
      </c>
      <c r="H22" s="95">
        <v>6.7645875356075694E-3</v>
      </c>
      <c r="I22" s="95">
        <f>G22/'סכום נכסי הקרן'!$C$43</f>
        <v>1.3673723166374269E-4</v>
      </c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</row>
    <row r="23" spans="2:32" s="137" customFormat="1">
      <c r="B23" s="87" t="s">
        <v>2784</v>
      </c>
      <c r="C23" s="117">
        <v>42369</v>
      </c>
      <c r="D23" s="100" t="s">
        <v>2774</v>
      </c>
      <c r="E23" s="184">
        <v>3.2847134489491212E-2</v>
      </c>
      <c r="F23" s="97" t="s">
        <v>191</v>
      </c>
      <c r="G23" s="94">
        <v>13962.531000000001</v>
      </c>
      <c r="H23" s="95">
        <v>1.3900857028836767E-2</v>
      </c>
      <c r="I23" s="95">
        <f>G23/'סכום נכסי הקרן'!$C$43</f>
        <v>2.809875247930988E-4</v>
      </c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</row>
    <row r="24" spans="2:32" s="137" customFormat="1">
      <c r="B24" s="87" t="s">
        <v>2785</v>
      </c>
      <c r="C24" s="117">
        <v>42369</v>
      </c>
      <c r="D24" s="100" t="s">
        <v>2774</v>
      </c>
      <c r="E24" s="184">
        <v>5.9379127033216871E-2</v>
      </c>
      <c r="F24" s="97" t="s">
        <v>191</v>
      </c>
      <c r="G24" s="94">
        <v>18051.415000000001</v>
      </c>
      <c r="H24" s="95">
        <v>1.7971679997215363E-2</v>
      </c>
      <c r="I24" s="95">
        <f>G24/'סכום נכסי הקרן'!$C$43</f>
        <v>3.632738519873664E-4</v>
      </c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</row>
    <row r="25" spans="2:32" s="137" customFormat="1">
      <c r="B25" s="87" t="s">
        <v>2786</v>
      </c>
      <c r="C25" s="117">
        <v>42369</v>
      </c>
      <c r="D25" s="100" t="s">
        <v>2774</v>
      </c>
      <c r="E25" s="184">
        <v>7.4157754010695187E-2</v>
      </c>
      <c r="F25" s="97" t="s">
        <v>191</v>
      </c>
      <c r="G25" s="94">
        <v>37400.000230000005</v>
      </c>
      <c r="H25" s="95">
        <v>3.7234800486795137E-2</v>
      </c>
      <c r="I25" s="95">
        <f>G25/'סכום נכסי הקרן'!$C$43</f>
        <v>7.5265247338673956E-4</v>
      </c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</row>
    <row r="26" spans="2:32" s="137" customFormat="1">
      <c r="B26" s="87" t="s">
        <v>2787</v>
      </c>
      <c r="C26" s="117">
        <v>42369</v>
      </c>
      <c r="D26" s="100" t="s">
        <v>2774</v>
      </c>
      <c r="E26" s="184">
        <v>7.1442786069651737E-2</v>
      </c>
      <c r="F26" s="97" t="s">
        <v>191</v>
      </c>
      <c r="G26" s="94">
        <v>65325.000020000007</v>
      </c>
      <c r="H26" s="95">
        <v>6.5036452609256792E-2</v>
      </c>
      <c r="I26" s="95">
        <f>G26/'סכום נכסי הקרן'!$C$43</f>
        <v>1.3146262710341649E-3</v>
      </c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</row>
    <row r="27" spans="2:32" s="137" customFormat="1">
      <c r="B27" s="87" t="s">
        <v>2788</v>
      </c>
      <c r="C27" s="117">
        <v>42369</v>
      </c>
      <c r="D27" s="100" t="s">
        <v>2774</v>
      </c>
      <c r="E27" s="184">
        <v>5.9953092934623281E-2</v>
      </c>
      <c r="F27" s="97" t="s">
        <v>191</v>
      </c>
      <c r="G27" s="94">
        <v>27287.500210000002</v>
      </c>
      <c r="H27" s="95">
        <v>2.7166968445302878E-2</v>
      </c>
      <c r="I27" s="95">
        <f>G27/'סכום נכסי הקרן'!$C$43</f>
        <v>5.4914450265493146E-4</v>
      </c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</row>
    <row r="28" spans="2:32" s="137" customFormat="1">
      <c r="B28" s="87" t="s">
        <v>2789</v>
      </c>
      <c r="C28" s="117">
        <v>42369</v>
      </c>
      <c r="D28" s="100" t="s">
        <v>2774</v>
      </c>
      <c r="E28" s="184">
        <v>1.5604854597013324E-2</v>
      </c>
      <c r="F28" s="97" t="s">
        <v>191</v>
      </c>
      <c r="G28" s="94">
        <v>68350.267449999999</v>
      </c>
      <c r="H28" s="95">
        <v>6.8048357114136773E-2</v>
      </c>
      <c r="I28" s="95">
        <f>G28/'סכום נכסי הקרן'!$C$43</f>
        <v>1.3755079555219469E-3</v>
      </c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</row>
    <row r="29" spans="2:32" s="137" customFormat="1">
      <c r="B29" s="87" t="s">
        <v>2790</v>
      </c>
      <c r="C29" s="117">
        <v>42369</v>
      </c>
      <c r="D29" s="100" t="s">
        <v>2774</v>
      </c>
      <c r="E29" s="184">
        <v>5.4491989965411623E-2</v>
      </c>
      <c r="F29" s="97" t="s">
        <v>191</v>
      </c>
      <c r="G29" s="94">
        <v>29609.723000000002</v>
      </c>
      <c r="H29" s="95">
        <v>2.947893373246295E-2</v>
      </c>
      <c r="I29" s="95">
        <f>G29/'סכום נכסי הקרן'!$C$43</f>
        <v>5.9587783730466113E-4</v>
      </c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</row>
    <row r="30" spans="2:32" s="137" customFormat="1">
      <c r="B30" s="87" t="s">
        <v>2791</v>
      </c>
      <c r="C30" s="117">
        <v>42369</v>
      </c>
      <c r="D30" s="100" t="s">
        <v>2774</v>
      </c>
      <c r="E30" s="184">
        <v>6.3600424931645222E-2</v>
      </c>
      <c r="F30" s="97" t="s">
        <v>191</v>
      </c>
      <c r="G30" s="94">
        <v>28720.600109999999</v>
      </c>
      <c r="H30" s="95">
        <v>2.8593738191987073E-2</v>
      </c>
      <c r="I30" s="95">
        <f>G30/'סכום נכסי הקרן'!$C$43</f>
        <v>5.7798477478626902E-4</v>
      </c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</row>
    <row r="31" spans="2:32" s="137" customFormat="1">
      <c r="B31" s="87" t="s">
        <v>2792</v>
      </c>
      <c r="C31" s="117">
        <v>42369</v>
      </c>
      <c r="D31" s="100" t="s">
        <v>2774</v>
      </c>
      <c r="E31" s="184">
        <v>6.6854684166757064E-2</v>
      </c>
      <c r="F31" s="97" t="s">
        <v>191</v>
      </c>
      <c r="G31" s="94">
        <v>58496.964719999996</v>
      </c>
      <c r="H31" s="95">
        <v>5.8238577460893608E-2</v>
      </c>
      <c r="I31" s="95">
        <f>G31/'סכום נכסי הקרן'!$C$43</f>
        <v>1.1772161741006714E-3</v>
      </c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</row>
    <row r="32" spans="2:32" s="137" customFormat="1">
      <c r="B32" s="87" t="s">
        <v>2793</v>
      </c>
      <c r="C32" s="117">
        <v>42369</v>
      </c>
      <c r="D32" s="100" t="s">
        <v>2774</v>
      </c>
      <c r="E32" s="184">
        <v>7.021686698354071E-2</v>
      </c>
      <c r="F32" s="97" t="s">
        <v>191</v>
      </c>
      <c r="G32" s="94">
        <v>26196.99986</v>
      </c>
      <c r="H32" s="95">
        <v>2.6081284950294239E-2</v>
      </c>
      <c r="I32" s="95">
        <f>G32/'סכום נכסי הקרן'!$C$43</f>
        <v>5.2719884007180031E-4</v>
      </c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</row>
    <row r="33" spans="2:32" s="137" customFormat="1">
      <c r="B33" s="87" t="s">
        <v>2794</v>
      </c>
      <c r="C33" s="117">
        <v>42369</v>
      </c>
      <c r="D33" s="100" t="s">
        <v>2774</v>
      </c>
      <c r="E33" s="184">
        <v>7.3053735255570115E-2</v>
      </c>
      <c r="F33" s="97" t="s">
        <v>191</v>
      </c>
      <c r="G33" s="94">
        <v>19838</v>
      </c>
      <c r="H33" s="95">
        <v>1.9750373462953368E-2</v>
      </c>
      <c r="I33" s="95">
        <f>G33/'סכום נכסי הקרן'!$C$43</f>
        <v>3.9922779880277386E-4</v>
      </c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</row>
    <row r="34" spans="2:32" s="137" customFormat="1">
      <c r="B34" s="87" t="s">
        <v>2795</v>
      </c>
      <c r="C34" s="117">
        <v>42369</v>
      </c>
      <c r="D34" s="100" t="s">
        <v>2774</v>
      </c>
      <c r="E34" s="184">
        <v>7.8236657265525353E-2</v>
      </c>
      <c r="F34" s="97" t="s">
        <v>191</v>
      </c>
      <c r="G34" s="94">
        <v>39547.442000000003</v>
      </c>
      <c r="H34" s="95">
        <v>3.9372756780143542E-2</v>
      </c>
      <c r="I34" s="95">
        <f>G34/'סכום נכסי הקרן'!$C$43</f>
        <v>7.9586844530398079E-4</v>
      </c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</row>
    <row r="35" spans="2:32" s="137" customFormat="1">
      <c r="B35" s="87" t="s">
        <v>2796</v>
      </c>
      <c r="C35" s="117">
        <v>42369</v>
      </c>
      <c r="D35" s="100" t="s">
        <v>2774</v>
      </c>
      <c r="E35" s="184">
        <v>7.021686698354071E-2</v>
      </c>
      <c r="F35" s="97" t="s">
        <v>191</v>
      </c>
      <c r="G35" s="94">
        <v>62245.087</v>
      </c>
      <c r="H35" s="95">
        <v>6.197014388970782E-2</v>
      </c>
      <c r="I35" s="95">
        <f>G35/'סכום נכסי הקרן'!$C$43</f>
        <v>1.252644876968301E-3</v>
      </c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</row>
    <row r="36" spans="2:32" s="137" customFormat="1">
      <c r="B36" s="110"/>
      <c r="C36" s="100"/>
      <c r="D36" s="100"/>
      <c r="E36" s="84"/>
      <c r="F36" s="84"/>
      <c r="G36" s="84"/>
      <c r="H36" s="95"/>
      <c r="I36" s="84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</row>
    <row r="37" spans="2:32" s="137" customFormat="1">
      <c r="B37" s="101" t="s">
        <v>113</v>
      </c>
      <c r="C37" s="126"/>
      <c r="D37" s="126"/>
      <c r="E37" s="82"/>
      <c r="F37" s="127" t="s">
        <v>191</v>
      </c>
      <c r="G37" s="91">
        <v>114968.41770999999</v>
      </c>
      <c r="H37" s="92">
        <v>0.11446059009059996</v>
      </c>
      <c r="I37" s="92">
        <f>G37/'סכום נכסי הקרן'!$C$43</f>
        <v>2.3136701448836145E-3</v>
      </c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</row>
    <row r="38" spans="2:32" s="137" customFormat="1">
      <c r="B38" s="87" t="s">
        <v>2797</v>
      </c>
      <c r="C38" s="117">
        <v>42369</v>
      </c>
      <c r="D38" s="100" t="s">
        <v>32</v>
      </c>
      <c r="E38" s="185">
        <v>0</v>
      </c>
      <c r="F38" s="97" t="s">
        <v>191</v>
      </c>
      <c r="G38" s="94">
        <v>6320</v>
      </c>
      <c r="H38" s="95">
        <v>6.2920838938333142E-3</v>
      </c>
      <c r="I38" s="95">
        <f>G38/'סכום נכסי הקרן'!$C$43</f>
        <v>1.2718619258158739E-4</v>
      </c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</row>
    <row r="39" spans="2:32" s="137" customFormat="1">
      <c r="B39" s="87" t="s">
        <v>2798</v>
      </c>
      <c r="C39" s="117">
        <v>42369</v>
      </c>
      <c r="D39" s="100" t="s">
        <v>32</v>
      </c>
      <c r="E39" s="185">
        <v>0</v>
      </c>
      <c r="F39" s="97" t="s">
        <v>191</v>
      </c>
      <c r="G39" s="94">
        <v>6710.9269999999997</v>
      </c>
      <c r="H39" s="95">
        <v>6.6812841280682149E-3</v>
      </c>
      <c r="I39" s="95">
        <f>G39/'סכום נכסי הקרן'!$C$43</f>
        <v>1.350533629466732E-4</v>
      </c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</row>
    <row r="40" spans="2:32" s="137" customFormat="1">
      <c r="B40" s="87" t="s">
        <v>2799</v>
      </c>
      <c r="C40" s="117">
        <v>42369</v>
      </c>
      <c r="D40" s="100" t="s">
        <v>32</v>
      </c>
      <c r="E40" s="185">
        <v>0</v>
      </c>
      <c r="F40" s="97" t="s">
        <v>191</v>
      </c>
      <c r="G40" s="94">
        <v>78121.096289999987</v>
      </c>
      <c r="H40" s="95">
        <v>7.7776027173245318E-2</v>
      </c>
      <c r="I40" s="95">
        <f>G40/'סכום נכסי הקרן'!$C$43</f>
        <v>1.5721399995925114E-3</v>
      </c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</row>
    <row r="41" spans="2:32" s="137" customFormat="1">
      <c r="B41" s="87" t="s">
        <v>2800</v>
      </c>
      <c r="C41" s="117">
        <v>42369</v>
      </c>
      <c r="D41" s="100" t="s">
        <v>32</v>
      </c>
      <c r="E41" s="185">
        <v>0</v>
      </c>
      <c r="F41" s="97" t="s">
        <v>191</v>
      </c>
      <c r="G41" s="94">
        <v>5175</v>
      </c>
      <c r="H41" s="95">
        <v>5.1521414795233228E-3</v>
      </c>
      <c r="I41" s="95">
        <f>G41/'סכום נכסי הקרן'!$C$43</f>
        <v>1.0414375737495487E-4</v>
      </c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</row>
    <row r="42" spans="2:32" s="137" customFormat="1">
      <c r="B42" s="87" t="s">
        <v>2801</v>
      </c>
      <c r="C42" s="117">
        <v>42369</v>
      </c>
      <c r="D42" s="100" t="s">
        <v>32</v>
      </c>
      <c r="E42" s="185">
        <v>0</v>
      </c>
      <c r="F42" s="97" t="s">
        <v>191</v>
      </c>
      <c r="G42" s="94">
        <v>18641.394420000001</v>
      </c>
      <c r="H42" s="95">
        <v>1.8559053415929783E-2</v>
      </c>
      <c r="I42" s="95">
        <f>G42/'סכום נכסי הקרן'!$C$43</f>
        <v>3.7514683238788749E-4</v>
      </c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</row>
    <row r="43" spans="2:32" s="137" customFormat="1">
      <c r="B43" s="162"/>
      <c r="C43" s="162"/>
      <c r="F43" s="152"/>
      <c r="G43" s="152"/>
      <c r="H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</row>
    <row r="44" spans="2:32" s="137" customFormat="1">
      <c r="B44" s="162"/>
      <c r="C44" s="162"/>
      <c r="F44" s="152"/>
      <c r="G44" s="152"/>
      <c r="H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</row>
    <row r="45" spans="2:32">
      <c r="B45" s="109" t="s">
        <v>2825</v>
      </c>
      <c r="F45" s="3"/>
      <c r="G45" s="3"/>
      <c r="H45" s="3"/>
    </row>
    <row r="46" spans="2:32">
      <c r="B46" s="109" t="s">
        <v>139</v>
      </c>
      <c r="F46" s="3"/>
      <c r="G46" s="3"/>
      <c r="H46" s="3"/>
    </row>
    <row r="47" spans="2:32">
      <c r="B47" s="99"/>
      <c r="F47" s="3"/>
      <c r="G47" s="3"/>
      <c r="H47" s="3"/>
    </row>
    <row r="48" spans="2:32">
      <c r="F48" s="3"/>
      <c r="G48" s="3"/>
      <c r="H48" s="3"/>
    </row>
    <row r="49" spans="6:8">
      <c r="F49" s="3"/>
      <c r="G49" s="3"/>
      <c r="H49" s="3"/>
    </row>
    <row r="50" spans="6:8">
      <c r="F50" s="3"/>
      <c r="G50" s="3"/>
      <c r="H50" s="3"/>
    </row>
    <row r="51" spans="6:8">
      <c r="F51" s="3"/>
      <c r="G51" s="3"/>
      <c r="H51" s="3"/>
    </row>
    <row r="52" spans="6:8">
      <c r="F52" s="3"/>
      <c r="G52" s="3"/>
      <c r="H52" s="3"/>
    </row>
    <row r="53" spans="6:8">
      <c r="F53" s="3"/>
      <c r="G53" s="3"/>
      <c r="H53" s="3"/>
    </row>
    <row r="54" spans="6:8">
      <c r="F54" s="3"/>
      <c r="G54" s="3"/>
      <c r="H54" s="3"/>
    </row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sheetProtection password="C7AB" sheet="1" objects="1" scenarios="1"/>
  <mergeCells count="1">
    <mergeCell ref="B6:I6"/>
  </mergeCells>
  <phoneticPr fontId="6" type="noConversion"/>
  <dataValidations count="1">
    <dataValidation allowBlank="1" showInputMessage="1" showErrorMessage="1" sqref="K1:XFD2 A1:B1048576 E39:E1048576 D3:D1048576 C5:C1048576 D1:I2 E3:E37 F3:XFD1048576"/>
  </dataValidations>
  <pageMargins left="0" right="0" top="0.51181102362204722" bottom="0.51181102362204722" header="0" footer="0.23622047244094491"/>
  <pageSetup paperSize="9" scale="95" fitToHeight="25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06"/>
  <sheetViews>
    <sheetView rightToLeft="1" zoomScaleNormal="100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6.85546875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5" t="s">
        <v>206</v>
      </c>
      <c r="C1" s="78" t="s" vm="1">
        <v>271</v>
      </c>
    </row>
    <row r="2" spans="2:60">
      <c r="B2" s="55" t="s">
        <v>205</v>
      </c>
      <c r="C2" s="78" t="s">
        <v>272</v>
      </c>
    </row>
    <row r="3" spans="2:60">
      <c r="B3" s="55" t="s">
        <v>207</v>
      </c>
      <c r="C3" s="78" t="s">
        <v>273</v>
      </c>
    </row>
    <row r="4" spans="2:60">
      <c r="B4" s="55" t="s">
        <v>208</v>
      </c>
      <c r="C4" s="78">
        <v>162</v>
      </c>
    </row>
    <row r="6" spans="2:60" ht="26.25" customHeight="1">
      <c r="B6" s="233" t="s">
        <v>242</v>
      </c>
      <c r="C6" s="234"/>
      <c r="D6" s="234"/>
      <c r="E6" s="234"/>
      <c r="F6" s="234"/>
      <c r="G6" s="234"/>
      <c r="H6" s="234"/>
      <c r="I6" s="234"/>
      <c r="J6" s="234"/>
      <c r="K6" s="235"/>
    </row>
    <row r="7" spans="2:60" s="3" customFormat="1" ht="66">
      <c r="B7" s="58" t="s">
        <v>143</v>
      </c>
      <c r="C7" s="58" t="s">
        <v>144</v>
      </c>
      <c r="D7" s="58" t="s">
        <v>15</v>
      </c>
      <c r="E7" s="58" t="s">
        <v>16</v>
      </c>
      <c r="F7" s="58" t="s">
        <v>72</v>
      </c>
      <c r="G7" s="58" t="s">
        <v>129</v>
      </c>
      <c r="H7" s="58" t="s">
        <v>69</v>
      </c>
      <c r="I7" s="58" t="s">
        <v>137</v>
      </c>
      <c r="J7" s="77" t="s">
        <v>209</v>
      </c>
      <c r="K7" s="58" t="s">
        <v>210</v>
      </c>
    </row>
    <row r="8" spans="2:60" s="3" customFormat="1" ht="21.75" customHeight="1">
      <c r="B8" s="15"/>
      <c r="C8" s="69"/>
      <c r="D8" s="16"/>
      <c r="E8" s="16"/>
      <c r="F8" s="16" t="s">
        <v>20</v>
      </c>
      <c r="G8" s="16"/>
      <c r="H8" s="16" t="s">
        <v>20</v>
      </c>
      <c r="I8" s="16" t="s">
        <v>23</v>
      </c>
      <c r="J8" s="31" t="s">
        <v>20</v>
      </c>
      <c r="K8" s="17" t="s">
        <v>20</v>
      </c>
    </row>
    <row r="9" spans="2:60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20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99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2:60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0"/>
      <c r="C14" s="100"/>
      <c r="D14" s="100"/>
      <c r="E14" s="100"/>
      <c r="F14" s="100"/>
      <c r="G14" s="100"/>
      <c r="H14" s="100"/>
      <c r="I14" s="100"/>
      <c r="J14" s="100"/>
      <c r="K14" s="100"/>
    </row>
    <row r="15" spans="2:60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0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2:11">
      <c r="B18" s="100"/>
      <c r="C18" s="100"/>
      <c r="D18" s="100"/>
      <c r="E18" s="100"/>
      <c r="F18" s="100"/>
      <c r="G18" s="100"/>
      <c r="H18" s="100"/>
      <c r="I18" s="100"/>
      <c r="J18" s="100"/>
      <c r="K18" s="100"/>
    </row>
    <row r="19" spans="2:11">
      <c r="B19" s="100"/>
      <c r="C19" s="100"/>
      <c r="D19" s="100"/>
      <c r="E19" s="100"/>
      <c r="F19" s="100"/>
      <c r="G19" s="100"/>
      <c r="H19" s="100"/>
      <c r="I19" s="100"/>
      <c r="J19" s="100"/>
      <c r="K19" s="100"/>
    </row>
    <row r="20" spans="2:11">
      <c r="B20" s="100"/>
      <c r="C20" s="100"/>
      <c r="D20" s="100"/>
      <c r="E20" s="100"/>
      <c r="F20" s="100"/>
      <c r="G20" s="100"/>
      <c r="H20" s="100"/>
      <c r="I20" s="100"/>
      <c r="J20" s="100"/>
      <c r="K20" s="100"/>
    </row>
    <row r="21" spans="2:11"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2:11"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 spans="2:11">
      <c r="B23" s="100"/>
      <c r="C23" s="100"/>
      <c r="D23" s="100"/>
      <c r="E23" s="100"/>
      <c r="F23" s="100"/>
      <c r="G23" s="100"/>
      <c r="H23" s="100"/>
      <c r="I23" s="100"/>
      <c r="J23" s="100"/>
      <c r="K23" s="100"/>
    </row>
    <row r="24" spans="2:11">
      <c r="B24" s="100"/>
      <c r="C24" s="100"/>
      <c r="D24" s="100"/>
      <c r="E24" s="100"/>
      <c r="F24" s="100"/>
      <c r="G24" s="100"/>
      <c r="H24" s="100"/>
      <c r="I24" s="100"/>
      <c r="J24" s="100"/>
      <c r="K24" s="100"/>
    </row>
    <row r="25" spans="2:11">
      <c r="B25" s="100"/>
      <c r="C25" s="100"/>
      <c r="D25" s="100"/>
      <c r="E25" s="100"/>
      <c r="F25" s="100"/>
      <c r="G25" s="100"/>
      <c r="H25" s="100"/>
      <c r="I25" s="100"/>
      <c r="J25" s="100"/>
      <c r="K25" s="100"/>
    </row>
    <row r="26" spans="2:11"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  <row r="27" spans="2:11">
      <c r="B27" s="100"/>
      <c r="C27" s="100"/>
      <c r="D27" s="100"/>
      <c r="E27" s="100"/>
      <c r="F27" s="100"/>
      <c r="G27" s="100"/>
      <c r="H27" s="100"/>
      <c r="I27" s="100"/>
      <c r="J27" s="100"/>
      <c r="K27" s="100"/>
    </row>
    <row r="28" spans="2:11">
      <c r="B28" s="100"/>
      <c r="C28" s="100"/>
      <c r="D28" s="100"/>
      <c r="E28" s="100"/>
      <c r="F28" s="100"/>
      <c r="G28" s="100"/>
      <c r="H28" s="100"/>
      <c r="I28" s="100"/>
      <c r="J28" s="100"/>
      <c r="K28" s="100"/>
    </row>
    <row r="29" spans="2:11">
      <c r="B29" s="100"/>
      <c r="C29" s="100"/>
      <c r="D29" s="100"/>
      <c r="E29" s="100"/>
      <c r="F29" s="100"/>
      <c r="G29" s="100"/>
      <c r="H29" s="100"/>
      <c r="I29" s="100"/>
      <c r="J29" s="100"/>
      <c r="K29" s="100"/>
    </row>
    <row r="30" spans="2:11">
      <c r="B30" s="100"/>
      <c r="C30" s="100"/>
      <c r="D30" s="100"/>
      <c r="E30" s="100"/>
      <c r="F30" s="100"/>
      <c r="G30" s="100"/>
      <c r="H30" s="100"/>
      <c r="I30" s="100"/>
      <c r="J30" s="100"/>
      <c r="K30" s="100"/>
    </row>
    <row r="31" spans="2:11">
      <c r="B31" s="100"/>
      <c r="C31" s="100"/>
      <c r="D31" s="100"/>
      <c r="E31" s="100"/>
      <c r="F31" s="100"/>
      <c r="G31" s="100"/>
      <c r="H31" s="100"/>
      <c r="I31" s="100"/>
      <c r="J31" s="100"/>
      <c r="K31" s="100"/>
    </row>
    <row r="32" spans="2:11"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2:11"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2:11"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11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</sheetData>
  <sheetProtection password="C7AB" sheet="1" objects="1" scenarios="1"/>
  <mergeCells count="1">
    <mergeCell ref="B6:K6"/>
  </mergeCells>
  <dataValidations count="1">
    <dataValidation allowBlank="1" showInputMessage="1" showErrorMessage="1" sqref="D1:AF2 AH1:XFD2 D3:XFD1048576 A1:B1048576 C5:C1048576"/>
  </dataValidations>
  <pageMargins left="0" right="0" top="0.51181102362204722" bottom="0.51181102362204722" header="0" footer="0.23622047244094491"/>
  <pageSetup paperSize="9" fitToHeight="25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 enableFormatConditionsCalculation="0">
    <tabColor indexed="52"/>
    <pageSetUpPr fitToPage="1"/>
  </sheetPr>
  <dimension ref="B1:BH607"/>
  <sheetViews>
    <sheetView rightToLeft="1" zoomScaleNormal="100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6.85546875" style="1" bestFit="1" customWidth="1"/>
    <col min="10" max="10" width="7.71093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5" t="s">
        <v>206</v>
      </c>
      <c r="C1" s="78" t="s" vm="1">
        <v>271</v>
      </c>
    </row>
    <row r="2" spans="2:60">
      <c r="B2" s="55" t="s">
        <v>205</v>
      </c>
      <c r="C2" s="78" t="s">
        <v>272</v>
      </c>
    </row>
    <row r="3" spans="2:60">
      <c r="B3" s="55" t="s">
        <v>207</v>
      </c>
      <c r="C3" s="78" t="s">
        <v>273</v>
      </c>
    </row>
    <row r="4" spans="2:60">
      <c r="B4" s="55" t="s">
        <v>208</v>
      </c>
      <c r="C4" s="78">
        <v>162</v>
      </c>
    </row>
    <row r="6" spans="2:60" ht="26.25" customHeight="1">
      <c r="B6" s="233" t="s">
        <v>243</v>
      </c>
      <c r="C6" s="234"/>
      <c r="D6" s="234"/>
      <c r="E6" s="234"/>
      <c r="F6" s="234"/>
      <c r="G6" s="234"/>
      <c r="H6" s="234"/>
      <c r="I6" s="234"/>
      <c r="J6" s="234"/>
      <c r="K6" s="235"/>
    </row>
    <row r="7" spans="2:60" s="3" customFormat="1" ht="78.75">
      <c r="B7" s="58" t="s">
        <v>143</v>
      </c>
      <c r="C7" s="76" t="s">
        <v>270</v>
      </c>
      <c r="D7" s="60" t="s">
        <v>15</v>
      </c>
      <c r="E7" s="60" t="s">
        <v>16</v>
      </c>
      <c r="F7" s="60" t="s">
        <v>72</v>
      </c>
      <c r="G7" s="60" t="s">
        <v>129</v>
      </c>
      <c r="H7" s="60" t="s">
        <v>69</v>
      </c>
      <c r="I7" s="60" t="s">
        <v>137</v>
      </c>
      <c r="J7" s="76" t="s">
        <v>209</v>
      </c>
      <c r="K7" s="62" t="s">
        <v>210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31" t="s">
        <v>20</v>
      </c>
      <c r="K8" s="17" t="s">
        <v>20</v>
      </c>
    </row>
    <row r="9" spans="2:60" s="4" customFormat="1" ht="18" customHeight="1">
      <c r="B9" s="18"/>
      <c r="C9" s="20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20" t="s">
        <v>8</v>
      </c>
      <c r="K9" s="20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99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2:60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0"/>
      <c r="C14" s="100"/>
      <c r="D14" s="100"/>
      <c r="E14" s="100"/>
      <c r="F14" s="100"/>
      <c r="G14" s="100"/>
      <c r="H14" s="100"/>
      <c r="I14" s="100"/>
      <c r="J14" s="100"/>
      <c r="K14" s="100"/>
    </row>
    <row r="15" spans="2:60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0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2:11">
      <c r="B18" s="100"/>
      <c r="C18" s="100"/>
      <c r="D18" s="100"/>
      <c r="E18" s="100"/>
      <c r="F18" s="100"/>
      <c r="G18" s="100"/>
      <c r="H18" s="100"/>
      <c r="I18" s="100"/>
      <c r="J18" s="100"/>
      <c r="K18" s="100"/>
    </row>
    <row r="19" spans="2:11">
      <c r="B19" s="100"/>
      <c r="C19" s="100"/>
      <c r="D19" s="100"/>
      <c r="E19" s="100"/>
      <c r="F19" s="100"/>
      <c r="G19" s="100"/>
      <c r="H19" s="100"/>
      <c r="I19" s="100"/>
      <c r="J19" s="100"/>
      <c r="K19" s="100"/>
    </row>
    <row r="20" spans="2:11">
      <c r="B20" s="100"/>
      <c r="C20" s="100"/>
      <c r="D20" s="100"/>
      <c r="E20" s="100"/>
      <c r="F20" s="100"/>
      <c r="G20" s="100"/>
      <c r="H20" s="100"/>
      <c r="I20" s="100"/>
      <c r="J20" s="100"/>
      <c r="K20" s="100"/>
    </row>
    <row r="21" spans="2:11"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2:11"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 spans="2:11">
      <c r="B23" s="100"/>
      <c r="C23" s="100"/>
      <c r="D23" s="100"/>
      <c r="E23" s="100"/>
      <c r="F23" s="100"/>
      <c r="G23" s="100"/>
      <c r="H23" s="100"/>
      <c r="I23" s="100"/>
      <c r="J23" s="100"/>
      <c r="K23" s="100"/>
    </row>
    <row r="24" spans="2:11">
      <c r="B24" s="100"/>
      <c r="C24" s="100"/>
      <c r="D24" s="100"/>
      <c r="E24" s="100"/>
      <c r="F24" s="100"/>
      <c r="G24" s="100"/>
      <c r="H24" s="100"/>
      <c r="I24" s="100"/>
      <c r="J24" s="100"/>
      <c r="K24" s="100"/>
    </row>
    <row r="25" spans="2:11">
      <c r="B25" s="100"/>
      <c r="C25" s="100"/>
      <c r="D25" s="100"/>
      <c r="E25" s="100"/>
      <c r="F25" s="100"/>
      <c r="G25" s="100"/>
      <c r="H25" s="100"/>
      <c r="I25" s="100"/>
      <c r="J25" s="100"/>
      <c r="K25" s="100"/>
    </row>
    <row r="26" spans="2:11"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  <row r="27" spans="2:11">
      <c r="B27" s="100"/>
      <c r="C27" s="100"/>
      <c r="D27" s="100"/>
      <c r="E27" s="100"/>
      <c r="F27" s="100"/>
      <c r="G27" s="100"/>
      <c r="H27" s="100"/>
      <c r="I27" s="100"/>
      <c r="J27" s="100"/>
      <c r="K27" s="100"/>
    </row>
    <row r="28" spans="2:11">
      <c r="B28" s="100"/>
      <c r="C28" s="100"/>
      <c r="D28" s="100"/>
      <c r="E28" s="100"/>
      <c r="F28" s="100"/>
      <c r="G28" s="100"/>
      <c r="H28" s="100"/>
      <c r="I28" s="100"/>
      <c r="J28" s="100"/>
      <c r="K28" s="100"/>
    </row>
    <row r="29" spans="2:11">
      <c r="B29" s="100"/>
      <c r="C29" s="100"/>
      <c r="D29" s="100"/>
      <c r="E29" s="100"/>
      <c r="F29" s="100"/>
      <c r="G29" s="100"/>
      <c r="H29" s="100"/>
      <c r="I29" s="100"/>
      <c r="J29" s="100"/>
      <c r="K29" s="100"/>
    </row>
    <row r="30" spans="2:11">
      <c r="B30" s="100"/>
      <c r="C30" s="100"/>
      <c r="D30" s="100"/>
      <c r="E30" s="100"/>
      <c r="F30" s="100"/>
      <c r="G30" s="100"/>
      <c r="H30" s="100"/>
      <c r="I30" s="100"/>
      <c r="J30" s="100"/>
      <c r="K30" s="100"/>
    </row>
    <row r="31" spans="2:11">
      <c r="B31" s="100"/>
      <c r="C31" s="100"/>
      <c r="D31" s="100"/>
      <c r="E31" s="100"/>
      <c r="F31" s="100"/>
      <c r="G31" s="100"/>
      <c r="H31" s="100"/>
      <c r="I31" s="100"/>
      <c r="J31" s="100"/>
      <c r="K31" s="100"/>
    </row>
    <row r="32" spans="2:11"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2:11"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2:11"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  <c r="K38" s="100"/>
    </row>
    <row r="39" spans="2:11"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  <c r="K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 spans="2:11"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2:11"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 spans="2:11"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 spans="2:11"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 spans="2:11"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2:11">
      <c r="B54" s="100"/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 spans="2:11"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2:11"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2:11"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 spans="2:11"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  <row r="61" spans="2:11"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2:11"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2:11"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2:11"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2:11"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2:11"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2:11"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2:11"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2:11"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 spans="2:11"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2:11">
      <c r="B71" s="100"/>
      <c r="C71" s="100"/>
      <c r="D71" s="100"/>
      <c r="E71" s="100"/>
      <c r="F71" s="100"/>
      <c r="G71" s="100"/>
      <c r="H71" s="100"/>
      <c r="I71" s="100"/>
      <c r="J71" s="100"/>
      <c r="K71" s="100"/>
    </row>
    <row r="72" spans="2:11">
      <c r="B72" s="100"/>
      <c r="C72" s="100"/>
      <c r="D72" s="100"/>
      <c r="E72" s="100"/>
      <c r="F72" s="100"/>
      <c r="G72" s="100"/>
      <c r="H72" s="100"/>
      <c r="I72" s="100"/>
      <c r="J72" s="100"/>
      <c r="K72" s="100"/>
    </row>
    <row r="73" spans="2:11">
      <c r="B73" s="100"/>
      <c r="C73" s="100"/>
      <c r="D73" s="100"/>
      <c r="E73" s="100"/>
      <c r="F73" s="100"/>
      <c r="G73" s="100"/>
      <c r="H73" s="100"/>
      <c r="I73" s="100"/>
      <c r="J73" s="100"/>
      <c r="K73" s="100"/>
    </row>
    <row r="74" spans="2:11">
      <c r="B74" s="100"/>
      <c r="C74" s="100"/>
      <c r="D74" s="100"/>
      <c r="E74" s="100"/>
      <c r="F74" s="100"/>
      <c r="G74" s="100"/>
      <c r="H74" s="100"/>
      <c r="I74" s="100"/>
      <c r="J74" s="100"/>
      <c r="K74" s="100"/>
    </row>
    <row r="75" spans="2:11"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>
      <c r="B76" s="100"/>
      <c r="C76" s="100"/>
      <c r="D76" s="100"/>
      <c r="E76" s="100"/>
      <c r="F76" s="100"/>
      <c r="G76" s="100"/>
      <c r="H76" s="100"/>
      <c r="I76" s="100"/>
      <c r="J76" s="100"/>
      <c r="K76" s="100"/>
    </row>
    <row r="77" spans="2:11">
      <c r="B77" s="100"/>
      <c r="C77" s="100"/>
      <c r="D77" s="100"/>
      <c r="E77" s="100"/>
      <c r="F77" s="100"/>
      <c r="G77" s="100"/>
      <c r="H77" s="100"/>
      <c r="I77" s="100"/>
      <c r="J77" s="100"/>
      <c r="K77" s="100"/>
    </row>
    <row r="78" spans="2:11">
      <c r="B78" s="100"/>
      <c r="C78" s="100"/>
      <c r="D78" s="100"/>
      <c r="E78" s="100"/>
      <c r="F78" s="100"/>
      <c r="G78" s="100"/>
      <c r="H78" s="100"/>
      <c r="I78" s="100"/>
      <c r="J78" s="100"/>
      <c r="K78" s="100"/>
    </row>
    <row r="79" spans="2:11"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2:11">
      <c r="B80" s="100"/>
      <c r="C80" s="100"/>
      <c r="D80" s="100"/>
      <c r="E80" s="100"/>
      <c r="F80" s="100"/>
      <c r="G80" s="100"/>
      <c r="H80" s="100"/>
      <c r="I80" s="100"/>
      <c r="J80" s="100"/>
      <c r="K80" s="100"/>
    </row>
    <row r="81" spans="2:11"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2:11"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2:11"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2:11">
      <c r="B84" s="100"/>
      <c r="C84" s="100"/>
      <c r="D84" s="100"/>
      <c r="E84" s="100"/>
      <c r="F84" s="100"/>
      <c r="G84" s="100"/>
      <c r="H84" s="100"/>
      <c r="I84" s="100"/>
      <c r="J84" s="100"/>
      <c r="K84" s="100"/>
    </row>
    <row r="85" spans="2:11">
      <c r="B85" s="100"/>
      <c r="C85" s="100"/>
      <c r="D85" s="100"/>
      <c r="E85" s="100"/>
      <c r="F85" s="100"/>
      <c r="G85" s="100"/>
      <c r="H85" s="100"/>
      <c r="I85" s="100"/>
      <c r="J85" s="100"/>
      <c r="K85" s="100"/>
    </row>
    <row r="86" spans="2:11">
      <c r="B86" s="100"/>
      <c r="C86" s="100"/>
      <c r="D86" s="100"/>
      <c r="E86" s="100"/>
      <c r="F86" s="100"/>
      <c r="G86" s="100"/>
      <c r="H86" s="100"/>
      <c r="I86" s="100"/>
      <c r="J86" s="100"/>
      <c r="K86" s="100"/>
    </row>
    <row r="87" spans="2:11">
      <c r="B87" s="100"/>
      <c r="C87" s="100"/>
      <c r="D87" s="100"/>
      <c r="E87" s="100"/>
      <c r="F87" s="100"/>
      <c r="G87" s="100"/>
      <c r="H87" s="100"/>
      <c r="I87" s="100"/>
      <c r="J87" s="100"/>
      <c r="K87" s="100"/>
    </row>
    <row r="88" spans="2:11"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2:11">
      <c r="B89" s="100"/>
      <c r="C89" s="100"/>
      <c r="D89" s="100"/>
      <c r="E89" s="100"/>
      <c r="F89" s="100"/>
      <c r="G89" s="100"/>
      <c r="H89" s="100"/>
      <c r="I89" s="100"/>
      <c r="J89" s="100"/>
      <c r="K89" s="100"/>
    </row>
    <row r="90" spans="2:11">
      <c r="B90" s="100"/>
      <c r="C90" s="100"/>
      <c r="D90" s="100"/>
      <c r="E90" s="100"/>
      <c r="F90" s="100"/>
      <c r="G90" s="100"/>
      <c r="H90" s="100"/>
      <c r="I90" s="100"/>
      <c r="J90" s="100"/>
      <c r="K90" s="100"/>
    </row>
    <row r="91" spans="2:11"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2:11"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2:11">
      <c r="B93" s="100"/>
      <c r="C93" s="100"/>
      <c r="D93" s="100"/>
      <c r="E93" s="100"/>
      <c r="F93" s="100"/>
      <c r="G93" s="100"/>
      <c r="H93" s="100"/>
      <c r="I93" s="100"/>
      <c r="J93" s="100"/>
      <c r="K93" s="100"/>
    </row>
    <row r="94" spans="2:11">
      <c r="B94" s="100"/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>
      <c r="B95" s="100"/>
      <c r="C95" s="100"/>
      <c r="D95" s="100"/>
      <c r="E95" s="100"/>
      <c r="F95" s="100"/>
      <c r="G95" s="100"/>
      <c r="H95" s="100"/>
      <c r="I95" s="100"/>
      <c r="J95" s="100"/>
      <c r="K95" s="100"/>
    </row>
    <row r="96" spans="2:11">
      <c r="B96" s="100"/>
      <c r="C96" s="100"/>
      <c r="D96" s="100"/>
      <c r="E96" s="100"/>
      <c r="F96" s="100"/>
      <c r="G96" s="100"/>
      <c r="H96" s="100"/>
      <c r="I96" s="100"/>
      <c r="J96" s="100"/>
      <c r="K96" s="100"/>
    </row>
    <row r="97" spans="2:11">
      <c r="B97" s="100"/>
      <c r="C97" s="100"/>
      <c r="D97" s="100"/>
      <c r="E97" s="100"/>
      <c r="F97" s="100"/>
      <c r="G97" s="100"/>
      <c r="H97" s="100"/>
      <c r="I97" s="100"/>
      <c r="J97" s="100"/>
      <c r="K97" s="100"/>
    </row>
    <row r="98" spans="2:11">
      <c r="B98" s="100"/>
      <c r="C98" s="100"/>
      <c r="D98" s="100"/>
      <c r="E98" s="100"/>
      <c r="F98" s="100"/>
      <c r="G98" s="100"/>
      <c r="H98" s="100"/>
      <c r="I98" s="100"/>
      <c r="J98" s="100"/>
      <c r="K98" s="100"/>
    </row>
    <row r="99" spans="2:11">
      <c r="B99" s="100"/>
      <c r="C99" s="100"/>
      <c r="D99" s="100"/>
      <c r="E99" s="100"/>
      <c r="F99" s="100"/>
      <c r="G99" s="100"/>
      <c r="H99" s="100"/>
      <c r="I99" s="100"/>
      <c r="J99" s="100"/>
      <c r="K99" s="100"/>
    </row>
    <row r="100" spans="2:1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</row>
    <row r="101" spans="2:1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</row>
    <row r="102" spans="2:1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2:1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2:1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2:1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</row>
    <row r="106" spans="2:1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</row>
    <row r="107" spans="2:1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</row>
    <row r="108" spans="2:1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</row>
    <row r="109" spans="2:1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</sheetData>
  <sheetProtection password="C7AB" sheet="1" objects="1" scenarios="1"/>
  <mergeCells count="1">
    <mergeCell ref="B6:K6"/>
  </mergeCells>
  <phoneticPr fontId="6" type="noConversion"/>
  <dataValidations count="1">
    <dataValidation allowBlank="1" showInputMessage="1" showErrorMessage="1" sqref="D1:AF2 AH1:XFD2 D3:XFD1048576 A1:B1048576 C5:C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 enableFormatConditionsCalculation="0">
    <tabColor indexed="52"/>
    <pageSetUpPr fitToPage="1"/>
  </sheetPr>
  <dimension ref="A1:G99"/>
  <sheetViews>
    <sheetView rightToLeft="1" zoomScaleNormal="100" workbookViewId="0">
      <selection activeCell="G14" sqref="G14"/>
    </sheetView>
  </sheetViews>
  <sheetFormatPr defaultColWidth="9.140625" defaultRowHeight="18"/>
  <cols>
    <col min="1" max="1" width="10.140625" style="156" customWidth="1"/>
    <col min="2" max="2" width="32.7109375" style="2" customWidth="1"/>
    <col min="3" max="3" width="41.7109375" style="1" bestFit="1" customWidth="1"/>
    <col min="4" max="4" width="11.85546875" style="1" customWidth="1"/>
    <col min="5" max="5" width="12.28515625" style="1" bestFit="1" customWidth="1"/>
    <col min="6" max="6" width="12.42578125" style="1" bestFit="1" customWidth="1"/>
    <col min="7" max="16" width="5.7109375" style="1" customWidth="1"/>
    <col min="17" max="16384" width="9.140625" style="1"/>
  </cols>
  <sheetData>
    <row r="1" spans="1:4">
      <c r="B1" s="55" t="s">
        <v>206</v>
      </c>
      <c r="C1" s="78" t="s" vm="1">
        <v>271</v>
      </c>
    </row>
    <row r="2" spans="1:4">
      <c r="B2" s="55" t="s">
        <v>205</v>
      </c>
      <c r="C2" s="78" t="s">
        <v>272</v>
      </c>
    </row>
    <row r="3" spans="1:4">
      <c r="B3" s="55" t="s">
        <v>207</v>
      </c>
      <c r="C3" s="78" t="s">
        <v>273</v>
      </c>
    </row>
    <row r="4" spans="1:4">
      <c r="B4" s="55" t="s">
        <v>208</v>
      </c>
      <c r="C4" s="78">
        <v>162</v>
      </c>
    </row>
    <row r="6" spans="1:4" ht="26.25" customHeight="1">
      <c r="B6" s="233" t="s">
        <v>244</v>
      </c>
      <c r="C6" s="234"/>
      <c r="D6" s="234"/>
    </row>
    <row r="7" spans="1:4" s="3" customFormat="1" ht="31.5">
      <c r="A7" s="157"/>
      <c r="B7" s="58" t="s">
        <v>143</v>
      </c>
      <c r="C7" s="64" t="s">
        <v>135</v>
      </c>
      <c r="D7" s="65" t="s">
        <v>134</v>
      </c>
    </row>
    <row r="8" spans="1:4" s="3" customFormat="1">
      <c r="A8" s="157"/>
      <c r="B8" s="15"/>
      <c r="C8" s="31" t="s">
        <v>23</v>
      </c>
      <c r="D8" s="17" t="s">
        <v>24</v>
      </c>
    </row>
    <row r="9" spans="1:4" s="4" customFormat="1" ht="18" customHeight="1">
      <c r="A9" s="158"/>
      <c r="B9" s="18"/>
      <c r="C9" s="19" t="s">
        <v>1</v>
      </c>
      <c r="D9" s="20" t="s">
        <v>2</v>
      </c>
    </row>
    <row r="10" spans="1:4" s="4" customFormat="1" ht="18" customHeight="1">
      <c r="A10" s="158"/>
      <c r="B10" s="141" t="s">
        <v>2814</v>
      </c>
      <c r="C10" s="142">
        <f>+C11+C54</f>
        <v>1339079.2505283286</v>
      </c>
      <c r="D10" s="143"/>
    </row>
    <row r="11" spans="1:4">
      <c r="B11" s="144" t="s">
        <v>2815</v>
      </c>
      <c r="C11" s="150">
        <f>SUM(C12:C52)</f>
        <v>655524.06331661344</v>
      </c>
      <c r="D11" s="146"/>
    </row>
    <row r="12" spans="1:4">
      <c r="B12" s="147" t="s">
        <v>2107</v>
      </c>
      <c r="C12" s="145">
        <v>46557.176100000004</v>
      </c>
      <c r="D12" s="146">
        <v>45640</v>
      </c>
    </row>
    <row r="13" spans="1:4">
      <c r="B13" s="147" t="s">
        <v>2108</v>
      </c>
      <c r="C13" s="145">
        <v>311.95769575950135</v>
      </c>
      <c r="D13" s="146">
        <v>43344</v>
      </c>
    </row>
    <row r="14" spans="1:4">
      <c r="B14" s="147" t="s">
        <v>2109</v>
      </c>
      <c r="C14" s="145">
        <v>4249.6589999999997</v>
      </c>
      <c r="D14" s="146">
        <v>44516</v>
      </c>
    </row>
    <row r="15" spans="1:4">
      <c r="B15" s="147" t="s">
        <v>2110</v>
      </c>
      <c r="C15" s="145">
        <v>1148.4269999999992</v>
      </c>
      <c r="D15" s="146">
        <v>43109</v>
      </c>
    </row>
    <row r="16" spans="1:4">
      <c r="B16" s="147" t="s">
        <v>2111</v>
      </c>
      <c r="C16" s="145">
        <v>64.420500000000004</v>
      </c>
      <c r="D16" s="146">
        <v>42614</v>
      </c>
    </row>
    <row r="17" spans="2:4">
      <c r="B17" s="147" t="s">
        <v>2818</v>
      </c>
      <c r="C17" s="145">
        <v>49421.1</v>
      </c>
      <c r="D17" s="146">
        <v>46054</v>
      </c>
    </row>
    <row r="18" spans="2:4">
      <c r="B18" s="147" t="s">
        <v>2119</v>
      </c>
      <c r="C18" s="145">
        <v>1742.7072119999993</v>
      </c>
      <c r="D18" s="146">
        <v>42658</v>
      </c>
    </row>
    <row r="19" spans="2:4">
      <c r="B19" s="147" t="s">
        <v>2120</v>
      </c>
      <c r="C19" s="145">
        <v>2002.6275840000008</v>
      </c>
      <c r="D19" s="146">
        <v>43009</v>
      </c>
    </row>
    <row r="20" spans="2:4">
      <c r="B20" s="147" t="s">
        <v>2816</v>
      </c>
      <c r="C20" s="145">
        <v>2788.35</v>
      </c>
      <c r="D20" s="146">
        <v>43191</v>
      </c>
    </row>
    <row r="21" spans="2:4">
      <c r="B21" s="147" t="s">
        <v>2122</v>
      </c>
      <c r="C21" s="145">
        <v>1384.56</v>
      </c>
      <c r="D21" s="146">
        <v>43100</v>
      </c>
    </row>
    <row r="22" spans="2:4">
      <c r="B22" s="147" t="s">
        <v>2112</v>
      </c>
      <c r="C22" s="145">
        <v>144.2826900000004</v>
      </c>
      <c r="D22" s="146">
        <v>42643</v>
      </c>
    </row>
    <row r="23" spans="2:4">
      <c r="B23" s="147" t="s">
        <v>2123</v>
      </c>
      <c r="C23" s="145">
        <v>28454.158000000003</v>
      </c>
      <c r="D23" s="146">
        <v>45534</v>
      </c>
    </row>
    <row r="24" spans="2:4">
      <c r="B24" s="147" t="s">
        <v>2819</v>
      </c>
      <c r="C24" s="145">
        <f>34079.5231107+1902</f>
        <v>35981.5231107</v>
      </c>
      <c r="D24" s="146">
        <v>46132</v>
      </c>
    </row>
    <row r="25" spans="2:4">
      <c r="B25" s="147" t="s">
        <v>2114</v>
      </c>
      <c r="C25" s="145">
        <v>2536.0524000000005</v>
      </c>
      <c r="D25" s="146">
        <v>44290</v>
      </c>
    </row>
    <row r="26" spans="2:4">
      <c r="B26" s="147" t="s">
        <v>2115</v>
      </c>
      <c r="C26" s="145">
        <v>2430.672</v>
      </c>
      <c r="D26" s="146">
        <v>43098</v>
      </c>
    </row>
    <row r="27" spans="2:4">
      <c r="B27" s="147" t="s">
        <v>2116</v>
      </c>
      <c r="C27" s="145">
        <v>222.46033200000028</v>
      </c>
      <c r="D27" s="146">
        <v>42766</v>
      </c>
    </row>
    <row r="28" spans="2:4">
      <c r="B28" s="147" t="s">
        <v>2124</v>
      </c>
      <c r="C28" s="145">
        <v>3754.1652119999976</v>
      </c>
      <c r="D28" s="146">
        <v>42705</v>
      </c>
    </row>
    <row r="29" spans="2:4">
      <c r="B29" s="147" t="s">
        <v>2125</v>
      </c>
      <c r="C29" s="145">
        <v>36410.544000000002</v>
      </c>
      <c r="D29" s="146">
        <v>44727</v>
      </c>
    </row>
    <row r="30" spans="2:4">
      <c r="B30" s="147" t="s">
        <v>2126</v>
      </c>
      <c r="C30" s="145">
        <v>168.458645999998</v>
      </c>
      <c r="D30" s="146">
        <v>42522</v>
      </c>
    </row>
    <row r="31" spans="2:4">
      <c r="B31" s="147" t="s">
        <v>2127</v>
      </c>
      <c r="C31" s="145">
        <v>704.45258999999987</v>
      </c>
      <c r="D31" s="146">
        <v>42948</v>
      </c>
    </row>
    <row r="32" spans="2:4">
      <c r="B32" s="147" t="s">
        <v>2128</v>
      </c>
      <c r="C32" s="145">
        <v>7809.714227901788</v>
      </c>
      <c r="D32" s="146">
        <v>44012</v>
      </c>
    </row>
    <row r="33" spans="2:7">
      <c r="B33" s="147" t="s">
        <v>2817</v>
      </c>
      <c r="C33" s="145">
        <v>53.17864200000087</v>
      </c>
      <c r="D33" s="146">
        <v>44927</v>
      </c>
    </row>
    <row r="34" spans="2:7">
      <c r="B34" s="147" t="s">
        <v>2130</v>
      </c>
      <c r="C34" s="145">
        <v>19148.041740000001</v>
      </c>
      <c r="D34" s="146">
        <v>45255</v>
      </c>
    </row>
    <row r="35" spans="2:7">
      <c r="B35" s="147" t="s">
        <v>2899</v>
      </c>
      <c r="C35" s="145">
        <v>24164.648878992306</v>
      </c>
      <c r="D35" s="146">
        <v>43404</v>
      </c>
    </row>
    <row r="36" spans="2:7">
      <c r="B36" s="147" t="s">
        <v>2901</v>
      </c>
      <c r="C36" s="145">
        <v>905.98177338486937</v>
      </c>
      <c r="D36" s="146">
        <v>43404</v>
      </c>
    </row>
    <row r="37" spans="2:7">
      <c r="B37" s="147" t="s">
        <v>2900</v>
      </c>
      <c r="C37" s="145">
        <v>2399.9736099518004</v>
      </c>
      <c r="D37" s="146">
        <v>43404</v>
      </c>
      <c r="E37" s="3"/>
      <c r="F37" s="3"/>
      <c r="G37" s="3"/>
    </row>
    <row r="38" spans="2:7">
      <c r="B38" s="147" t="s">
        <v>2902</v>
      </c>
      <c r="C38" s="145">
        <v>1289.6552404716886</v>
      </c>
      <c r="D38" s="146">
        <v>45143</v>
      </c>
    </row>
    <row r="39" spans="2:7">
      <c r="B39" s="147" t="s">
        <v>2911</v>
      </c>
      <c r="C39" s="145">
        <v>33948.558814341042</v>
      </c>
      <c r="D39" s="146">
        <v>42735</v>
      </c>
    </row>
    <row r="40" spans="2:7">
      <c r="B40" s="147" t="s">
        <v>2915</v>
      </c>
      <c r="C40" s="145">
        <v>37687.619714775479</v>
      </c>
      <c r="D40" s="146">
        <v>43830</v>
      </c>
    </row>
    <row r="41" spans="2:7">
      <c r="B41" s="147" t="s">
        <v>2906</v>
      </c>
      <c r="C41" s="145">
        <v>113794.23750030433</v>
      </c>
      <c r="D41" s="146">
        <v>42719</v>
      </c>
    </row>
    <row r="42" spans="2:7">
      <c r="B42" s="147" t="s">
        <v>2907</v>
      </c>
      <c r="C42" s="145">
        <v>46380.482000000004</v>
      </c>
      <c r="D42" s="146">
        <v>42901</v>
      </c>
    </row>
    <row r="43" spans="2:7">
      <c r="B43" s="147" t="s">
        <v>2839</v>
      </c>
      <c r="C43" s="145">
        <v>16964.013730015366</v>
      </c>
      <c r="D43" s="146">
        <v>42566</v>
      </c>
    </row>
    <row r="44" spans="2:7">
      <c r="B44" s="147" t="s">
        <v>2917</v>
      </c>
      <c r="C44" s="145">
        <v>25146.17172854015</v>
      </c>
      <c r="D44" s="146">
        <v>42643</v>
      </c>
    </row>
    <row r="45" spans="2:7">
      <c r="B45" s="147" t="s">
        <v>2828</v>
      </c>
      <c r="C45" s="145">
        <v>15527.9625</v>
      </c>
      <c r="D45" s="146">
        <v>43100</v>
      </c>
    </row>
    <row r="46" spans="2:7">
      <c r="B46" s="147" t="s">
        <v>2912</v>
      </c>
      <c r="C46" s="145">
        <v>1076.6635741207499</v>
      </c>
      <c r="D46" s="146">
        <v>42643</v>
      </c>
    </row>
    <row r="47" spans="2:7">
      <c r="B47" s="147" t="s">
        <v>2904</v>
      </c>
      <c r="C47" s="145">
        <v>1659.3191999999999</v>
      </c>
      <c r="D47" s="146">
        <v>43948</v>
      </c>
    </row>
    <row r="48" spans="2:7">
      <c r="B48" s="147" t="s">
        <v>2903</v>
      </c>
      <c r="C48" s="145">
        <v>4718.220030000004</v>
      </c>
      <c r="D48" s="146">
        <v>43011</v>
      </c>
    </row>
    <row r="49" spans="2:4">
      <c r="B49" s="147" t="s">
        <v>2909</v>
      </c>
      <c r="C49" s="145">
        <v>13181.97644689043</v>
      </c>
      <c r="D49" s="146">
        <v>43297</v>
      </c>
    </row>
    <row r="50" spans="2:4">
      <c r="B50" s="147" t="s">
        <v>2908</v>
      </c>
      <c r="C50" s="145">
        <v>29340.528502964138</v>
      </c>
      <c r="D50" s="146">
        <v>43297</v>
      </c>
    </row>
    <row r="51" spans="2:4">
      <c r="B51" s="147" t="s">
        <v>2905</v>
      </c>
      <c r="C51" s="145">
        <v>30394.584168000001</v>
      </c>
      <c r="D51" s="146">
        <v>43908</v>
      </c>
    </row>
    <row r="52" spans="2:4">
      <c r="B52" s="147" t="s">
        <v>2898</v>
      </c>
      <c r="C52" s="145">
        <v>9454.7772215000005</v>
      </c>
      <c r="D52" s="146">
        <v>42735</v>
      </c>
    </row>
    <row r="53" spans="2:4">
      <c r="B53" s="144"/>
      <c r="C53" s="149"/>
      <c r="D53" s="146"/>
    </row>
    <row r="54" spans="2:4">
      <c r="B54" s="144" t="s">
        <v>2820</v>
      </c>
      <c r="C54" s="148">
        <f>SUM(C55:C93)</f>
        <v>683555.18721171503</v>
      </c>
      <c r="D54" s="146"/>
    </row>
    <row r="55" spans="2:4">
      <c r="B55" s="147" t="s">
        <v>2821</v>
      </c>
      <c r="C55" s="145">
        <v>34614</v>
      </c>
      <c r="D55" s="146">
        <v>46054</v>
      </c>
    </row>
    <row r="56" spans="2:4">
      <c r="B56" s="147" t="s">
        <v>2158</v>
      </c>
      <c r="C56" s="145">
        <v>22082.542624499998</v>
      </c>
      <c r="D56" s="146">
        <v>44621</v>
      </c>
    </row>
    <row r="57" spans="2:4">
      <c r="B57" s="147" t="s">
        <v>2159</v>
      </c>
      <c r="C57" s="145">
        <v>5.2203605400000006</v>
      </c>
      <c r="D57" s="146">
        <v>42736</v>
      </c>
    </row>
    <row r="58" spans="2:4">
      <c r="B58" s="147" t="s">
        <v>2160</v>
      </c>
      <c r="C58" s="145">
        <v>40.051474800000008</v>
      </c>
      <c r="D58" s="146">
        <v>42736</v>
      </c>
    </row>
    <row r="59" spans="2:4">
      <c r="B59" s="147" t="s">
        <v>2161</v>
      </c>
      <c r="C59" s="145">
        <v>39536.107684740004</v>
      </c>
      <c r="D59" s="146">
        <v>45748</v>
      </c>
    </row>
    <row r="60" spans="2:4">
      <c r="B60" s="147" t="s">
        <v>2162</v>
      </c>
      <c r="C60" s="145">
        <v>44465.379005999996</v>
      </c>
      <c r="D60" s="146">
        <v>46082</v>
      </c>
    </row>
    <row r="61" spans="2:4">
      <c r="B61" s="147" t="s">
        <v>2163</v>
      </c>
      <c r="C61" s="145">
        <v>38662.113722820002</v>
      </c>
      <c r="D61" s="146">
        <v>44727</v>
      </c>
    </row>
    <row r="62" spans="2:4">
      <c r="B62" s="147" t="s">
        <v>2164</v>
      </c>
      <c r="C62" s="145">
        <v>643.61744657999941</v>
      </c>
      <c r="D62" s="146">
        <v>44196</v>
      </c>
    </row>
    <row r="63" spans="2:4">
      <c r="B63" s="147" t="s">
        <v>2166</v>
      </c>
      <c r="C63" s="145">
        <v>12.584702912826248</v>
      </c>
      <c r="D63" s="146">
        <v>42736</v>
      </c>
    </row>
    <row r="64" spans="2:4">
      <c r="B64" s="147" t="s">
        <v>2133</v>
      </c>
      <c r="C64" s="145">
        <v>769.2</v>
      </c>
      <c r="D64" s="146">
        <v>42898</v>
      </c>
    </row>
    <row r="65" spans="2:4">
      <c r="B65" s="147" t="s">
        <v>2167</v>
      </c>
      <c r="C65" s="145">
        <v>1153.7996359753115</v>
      </c>
      <c r="D65" s="146">
        <v>42648</v>
      </c>
    </row>
    <row r="66" spans="2:4">
      <c r="B66" s="147" t="s">
        <v>2168</v>
      </c>
      <c r="C66" s="145">
        <v>2422.98</v>
      </c>
      <c r="D66" s="146">
        <v>44738</v>
      </c>
    </row>
    <row r="67" spans="2:4">
      <c r="B67" s="147" t="s">
        <v>2169</v>
      </c>
      <c r="C67" s="145">
        <v>769.2</v>
      </c>
      <c r="D67" s="146">
        <v>43282</v>
      </c>
    </row>
    <row r="68" spans="2:4">
      <c r="B68" s="147" t="s">
        <v>2170</v>
      </c>
      <c r="C68" s="145">
        <v>1586.4173099999987</v>
      </c>
      <c r="D68" s="146">
        <v>44378</v>
      </c>
    </row>
    <row r="69" spans="2:4">
      <c r="B69" s="147" t="s">
        <v>2171</v>
      </c>
      <c r="C69" s="145">
        <v>213.36261899999909</v>
      </c>
      <c r="D69" s="146">
        <v>44727</v>
      </c>
    </row>
    <row r="70" spans="2:4">
      <c r="B70" s="147" t="s">
        <v>2172</v>
      </c>
      <c r="C70" s="145">
        <v>514.46640269999932</v>
      </c>
      <c r="D70" s="146">
        <v>42916</v>
      </c>
    </row>
    <row r="71" spans="2:4">
      <c r="B71" s="147" t="s">
        <v>2173</v>
      </c>
      <c r="C71" s="145">
        <v>1865.94860436</v>
      </c>
      <c r="D71" s="146">
        <v>42736</v>
      </c>
    </row>
    <row r="72" spans="2:4">
      <c r="B72" s="147" t="s">
        <v>2135</v>
      </c>
      <c r="C72" s="145">
        <v>1830.6960000000001</v>
      </c>
      <c r="D72" s="146">
        <v>44305</v>
      </c>
    </row>
    <row r="73" spans="2:4">
      <c r="B73" s="147" t="s">
        <v>2175</v>
      </c>
      <c r="C73" s="145">
        <v>12503.891001780001</v>
      </c>
      <c r="D73" s="146">
        <v>42767</v>
      </c>
    </row>
    <row r="74" spans="2:4">
      <c r="B74" s="147" t="s">
        <v>2176</v>
      </c>
      <c r="C74" s="145">
        <v>26292.109</v>
      </c>
      <c r="D74" s="146">
        <v>44836</v>
      </c>
    </row>
    <row r="75" spans="2:4">
      <c r="B75" s="147" t="s">
        <v>2822</v>
      </c>
      <c r="C75" s="145">
        <v>7070.944074</v>
      </c>
      <c r="D75" s="146">
        <v>44992</v>
      </c>
    </row>
    <row r="76" spans="2:4">
      <c r="B76" s="147" t="s">
        <v>2136</v>
      </c>
      <c r="C76" s="145">
        <v>346.13999999999913</v>
      </c>
      <c r="D76" s="146">
        <v>42735</v>
      </c>
    </row>
    <row r="77" spans="2:4">
      <c r="B77" s="147" t="s">
        <v>2823</v>
      </c>
      <c r="C77" s="145">
        <v>92532.24</v>
      </c>
      <c r="D77" s="146">
        <v>51592</v>
      </c>
    </row>
    <row r="78" spans="2:4">
      <c r="B78" s="147" t="s">
        <v>2178</v>
      </c>
      <c r="C78" s="145">
        <v>446.07944078000003</v>
      </c>
      <c r="D78" s="146">
        <v>42736</v>
      </c>
    </row>
    <row r="79" spans="2:4">
      <c r="B79" s="147" t="s">
        <v>2179</v>
      </c>
      <c r="C79" s="145">
        <v>34.483681439999998</v>
      </c>
      <c r="D79" s="146">
        <v>42736</v>
      </c>
    </row>
    <row r="80" spans="2:4">
      <c r="B80" s="147" t="s">
        <v>2180</v>
      </c>
      <c r="C80" s="145">
        <v>42933.318626300003</v>
      </c>
      <c r="D80" s="146">
        <v>45838</v>
      </c>
    </row>
    <row r="81" spans="2:4">
      <c r="B81" s="147" t="s">
        <v>2155</v>
      </c>
      <c r="C81" s="145">
        <v>3855.51</v>
      </c>
      <c r="D81" s="146">
        <v>43629</v>
      </c>
    </row>
    <row r="82" spans="2:4">
      <c r="B82" s="147" t="s">
        <v>2824</v>
      </c>
      <c r="C82" s="145">
        <v>700.22583600000269</v>
      </c>
      <c r="D82" s="146">
        <v>43076</v>
      </c>
    </row>
    <row r="83" spans="2:4">
      <c r="B83" s="147" t="s">
        <v>2183</v>
      </c>
      <c r="C83" s="145">
        <v>35895.691935735005</v>
      </c>
      <c r="D83" s="146">
        <v>45806</v>
      </c>
    </row>
    <row r="84" spans="2:4">
      <c r="B84" s="147" t="s">
        <v>2184</v>
      </c>
      <c r="C84" s="145">
        <v>438.44258931799413</v>
      </c>
      <c r="D84" s="146">
        <v>42614</v>
      </c>
    </row>
    <row r="85" spans="2:4">
      <c r="B85" s="147" t="s">
        <v>2117</v>
      </c>
      <c r="C85" s="145">
        <f>64128.11069604+3572</f>
        <v>67700.110696040007</v>
      </c>
      <c r="D85" s="146">
        <v>46054</v>
      </c>
    </row>
    <row r="86" spans="2:4">
      <c r="B86" s="147" t="s">
        <v>2185</v>
      </c>
      <c r="C86" s="145">
        <v>40886.117270481998</v>
      </c>
      <c r="D86" s="146">
        <v>45383</v>
      </c>
    </row>
    <row r="87" spans="2:4">
      <c r="B87" s="147" t="s">
        <v>2186</v>
      </c>
      <c r="C87" s="145">
        <v>5516.5205995800006</v>
      </c>
      <c r="D87" s="146">
        <v>44924</v>
      </c>
    </row>
    <row r="88" spans="2:4">
      <c r="B88" s="147" t="s">
        <v>2132</v>
      </c>
      <c r="C88" s="145">
        <v>58043.832000000002</v>
      </c>
      <c r="D88" s="146">
        <v>47177</v>
      </c>
    </row>
    <row r="89" spans="2:4">
      <c r="B89" s="147" t="s">
        <v>2187</v>
      </c>
      <c r="C89" s="145">
        <v>16134.304602000002</v>
      </c>
      <c r="D89" s="146">
        <v>45536</v>
      </c>
    </row>
    <row r="90" spans="2:4">
      <c r="B90" s="147" t="s">
        <v>2916</v>
      </c>
      <c r="C90" s="145">
        <v>27793.709860980001</v>
      </c>
      <c r="D90" s="146">
        <v>43374</v>
      </c>
    </row>
    <row r="91" spans="2:4">
      <c r="B91" s="147" t="s">
        <v>2913</v>
      </c>
      <c r="C91" s="145">
        <v>28986.676148338232</v>
      </c>
      <c r="D91" s="146">
        <v>44678</v>
      </c>
    </row>
    <row r="92" spans="2:4">
      <c r="B92" s="147" t="s">
        <v>2910</v>
      </c>
      <c r="C92" s="145">
        <v>2976.3627484200042</v>
      </c>
      <c r="D92" s="146">
        <v>43100</v>
      </c>
    </row>
    <row r="93" spans="2:4">
      <c r="B93" s="147" t="s">
        <v>2914</v>
      </c>
      <c r="C93" s="145">
        <v>21280.78950559353</v>
      </c>
      <c r="D93" s="146">
        <v>44335</v>
      </c>
    </row>
    <row r="98" spans="2:2">
      <c r="B98" s="109" t="s">
        <v>2825</v>
      </c>
    </row>
    <row r="99" spans="2:2">
      <c r="B99" s="109" t="s">
        <v>139</v>
      </c>
    </row>
  </sheetData>
  <sheetProtection password="C7AB" sheet="1" objects="1" scenarios="1"/>
  <mergeCells count="1">
    <mergeCell ref="B6:D6"/>
  </mergeCells>
  <phoneticPr fontId="6" type="noConversion"/>
  <dataValidations count="1">
    <dataValidation allowBlank="1" showInputMessage="1" showErrorMessage="1" sqref="R1:XFD2 D3:D11 C5:C11 C12:D39 B1:B39 A1:A93 B40:D60 D1:P2 A95:XFD1048576 B61:XFD93 E3:XFD60"/>
  </dataValidations>
  <pageMargins left="0" right="0" top="0.51181102362204722" bottom="0.51181102362204722" header="0" footer="0.23622047244094491"/>
  <pageSetup paperSize="9" fitToHeight="25" pageOrder="overThenDown" orientation="portrait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2"/>
  <sheetViews>
    <sheetView rightToLeft="1" zoomScaleNormal="100" workbookViewId="0"/>
  </sheetViews>
  <sheetFormatPr defaultColWidth="9.140625" defaultRowHeight="18"/>
  <cols>
    <col min="1" max="1" width="3.42578125" style="1" customWidth="1"/>
    <col min="2" max="2" width="21" style="2" customWidth="1"/>
    <col min="3" max="3" width="26.85546875" style="2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" style="1" bestFit="1" customWidth="1"/>
    <col min="13" max="13" width="7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5" t="s">
        <v>206</v>
      </c>
      <c r="C1" s="78" t="s" vm="1">
        <v>271</v>
      </c>
    </row>
    <row r="2" spans="2:18">
      <c r="B2" s="55" t="s">
        <v>205</v>
      </c>
      <c r="C2" s="78" t="s">
        <v>272</v>
      </c>
    </row>
    <row r="3" spans="2:18">
      <c r="B3" s="55" t="s">
        <v>207</v>
      </c>
      <c r="C3" s="78" t="s">
        <v>273</v>
      </c>
    </row>
    <row r="4" spans="2:18">
      <c r="B4" s="55" t="s">
        <v>208</v>
      </c>
      <c r="C4" s="78">
        <v>162</v>
      </c>
    </row>
    <row r="6" spans="2:18" ht="26.25" customHeight="1">
      <c r="B6" s="233" t="s">
        <v>247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5"/>
    </row>
    <row r="7" spans="2:18" s="3" customFormat="1" ht="78.75">
      <c r="B7" s="21" t="s">
        <v>143</v>
      </c>
      <c r="C7" s="29" t="s">
        <v>59</v>
      </c>
      <c r="D7" s="70" t="s">
        <v>84</v>
      </c>
      <c r="E7" s="29" t="s">
        <v>15</v>
      </c>
      <c r="F7" s="29" t="s">
        <v>85</v>
      </c>
      <c r="G7" s="29" t="s">
        <v>130</v>
      </c>
      <c r="H7" s="29" t="s">
        <v>18</v>
      </c>
      <c r="I7" s="29" t="s">
        <v>129</v>
      </c>
      <c r="J7" s="29" t="s">
        <v>17</v>
      </c>
      <c r="K7" s="29" t="s">
        <v>245</v>
      </c>
      <c r="L7" s="29" t="s">
        <v>0</v>
      </c>
      <c r="M7" s="29" t="s">
        <v>246</v>
      </c>
      <c r="N7" s="29" t="s">
        <v>74</v>
      </c>
      <c r="O7" s="70" t="s">
        <v>209</v>
      </c>
      <c r="P7" s="30" t="s">
        <v>211</v>
      </c>
      <c r="R7" s="1"/>
    </row>
    <row r="8" spans="2:18" s="3" customFormat="1" ht="17.25" customHeight="1">
      <c r="B8" s="15"/>
      <c r="C8" s="31"/>
      <c r="D8" s="31"/>
      <c r="E8" s="31"/>
      <c r="F8" s="31"/>
      <c r="G8" s="31" t="s">
        <v>24</v>
      </c>
      <c r="H8" s="31" t="s">
        <v>21</v>
      </c>
      <c r="I8" s="31"/>
      <c r="J8" s="31" t="s">
        <v>20</v>
      </c>
      <c r="K8" s="31" t="s">
        <v>20</v>
      </c>
      <c r="L8" s="31" t="s">
        <v>22</v>
      </c>
      <c r="M8" s="31" t="s">
        <v>23</v>
      </c>
      <c r="N8" s="31" t="s">
        <v>20</v>
      </c>
      <c r="O8" s="31" t="s">
        <v>20</v>
      </c>
      <c r="P8" s="32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20" t="s">
        <v>13</v>
      </c>
      <c r="P9" s="20" t="s">
        <v>14</v>
      </c>
      <c r="Q9" s="5"/>
    </row>
    <row r="10" spans="2:18" s="4" customFormat="1" ht="18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5"/>
    </row>
    <row r="11" spans="2:18" ht="20.25" customHeight="1">
      <c r="B11" s="99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2:18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2:18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</row>
    <row r="14" spans="2:18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  <row r="15" spans="2:18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 spans="2:18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</row>
    <row r="17" spans="2:16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</row>
    <row r="18" spans="2:16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2:16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</row>
    <row r="20" spans="2:16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spans="2:16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</row>
    <row r="22" spans="2:16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</row>
    <row r="23" spans="2:16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spans="2:1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</row>
    <row r="25" spans="2:1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2:16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</row>
    <row r="27" spans="2:16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spans="2:1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</row>
    <row r="29" spans="2:1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</row>
    <row r="30" spans="2:1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</row>
    <row r="31" spans="2:1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</row>
    <row r="32" spans="2:1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</row>
    <row r="33" spans="2:16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</row>
    <row r="34" spans="2:16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</row>
    <row r="35" spans="2:16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</row>
    <row r="36" spans="2:16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</row>
    <row r="37" spans="2:16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</row>
    <row r="38" spans="2:16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</row>
    <row r="39" spans="2:16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spans="2:16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spans="2:16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2:16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spans="2:16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2:16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</row>
    <row r="45" spans="2:16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</row>
    <row r="46" spans="2:16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spans="2:16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pans="2:16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spans="2:16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pans="2:16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spans="2:16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</row>
    <row r="52" spans="2:16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2:16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2:16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</row>
    <row r="55" spans="2:16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2:16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</row>
    <row r="57" spans="2:16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spans="2:16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2:16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2:16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</row>
    <row r="61" spans="2:16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</row>
    <row r="62" spans="2:16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</row>
    <row r="63" spans="2:16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</row>
    <row r="64" spans="2:16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</row>
    <row r="65" spans="2:16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2:16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spans="2:16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spans="2:16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2:16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2:16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2:16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spans="2:16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spans="2:16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spans="2:16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  <row r="75" spans="2:16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</row>
    <row r="76" spans="2:16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spans="2:16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</row>
    <row r="78" spans="2:16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</row>
    <row r="79" spans="2:16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</row>
    <row r="80" spans="2:16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</row>
    <row r="81" spans="2:16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spans="2:16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pans="2:16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</row>
    <row r="84" spans="2:16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</row>
    <row r="85" spans="2:16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</row>
    <row r="86" spans="2:16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</row>
    <row r="87" spans="2:16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pans="2:16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</row>
    <row r="89" spans="2:16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</row>
    <row r="90" spans="2:16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</row>
    <row r="91" spans="2:16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</row>
    <row r="92" spans="2:16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</row>
    <row r="93" spans="2:16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</row>
    <row r="94" spans="2:16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2:16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</row>
    <row r="96" spans="2:16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</row>
    <row r="97" spans="2:16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</row>
    <row r="98" spans="2:16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99" spans="2:16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</row>
    <row r="100" spans="2:16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</row>
    <row r="101" spans="2:16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</row>
    <row r="102" spans="2:16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</row>
    <row r="103" spans="2:16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</row>
    <row r="104" spans="2:16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</row>
    <row r="105" spans="2:16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</row>
    <row r="106" spans="2:16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</row>
    <row r="107" spans="2:16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</row>
    <row r="108" spans="2:16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</row>
    <row r="109" spans="2:16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42"/>
      <c r="D390" s="1"/>
    </row>
    <row r="391" spans="2:4">
      <c r="B391" s="42"/>
      <c r="D391" s="1"/>
    </row>
    <row r="392" spans="2:4">
      <c r="B392" s="3"/>
      <c r="D392" s="1"/>
    </row>
  </sheetData>
  <sheetProtection password="C7AB" sheet="1" objects="1" scenarios="1"/>
  <mergeCells count="1">
    <mergeCell ref="B6:P6"/>
  </mergeCells>
  <dataValidations count="1">
    <dataValidation allowBlank="1" showInputMessage="1" showErrorMessage="1" sqref="C5:C1048576 A1:B1048576 D3:XFD1048576 D1:AF2 AH1:XFD2"/>
  </dataValidations>
  <pageMargins left="0" right="0.11811023622047245" top="0.74803149606299213" bottom="0.74803149606299213" header="0.31496062992125984" footer="0.31496062992125984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  <pageSetUpPr fitToPage="1"/>
  </sheetPr>
  <dimension ref="B1:R402"/>
  <sheetViews>
    <sheetView rightToLeft="1" zoomScaleNormal="100" workbookViewId="0">
      <selection activeCell="D21" sqref="D21"/>
    </sheetView>
  </sheetViews>
  <sheetFormatPr defaultColWidth="9.140625" defaultRowHeight="18"/>
  <cols>
    <col min="1" max="1" width="6.28515625" style="1" customWidth="1"/>
    <col min="2" max="2" width="33.42578125" style="2" bestFit="1" customWidth="1"/>
    <col min="3" max="3" width="24.28515625" style="2" customWidth="1"/>
    <col min="4" max="4" width="7.140625" style="2" bestFit="1" customWidth="1"/>
    <col min="5" max="5" width="4.5703125" style="1" bestFit="1" customWidth="1"/>
    <col min="6" max="6" width="6.28515625" style="1" bestFit="1" customWidth="1"/>
    <col min="7" max="7" width="11.28515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8.140625" style="1" bestFit="1" customWidth="1"/>
    <col min="12" max="12" width="14.28515625" style="1" bestFit="1" customWidth="1"/>
    <col min="13" max="13" width="11.28515625" style="1" bestFit="1" customWidth="1"/>
    <col min="14" max="14" width="6.8554687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5" t="s">
        <v>206</v>
      </c>
      <c r="C1" s="78" t="s" vm="1">
        <v>271</v>
      </c>
    </row>
    <row r="2" spans="2:18">
      <c r="B2" s="55" t="s">
        <v>205</v>
      </c>
      <c r="C2" s="78" t="s">
        <v>272</v>
      </c>
    </row>
    <row r="3" spans="2:18">
      <c r="B3" s="55" t="s">
        <v>207</v>
      </c>
      <c r="C3" s="78" t="s">
        <v>273</v>
      </c>
    </row>
    <row r="4" spans="2:18">
      <c r="B4" s="55" t="s">
        <v>208</v>
      </c>
      <c r="C4" s="78">
        <v>162</v>
      </c>
    </row>
    <row r="6" spans="2:18" ht="26.25" customHeight="1">
      <c r="B6" s="233" t="s">
        <v>248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5"/>
    </row>
    <row r="7" spans="2:18" s="3" customFormat="1" ht="78.75">
      <c r="B7" s="21" t="s">
        <v>143</v>
      </c>
      <c r="C7" s="29" t="s">
        <v>59</v>
      </c>
      <c r="D7" s="70" t="s">
        <v>84</v>
      </c>
      <c r="E7" s="29" t="s">
        <v>15</v>
      </c>
      <c r="F7" s="29" t="s">
        <v>85</v>
      </c>
      <c r="G7" s="29" t="s">
        <v>130</v>
      </c>
      <c r="H7" s="29" t="s">
        <v>18</v>
      </c>
      <c r="I7" s="29" t="s">
        <v>129</v>
      </c>
      <c r="J7" s="29" t="s">
        <v>17</v>
      </c>
      <c r="K7" s="29" t="s">
        <v>245</v>
      </c>
      <c r="L7" s="29" t="s">
        <v>0</v>
      </c>
      <c r="M7" s="29" t="s">
        <v>246</v>
      </c>
      <c r="N7" s="29" t="s">
        <v>74</v>
      </c>
      <c r="O7" s="70" t="s">
        <v>209</v>
      </c>
      <c r="P7" s="30" t="s">
        <v>211</v>
      </c>
      <c r="R7" s="1"/>
    </row>
    <row r="8" spans="2:18" s="3" customFormat="1" ht="17.25" customHeight="1">
      <c r="B8" s="15"/>
      <c r="C8" s="31"/>
      <c r="D8" s="31"/>
      <c r="E8" s="31"/>
      <c r="F8" s="31"/>
      <c r="G8" s="31" t="s">
        <v>24</v>
      </c>
      <c r="H8" s="31" t="s">
        <v>21</v>
      </c>
      <c r="I8" s="31"/>
      <c r="J8" s="31" t="s">
        <v>20</v>
      </c>
      <c r="K8" s="31" t="s">
        <v>20</v>
      </c>
      <c r="L8" s="31" t="s">
        <v>22</v>
      </c>
      <c r="M8" s="31" t="s">
        <v>23</v>
      </c>
      <c r="N8" s="31" t="s">
        <v>20</v>
      </c>
      <c r="O8" s="31" t="s">
        <v>20</v>
      </c>
      <c r="P8" s="32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126" t="s">
        <v>251</v>
      </c>
      <c r="C10" s="82"/>
      <c r="D10" s="82"/>
      <c r="E10" s="82"/>
      <c r="F10" s="82"/>
      <c r="G10" s="82"/>
      <c r="H10" s="91">
        <v>3.2925280368772234</v>
      </c>
      <c r="I10" s="82"/>
      <c r="J10" s="82"/>
      <c r="K10" s="103">
        <v>7.1940176795832894E-2</v>
      </c>
      <c r="L10" s="91"/>
      <c r="M10" s="91">
        <v>260841.70561</v>
      </c>
      <c r="N10" s="82"/>
      <c r="O10" s="92">
        <v>1</v>
      </c>
      <c r="P10" s="92">
        <f>M10/'סכום נכסי הקרן'!$C$43</f>
        <v>5.2492821840226566E-3</v>
      </c>
      <c r="Q10" s="5"/>
    </row>
    <row r="11" spans="2:18" s="133" customFormat="1" ht="20.25" customHeight="1">
      <c r="B11" s="81" t="s">
        <v>266</v>
      </c>
      <c r="C11" s="82"/>
      <c r="D11" s="82"/>
      <c r="E11" s="82"/>
      <c r="F11" s="82"/>
      <c r="G11" s="82"/>
      <c r="H11" s="91">
        <v>3.2925280368772234</v>
      </c>
      <c r="I11" s="82"/>
      <c r="J11" s="82"/>
      <c r="K11" s="103">
        <v>7.1940176795832894E-2</v>
      </c>
      <c r="L11" s="91"/>
      <c r="M11" s="91">
        <v>260841.70561</v>
      </c>
      <c r="N11" s="82"/>
      <c r="O11" s="92">
        <v>1</v>
      </c>
      <c r="P11" s="92">
        <f>M11/'סכום נכסי הקרן'!$C$43</f>
        <v>5.2492821840226566E-3</v>
      </c>
    </row>
    <row r="12" spans="2:18">
      <c r="B12" s="101" t="s">
        <v>40</v>
      </c>
      <c r="C12" s="82"/>
      <c r="D12" s="82"/>
      <c r="E12" s="82"/>
      <c r="F12" s="82"/>
      <c r="G12" s="82"/>
      <c r="H12" s="91">
        <v>3.2925280368772234</v>
      </c>
      <c r="I12" s="82"/>
      <c r="J12" s="82"/>
      <c r="K12" s="103">
        <v>7.1940176795832894E-2</v>
      </c>
      <c r="L12" s="91"/>
      <c r="M12" s="91">
        <v>260841.70561</v>
      </c>
      <c r="N12" s="82"/>
      <c r="O12" s="92">
        <v>1</v>
      </c>
      <c r="P12" s="92">
        <f>M12/'סכום נכסי הקרן'!$C$43</f>
        <v>5.2492821840226566E-3</v>
      </c>
    </row>
    <row r="13" spans="2:18">
      <c r="B13" s="87" t="s">
        <v>2802</v>
      </c>
      <c r="C13" s="84">
        <v>3987</v>
      </c>
      <c r="D13" s="97" t="s">
        <v>357</v>
      </c>
      <c r="E13" s="84" t="s">
        <v>414</v>
      </c>
      <c r="F13" s="84" t="s">
        <v>188</v>
      </c>
      <c r="G13" s="117">
        <v>39930</v>
      </c>
      <c r="H13" s="94">
        <v>2.65</v>
      </c>
      <c r="I13" s="97" t="s">
        <v>191</v>
      </c>
      <c r="J13" s="98">
        <v>6.2E-2</v>
      </c>
      <c r="K13" s="98">
        <v>6.1900000000000004E-2</v>
      </c>
      <c r="L13" s="94">
        <v>93000000</v>
      </c>
      <c r="M13" s="94">
        <v>104563.53331999999</v>
      </c>
      <c r="N13" s="84"/>
      <c r="O13" s="95">
        <v>0.40086968866987538</v>
      </c>
      <c r="P13" s="95">
        <f>M13/'סכום נכסי הקרן'!$C$43</f>
        <v>2.1042781148494856E-3</v>
      </c>
    </row>
    <row r="14" spans="2:18">
      <c r="B14" s="87" t="s">
        <v>2803</v>
      </c>
      <c r="C14" s="84" t="s">
        <v>2804</v>
      </c>
      <c r="D14" s="97" t="s">
        <v>357</v>
      </c>
      <c r="E14" s="84" t="s">
        <v>462</v>
      </c>
      <c r="F14" s="84" t="s">
        <v>188</v>
      </c>
      <c r="G14" s="117">
        <v>40065</v>
      </c>
      <c r="H14" s="94">
        <v>2.86</v>
      </c>
      <c r="I14" s="97" t="s">
        <v>191</v>
      </c>
      <c r="J14" s="98">
        <v>6.25E-2</v>
      </c>
      <c r="K14" s="98">
        <v>6.2400000000000004E-2</v>
      </c>
      <c r="L14" s="94">
        <v>55800000</v>
      </c>
      <c r="M14" s="94">
        <v>63091.973310000001</v>
      </c>
      <c r="N14" s="84"/>
      <c r="O14" s="95">
        <v>0.24187839579738285</v>
      </c>
      <c r="P14" s="95">
        <f>M14/'סכום נכסי הקרן'!$C$43</f>
        <v>1.2696879537591823E-3</v>
      </c>
    </row>
    <row r="15" spans="2:18">
      <c r="B15" s="87" t="s">
        <v>2805</v>
      </c>
      <c r="C15" s="84" t="s">
        <v>2806</v>
      </c>
      <c r="D15" s="97" t="s">
        <v>626</v>
      </c>
      <c r="E15" s="84" t="s">
        <v>349</v>
      </c>
      <c r="F15" s="84" t="s">
        <v>187</v>
      </c>
      <c r="G15" s="171">
        <v>40174</v>
      </c>
      <c r="H15" s="94">
        <v>2.59</v>
      </c>
      <c r="I15" s="97" t="s">
        <v>191</v>
      </c>
      <c r="J15" s="98">
        <v>7.0900000000000005E-2</v>
      </c>
      <c r="K15" s="98">
        <v>8.7900000000000006E-2</v>
      </c>
      <c r="L15" s="94">
        <v>1520644.19</v>
      </c>
      <c r="M15" s="94">
        <v>1791.93236</v>
      </c>
      <c r="N15" s="95">
        <v>1.3436558762436121E-2</v>
      </c>
      <c r="O15" s="95">
        <v>6.8698077088915569E-3</v>
      </c>
      <c r="P15" s="95">
        <f>M15/'סכום נכסי הקרן'!$C$43</f>
        <v>3.6061559213945948E-5</v>
      </c>
    </row>
    <row r="16" spans="2:18">
      <c r="B16" s="87" t="s">
        <v>2807</v>
      </c>
      <c r="C16" s="84">
        <v>8745</v>
      </c>
      <c r="D16" s="97" t="s">
        <v>357</v>
      </c>
      <c r="E16" s="84" t="s">
        <v>654</v>
      </c>
      <c r="F16" s="84" t="s">
        <v>188</v>
      </c>
      <c r="G16" s="117">
        <v>39902</v>
      </c>
      <c r="H16" s="94">
        <v>4.34</v>
      </c>
      <c r="I16" s="97" t="s">
        <v>191</v>
      </c>
      <c r="J16" s="98">
        <v>8.6999999999999994E-2</v>
      </c>
      <c r="K16" s="98">
        <v>8.9700000000000002E-2</v>
      </c>
      <c r="L16" s="94">
        <v>80000000</v>
      </c>
      <c r="M16" s="94">
        <v>91394.266620000009</v>
      </c>
      <c r="N16" s="84"/>
      <c r="O16" s="95">
        <v>0.35038210782385021</v>
      </c>
      <c r="P16" s="95">
        <f>M16/'סכום נכסי הקרן'!$C$43</f>
        <v>1.8392545562000422E-3</v>
      </c>
    </row>
    <row r="17" spans="2:16">
      <c r="B17" s="83"/>
      <c r="C17" s="84"/>
      <c r="D17" s="84"/>
      <c r="E17" s="84"/>
      <c r="F17" s="84"/>
      <c r="G17" s="84"/>
      <c r="H17" s="84"/>
      <c r="I17" s="84"/>
      <c r="J17" s="84"/>
      <c r="K17" s="84"/>
      <c r="L17" s="94"/>
      <c r="M17" s="84"/>
      <c r="N17" s="84"/>
      <c r="O17" s="95"/>
      <c r="P17" s="84"/>
    </row>
    <row r="18" spans="2:16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2:16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</row>
    <row r="20" spans="2:16">
      <c r="B20" s="109" t="s">
        <v>2825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spans="2:16">
      <c r="B21" s="109" t="s">
        <v>139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</row>
    <row r="22" spans="2:16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</row>
    <row r="23" spans="2:16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spans="2:16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</row>
    <row r="25" spans="2:16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2:16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</row>
    <row r="27" spans="2:16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spans="2:1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</row>
    <row r="29" spans="2:1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</row>
    <row r="30" spans="2:16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</row>
    <row r="31" spans="2:16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</row>
    <row r="32" spans="2:16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</row>
    <row r="33" spans="2:16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</row>
    <row r="34" spans="2:16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</row>
    <row r="35" spans="2:16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</row>
    <row r="36" spans="2:16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</row>
    <row r="37" spans="2:16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</row>
    <row r="38" spans="2:16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</row>
    <row r="39" spans="2:16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spans="2:16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spans="2:16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2:16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spans="2:16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2:16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</row>
    <row r="45" spans="2:16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</row>
    <row r="46" spans="2:16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spans="2:16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pans="2:16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spans="2:16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pans="2:16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spans="2:16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</row>
    <row r="52" spans="2:16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2:16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2:16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</row>
    <row r="55" spans="2:16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2:16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</row>
    <row r="57" spans="2:16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spans="2:16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2:16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2:16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</row>
    <row r="61" spans="2:16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</row>
    <row r="62" spans="2:16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</row>
    <row r="63" spans="2:16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</row>
    <row r="64" spans="2:16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</row>
    <row r="65" spans="2:16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2:16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spans="2:16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spans="2:16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2:16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2:16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2:16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spans="2:16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spans="2:16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spans="2:16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  <row r="75" spans="2:16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</row>
    <row r="76" spans="2:16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spans="2:16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</row>
    <row r="78" spans="2:16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</row>
    <row r="79" spans="2:16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</row>
    <row r="80" spans="2:16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</row>
    <row r="81" spans="2:16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spans="2:16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pans="2:16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</row>
    <row r="84" spans="2:16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</row>
    <row r="85" spans="2:16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</row>
    <row r="86" spans="2:16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</row>
    <row r="87" spans="2:16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pans="2:16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</row>
    <row r="89" spans="2:16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</row>
    <row r="90" spans="2:16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</row>
    <row r="91" spans="2:16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</row>
    <row r="92" spans="2:16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</row>
    <row r="93" spans="2:16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</row>
    <row r="94" spans="2:16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2:16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</row>
    <row r="96" spans="2:16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</row>
    <row r="97" spans="2:16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</row>
    <row r="98" spans="2:16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99" spans="2:16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</row>
    <row r="100" spans="2:16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</row>
    <row r="101" spans="2:16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</row>
    <row r="102" spans="2:16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</row>
    <row r="103" spans="2:16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</row>
    <row r="104" spans="2:16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</row>
    <row r="105" spans="2:16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</row>
    <row r="106" spans="2:16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</row>
    <row r="107" spans="2:16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</row>
    <row r="108" spans="2:16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</row>
    <row r="109" spans="2:16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</row>
    <row r="110" spans="2:16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</row>
    <row r="111" spans="2:16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</row>
    <row r="112" spans="2:16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</row>
    <row r="113" spans="2:16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</row>
    <row r="114" spans="2:16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</row>
    <row r="115" spans="2:16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</row>
    <row r="116" spans="2:16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</row>
    <row r="117" spans="2:16">
      <c r="D117" s="1"/>
    </row>
    <row r="118" spans="2:16">
      <c r="D118" s="1"/>
    </row>
    <row r="119" spans="2:16">
      <c r="D119" s="1"/>
    </row>
    <row r="120" spans="2:16">
      <c r="D120" s="1"/>
    </row>
    <row r="121" spans="2:16">
      <c r="D121" s="1"/>
    </row>
    <row r="122" spans="2:16">
      <c r="D122" s="1"/>
    </row>
    <row r="123" spans="2:16">
      <c r="D123" s="1"/>
    </row>
    <row r="124" spans="2:16">
      <c r="D124" s="1"/>
    </row>
    <row r="125" spans="2:16">
      <c r="D125" s="1"/>
    </row>
    <row r="126" spans="2:16">
      <c r="D126" s="1"/>
    </row>
    <row r="127" spans="2:16">
      <c r="D127" s="1"/>
    </row>
    <row r="128" spans="2:16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42"/>
      <c r="D390" s="1"/>
    </row>
    <row r="391" spans="2:4">
      <c r="B391" s="4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sheetProtection password="C7AB" sheet="1" objects="1" scenarios="1"/>
  <mergeCells count="1">
    <mergeCell ref="B6:P6"/>
  </mergeCells>
  <dataValidations count="1">
    <dataValidation allowBlank="1" showInputMessage="1" showErrorMessage="1" sqref="C5:C1048576 A1:B1048576 AH1:XFD2 D1:AF2 D3:F1048576 H3:XFD1048576 G3:G14 G16:G1048576"/>
  </dataValidations>
  <pageMargins left="0.70866141732283472" right="0.70866141732283472" top="0.74803149606299213" bottom="0.74803149606299213" header="0.31496062992125984" footer="0.31496062992125984"/>
  <pageSetup paperSize="9" scale="76" fitToHeight="25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  <pageSetUpPr fitToPage="1"/>
  </sheetPr>
  <dimension ref="B1:W402"/>
  <sheetViews>
    <sheetView rightToLeft="1" zoomScaleNormal="100" workbookViewId="0">
      <selection activeCell="D17" sqref="D17"/>
    </sheetView>
  </sheetViews>
  <sheetFormatPr defaultColWidth="9.140625" defaultRowHeight="18"/>
  <cols>
    <col min="1" max="1" width="3.85546875" style="1" customWidth="1"/>
    <col min="2" max="2" width="30.42578125" style="2" bestFit="1" customWidth="1"/>
    <col min="3" max="3" width="23.7109375" style="2" customWidth="1"/>
    <col min="4" max="4" width="7.140625" style="2" bestFit="1" customWidth="1"/>
    <col min="5" max="5" width="4.5703125" style="1" bestFit="1" customWidth="1"/>
    <col min="6" max="6" width="6.28515625" style="1" bestFit="1" customWidth="1"/>
    <col min="7" max="7" width="11.28515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8.140625" style="1" bestFit="1" customWidth="1"/>
    <col min="12" max="12" width="14.28515625" style="1" bestFit="1" customWidth="1"/>
    <col min="13" max="13" width="10.140625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5" t="s">
        <v>206</v>
      </c>
      <c r="C1" s="78" t="s" vm="1">
        <v>271</v>
      </c>
    </row>
    <row r="2" spans="2:18">
      <c r="B2" s="55" t="s">
        <v>205</v>
      </c>
      <c r="C2" s="78" t="s">
        <v>272</v>
      </c>
    </row>
    <row r="3" spans="2:18">
      <c r="B3" s="55" t="s">
        <v>207</v>
      </c>
      <c r="C3" s="78" t="s">
        <v>273</v>
      </c>
    </row>
    <row r="4" spans="2:18">
      <c r="B4" s="55" t="s">
        <v>208</v>
      </c>
      <c r="C4" s="78">
        <v>162</v>
      </c>
    </row>
    <row r="6" spans="2:18" ht="26.25" customHeight="1">
      <c r="B6" s="233" t="s">
        <v>253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5"/>
    </row>
    <row r="7" spans="2:18" s="3" customFormat="1" ht="78.75">
      <c r="B7" s="21" t="s">
        <v>143</v>
      </c>
      <c r="C7" s="29" t="s">
        <v>59</v>
      </c>
      <c r="D7" s="70" t="s">
        <v>84</v>
      </c>
      <c r="E7" s="29" t="s">
        <v>15</v>
      </c>
      <c r="F7" s="29" t="s">
        <v>85</v>
      </c>
      <c r="G7" s="29" t="s">
        <v>130</v>
      </c>
      <c r="H7" s="29" t="s">
        <v>18</v>
      </c>
      <c r="I7" s="29" t="s">
        <v>129</v>
      </c>
      <c r="J7" s="29" t="s">
        <v>17</v>
      </c>
      <c r="K7" s="29" t="s">
        <v>245</v>
      </c>
      <c r="L7" s="29" t="s">
        <v>0</v>
      </c>
      <c r="M7" s="29" t="s">
        <v>246</v>
      </c>
      <c r="N7" s="29" t="s">
        <v>74</v>
      </c>
      <c r="O7" s="70" t="s">
        <v>209</v>
      </c>
      <c r="P7" s="30" t="s">
        <v>211</v>
      </c>
      <c r="R7" s="1"/>
    </row>
    <row r="8" spans="2:18" s="3" customFormat="1" ht="17.25" customHeight="1">
      <c r="B8" s="15"/>
      <c r="C8" s="31"/>
      <c r="D8" s="31"/>
      <c r="E8" s="31"/>
      <c r="F8" s="31"/>
      <c r="G8" s="31" t="s">
        <v>24</v>
      </c>
      <c r="H8" s="31" t="s">
        <v>21</v>
      </c>
      <c r="I8" s="31"/>
      <c r="J8" s="31" t="s">
        <v>20</v>
      </c>
      <c r="K8" s="31" t="s">
        <v>20</v>
      </c>
      <c r="L8" s="31" t="s">
        <v>22</v>
      </c>
      <c r="M8" s="31" t="s">
        <v>23</v>
      </c>
      <c r="N8" s="31" t="s">
        <v>20</v>
      </c>
      <c r="O8" s="31" t="s">
        <v>20</v>
      </c>
      <c r="P8" s="32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126" t="s">
        <v>252</v>
      </c>
      <c r="C10" s="82"/>
      <c r="D10" s="82"/>
      <c r="E10" s="82"/>
      <c r="F10" s="82"/>
      <c r="G10" s="82"/>
      <c r="H10" s="91">
        <v>5.22</v>
      </c>
      <c r="I10" s="82"/>
      <c r="J10" s="82"/>
      <c r="K10" s="103">
        <v>8.8399999999999992E-2</v>
      </c>
      <c r="L10" s="91"/>
      <c r="M10" s="91">
        <v>15627.088</v>
      </c>
      <c r="N10" s="82"/>
      <c r="O10" s="92">
        <v>1</v>
      </c>
      <c r="P10" s="92">
        <f>M10/'סכום נכסי הקרן'!$C$43</f>
        <v>3.1448573162300847E-4</v>
      </c>
      <c r="Q10" s="5"/>
    </row>
    <row r="11" spans="2:18" s="133" customFormat="1" ht="20.25" customHeight="1">
      <c r="B11" s="81" t="s">
        <v>37</v>
      </c>
      <c r="C11" s="82"/>
      <c r="D11" s="82"/>
      <c r="E11" s="82"/>
      <c r="F11" s="82"/>
      <c r="G11" s="82"/>
      <c r="H11" s="91">
        <v>5.22</v>
      </c>
      <c r="I11" s="82"/>
      <c r="J11" s="82"/>
      <c r="K11" s="103">
        <v>8.8399999999999992E-2</v>
      </c>
      <c r="L11" s="91"/>
      <c r="M11" s="91">
        <v>15627.088</v>
      </c>
      <c r="N11" s="82"/>
      <c r="O11" s="92">
        <v>1</v>
      </c>
      <c r="P11" s="92">
        <f>M11/'סכום נכסי הקרן'!$C$43</f>
        <v>3.1448573162300847E-4</v>
      </c>
    </row>
    <row r="12" spans="2:18">
      <c r="B12" s="101" t="s">
        <v>40</v>
      </c>
      <c r="C12" s="82"/>
      <c r="D12" s="82"/>
      <c r="E12" s="82"/>
      <c r="F12" s="82"/>
      <c r="G12" s="82"/>
      <c r="H12" s="91">
        <v>5.22</v>
      </c>
      <c r="I12" s="82"/>
      <c r="J12" s="82"/>
      <c r="K12" s="103">
        <v>8.8399999999999992E-2</v>
      </c>
      <c r="L12" s="91"/>
      <c r="M12" s="91">
        <v>15627.088</v>
      </c>
      <c r="N12" s="82"/>
      <c r="O12" s="92">
        <v>1</v>
      </c>
      <c r="P12" s="92">
        <f>M12/'סכום נכסי הקרן'!$C$43</f>
        <v>3.1448573162300847E-4</v>
      </c>
    </row>
    <row r="13" spans="2:18" s="137" customFormat="1">
      <c r="B13" s="87" t="s">
        <v>2858</v>
      </c>
      <c r="C13" s="84" t="s">
        <v>2808</v>
      </c>
      <c r="D13" s="97" t="s">
        <v>626</v>
      </c>
      <c r="E13" s="84" t="s">
        <v>349</v>
      </c>
      <c r="F13" s="84" t="s">
        <v>187</v>
      </c>
      <c r="G13" s="171">
        <v>40618</v>
      </c>
      <c r="H13" s="94">
        <v>5.22</v>
      </c>
      <c r="I13" s="97" t="s">
        <v>191</v>
      </c>
      <c r="J13" s="98">
        <v>7.1500000000000008E-2</v>
      </c>
      <c r="K13" s="98">
        <v>8.8399999999999992E-2</v>
      </c>
      <c r="L13" s="94">
        <v>15805281.35</v>
      </c>
      <c r="M13" s="94">
        <v>15627.088</v>
      </c>
      <c r="N13" s="84"/>
      <c r="O13" s="95">
        <v>1</v>
      </c>
      <c r="P13" s="95">
        <f>M13/'סכום נכסי הקרן'!$C$43</f>
        <v>3.1448573162300847E-4</v>
      </c>
    </row>
    <row r="14" spans="2:18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94"/>
      <c r="M14" s="94"/>
      <c r="N14" s="84"/>
      <c r="O14" s="95"/>
      <c r="P14" s="84"/>
    </row>
    <row r="15" spans="2:18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 spans="2:18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</row>
    <row r="17" spans="2:23">
      <c r="B17" s="99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</row>
    <row r="18" spans="2:23">
      <c r="B18" s="109" t="s">
        <v>2825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2:23">
      <c r="B19" s="109" t="s">
        <v>139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</row>
    <row r="20" spans="2:23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spans="2:23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</row>
    <row r="22" spans="2:23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</row>
    <row r="23" spans="2:23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spans="2:23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2"/>
      <c r="R24" s="2"/>
      <c r="S24" s="2"/>
      <c r="T24" s="2"/>
      <c r="U24" s="2"/>
      <c r="V24" s="2"/>
      <c r="W24" s="2"/>
    </row>
    <row r="25" spans="2:23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2"/>
      <c r="R25" s="2"/>
      <c r="S25" s="2"/>
      <c r="T25" s="2"/>
      <c r="U25" s="2"/>
      <c r="V25" s="2"/>
      <c r="W25" s="2"/>
    </row>
    <row r="26" spans="2:23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2"/>
      <c r="R26" s="2"/>
      <c r="S26" s="2"/>
      <c r="T26" s="2"/>
      <c r="U26" s="2"/>
      <c r="V26" s="2"/>
      <c r="W26" s="2"/>
    </row>
    <row r="27" spans="2:23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2"/>
      <c r="R27" s="2"/>
      <c r="S27" s="2"/>
      <c r="T27" s="2"/>
      <c r="U27" s="2"/>
      <c r="V27" s="2"/>
      <c r="W27" s="2"/>
    </row>
    <row r="28" spans="2:23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2"/>
      <c r="R28" s="2"/>
      <c r="S28" s="2"/>
      <c r="T28" s="2"/>
      <c r="U28" s="2"/>
      <c r="V28" s="2"/>
      <c r="W28" s="2"/>
    </row>
    <row r="29" spans="2:23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2"/>
      <c r="R29" s="2"/>
      <c r="S29" s="2"/>
      <c r="T29" s="2"/>
      <c r="U29" s="2"/>
      <c r="V29" s="2"/>
      <c r="W29" s="2"/>
    </row>
    <row r="30" spans="2:23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2"/>
      <c r="R30" s="2"/>
      <c r="S30" s="2"/>
      <c r="T30" s="2"/>
      <c r="U30" s="2"/>
      <c r="V30" s="2"/>
      <c r="W30" s="2"/>
    </row>
    <row r="31" spans="2:23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2"/>
      <c r="R31" s="2"/>
      <c r="S31" s="2"/>
      <c r="T31" s="2"/>
      <c r="U31" s="2"/>
      <c r="V31" s="2"/>
      <c r="W31" s="2"/>
    </row>
    <row r="32" spans="2:23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2"/>
      <c r="R32" s="2"/>
      <c r="S32" s="2"/>
      <c r="T32" s="2"/>
      <c r="U32" s="2"/>
      <c r="V32" s="2"/>
      <c r="W32" s="2"/>
    </row>
    <row r="33" spans="2:23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2"/>
      <c r="R33" s="2"/>
      <c r="S33" s="2"/>
      <c r="T33" s="2"/>
      <c r="U33" s="2"/>
      <c r="V33" s="2"/>
      <c r="W33" s="2"/>
    </row>
    <row r="34" spans="2:23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2"/>
      <c r="R34" s="2"/>
      <c r="S34" s="2"/>
      <c r="T34" s="2"/>
      <c r="U34" s="2"/>
      <c r="V34" s="2"/>
      <c r="W34" s="2"/>
    </row>
    <row r="35" spans="2:23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2"/>
      <c r="R35" s="2"/>
      <c r="S35" s="2"/>
      <c r="T35" s="2"/>
      <c r="U35" s="2"/>
      <c r="V35" s="2"/>
      <c r="W35" s="2"/>
    </row>
    <row r="36" spans="2:23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</row>
    <row r="37" spans="2:23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</row>
    <row r="38" spans="2:23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</row>
    <row r="39" spans="2:23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spans="2:23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spans="2:23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2:23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spans="2:23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2:23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</row>
    <row r="45" spans="2:23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</row>
    <row r="46" spans="2:23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spans="2:23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pans="2:23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spans="2:16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pans="2:16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spans="2:16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</row>
    <row r="52" spans="2:16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2:16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2:16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</row>
    <row r="55" spans="2:16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2:16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</row>
    <row r="57" spans="2:16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spans="2:16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2:16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2:16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</row>
    <row r="61" spans="2:16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</row>
    <row r="62" spans="2:16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</row>
    <row r="63" spans="2:16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</row>
    <row r="64" spans="2:16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</row>
    <row r="65" spans="2:16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2:16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spans="2:16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spans="2:16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2:16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2:16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2:16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spans="2:16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spans="2:16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spans="2:16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  <row r="75" spans="2:16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</row>
    <row r="76" spans="2:16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spans="2:16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</row>
    <row r="78" spans="2:16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</row>
    <row r="79" spans="2:16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</row>
    <row r="80" spans="2:16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</row>
    <row r="81" spans="2:16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spans="2:16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pans="2:16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</row>
    <row r="84" spans="2:16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</row>
    <row r="85" spans="2:16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</row>
    <row r="86" spans="2:16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</row>
    <row r="87" spans="2:16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pans="2:16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</row>
    <row r="89" spans="2:16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</row>
    <row r="90" spans="2:16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</row>
    <row r="91" spans="2:16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</row>
    <row r="92" spans="2:16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</row>
    <row r="93" spans="2:16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</row>
    <row r="94" spans="2:16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2:16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</row>
    <row r="96" spans="2:16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</row>
    <row r="97" spans="2:16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</row>
    <row r="98" spans="2:16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99" spans="2:16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</row>
    <row r="100" spans="2:16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</row>
    <row r="101" spans="2:16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</row>
    <row r="102" spans="2:16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</row>
    <row r="103" spans="2:16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</row>
    <row r="104" spans="2:16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</row>
    <row r="105" spans="2:16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</row>
    <row r="106" spans="2:16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</row>
    <row r="107" spans="2:16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</row>
    <row r="108" spans="2:16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</row>
    <row r="109" spans="2:16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</row>
    <row r="110" spans="2:16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</row>
    <row r="111" spans="2:16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</row>
    <row r="112" spans="2:16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</row>
    <row r="113" spans="2:16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</row>
    <row r="114" spans="2:16">
      <c r="D114" s="1"/>
    </row>
    <row r="115" spans="2:16">
      <c r="D115" s="1"/>
    </row>
    <row r="116" spans="2:16">
      <c r="D116" s="1"/>
    </row>
    <row r="117" spans="2:16">
      <c r="D117" s="1"/>
    </row>
    <row r="118" spans="2:16">
      <c r="D118" s="1"/>
    </row>
    <row r="119" spans="2:16">
      <c r="D119" s="1"/>
    </row>
    <row r="120" spans="2:16">
      <c r="D120" s="1"/>
    </row>
    <row r="121" spans="2:16">
      <c r="D121" s="1"/>
    </row>
    <row r="122" spans="2:16">
      <c r="D122" s="1"/>
    </row>
    <row r="123" spans="2:16">
      <c r="D123" s="1"/>
    </row>
    <row r="124" spans="2:16">
      <c r="D124" s="1"/>
    </row>
    <row r="125" spans="2:16">
      <c r="D125" s="1"/>
    </row>
    <row r="126" spans="2:16">
      <c r="D126" s="1"/>
    </row>
    <row r="127" spans="2:16">
      <c r="D127" s="1"/>
    </row>
    <row r="128" spans="2:16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42"/>
      <c r="D390" s="1"/>
    </row>
    <row r="391" spans="2:4">
      <c r="B391" s="4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sheetProtection password="C7AB" sheet="1" objects="1" scenarios="1"/>
  <mergeCells count="1">
    <mergeCell ref="B6:P6"/>
  </mergeCells>
  <dataValidations count="1">
    <dataValidation allowBlank="1" showInputMessage="1" showErrorMessage="1" sqref="C5:C1048576 D3:XFD1048576 AH1:XFD2 D1:AF2 A1:B1048576"/>
  </dataValidations>
  <pageMargins left="0.11811023622047245" right="0.11811023622047245" top="0.74803149606299213" bottom="0.74803149606299213" header="0.31496062992125984" footer="0.31496062992125984"/>
  <pageSetup paperSize="9" scale="87" fitToHeight="2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2016-09-11T11:38:40+00:00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FA1F2371-BA12-4906-A57E-CCC4FE5F1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45</vt:i4>
      </vt:variant>
    </vt:vector>
  </HeadingPairs>
  <TitlesOfParts>
    <vt:vector size="76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  <vt:lpstr>הלוואות!WPrint_Area_W</vt:lpstr>
      <vt:lpstr>'חוזים עתידיים'!WPrint_Area_W</vt:lpstr>
      <vt:lpstr>'אג"ח קונצרני'!WPrint_TitlesW</vt:lpstr>
      <vt:lpstr>הלוואות!WPrint_TitlesW</vt:lpstr>
      <vt:lpstr>'זכויות מקרקעין'!WPrint_TitlesW</vt:lpstr>
      <vt:lpstr>'יתרת התחייבות להשקעה'!WPrint_TitlesW</vt:lpstr>
      <vt:lpstr>'לא סחיר- תעודות התחייבות ממשלתי'!WPrint_TitlesW</vt:lpstr>
      <vt:lpstr>'לא סחיר - אג"ח קונצרני'!WPrint_TitlesW</vt:lpstr>
      <vt:lpstr>'לא סחיר - חוזים עתידיים'!WPrint_TitlesW</vt:lpstr>
      <vt:lpstr>'לא סחיר - מניות'!WPrint_TitlesW</vt:lpstr>
      <vt:lpstr>'לא סחיר - קרנות השקעה'!WPrint_TitlesW</vt:lpstr>
      <vt:lpstr>מזומנים!WPrint_TitlesW</vt:lpstr>
      <vt:lpstr>מניות!WPrint_TitlesW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סל'!WPrint_TitlesW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גיא</dc:creator>
  <cp:lastModifiedBy>user</cp:lastModifiedBy>
  <cp:lastPrinted>2016-09-08T07:00:22Z</cp:lastPrinted>
  <dcterms:created xsi:type="dcterms:W3CDTF">2005-07-19T07:39:38Z</dcterms:created>
  <dcterms:modified xsi:type="dcterms:W3CDTF">2016-09-08T07:06:32Z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_NewReviewCycle">
    <vt:lpwstr/>
  </property>
  <property fmtid="{D5CDD505-2E9C-101B-9397-08002B2CF9AE}" pid="21" name="b76e59bb9f5947a781773f53cc6e9460">
    <vt:lpwstr/>
  </property>
  <property fmtid="{D5CDD505-2E9C-101B-9397-08002B2CF9AE}" pid="22" name="n612d9597dc7466f957352ce79be86f3">
    <vt:lpwstr/>
  </property>
  <property fmtid="{D5CDD505-2E9C-101B-9397-08002B2CF9AE}" pid="23" name="ia53b9f18d984e01914f4b79710425b7">
    <vt:lpwstr/>
  </property>
  <property fmtid="{D5CDD505-2E9C-101B-9397-08002B2CF9AE}" pid="25" name="aa1c885e8039426686f6c49672b09953">
    <vt:lpwstr/>
  </property>
  <property fmtid="{D5CDD505-2E9C-101B-9397-08002B2CF9AE}" pid="26" name="e09eddfac2354f9ab04a226e27f86f1f">
    <vt:lpwstr/>
  </property>
  <property fmtid="{D5CDD505-2E9C-101B-9397-08002B2CF9AE}" pid="28" name="kb4cc1381c4248d7a2dfa3f1be0c86c0">
    <vt:lpwstr/>
  </property>
  <property fmtid="{D5CDD505-2E9C-101B-9397-08002B2CF9AE}" pid="29" name="xd_Signature">
    <vt:bool>false</vt:bool>
  </property>
  <property fmtid="{D5CDD505-2E9C-101B-9397-08002B2CF9AE}" pid="30" name="xd_ProgID">
    <vt:lpwstr/>
  </property>
  <property fmtid="{D5CDD505-2E9C-101B-9397-08002B2CF9AE}" pid="31" name="_SourceUrl">
    <vt:lpwstr/>
  </property>
  <property fmtid="{D5CDD505-2E9C-101B-9397-08002B2CF9AE}" pid="32" name="_SharedFileIndex">
    <vt:lpwstr/>
  </property>
  <property fmtid="{D5CDD505-2E9C-101B-9397-08002B2CF9AE}" pid="33" name="TemplateUrl">
    <vt:lpwstr/>
  </property>
</Properties>
</file>