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5230" windowHeight="11850" tabRatio="926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השקעה'!$B$6:$K$41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הקרן'!$B$6:$D$45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2">הלוואות!$A$1:$P$122</definedName>
    <definedName name="_xlnm.Print_Area" localSheetId="11">'חוזים עתידיים'!$A$1:$L$24</definedName>
    <definedName name="_xlnm.Print_Area" localSheetId="0">'סכום נכסי הקרן'!$A$1:$E$69</definedName>
    <definedName name="_xlnm.Print_Titles" localSheetId="5">'אג"ח קונצרני'!$6:$10</definedName>
    <definedName name="_xlnm.Print_Titles" localSheetId="22">הלוואות!$6:$9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31" i="88" l="1"/>
  <c r="C29" i="88"/>
  <c r="C28" i="88"/>
  <c r="C27" i="88"/>
  <c r="C26" i="88"/>
  <c r="C21" i="88"/>
  <c r="C20" i="88"/>
  <c r="C19" i="88"/>
  <c r="C18" i="88"/>
  <c r="C17" i="88"/>
  <c r="C16" i="88"/>
  <c r="C15" i="88"/>
  <c r="C13" i="88"/>
  <c r="C23" i="88" l="1"/>
  <c r="H13" i="73"/>
  <c r="H12" i="73" s="1"/>
  <c r="M12" i="78" l="1"/>
  <c r="M11" i="78" s="1"/>
  <c r="M10" i="78" l="1"/>
  <c r="C33" i="88" s="1"/>
  <c r="O177" i="61"/>
  <c r="N117" i="78" l="1"/>
  <c r="N114" i="78"/>
  <c r="N110" i="78"/>
  <c r="N106" i="78"/>
  <c r="N101" i="78"/>
  <c r="N96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4" i="78"/>
  <c r="N40" i="78"/>
  <c r="N36" i="78"/>
  <c r="N32" i="78"/>
  <c r="N28" i="78"/>
  <c r="N24" i="78"/>
  <c r="N20" i="78"/>
  <c r="N15" i="78"/>
  <c r="N113" i="78"/>
  <c r="N105" i="78"/>
  <c r="N100" i="78"/>
  <c r="N91" i="78"/>
  <c r="N83" i="78"/>
  <c r="N71" i="78"/>
  <c r="N63" i="78"/>
  <c r="N55" i="78"/>
  <c r="N51" i="78"/>
  <c r="N43" i="78"/>
  <c r="N39" i="78"/>
  <c r="N31" i="78"/>
  <c r="N23" i="78"/>
  <c r="N14" i="78"/>
  <c r="N116" i="78"/>
  <c r="N104" i="78"/>
  <c r="N94" i="78"/>
  <c r="N78" i="78"/>
  <c r="N70" i="78"/>
  <c r="N66" i="78"/>
  <c r="N58" i="78"/>
  <c r="N50" i="78"/>
  <c r="N42" i="78"/>
  <c r="N34" i="78"/>
  <c r="N30" i="78"/>
  <c r="N18" i="78"/>
  <c r="N115" i="78"/>
  <c r="N111" i="78"/>
  <c r="N107" i="78"/>
  <c r="N103" i="78"/>
  <c r="N98" i="78"/>
  <c r="N93" i="78"/>
  <c r="N89" i="78"/>
  <c r="N85" i="78"/>
  <c r="N81" i="78"/>
  <c r="N77" i="78"/>
  <c r="N73" i="78"/>
  <c r="N69" i="78"/>
  <c r="N65" i="78"/>
  <c r="N61" i="78"/>
  <c r="N57" i="78"/>
  <c r="N53" i="78"/>
  <c r="N49" i="78"/>
  <c r="N45" i="78"/>
  <c r="N41" i="78"/>
  <c r="N37" i="78"/>
  <c r="N33" i="78"/>
  <c r="N29" i="78"/>
  <c r="N25" i="78"/>
  <c r="N21" i="78"/>
  <c r="N16" i="78"/>
  <c r="N109" i="78"/>
  <c r="N95" i="78"/>
  <c r="N87" i="78"/>
  <c r="N79" i="78"/>
  <c r="N75" i="78"/>
  <c r="N67" i="78"/>
  <c r="N59" i="78"/>
  <c r="N47" i="78"/>
  <c r="N35" i="78"/>
  <c r="N27" i="78"/>
  <c r="N19" i="78"/>
  <c r="N10" i="78"/>
  <c r="N112" i="78"/>
  <c r="N108" i="78"/>
  <c r="N99" i="78"/>
  <c r="N90" i="78"/>
  <c r="N82" i="78"/>
  <c r="N74" i="78"/>
  <c r="N62" i="78"/>
  <c r="N54" i="78"/>
  <c r="N46" i="78"/>
  <c r="N38" i="78"/>
  <c r="N26" i="78"/>
  <c r="N22" i="78"/>
  <c r="N13" i="78"/>
  <c r="N12" i="78"/>
  <c r="N11" i="78"/>
  <c r="C29" i="84"/>
  <c r="C11" i="84"/>
  <c r="C10" i="84" s="1"/>
  <c r="M86" i="78" l="1"/>
  <c r="N86" i="78" s="1"/>
  <c r="C11" i="88" l="1"/>
  <c r="C12" i="88"/>
  <c r="C44" i="88" l="1"/>
  <c r="C10" i="88"/>
  <c r="C43" i="88" s="1"/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D10" i="88" l="1"/>
  <c r="K19" i="73"/>
  <c r="K18" i="73"/>
  <c r="K17" i="73"/>
  <c r="O15" i="78"/>
  <c r="O13" i="78"/>
  <c r="O14" i="78"/>
  <c r="O16" i="78"/>
  <c r="O12" i="78"/>
  <c r="O117" i="78"/>
  <c r="O113" i="78"/>
  <c r="O109" i="78"/>
  <c r="O105" i="78"/>
  <c r="O100" i="78"/>
  <c r="O95" i="78"/>
  <c r="O91" i="78"/>
  <c r="O87" i="78"/>
  <c r="O83" i="78"/>
  <c r="O79" i="78"/>
  <c r="O75" i="78"/>
  <c r="O71" i="78"/>
  <c r="O67" i="78"/>
  <c r="O63" i="78"/>
  <c r="O59" i="78"/>
  <c r="O55" i="78"/>
  <c r="O51" i="78"/>
  <c r="O47" i="78"/>
  <c r="O43" i="78"/>
  <c r="O39" i="78"/>
  <c r="O35" i="78"/>
  <c r="O31" i="78"/>
  <c r="O27" i="78"/>
  <c r="O23" i="78"/>
  <c r="O19" i="78"/>
  <c r="K105" i="76"/>
  <c r="K100" i="76"/>
  <c r="K96" i="76"/>
  <c r="K92" i="76"/>
  <c r="K88" i="76"/>
  <c r="K84" i="76"/>
  <c r="K80" i="76"/>
  <c r="K76" i="76"/>
  <c r="K72" i="76"/>
  <c r="K68" i="76"/>
  <c r="K63" i="76"/>
  <c r="K59" i="76"/>
  <c r="K55" i="76"/>
  <c r="K51" i="76"/>
  <c r="K47" i="76"/>
  <c r="K43" i="76"/>
  <c r="K39" i="76"/>
  <c r="K35" i="76"/>
  <c r="K31" i="76"/>
  <c r="K27" i="76"/>
  <c r="K23" i="76"/>
  <c r="K19" i="76"/>
  <c r="K15" i="76"/>
  <c r="K11" i="76"/>
  <c r="L14" i="74"/>
  <c r="K11" i="73"/>
  <c r="M13" i="72"/>
  <c r="S35" i="71"/>
  <c r="S30" i="71"/>
  <c r="S24" i="71"/>
  <c r="S20" i="71"/>
  <c r="S16" i="71"/>
  <c r="S12" i="71"/>
  <c r="K15" i="67"/>
  <c r="K11" i="67"/>
  <c r="L12" i="66"/>
  <c r="L16" i="65"/>
  <c r="L12" i="65"/>
  <c r="O26" i="64"/>
  <c r="O22" i="64"/>
  <c r="O18" i="64"/>
  <c r="O14" i="64"/>
  <c r="M88" i="63"/>
  <c r="M84" i="63"/>
  <c r="M79" i="63"/>
  <c r="M75" i="63"/>
  <c r="M71" i="63"/>
  <c r="M67" i="63"/>
  <c r="M63" i="63"/>
  <c r="M59" i="63"/>
  <c r="M55" i="63"/>
  <c r="M51" i="63"/>
  <c r="O116" i="78"/>
  <c r="O112" i="78"/>
  <c r="O108" i="78"/>
  <c r="O104" i="78"/>
  <c r="O99" i="78"/>
  <c r="O94" i="78"/>
  <c r="O90" i="78"/>
  <c r="O86" i="78"/>
  <c r="O82" i="78"/>
  <c r="O78" i="78"/>
  <c r="O74" i="78"/>
  <c r="O70" i="78"/>
  <c r="O66" i="78"/>
  <c r="O62" i="78"/>
  <c r="O58" i="78"/>
  <c r="O54" i="78"/>
  <c r="O50" i="78"/>
  <c r="O46" i="78"/>
  <c r="O42" i="78"/>
  <c r="O38" i="78"/>
  <c r="O34" i="78"/>
  <c r="O30" i="78"/>
  <c r="O26" i="78"/>
  <c r="O22" i="78"/>
  <c r="O18" i="78"/>
  <c r="K104" i="76"/>
  <c r="K99" i="76"/>
  <c r="K95" i="76"/>
  <c r="K91" i="76"/>
  <c r="K87" i="76"/>
  <c r="K83" i="76"/>
  <c r="K79" i="76"/>
  <c r="K75" i="76"/>
  <c r="K71" i="76"/>
  <c r="K66" i="76"/>
  <c r="K62" i="76"/>
  <c r="K58" i="76"/>
  <c r="K54" i="76"/>
  <c r="K50" i="76"/>
  <c r="K46" i="76"/>
  <c r="K42" i="76"/>
  <c r="K38" i="76"/>
  <c r="K34" i="76"/>
  <c r="K30" i="76"/>
  <c r="K26" i="76"/>
  <c r="K22" i="76"/>
  <c r="K18" i="76"/>
  <c r="K14" i="76"/>
  <c r="L17" i="74"/>
  <c r="L13" i="74"/>
  <c r="K14" i="73"/>
  <c r="M16" i="72"/>
  <c r="M12" i="72"/>
  <c r="S34" i="71"/>
  <c r="S28" i="71"/>
  <c r="S23" i="71"/>
  <c r="S19" i="71"/>
  <c r="S15" i="71"/>
  <c r="S11" i="71"/>
  <c r="K14" i="67"/>
  <c r="L15" i="66"/>
  <c r="L11" i="66"/>
  <c r="L15" i="65"/>
  <c r="L11" i="65"/>
  <c r="O25" i="64"/>
  <c r="O21" i="64"/>
  <c r="O17" i="64"/>
  <c r="O13" i="64"/>
  <c r="M87" i="63"/>
  <c r="M83" i="63"/>
  <c r="M78" i="63"/>
  <c r="M74" i="63"/>
  <c r="M70" i="63"/>
  <c r="M66" i="63"/>
  <c r="M62" i="63"/>
  <c r="M58" i="63"/>
  <c r="M54" i="63"/>
  <c r="O115" i="78"/>
  <c r="O111" i="78"/>
  <c r="O107" i="78"/>
  <c r="O103" i="78"/>
  <c r="O98" i="78"/>
  <c r="O93" i="78"/>
  <c r="O89" i="78"/>
  <c r="O85" i="78"/>
  <c r="O81" i="78"/>
  <c r="O77" i="78"/>
  <c r="O73" i="78"/>
  <c r="O69" i="78"/>
  <c r="O65" i="78"/>
  <c r="O61" i="78"/>
  <c r="O57" i="78"/>
  <c r="O53" i="78"/>
  <c r="O49" i="78"/>
  <c r="O45" i="78"/>
  <c r="O41" i="78"/>
  <c r="O37" i="78"/>
  <c r="O33" i="78"/>
  <c r="O29" i="78"/>
  <c r="O25" i="78"/>
  <c r="O21" i="78"/>
  <c r="O11" i="78"/>
  <c r="K103" i="76"/>
  <c r="K98" i="76"/>
  <c r="K94" i="76"/>
  <c r="K90" i="76"/>
  <c r="K86" i="76"/>
  <c r="K82" i="76"/>
  <c r="K78" i="76"/>
  <c r="K74" i="76"/>
  <c r="K70" i="76"/>
  <c r="K65" i="76"/>
  <c r="K61" i="76"/>
  <c r="K57" i="76"/>
  <c r="K53" i="76"/>
  <c r="K49" i="76"/>
  <c r="K45" i="76"/>
  <c r="K41" i="76"/>
  <c r="K37" i="76"/>
  <c r="K33" i="76"/>
  <c r="K29" i="76"/>
  <c r="K25" i="76"/>
  <c r="K21" i="76"/>
  <c r="K17" i="76"/>
  <c r="K13" i="76"/>
  <c r="L16" i="74"/>
  <c r="L12" i="74"/>
  <c r="K13" i="73"/>
  <c r="M15" i="72"/>
  <c r="M11" i="72"/>
  <c r="S32" i="71"/>
  <c r="S27" i="71"/>
  <c r="S22" i="71"/>
  <c r="S18" i="71"/>
  <c r="S14" i="71"/>
  <c r="K17" i="67"/>
  <c r="K13" i="67"/>
  <c r="L14" i="66"/>
  <c r="L18" i="65"/>
  <c r="L14" i="65"/>
  <c r="O28" i="64"/>
  <c r="O24" i="64"/>
  <c r="O20" i="64"/>
  <c r="O16" i="64"/>
  <c r="O12" i="64"/>
  <c r="M86" i="63"/>
  <c r="M82" i="63"/>
  <c r="M77" i="63"/>
  <c r="M73" i="63"/>
  <c r="M69" i="63"/>
  <c r="M65" i="63"/>
  <c r="M61" i="63"/>
  <c r="M57" i="63"/>
  <c r="M53" i="63"/>
  <c r="M48" i="63"/>
  <c r="M44" i="63"/>
  <c r="M40" i="63"/>
  <c r="M36" i="63"/>
  <c r="M32" i="63"/>
  <c r="M28" i="63"/>
  <c r="M23" i="63"/>
  <c r="M19" i="63"/>
  <c r="O114" i="78"/>
  <c r="O96" i="78"/>
  <c r="O80" i="78"/>
  <c r="O64" i="78"/>
  <c r="O48" i="78"/>
  <c r="O32" i="78"/>
  <c r="O10" i="78"/>
  <c r="K89" i="76"/>
  <c r="K73" i="76"/>
  <c r="K56" i="76"/>
  <c r="K40" i="76"/>
  <c r="K24" i="76"/>
  <c r="L15" i="74"/>
  <c r="S36" i="71"/>
  <c r="S17" i="71"/>
  <c r="L13" i="66"/>
  <c r="O23" i="64"/>
  <c r="M85" i="63"/>
  <c r="M68" i="63"/>
  <c r="M52" i="63"/>
  <c r="M45" i="63"/>
  <c r="M39" i="63"/>
  <c r="M34" i="63"/>
  <c r="M29" i="63"/>
  <c r="M22" i="63"/>
  <c r="M17" i="63"/>
  <c r="M13" i="63"/>
  <c r="N221" i="62"/>
  <c r="N217" i="62"/>
  <c r="N213" i="62"/>
  <c r="N209" i="62"/>
  <c r="N205" i="62"/>
  <c r="N201" i="62"/>
  <c r="N197" i="62"/>
  <c r="N193" i="62"/>
  <c r="N189" i="62"/>
  <c r="N185" i="62"/>
  <c r="N181" i="62"/>
  <c r="N177" i="62"/>
  <c r="N173" i="62"/>
  <c r="N169" i="62"/>
  <c r="N165" i="62"/>
  <c r="N160" i="62"/>
  <c r="N156" i="62"/>
  <c r="N152" i="62"/>
  <c r="N148" i="62"/>
  <c r="N143" i="62"/>
  <c r="N139" i="62"/>
  <c r="N135" i="62"/>
  <c r="N131" i="62"/>
  <c r="N127" i="62"/>
  <c r="N123" i="62"/>
  <c r="N119" i="62"/>
  <c r="N115" i="62"/>
  <c r="N111" i="62"/>
  <c r="N107" i="62"/>
  <c r="N103" i="62"/>
  <c r="N99" i="62"/>
  <c r="N95" i="62"/>
  <c r="N91" i="62"/>
  <c r="N87" i="62"/>
  <c r="N82" i="62"/>
  <c r="N78" i="62"/>
  <c r="N74" i="62"/>
  <c r="N70" i="62"/>
  <c r="N66" i="62"/>
  <c r="O110" i="78"/>
  <c r="O92" i="78"/>
  <c r="O76" i="78"/>
  <c r="O60" i="78"/>
  <c r="O44" i="78"/>
  <c r="O28" i="78"/>
  <c r="K101" i="76"/>
  <c r="K85" i="76"/>
  <c r="K69" i="76"/>
  <c r="K52" i="76"/>
  <c r="K36" i="76"/>
  <c r="K20" i="76"/>
  <c r="L11" i="74"/>
  <c r="S31" i="71"/>
  <c r="S13" i="71"/>
  <c r="L17" i="65"/>
  <c r="O19" i="64"/>
  <c r="M80" i="63"/>
  <c r="M64" i="63"/>
  <c r="M49" i="63"/>
  <c r="M43" i="63"/>
  <c r="M38" i="63"/>
  <c r="M33" i="63"/>
  <c r="M27" i="63"/>
  <c r="M21" i="63"/>
  <c r="M16" i="63"/>
  <c r="M12" i="63"/>
  <c r="N220" i="62"/>
  <c r="N216" i="62"/>
  <c r="N212" i="62"/>
  <c r="N208" i="62"/>
  <c r="N204" i="62"/>
  <c r="N200" i="62"/>
  <c r="N196" i="62"/>
  <c r="N192" i="62"/>
  <c r="N188" i="62"/>
  <c r="N184" i="62"/>
  <c r="N180" i="62"/>
  <c r="N176" i="62"/>
  <c r="N172" i="62"/>
  <c r="N168" i="62"/>
  <c r="N164" i="62"/>
  <c r="N159" i="62"/>
  <c r="N155" i="62"/>
  <c r="N151" i="62"/>
  <c r="N147" i="62"/>
  <c r="N142" i="62"/>
  <c r="N138" i="62"/>
  <c r="N134" i="62"/>
  <c r="N130" i="62"/>
  <c r="N126" i="62"/>
  <c r="N122" i="62"/>
  <c r="N118" i="62"/>
  <c r="N114" i="62"/>
  <c r="N110" i="62"/>
  <c r="N106" i="62"/>
  <c r="N102" i="62"/>
  <c r="N98" i="62"/>
  <c r="N94" i="62"/>
  <c r="N90" i="62"/>
  <c r="N86" i="62"/>
  <c r="N81" i="62"/>
  <c r="N77" i="62"/>
  <c r="N73" i="62"/>
  <c r="N69" i="62"/>
  <c r="N65" i="62"/>
  <c r="N61" i="62"/>
  <c r="N57" i="62"/>
  <c r="N53" i="62"/>
  <c r="N49" i="62"/>
  <c r="N45" i="62"/>
  <c r="N41" i="62"/>
  <c r="N36" i="62"/>
  <c r="N32" i="62"/>
  <c r="N28" i="62"/>
  <c r="N24" i="62"/>
  <c r="N20" i="62"/>
  <c r="N16" i="62"/>
  <c r="N12" i="62"/>
  <c r="T240" i="61"/>
  <c r="T235" i="61"/>
  <c r="T231" i="61"/>
  <c r="T227" i="61"/>
  <c r="T223" i="61"/>
  <c r="T219" i="61"/>
  <c r="O101" i="78"/>
  <c r="O84" i="78"/>
  <c r="O68" i="78"/>
  <c r="O52" i="78"/>
  <c r="O36" i="78"/>
  <c r="O20" i="78"/>
  <c r="K93" i="76"/>
  <c r="K77" i="76"/>
  <c r="K60" i="76"/>
  <c r="K44" i="76"/>
  <c r="K28" i="76"/>
  <c r="K12" i="76"/>
  <c r="M14" i="72"/>
  <c r="S21" i="71"/>
  <c r="K12" i="67"/>
  <c r="O27" i="64"/>
  <c r="O11" i="64"/>
  <c r="M72" i="63"/>
  <c r="M56" i="63"/>
  <c r="M46" i="63"/>
  <c r="M41" i="63"/>
  <c r="M35" i="63"/>
  <c r="M30" i="63"/>
  <c r="M24" i="63"/>
  <c r="M18" i="63"/>
  <c r="M14" i="63"/>
  <c r="N222" i="62"/>
  <c r="N218" i="62"/>
  <c r="N214" i="62"/>
  <c r="N210" i="62"/>
  <c r="N206" i="62"/>
  <c r="N202" i="62"/>
  <c r="N198" i="62"/>
  <c r="N194" i="62"/>
  <c r="N190" i="62"/>
  <c r="N186" i="62"/>
  <c r="N182" i="62"/>
  <c r="N178" i="62"/>
  <c r="N174" i="62"/>
  <c r="N170" i="62"/>
  <c r="N166" i="62"/>
  <c r="N161" i="62"/>
  <c r="N157" i="62"/>
  <c r="N153" i="62"/>
  <c r="N149" i="62"/>
  <c r="N144" i="62"/>
  <c r="N140" i="62"/>
  <c r="N136" i="62"/>
  <c r="N132" i="62"/>
  <c r="N128" i="62"/>
  <c r="N124" i="62"/>
  <c r="N120" i="62"/>
  <c r="N116" i="62"/>
  <c r="N112" i="62"/>
  <c r="N108" i="62"/>
  <c r="N104" i="62"/>
  <c r="N100" i="62"/>
  <c r="N96" i="62"/>
  <c r="N92" i="62"/>
  <c r="N88" i="62"/>
  <c r="N84" i="62"/>
  <c r="N79" i="62"/>
  <c r="N75" i="62"/>
  <c r="N71" i="62"/>
  <c r="N67" i="62"/>
  <c r="N63" i="62"/>
  <c r="N59" i="62"/>
  <c r="N55" i="62"/>
  <c r="N51" i="62"/>
  <c r="N47" i="62"/>
  <c r="N43" i="62"/>
  <c r="N39" i="62"/>
  <c r="N34" i="62"/>
  <c r="N30" i="62"/>
  <c r="N26" i="62"/>
  <c r="N22" i="62"/>
  <c r="N18" i="62"/>
  <c r="N14" i="62"/>
  <c r="T242" i="61"/>
  <c r="T237" i="61"/>
  <c r="O106" i="78"/>
  <c r="O40" i="78"/>
  <c r="K64" i="76"/>
  <c r="K12" i="73"/>
  <c r="O15" i="64"/>
  <c r="M42" i="63"/>
  <c r="M20" i="63"/>
  <c r="N215" i="62"/>
  <c r="N199" i="62"/>
  <c r="N183" i="62"/>
  <c r="N167" i="62"/>
  <c r="N150" i="62"/>
  <c r="N133" i="62"/>
  <c r="N117" i="62"/>
  <c r="N101" i="62"/>
  <c r="N85" i="62"/>
  <c r="N68" i="62"/>
  <c r="N58" i="62"/>
  <c r="N50" i="62"/>
  <c r="N42" i="62"/>
  <c r="N33" i="62"/>
  <c r="N25" i="62"/>
  <c r="N17" i="62"/>
  <c r="T241" i="61"/>
  <c r="T233" i="61"/>
  <c r="T228" i="61"/>
  <c r="T222" i="61"/>
  <c r="T217" i="61"/>
  <c r="T213" i="61"/>
  <c r="T209" i="61"/>
  <c r="T205" i="61"/>
  <c r="T201" i="61"/>
  <c r="T197" i="61"/>
  <c r="T193" i="61"/>
  <c r="T189" i="61"/>
  <c r="T185" i="61"/>
  <c r="T181" i="61"/>
  <c r="T177" i="61"/>
  <c r="T173" i="61"/>
  <c r="T169" i="61"/>
  <c r="T165" i="61"/>
  <c r="T160" i="61"/>
  <c r="T156" i="61"/>
  <c r="T152" i="61"/>
  <c r="T148" i="61"/>
  <c r="T144" i="61"/>
  <c r="T140" i="61"/>
  <c r="T136" i="61"/>
  <c r="T132" i="61"/>
  <c r="T128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2" i="61"/>
  <c r="Q55" i="59"/>
  <c r="Q51" i="59"/>
  <c r="Q47" i="59"/>
  <c r="Q42" i="59"/>
  <c r="Q37" i="59"/>
  <c r="Q33" i="59"/>
  <c r="O88" i="78"/>
  <c r="O24" i="78"/>
  <c r="K48" i="76"/>
  <c r="S25" i="71"/>
  <c r="M76" i="63"/>
  <c r="M37" i="63"/>
  <c r="M15" i="63"/>
  <c r="N211" i="62"/>
  <c r="N195" i="62"/>
  <c r="N179" i="62"/>
  <c r="N163" i="62"/>
  <c r="N146" i="62"/>
  <c r="N129" i="62"/>
  <c r="N113" i="62"/>
  <c r="N97" i="62"/>
  <c r="N80" i="62"/>
  <c r="N64" i="62"/>
  <c r="N56" i="62"/>
  <c r="N48" i="62"/>
  <c r="N40" i="62"/>
  <c r="N31" i="62"/>
  <c r="N23" i="62"/>
  <c r="N15" i="62"/>
  <c r="T238" i="61"/>
  <c r="T232" i="61"/>
  <c r="T226" i="61"/>
  <c r="T221" i="61"/>
  <c r="T216" i="61"/>
  <c r="T212" i="61"/>
  <c r="T208" i="61"/>
  <c r="T204" i="61"/>
  <c r="T200" i="61"/>
  <c r="T196" i="61"/>
  <c r="T192" i="61"/>
  <c r="T188" i="61"/>
  <c r="T184" i="61"/>
  <c r="T180" i="61"/>
  <c r="T176" i="61"/>
  <c r="T172" i="61"/>
  <c r="T168" i="61"/>
  <c r="T164" i="61"/>
  <c r="T159" i="61"/>
  <c r="T155" i="61"/>
  <c r="T151" i="61"/>
  <c r="T147" i="61"/>
  <c r="T143" i="61"/>
  <c r="T139" i="61"/>
  <c r="T135" i="61"/>
  <c r="T131" i="61"/>
  <c r="T127" i="61"/>
  <c r="T123" i="61"/>
  <c r="T119" i="61"/>
  <c r="T115" i="61"/>
  <c r="T111" i="61"/>
  <c r="T107" i="61"/>
  <c r="T103" i="61"/>
  <c r="T99" i="61"/>
  <c r="T95" i="61"/>
  <c r="T91" i="61"/>
  <c r="T87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Q54" i="59"/>
  <c r="Q50" i="59"/>
  <c r="Q46" i="59"/>
  <c r="Q41" i="59"/>
  <c r="Q36" i="59"/>
  <c r="Q32" i="59"/>
  <c r="O56" i="78"/>
  <c r="K81" i="76"/>
  <c r="K16" i="76"/>
  <c r="L13" i="65"/>
  <c r="M47" i="63"/>
  <c r="M25" i="63"/>
  <c r="N219" i="62"/>
  <c r="N203" i="62"/>
  <c r="N187" i="62"/>
  <c r="N171" i="62"/>
  <c r="N154" i="62"/>
  <c r="N137" i="62"/>
  <c r="N121" i="62"/>
  <c r="N105" i="62"/>
  <c r="N89" i="62"/>
  <c r="N72" i="62"/>
  <c r="N60" i="62"/>
  <c r="N52" i="62"/>
  <c r="N44" i="62"/>
  <c r="N35" i="62"/>
  <c r="N27" i="62"/>
  <c r="N19" i="62"/>
  <c r="N11" i="62"/>
  <c r="T234" i="61"/>
  <c r="T229" i="61"/>
  <c r="T224" i="61"/>
  <c r="T218" i="61"/>
  <c r="T214" i="61"/>
  <c r="T210" i="61"/>
  <c r="T206" i="61"/>
  <c r="T202" i="61"/>
  <c r="T198" i="61"/>
  <c r="T194" i="61"/>
  <c r="T190" i="61"/>
  <c r="T186" i="61"/>
  <c r="T182" i="61"/>
  <c r="T178" i="61"/>
  <c r="T174" i="61"/>
  <c r="T170" i="61"/>
  <c r="T166" i="61"/>
  <c r="T161" i="61"/>
  <c r="T157" i="61"/>
  <c r="T153" i="61"/>
  <c r="T149" i="61"/>
  <c r="T145" i="61"/>
  <c r="T141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13" i="61"/>
  <c r="Q56" i="59"/>
  <c r="Q52" i="59"/>
  <c r="Q48" i="59"/>
  <c r="Q44" i="59"/>
  <c r="Q38" i="59"/>
  <c r="Q34" i="59"/>
  <c r="O72" i="78"/>
  <c r="M60" i="63"/>
  <c r="N191" i="62"/>
  <c r="N125" i="62"/>
  <c r="N62" i="62"/>
  <c r="N29" i="62"/>
  <c r="T230" i="61"/>
  <c r="T211" i="61"/>
  <c r="T195" i="61"/>
  <c r="T179" i="61"/>
  <c r="T162" i="61"/>
  <c r="T146" i="61"/>
  <c r="T130" i="61"/>
  <c r="T114" i="61"/>
  <c r="T98" i="61"/>
  <c r="T82" i="61"/>
  <c r="T66" i="61"/>
  <c r="T50" i="61"/>
  <c r="T34" i="61"/>
  <c r="T18" i="61"/>
  <c r="Q49" i="59"/>
  <c r="Q31" i="59"/>
  <c r="Q27" i="59"/>
  <c r="Q22" i="59"/>
  <c r="Q18" i="59"/>
  <c r="Q14" i="59"/>
  <c r="D33" i="88"/>
  <c r="D27" i="88"/>
  <c r="D20" i="88"/>
  <c r="D16" i="88"/>
  <c r="D11" i="88"/>
  <c r="T30" i="61"/>
  <c r="Q45" i="59"/>
  <c r="Q25" i="59"/>
  <c r="Q21" i="59"/>
  <c r="Q17" i="59"/>
  <c r="D31" i="88"/>
  <c r="D19" i="88"/>
  <c r="D15" i="88"/>
  <c r="Q53" i="59"/>
  <c r="Q28" i="59"/>
  <c r="Q19" i="59"/>
  <c r="Q11" i="59"/>
  <c r="D38" i="88"/>
  <c r="K97" i="76"/>
  <c r="M31" i="63"/>
  <c r="N175" i="62"/>
  <c r="N109" i="62"/>
  <c r="N54" i="62"/>
  <c r="N21" i="62"/>
  <c r="T225" i="61"/>
  <c r="T207" i="61"/>
  <c r="T191" i="61"/>
  <c r="T175" i="61"/>
  <c r="T158" i="61"/>
  <c r="T142" i="61"/>
  <c r="T126" i="61"/>
  <c r="T110" i="61"/>
  <c r="T94" i="61"/>
  <c r="T78" i="61"/>
  <c r="T62" i="61"/>
  <c r="T46" i="61"/>
  <c r="T14" i="61"/>
  <c r="Q30" i="59"/>
  <c r="Q13" i="59"/>
  <c r="D26" i="88"/>
  <c r="Q35" i="59"/>
  <c r="D28" i="88"/>
  <c r="D17" i="88"/>
  <c r="K32" i="76"/>
  <c r="M11" i="63"/>
  <c r="N158" i="62"/>
  <c r="N93" i="62"/>
  <c r="N46" i="62"/>
  <c r="N13" i="62"/>
  <c r="T220" i="61"/>
  <c r="T203" i="61"/>
  <c r="T187" i="61"/>
  <c r="T171" i="61"/>
  <c r="T154" i="61"/>
  <c r="T138" i="61"/>
  <c r="T122" i="61"/>
  <c r="T106" i="61"/>
  <c r="T90" i="61"/>
  <c r="T74" i="61"/>
  <c r="T58" i="61"/>
  <c r="T42" i="61"/>
  <c r="T26" i="61"/>
  <c r="Q57" i="59"/>
  <c r="Q39" i="59"/>
  <c r="Q29" i="59"/>
  <c r="Q24" i="59"/>
  <c r="Q20" i="59"/>
  <c r="Q16" i="59"/>
  <c r="Q12" i="59"/>
  <c r="D43" i="88"/>
  <c r="D29" i="88"/>
  <c r="D23" i="88"/>
  <c r="D18" i="88"/>
  <c r="D13" i="88"/>
  <c r="K16" i="67"/>
  <c r="N207" i="62"/>
  <c r="N141" i="62"/>
  <c r="N76" i="62"/>
  <c r="N38" i="62"/>
  <c r="T236" i="61"/>
  <c r="T215" i="61"/>
  <c r="T199" i="61"/>
  <c r="T183" i="61"/>
  <c r="T167" i="61"/>
  <c r="T150" i="61"/>
  <c r="T134" i="61"/>
  <c r="T118" i="61"/>
  <c r="T102" i="61"/>
  <c r="T86" i="61"/>
  <c r="T70" i="61"/>
  <c r="T54" i="61"/>
  <c r="T38" i="61"/>
  <c r="T22" i="61"/>
  <c r="Q23" i="59"/>
  <c r="Q15" i="59"/>
  <c r="D21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60630]}"/>
    <s v="{[Medida].[Medida].&amp;[2]}"/>
    <s v="{[Keren].[Keren].[All]}"/>
    <s v="{[Cheshbon KM].[Hie Peilut].[Peilut 6].&amp;[Kod_Peilut_L6_475]&amp;[Kod_Peilut_L5_305]&amp;[Kod_Peilut_L4_304]&amp;[Kod_Peilut_L3_303]&amp;[Kod_Peilut_L2_159]&amp;[Kod_Peilut_L1_182],[Cheshbon KM].[Hie Peilut].[Peilut 6].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55]&amp;[-1]"/>
    <s v="[Neches].[Neches].&amp;[9999921]&amp;[-1]"/>
    <s v="[Neches].[Neches].&amp;[9999806]&amp;[-1]"/>
    <s v="[Neches].[Neches].&amp;[9999715]&amp;[-1]"/>
  </metadataStrings>
  <mdxMetadata count="3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<sst xmlns="http://schemas.openxmlformats.org/spreadsheetml/2006/main" count="6891" uniqueCount="1925">
  <si>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</si>
  <si>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</si>
  <si>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</si>
  <si>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</si>
  <si>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</si>
  <si>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</si>
  <si>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</si>
  <si>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</si>
  <si>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</si>
  <si>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</si>
  <si>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</si>
  <si>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</si>
  <si>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</si>
  <si>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</si>
  <si>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</si>
  <si>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</si>
  <si>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</si>
  <si>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</si>
  <si>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</si>
  <si>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</si>
  <si>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</si>
  <si>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</si>
  <si>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</si>
  <si>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</si>
  <si>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</si>
  <si>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</si>
  <si>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</si>
  <si>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</si>
  <si>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</si>
  <si>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</si>
  <si>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</si>
  <si>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</si>
  <si>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</si>
  <si>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</si>
  <si>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</si>
  <si>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</si>
  <si>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</si>
  <si>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</si>
  <si>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</si>
  <si>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</si>
  <si>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</si>
  <si>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</si>
  <si>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₪ / מט"ח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</si>
  <si>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</si>
  <si>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</si>
  <si>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</si>
  <si>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</si>
  <si>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</si>
  <si>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</si>
  <si>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</si>
  <si>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</si>
  <si>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</si>
  <si>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</si>
  <si>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</si>
  <si>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</si>
  <si>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</si>
  <si>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</si>
  <si>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</si>
  <si>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</si>
  <si>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</si>
  <si>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</si>
  <si>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</si>
  <si>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</si>
  <si>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</si>
  <si>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</si>
  <si>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</si>
  <si>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</si>
  <si>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</si>
  <si>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</si>
  <si>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</si>
  <si>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</si>
  <si>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</si>
  <si>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</si>
  <si>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</si>
  <si>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</si>
  <si>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</si>
  <si>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</si>
  <si>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</si>
  <si>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</si>
  <si>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</si>
  <si>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</si>
  <si>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</si>
  <si>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</si>
  <si>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</si>
  <si>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</si>
  <si>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</si>
  <si>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</si>
  <si>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</si>
  <si>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</si>
  <si>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</si>
  <si>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</si>
  <si>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</si>
  <si>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</si>
  <si>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</si>
  <si>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</si>
  <si>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</si>
  <si>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</si>
  <si>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</si>
  <si>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</si>
  <si>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</si>
  <si>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</si>
  <si>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</si>
  <si>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</si>
  <si>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</si>
  <si>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</si>
  <si>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</si>
  <si>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</si>
  <si>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</si>
  <si>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</si>
  <si>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</si>
  <si>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</si>
  <si>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</si>
  <si>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</si>
  <si>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</si>
  <si>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</si>
  <si>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</si>
  <si>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</si>
  <si>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</si>
  <si>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</si>
  <si>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</si>
  <si>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</si>
  <si>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</si>
  <si>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</si>
  <si>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</si>
  <si>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</si>
  <si>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</si>
  <si>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</si>
  <si>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</si>
  <si>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</si>
  <si>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</si>
  <si>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</si>
  <si>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</si>
  <si>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</si>
  <si>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</si>
  <si>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</si>
  <si>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</si>
  <si>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</si>
  <si>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</si>
  <si>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</si>
  <si>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</si>
  <si>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</si>
  <si>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</si>
  <si>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</si>
  <si>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</si>
  <si>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</si>
  <si>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</si>
  <si>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</si>
  <si>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</si>
  <si>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</si>
  <si>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</si>
  <si>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</si>
  <si>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</si>
  <si>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</si>
  <si>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</si>
  <si>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</si>
  <si>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</si>
  <si>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</si>
  <si>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</si>
  <si>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</si>
  <si>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</si>
  <si>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</si>
  <si>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</si>
  <si>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</si>
  <si>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</si>
  <si>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</si>
  <si>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</si>
  <si>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</si>
  <si>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</si>
  <si>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</si>
  <si>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</si>
  <si>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</si>
  <si>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</si>
  <si>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</si>
  <si>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</si>
  <si>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</si>
  <si>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</si>
  <si>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</si>
  <si>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</si>
  <si>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</si>
  <si>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</si>
  <si>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</si>
  <si>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</si>
  <si>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</si>
  <si>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</si>
  <si>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</si>
  <si>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</si>
  <si>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</si>
  <si>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</si>
  <si>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</si>
  <si>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</si>
  <si>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</si>
  <si>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</si>
  <si>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</si>
  <si>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</si>
  <si>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</si>
  <si>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</si>
  <si>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</si>
  <si>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</si>
  <si>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</si>
  <si>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</si>
  <si>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</si>
  <si>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</si>
  <si>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</si>
  <si>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</si>
  <si>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</si>
  <si>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</si>
  <si>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</si>
  <si>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</si>
  <si>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</si>
  <si>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</si>
  <si>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</si>
  <si>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</si>
  <si>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</si>
  <si>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</si>
  <si>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</si>
  <si>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</si>
  <si>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</si>
  <si>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</si>
  <si>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</si>
  <si>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</si>
  <si>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</si>
  <si>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</si>
  <si>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</si>
  <si>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</si>
  <si>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</si>
  <si>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</si>
  <si>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</si>
  <si>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</si>
  <si>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</si>
  <si>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</si>
  <si>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</si>
  <si>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</si>
  <si>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</si>
  <si>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</si>
  <si>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</si>
  <si>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</si>
  <si>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</si>
  <si>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</si>
  <si>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</si>
  <si>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</si>
  <si>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</si>
  <si>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</si>
  <si>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</si>
  <si>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</si>
  <si>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</si>
  <si>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</si>
  <si>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</si>
  <si>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</si>
  <si>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</si>
  <si>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</si>
  <si>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</si>
  <si>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מספר הנייר</t>
  </si>
  <si>
    <t>30/06/2016</t>
  </si>
  <si>
    <t>מגדל מקפת קרנות פנסיה וקופות גמל בע"מ</t>
  </si>
  <si>
    <t>מגדל מקפת משלימה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</si>
  <si>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</si>
  <si>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</si>
  <si>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</si>
  <si>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</si>
  <si>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</si>
  <si>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</si>
  <si>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</si>
  <si>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</si>
  <si>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</si>
  <si>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</si>
  <si>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</si>
  <si>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</si>
  <si>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</si>
  <si>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</si>
  <si>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</si>
  <si>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</si>
  <si>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</si>
  <si>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</si>
  <si>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</si>
  <si>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</si>
  <si>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</si>
  <si>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</si>
  <si>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</si>
  <si>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</si>
  <si>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</si>
  <si>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</si>
  <si>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</si>
  <si>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</si>
  <si>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</si>
  <si>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</si>
  <si>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</si>
  <si>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227</t>
  </si>
  <si>
    <t>8170227</t>
  </si>
  <si>
    <t>מקמ 327</t>
  </si>
  <si>
    <t>8170326</t>
  </si>
  <si>
    <t>מקמ 417</t>
  </si>
  <si>
    <t>8170417</t>
  </si>
  <si>
    <t>מקמ 517</t>
  </si>
  <si>
    <t>8170516</t>
  </si>
  <si>
    <t>מקמ 716</t>
  </si>
  <si>
    <t>8160715</t>
  </si>
  <si>
    <t>מקמ 816</t>
  </si>
  <si>
    <t>8160814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</si>
  <si>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</si>
  <si>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</si>
  <si>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</si>
  <si>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</si>
  <si>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</si>
  <si>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</si>
  <si>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</si>
  <si>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</si>
  <si>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</si>
  <si>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</si>
  <si>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</si>
  <si>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</si>
  <si>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</si>
  <si>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</si>
  <si>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</si>
  <si>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</si>
  <si>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</si>
  <si>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</si>
  <si>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</si>
  <si>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</si>
  <si>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</si>
  <si>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</si>
  <si>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</si>
  <si>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</si>
  <si>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</si>
  <si>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</si>
  <si>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</si>
  <si>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</si>
  <si>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</si>
  <si>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</si>
  <si>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</si>
  <si>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</si>
  <si>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</si>
  <si>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</si>
  <si>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</si>
  <si>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</si>
  <si>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</si>
  <si>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</si>
  <si>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</si>
  <si>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</si>
  <si>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</si>
  <si>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</si>
  <si>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</si>
  <si>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</si>
  <si>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</si>
  <si>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</si>
  <si>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</si>
  <si>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</si>
  <si>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</si>
  <si>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</si>
  <si>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</si>
  <si>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</si>
  <si>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</si>
  <si>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</si>
  <si>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</si>
  <si>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</si>
  <si>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</si>
  <si>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</si>
  <si>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</si>
  <si>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</si>
  <si>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</si>
  <si>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</si>
  <si>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</si>
  <si>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</si>
  <si>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</si>
  <si>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</si>
  <si>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</si>
  <si>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</si>
  <si>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</si>
  <si>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</si>
  <si>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</si>
  <si>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</si>
  <si>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</si>
  <si>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</si>
  <si>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</si>
  <si>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</si>
  <si>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</si>
  <si>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</si>
  <si>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</si>
  <si>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</si>
  <si>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</si>
  <si>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</si>
  <si>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</si>
  <si>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</si>
  <si>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</si>
  <si>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</si>
  <si>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</si>
  <si>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</si>
  <si>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</si>
  <si>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</si>
  <si>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</si>
  <si>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</si>
  <si>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</si>
  <si>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</si>
  <si>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</si>
  <si>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</si>
  <si>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</si>
  <si>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</si>
  <si>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</si>
  <si>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</si>
  <si>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</si>
  <si>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</si>
  <si>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</si>
  <si>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</si>
  <si>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</si>
  <si>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</si>
  <si>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</si>
  <si>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</si>
  <si>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</si>
  <si>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</si>
  <si>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</si>
  <si>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</si>
  <si>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</si>
  <si>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</si>
  <si>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</si>
  <si>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</si>
  <si>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</si>
  <si>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</si>
  <si>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</si>
  <si>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</si>
  <si>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</si>
  <si>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</si>
  <si>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</si>
  <si>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</si>
  <si>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</si>
  <si>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</si>
  <si>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</si>
  <si>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</si>
  <si>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</si>
  <si>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</si>
  <si>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</si>
  <si>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</si>
  <si>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</si>
  <si>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</si>
  <si>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</si>
  <si>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</si>
  <si>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</si>
  <si>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</si>
  <si>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</si>
  <si>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</si>
  <si>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</si>
  <si>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</si>
  <si>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</si>
  <si>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</si>
  <si>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</si>
  <si>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</si>
  <si>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</si>
  <si>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</si>
  <si>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</si>
  <si>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</si>
  <si>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</si>
  <si>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</si>
  <si>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</si>
  <si>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</si>
  <si>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</si>
  <si>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</si>
  <si>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</si>
  <si>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</si>
  <si>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</si>
  <si>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</si>
  <si>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</si>
  <si>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</si>
  <si>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</si>
  <si>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</si>
  <si>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</si>
  <si>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</si>
  <si>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</si>
  <si>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</si>
  <si>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</si>
  <si>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</si>
  <si>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</si>
  <si>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</si>
  <si>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</si>
  <si>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</si>
  <si>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</si>
  <si>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</si>
  <si>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</si>
  <si>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</si>
  <si>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</si>
  <si>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</si>
  <si>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</si>
  <si>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</si>
  <si>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</si>
  <si>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</si>
  <si>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</si>
  <si>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</si>
  <si>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</si>
  <si>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</si>
  <si>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</si>
  <si>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</si>
  <si>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</si>
  <si>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</si>
  <si>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</si>
  <si>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</si>
  <si>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</si>
  <si>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</si>
  <si>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</si>
  <si>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</si>
  <si>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</si>
  <si>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</si>
  <si>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</si>
  <si>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ד*</t>
  </si>
  <si>
    <t>3230083</t>
  </si>
  <si>
    <t>מליסרון אגח ו*</t>
  </si>
  <si>
    <t>3230125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</si>
  <si>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</si>
  <si>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</si>
  <si>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</si>
  <si>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</si>
  <si>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</si>
  <si>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</si>
  <si>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</si>
  <si>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</si>
  <si>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</si>
  <si>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</si>
  <si>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</si>
  <si>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</si>
  <si>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</si>
  <si>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</si>
  <si>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</si>
  <si>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</si>
  <si>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</si>
  <si>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1*</t>
  </si>
  <si>
    <t>1106657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</si>
  <si>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</si>
  <si>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</si>
  <si>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</si>
  <si>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</si>
  <si>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</si>
  <si>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</si>
  <si>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</si>
  <si>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</si>
  <si>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</si>
  <si>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</si>
  <si>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</si>
  <si>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</si>
  <si>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</si>
  <si>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</si>
  <si>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</si>
  <si>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</si>
  <si>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</si>
  <si>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</si>
  <si>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</si>
  <si>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</si>
  <si>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</si>
  <si>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</si>
  <si>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</si>
  <si>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</si>
  <si>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</si>
  <si>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</si>
  <si>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</si>
  <si>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</si>
  <si>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</si>
  <si>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</si>
  <si>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</si>
  <si>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</si>
  <si>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</si>
  <si>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</si>
  <si>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</si>
  <si>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</si>
  <si>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</si>
  <si>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</si>
  <si>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</si>
  <si>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</si>
  <si>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</si>
  <si>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</si>
  <si>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</si>
  <si>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</si>
  <si>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</si>
  <si>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</si>
  <si>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</si>
  <si>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</si>
  <si>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</si>
  <si>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</si>
  <si>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</si>
  <si>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</si>
  <si>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</si>
  <si>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</si>
  <si>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</si>
  <si>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</si>
  <si>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</si>
  <si>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</si>
  <si>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</si>
  <si>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</si>
  <si>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</si>
  <si>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</si>
  <si>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</si>
  <si>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</si>
  <si>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</si>
  <si>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</si>
  <si>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</si>
  <si>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</si>
  <si>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</si>
  <si>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</si>
  <si>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</si>
  <si>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</si>
  <si>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</si>
  <si>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</si>
  <si>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</si>
  <si>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</si>
  <si>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</si>
  <si>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</si>
  <si>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</si>
  <si>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</si>
  <si>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</si>
  <si>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</si>
  <si>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</si>
  <si>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</si>
  <si>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</si>
  <si>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</si>
  <si>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</si>
  <si>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</si>
  <si>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</si>
  <si>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</si>
  <si>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</si>
  <si>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</si>
  <si>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</si>
  <si>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</si>
  <si>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</si>
  <si>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</si>
  <si>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</si>
  <si>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</si>
  <si>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</si>
  <si>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</si>
  <si>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</si>
  <si>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</si>
  <si>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</si>
  <si>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</si>
  <si>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</si>
  <si>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</si>
  <si>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</si>
  <si>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</si>
  <si>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</si>
  <si>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</si>
  <si>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</si>
  <si>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</si>
  <si>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</si>
  <si>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</si>
  <si>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</si>
  <si>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</si>
  <si>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</si>
  <si>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</si>
  <si>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</si>
  <si>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</si>
  <si>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</si>
  <si>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</si>
  <si>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</si>
  <si>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</si>
  <si>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</si>
  <si>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</si>
  <si>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</si>
  <si>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</si>
  <si>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</si>
  <si>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</si>
  <si>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</si>
  <si>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</si>
  <si>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</si>
  <si>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</si>
  <si>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</si>
  <si>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</si>
  <si>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</si>
  <si>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</si>
  <si>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</si>
  <si>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</si>
  <si>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</si>
  <si>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</si>
  <si>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</si>
  <si>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</si>
  <si>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</si>
  <si>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</si>
  <si>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</si>
  <si>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</si>
  <si>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</si>
  <si>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</si>
  <si>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</si>
  <si>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</si>
  <si>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</si>
  <si>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</si>
  <si>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</si>
  <si>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</si>
  <si>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</si>
  <si>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</si>
  <si>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</si>
  <si>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</si>
  <si>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</si>
  <si>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</si>
  <si>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</si>
  <si>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</si>
  <si>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</si>
  <si>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</si>
  <si>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</si>
  <si>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</si>
  <si>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</si>
  <si>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</si>
  <si>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</si>
  <si>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</si>
  <si>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</si>
  <si>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</si>
  <si>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</si>
  <si>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</si>
  <si>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</si>
  <si>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חלל תקשורת ח</t>
  </si>
  <si>
    <t>1131416</t>
  </si>
  <si>
    <t>511396046</t>
  </si>
  <si>
    <t>NR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</si>
  <si>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</si>
  <si>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</si>
  <si>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</si>
  <si>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</si>
  <si>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</si>
  <si>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</si>
  <si>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</si>
  <si>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</si>
  <si>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</si>
  <si>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</si>
  <si>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</si>
  <si>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</si>
  <si>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</si>
  <si>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</si>
  <si>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</si>
  <si>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</si>
  <si>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</si>
  <si>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</si>
  <si>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</si>
  <si>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</si>
  <si>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</si>
  <si>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</si>
  <si>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</si>
  <si>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</si>
  <si>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</si>
  <si>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</si>
  <si>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</si>
  <si>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</si>
  <si>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</si>
  <si>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</si>
  <si>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</si>
  <si>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</si>
  <si>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</si>
  <si>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</si>
  <si>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</si>
  <si>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</si>
  <si>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</si>
  <si>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</si>
  <si>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</si>
  <si>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</si>
  <si>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</si>
  <si>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</si>
  <si>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</si>
  <si>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</si>
  <si>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</si>
  <si>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</si>
  <si>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</si>
  <si>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</si>
  <si>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</si>
  <si>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</si>
  <si>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</si>
  <si>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</si>
  <si>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</si>
  <si>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</si>
  <si>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</si>
  <si>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</si>
  <si>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</si>
  <si>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</si>
  <si>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</si>
  <si>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</si>
  <si>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</si>
  <si>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</si>
  <si>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</si>
  <si>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</si>
  <si>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</si>
  <si>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</si>
  <si>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</si>
  <si>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</si>
  <si>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</si>
  <si>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</si>
  <si>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</si>
  <si>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</si>
  <si>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</si>
  <si>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</si>
  <si>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</si>
  <si>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</si>
  <si>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</si>
  <si>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</si>
  <si>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</si>
  <si>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</si>
  <si>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</si>
  <si>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</si>
  <si>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</si>
  <si>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</si>
  <si>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</si>
  <si>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</si>
  <si>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</si>
  <si>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</si>
  <si>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</si>
  <si>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</si>
  <si>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</si>
  <si>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</si>
  <si>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</si>
  <si>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</si>
  <si>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</si>
  <si>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</si>
  <si>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</si>
  <si>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</si>
  <si>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</si>
  <si>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</si>
  <si>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</si>
  <si>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</si>
  <si>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</si>
  <si>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</si>
  <si>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</si>
  <si>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</si>
  <si>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</si>
  <si>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</si>
  <si>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</si>
  <si>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</si>
  <si>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</si>
  <si>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</si>
  <si>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</si>
  <si>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</si>
  <si>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</si>
  <si>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קבוצת דלק סדרה טו (15)</t>
  </si>
  <si>
    <t>1115070</t>
  </si>
  <si>
    <t>קרדן אגח ח</t>
  </si>
  <si>
    <t>4590147</t>
  </si>
  <si>
    <t>שפרסל.ק3</t>
  </si>
  <si>
    <t>7770167</t>
  </si>
  <si>
    <t>520022732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</si>
  <si>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</si>
  <si>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</si>
  <si>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</si>
  <si>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</si>
  <si>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</si>
  <si>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</si>
  <si>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</si>
  <si>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</si>
  <si>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</si>
  <si>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</si>
  <si>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</si>
  <si>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</si>
  <si>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</si>
  <si>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</si>
  <si>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</si>
  <si>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</si>
  <si>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</si>
  <si>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</si>
  <si>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</si>
  <si>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</si>
  <si>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</si>
  <si>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</si>
  <si>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</si>
  <si>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</si>
  <si>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</si>
  <si>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</si>
  <si>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</si>
  <si>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</si>
  <si>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</si>
  <si>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</si>
  <si>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</si>
  <si>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</si>
  <si>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</si>
  <si>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</si>
  <si>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</si>
  <si>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</si>
  <si>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</si>
  <si>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</si>
  <si>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BB+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</si>
  <si>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</si>
  <si>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</si>
  <si>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</si>
  <si>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</si>
  <si>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</si>
  <si>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</si>
  <si>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</si>
  <si>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</si>
  <si>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</si>
  <si>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</si>
  <si>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</si>
  <si>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</si>
  <si>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</si>
  <si>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</si>
  <si>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</si>
  <si>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</si>
  <si>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</si>
  <si>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</si>
  <si>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</si>
  <si>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</si>
  <si>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</si>
  <si>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</si>
  <si>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</si>
  <si>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</si>
  <si>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</si>
  <si>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</si>
  <si>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</si>
  <si>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</si>
  <si>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</si>
  <si>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</si>
  <si>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</si>
  <si>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</si>
  <si>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</si>
  <si>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</si>
  <si>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</si>
  <si>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</si>
  <si>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</si>
  <si>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</si>
  <si>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</si>
  <si>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</si>
  <si>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</si>
  <si>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</si>
  <si>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</si>
  <si>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</si>
  <si>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</si>
  <si>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</si>
  <si>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</si>
  <si>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</si>
  <si>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</si>
  <si>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</si>
  <si>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</si>
  <si>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</si>
  <si>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</si>
  <si>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</si>
  <si>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</si>
  <si>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</si>
  <si>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</si>
  <si>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</si>
  <si>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</si>
  <si>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</si>
  <si>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</si>
  <si>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</si>
  <si>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</si>
  <si>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</si>
  <si>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</si>
  <si>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</si>
  <si>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</si>
  <si>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</si>
  <si>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</si>
  <si>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</si>
  <si>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</si>
  <si>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</si>
  <si>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</si>
  <si>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</si>
  <si>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</si>
  <si>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</si>
  <si>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</si>
  <si>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</si>
  <si>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</si>
  <si>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</si>
  <si>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</si>
  <si>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</si>
  <si>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</si>
  <si>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</si>
  <si>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</si>
  <si>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</si>
  <si>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</si>
  <si>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</si>
  <si>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</si>
  <si>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</si>
  <si>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</si>
  <si>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</si>
  <si>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</si>
  <si>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</si>
  <si>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</si>
  <si>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</si>
  <si>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</si>
  <si>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</si>
  <si>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אנרגיקס</t>
  </si>
  <si>
    <t>1123355</t>
  </si>
  <si>
    <t>513901371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</si>
  <si>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</si>
  <si>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</si>
  <si>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</si>
  <si>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</si>
  <si>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</si>
  <si>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</si>
  <si>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</si>
  <si>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</si>
  <si>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</si>
  <si>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</si>
  <si>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</si>
  <si>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</si>
  <si>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</si>
  <si>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</si>
  <si>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</si>
  <si>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</si>
  <si>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</si>
  <si>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</si>
  <si>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</si>
  <si>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</si>
  <si>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</si>
  <si>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</si>
  <si>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</si>
  <si>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</si>
  <si>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</si>
  <si>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</si>
  <si>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</si>
  <si>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</si>
  <si>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</si>
  <si>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</si>
  <si>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</si>
  <si>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</si>
  <si>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</si>
  <si>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כלכלית</t>
  </si>
  <si>
    <t>198010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</si>
  <si>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</si>
  <si>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</si>
  <si>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</si>
  <si>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</si>
  <si>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</si>
  <si>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</si>
  <si>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</si>
  <si>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</si>
  <si>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</si>
  <si>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</si>
  <si>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</si>
  <si>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</si>
  <si>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</si>
  <si>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</si>
  <si>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</si>
  <si>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</si>
  <si>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</si>
  <si>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</si>
  <si>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</si>
  <si>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</si>
  <si>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</si>
  <si>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</si>
  <si>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</si>
  <si>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</si>
  <si>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</si>
  <si>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</si>
  <si>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</si>
  <si>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</si>
  <si>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</si>
  <si>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</si>
  <si>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</si>
  <si>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</si>
  <si>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</si>
  <si>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</si>
  <si>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</si>
  <si>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</si>
  <si>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</si>
  <si>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</si>
  <si>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</si>
  <si>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</si>
  <si>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</si>
  <si>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</si>
  <si>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</si>
  <si>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</si>
  <si>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</si>
  <si>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</si>
  <si>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</si>
  <si>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</si>
  <si>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</si>
  <si>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</si>
  <si>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</si>
  <si>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</si>
  <si>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</si>
  <si>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</si>
  <si>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</si>
  <si>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</si>
  <si>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</si>
  <si>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</si>
  <si>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</si>
  <si>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</si>
  <si>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</si>
  <si>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</si>
  <si>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</si>
  <si>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</si>
  <si>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</si>
  <si>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</si>
  <si>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</si>
  <si>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</si>
  <si>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</si>
  <si>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</si>
  <si>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</si>
  <si>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</si>
  <si>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</si>
  <si>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</si>
  <si>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</si>
  <si>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</si>
  <si>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</si>
  <si>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</si>
  <si>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</si>
  <si>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</si>
  <si>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</si>
  <si>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</si>
  <si>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</si>
  <si>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</si>
  <si>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</si>
  <si>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</si>
  <si>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</si>
  <si>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</si>
  <si>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</si>
  <si>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</si>
  <si>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</si>
  <si>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אלקטרה נדלן</t>
  </si>
  <si>
    <t>1094044</t>
  </si>
  <si>
    <t>510607328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</si>
  <si>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</si>
  <si>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</si>
  <si>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</si>
  <si>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</si>
  <si>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</si>
  <si>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</si>
  <si>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</si>
  <si>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</si>
  <si>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</si>
  <si>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</si>
  <si>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</si>
  <si>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</si>
  <si>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</si>
  <si>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</si>
  <si>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</si>
  <si>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</si>
  <si>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</si>
  <si>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</si>
  <si>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</si>
  <si>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</si>
  <si>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</si>
  <si>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</si>
  <si>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</si>
  <si>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</si>
  <si>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</si>
  <si>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</si>
  <si>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</si>
  <si>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</si>
  <si>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</si>
  <si>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</si>
  <si>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</si>
  <si>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</si>
  <si>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</si>
  <si>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</si>
  <si>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</si>
  <si>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</si>
  <si>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</si>
  <si>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</si>
  <si>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</si>
  <si>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</si>
  <si>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</si>
  <si>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</si>
  <si>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</si>
  <si>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</si>
  <si>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</si>
  <si>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</si>
  <si>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</si>
  <si>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</si>
  <si>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</si>
  <si>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</si>
  <si>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</si>
  <si>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</si>
  <si>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</si>
  <si>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</si>
  <si>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</si>
  <si>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</si>
  <si>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</si>
  <si>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</si>
  <si>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</si>
  <si>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</si>
  <si>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</si>
  <si>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</si>
  <si>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</si>
  <si>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</si>
  <si>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</si>
  <si>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</si>
  <si>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</si>
  <si>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</si>
  <si>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</si>
  <si>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</si>
  <si>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</si>
  <si>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</si>
  <si>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</si>
  <si>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</si>
  <si>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</si>
  <si>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</si>
  <si>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</si>
  <si>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</si>
  <si>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</si>
  <si>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</si>
  <si>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</si>
  <si>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</si>
  <si>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</si>
  <si>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</si>
  <si>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</si>
  <si>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</si>
  <si>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</si>
  <si>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</si>
  <si>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</si>
  <si>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</si>
  <si>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</si>
  <si>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</si>
  <si>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</si>
  <si>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</si>
  <si>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</si>
  <si>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</si>
  <si>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</si>
  <si>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</si>
  <si>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</si>
  <si>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</si>
  <si>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</si>
  <si>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</si>
  <si>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</si>
  <si>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</si>
  <si>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</si>
  <si>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</si>
  <si>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</si>
  <si>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</si>
  <si>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</si>
  <si>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</si>
  <si>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</si>
  <si>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</si>
  <si>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</si>
  <si>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</si>
  <si>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</si>
  <si>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</si>
  <si>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</si>
  <si>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</si>
  <si>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</si>
  <si>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</si>
  <si>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</si>
  <si>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</si>
  <si>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</si>
  <si>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</si>
  <si>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</si>
  <si>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</si>
  <si>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</si>
  <si>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</si>
  <si>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</si>
  <si>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</si>
  <si>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</si>
  <si>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</si>
  <si>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</si>
  <si>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</si>
  <si>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</si>
  <si>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</si>
  <si>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</si>
  <si>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</si>
  <si>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</si>
  <si>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</si>
  <si>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</si>
  <si>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</si>
  <si>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</si>
  <si>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</si>
  <si>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</si>
  <si>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</si>
  <si>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</si>
  <si>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</si>
  <si>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</si>
  <si>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</si>
  <si>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</si>
  <si>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</si>
  <si>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</si>
  <si>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</si>
  <si>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</si>
  <si>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</si>
  <si>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CONTROL*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</si>
  <si>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</si>
  <si>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</si>
  <si>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</si>
  <si>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</si>
  <si>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</si>
  <si>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</si>
  <si>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</si>
  <si>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</si>
  <si>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</si>
  <si>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</si>
  <si>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</si>
  <si>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</si>
  <si>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</si>
  <si>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</si>
  <si>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</si>
  <si>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</si>
  <si>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</si>
  <si>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</si>
  <si>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</si>
  <si>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</si>
  <si>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</si>
  <si>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</si>
  <si>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</si>
  <si>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</si>
  <si>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</si>
  <si>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</si>
  <si>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</si>
  <si>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</si>
  <si>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</si>
  <si>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</si>
  <si>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</si>
  <si>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</si>
  <si>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</si>
  <si>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</si>
  <si>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</si>
  <si>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</si>
  <si>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</si>
  <si>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</si>
  <si>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</si>
  <si>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</si>
  <si>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</si>
  <si>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</si>
  <si>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</si>
  <si>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Banks</t>
  </si>
  <si>
    <t>BP PLC</t>
  </si>
  <si>
    <t>GB0007980591</t>
  </si>
  <si>
    <t>ENERGY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</si>
  <si>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</si>
  <si>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</si>
  <si>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</si>
  <si>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</si>
  <si>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</si>
  <si>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</si>
  <si>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</si>
  <si>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</si>
  <si>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</si>
  <si>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</si>
  <si>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</si>
  <si>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</si>
  <si>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</si>
  <si>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</si>
  <si>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</si>
  <si>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</si>
  <si>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</si>
  <si>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</si>
  <si>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</si>
  <si>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TELECOMMUNICATION SERVICES</t>
  </si>
  <si>
    <t>DIAGEO</t>
  </si>
  <si>
    <t>GB0002374006</t>
  </si>
  <si>
    <t>Food &amp; Beverage &amp; Tobacco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</si>
  <si>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</si>
  <si>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</si>
  <si>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</si>
  <si>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</si>
  <si>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</si>
  <si>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</si>
  <si>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</si>
  <si>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</si>
  <si>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</si>
  <si>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</si>
  <si>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</si>
  <si>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</si>
  <si>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</si>
  <si>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</si>
  <si>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</si>
  <si>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</si>
  <si>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</si>
  <si>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</si>
  <si>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</si>
  <si>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</si>
  <si>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</si>
  <si>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</si>
  <si>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</si>
  <si>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</si>
  <si>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</si>
  <si>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</si>
  <si>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</si>
  <si>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</si>
  <si>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</si>
  <si>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</si>
  <si>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</si>
  <si>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</si>
  <si>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</si>
  <si>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</si>
  <si>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</si>
  <si>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</si>
  <si>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</si>
  <si>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</si>
  <si>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</si>
  <si>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</si>
  <si>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</si>
  <si>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</si>
  <si>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</si>
  <si>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</si>
  <si>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</si>
  <si>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</si>
  <si>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</si>
  <si>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</si>
  <si>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</si>
  <si>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</si>
  <si>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</si>
  <si>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</si>
  <si>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</si>
  <si>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</si>
  <si>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</si>
  <si>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Automobiles &amp; Components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</si>
  <si>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</si>
  <si>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</si>
  <si>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</si>
  <si>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</si>
  <si>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</si>
  <si>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</si>
  <si>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</si>
  <si>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</si>
  <si>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</si>
  <si>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</si>
  <si>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</si>
  <si>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</si>
  <si>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</si>
  <si>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</si>
  <si>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</si>
  <si>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Household &amp; Personal Products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</si>
  <si>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</si>
  <si>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</si>
  <si>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</si>
  <si>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</si>
  <si>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</si>
  <si>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</si>
  <si>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</si>
  <si>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</si>
  <si>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</si>
  <si>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</si>
  <si>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</si>
  <si>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</si>
  <si>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</si>
  <si>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</si>
  <si>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</si>
  <si>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</si>
  <si>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</si>
  <si>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</si>
  <si>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</si>
  <si>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</si>
  <si>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</si>
  <si>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</si>
  <si>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</si>
  <si>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</si>
  <si>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</si>
  <si>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</si>
  <si>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</si>
  <si>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</si>
  <si>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</si>
  <si>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</si>
  <si>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</si>
  <si>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</si>
  <si>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</si>
  <si>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</si>
  <si>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</si>
  <si>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</si>
  <si>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</si>
  <si>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</si>
  <si>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</si>
  <si>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</si>
  <si>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</si>
  <si>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</si>
  <si>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</si>
  <si>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</si>
  <si>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</si>
  <si>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</si>
  <si>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</si>
  <si>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</si>
  <si>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</si>
  <si>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</si>
  <si>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</si>
  <si>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</si>
  <si>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</si>
  <si>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</si>
  <si>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</si>
  <si>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</si>
  <si>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</si>
  <si>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</si>
  <si>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שקלי</t>
  </si>
  <si>
    <t>1116326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</si>
  <si>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</si>
  <si>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</si>
  <si>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</si>
  <si>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</si>
  <si>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</si>
  <si>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</si>
  <si>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</si>
  <si>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</si>
  <si>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</si>
  <si>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</si>
  <si>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</si>
  <si>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</si>
  <si>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</si>
  <si>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</si>
  <si>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</si>
  <si>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</si>
  <si>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</si>
  <si>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</si>
  <si>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קסם תל בונד תשואות</t>
  </si>
  <si>
    <t>1128545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</si>
  <si>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</si>
  <si>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</si>
  <si>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</si>
  <si>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</si>
  <si>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</si>
  <si>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</si>
  <si>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</si>
  <si>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</si>
  <si>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תכלית תל בונד שקלי</t>
  </si>
  <si>
    <t>1116250</t>
  </si>
  <si>
    <t>תכלית תל בונד תשואות</t>
  </si>
  <si>
    <t>1128453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</si>
  <si>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</si>
  <si>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</si>
  <si>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</si>
  <si>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</si>
  <si>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</si>
  <si>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</si>
  <si>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</si>
  <si>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</si>
  <si>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</si>
  <si>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</si>
  <si>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</si>
  <si>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</si>
  <si>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ENERGY SELECT SECTOR SPDR</t>
  </si>
  <si>
    <t>US81369Y5069</t>
  </si>
  <si>
    <t>ISHARE EUR 600 AUTO&amp;PARTS DE</t>
  </si>
  <si>
    <t>DE000A0Q4R28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</si>
  <si>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</si>
  <si>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</si>
  <si>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</si>
  <si>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</si>
  <si>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</si>
  <si>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</si>
  <si>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</si>
  <si>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</si>
  <si>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</si>
  <si>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</si>
  <si>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</si>
  <si>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</si>
  <si>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</si>
  <si>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</si>
  <si>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</si>
  <si>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</si>
  <si>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</si>
  <si>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</si>
  <si>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</si>
  <si>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</si>
  <si>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NOMURA ETF BANKS</t>
  </si>
  <si>
    <t>JP3040170007</t>
  </si>
  <si>
    <t>POWERSHARES DYN FOOD AND BEVERAG</t>
  </si>
  <si>
    <t>US73935X8496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</si>
  <si>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</si>
  <si>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</si>
  <si>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</si>
  <si>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</si>
  <si>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</si>
  <si>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</si>
  <si>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</si>
  <si>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</si>
  <si>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</si>
  <si>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</si>
  <si>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</si>
  <si>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</si>
  <si>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</si>
  <si>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</si>
  <si>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WISDOMTREE EUROPE HEDGED EQU</t>
  </si>
  <si>
    <t>US97717X7012</t>
  </si>
  <si>
    <t>ISHARES USD CORP BND</t>
  </si>
  <si>
    <t>IE0032895942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</si>
  <si>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</si>
  <si>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</si>
  <si>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</si>
  <si>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</si>
  <si>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</si>
  <si>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</si>
  <si>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</si>
  <si>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</si>
  <si>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</si>
  <si>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</si>
  <si>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</si>
  <si>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</si>
  <si>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</si>
  <si>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</si>
  <si>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</si>
  <si>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</si>
  <si>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EURIZON EASYFND BND HI YL Z</t>
  </si>
  <si>
    <t>LU0335991534</t>
  </si>
  <si>
    <t>BB</t>
  </si>
  <si>
    <t>NEUBER BERMAN H/Y BD I2A</t>
  </si>
  <si>
    <t>IE00B8QBJF01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</si>
  <si>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</si>
  <si>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</si>
  <si>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</si>
  <si>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</si>
  <si>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</si>
  <si>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</si>
  <si>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</si>
  <si>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</si>
  <si>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</si>
  <si>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</si>
  <si>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</si>
  <si>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</si>
  <si>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</si>
  <si>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</si>
  <si>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</si>
  <si>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</si>
  <si>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</si>
  <si>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</si>
  <si>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</si>
  <si>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</si>
  <si>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</si>
  <si>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</si>
  <si>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</si>
  <si>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</si>
  <si>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</si>
  <si>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</si>
  <si>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</si>
  <si>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</si>
  <si>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</si>
  <si>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</si>
  <si>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</si>
  <si>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</si>
  <si>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</si>
  <si>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bC 1280 JUL 2016</t>
  </si>
  <si>
    <t>81603920</t>
  </si>
  <si>
    <t>bP 1280 JUL 2016</t>
  </si>
  <si>
    <t>81604324</t>
  </si>
  <si>
    <t>EURO STOXX 50 SEP16</t>
  </si>
  <si>
    <t>VGU6</t>
  </si>
  <si>
    <t>EURO STOXX BANK SEP16</t>
  </si>
  <si>
    <t>CAU6</t>
  </si>
  <si>
    <t>FTSE 100 IDX FUT SEP16</t>
  </si>
  <si>
    <t>Z U6</t>
  </si>
  <si>
    <t>S&amp;P500 EMINI FUT SEP16</t>
  </si>
  <si>
    <t>ESU6</t>
  </si>
  <si>
    <t>TOPIX INX SEP16</t>
  </si>
  <si>
    <t>TPU6</t>
  </si>
  <si>
    <t>מקורות אג סדרה 6 ל.ס 4.9%</t>
  </si>
  <si>
    <t>1100908</t>
  </si>
  <si>
    <t>מרווח הוגן</t>
  </si>
  <si>
    <t>520010869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</si>
  <si>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</si>
  <si>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</si>
  <si>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</si>
  <si>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</si>
  <si>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</si>
  <si>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</si>
  <si>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</si>
  <si>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</si>
  <si>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520000472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</si>
  <si>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</si>
  <si>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</si>
  <si>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</si>
  <si>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</si>
  <si>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</si>
  <si>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</si>
  <si>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</si>
  <si>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</si>
  <si>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</si>
  <si>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</si>
  <si>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</si>
  <si>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</si>
  <si>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</si>
  <si>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3</t>
  </si>
  <si>
    <t>1093939</t>
  </si>
  <si>
    <t>אלון  חברה לדלק ל.ס</t>
  </si>
  <si>
    <t>1101567</t>
  </si>
  <si>
    <t>520041690</t>
  </si>
  <si>
    <t>חפציבה גרוסלם ג</t>
  </si>
  <si>
    <t>1099969</t>
  </si>
  <si>
    <t>510404460</t>
  </si>
  <si>
    <t>אמקור א</t>
  </si>
  <si>
    <t>1133545</t>
  </si>
  <si>
    <t>510064603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</si>
  <si>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</si>
  <si>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</si>
  <si>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</si>
  <si>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</si>
  <si>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</si>
  <si>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</si>
  <si>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</si>
  <si>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Moodys</t>
  </si>
  <si>
    <t>347283</t>
  </si>
  <si>
    <t>550266274</t>
  </si>
  <si>
    <t>1234564</t>
  </si>
  <si>
    <t>סה"כ קרנות השקעה</t>
  </si>
  <si>
    <t>orbimed Israel II</t>
  </si>
  <si>
    <t>THOMA BRAVO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</si>
  <si>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</si>
  <si>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</si>
  <si>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</si>
  <si>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</si>
  <si>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</si>
  <si>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</si>
  <si>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</si>
  <si>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</si>
  <si>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</si>
  <si>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4.277 20-07-16 (26) +40</t>
  </si>
  <si>
    <t>10000360</t>
  </si>
  <si>
    <t>+ILS/-EUR 4.2925 14-07-16 (12) +25</t>
  </si>
  <si>
    <t>10002057</t>
  </si>
  <si>
    <t>+ILS/-EUR 4.2964 20-07-16 (26) +24</t>
  </si>
  <si>
    <t>10000364</t>
  </si>
  <si>
    <t>+ILS/-EUR 4.3022 02-08-16 (10) +32</t>
  </si>
  <si>
    <t>10002046</t>
  </si>
  <si>
    <t>+ILS/-USD 3.7556 11-07-16 (10) --64</t>
  </si>
  <si>
    <t>10000064</t>
  </si>
  <si>
    <t>+ILS/-USD 3.758 11-07-16 (10) --60</t>
  </si>
  <si>
    <t>10000043</t>
  </si>
  <si>
    <t>+ILS/-USD 3.7658 04-08-16 (10) --77</t>
  </si>
  <si>
    <t>10002051</t>
  </si>
  <si>
    <t>+ILS/-USD 3.7715 11-07-16 (10) --70</t>
  </si>
  <si>
    <t>10000032</t>
  </si>
  <si>
    <t>+ILS/-USD 3.7729 11-07-16 (10) --51</t>
  </si>
  <si>
    <t>10000051</t>
  </si>
  <si>
    <t>+ILS/-USD 3.7764 11-07-16 (10) --51</t>
  </si>
  <si>
    <t>10000073</t>
  </si>
  <si>
    <t>10000044</t>
  </si>
  <si>
    <t>+ILS/-USD 3.7779 11-07-16 (10) --86</t>
  </si>
  <si>
    <t>10000055</t>
  </si>
  <si>
    <t>10000040</t>
  </si>
  <si>
    <t>10000028</t>
  </si>
  <si>
    <t>+ILS/-USD 3.781 11-07-16 (10) --55</t>
  </si>
  <si>
    <t>10000068</t>
  </si>
  <si>
    <t>10000046</t>
  </si>
  <si>
    <t>10000037</t>
  </si>
  <si>
    <t>+ILS/-USD 3.8224 11-07-16 (10) --11</t>
  </si>
  <si>
    <t>10000098</t>
  </si>
  <si>
    <t>+ILS/-USD 3.8244 11-07-16 (10) --16</t>
  </si>
  <si>
    <t>10000090</t>
  </si>
  <si>
    <t>+ILS/-USD 3.832 25-07-16 (26) --60</t>
  </si>
  <si>
    <t>10000362</t>
  </si>
  <si>
    <t>10000165</t>
  </si>
  <si>
    <t>10000335</t>
  </si>
  <si>
    <t>+ILS/-USD 3.8327 11-07-16 (10) --33</t>
  </si>
  <si>
    <t>10000050</t>
  </si>
  <si>
    <t>+ILS/-USD 3.8391 11-07-16 (10) --14</t>
  </si>
  <si>
    <t>10000065</t>
  </si>
  <si>
    <t>+ILS/-USD 3.8425 08-09-16 (12) --75</t>
  </si>
  <si>
    <t>10002083</t>
  </si>
  <si>
    <t>+ILS/-USD 3.845 04-08-16 (10) --65</t>
  </si>
  <si>
    <t>10002072</t>
  </si>
  <si>
    <t>+ILS/-USD 3.8478 11-07-16 (10) --7</t>
  </si>
  <si>
    <t>10000104</t>
  </si>
  <si>
    <t>+ILS/-USD 3.8511 11-07-16 (10) --24</t>
  </si>
  <si>
    <t>10000061</t>
  </si>
  <si>
    <t>10000058</t>
  </si>
  <si>
    <t>+ILS/-USD 3.8534 11-07-16 (10) --36.5</t>
  </si>
  <si>
    <t>10000076</t>
  </si>
  <si>
    <t>+ILS/-USD 3.8686 04-08-16 (10) --69</t>
  </si>
  <si>
    <t>10002064</t>
  </si>
  <si>
    <t>+ILS/-USD 3.8686 21-07-16 (26) --54</t>
  </si>
  <si>
    <t>10000338</t>
  </si>
  <si>
    <t>+ILS/-USD 3.8706 11-07-16 (10) --14</t>
  </si>
  <si>
    <t>10000093</t>
  </si>
  <si>
    <t>10000069</t>
  </si>
  <si>
    <t>+ILS/-USD 3.8717 11-07-16 (10) --43</t>
  </si>
  <si>
    <t>+ILS/-USD 3.8825 11-07-16 (10) --10</t>
  </si>
  <si>
    <t>10000074</t>
  </si>
  <si>
    <t>+USD/-ILS 3.7694 11-07-16 (10) --76</t>
  </si>
  <si>
    <t>10000041</t>
  </si>
  <si>
    <t>+USD/-ILS 3.8106 11-07-16 (10) --44</t>
  </si>
  <si>
    <t>10000045</t>
  </si>
  <si>
    <t>+USD/-ILS 3.8283 11-07-16 (10) --17</t>
  </si>
  <si>
    <t>10000086</t>
  </si>
  <si>
    <t>10000060</t>
  </si>
  <si>
    <t>+USD/-ILS 3.8288 25-07-16 (26) --32</t>
  </si>
  <si>
    <t>10000366</t>
  </si>
  <si>
    <t>+USD/-ILS 3.8297 25-07-16 (26) --53</t>
  </si>
  <si>
    <t>10000336</t>
  </si>
  <si>
    <t>+USD/-ILS 3.8663 25-07-16 (26) --22</t>
  </si>
  <si>
    <t>10000166</t>
  </si>
  <si>
    <t>10000340</t>
  </si>
  <si>
    <t>+USD/-ILS 3.8664 11-07-16 (10) --11</t>
  </si>
  <si>
    <t>10000091</t>
  </si>
  <si>
    <t>10000063</t>
  </si>
  <si>
    <t>10000066</t>
  </si>
  <si>
    <t>+USD/-ILS 3.8813 25-07-16 (26) -17</t>
  </si>
  <si>
    <t>10000169</t>
  </si>
  <si>
    <t>+USD/-ILS 3.8989 11-07-16 (10) --6</t>
  </si>
  <si>
    <t>10000101</t>
  </si>
  <si>
    <t>10000071</t>
  </si>
  <si>
    <t>+GBP/-USD 1.4415 12-09-16 (26) +10.9</t>
  </si>
  <si>
    <t>10002075</t>
  </si>
  <si>
    <t>+GBP/-USD 1.4426 12-09-16 (26) +7.3</t>
  </si>
  <si>
    <t>10002055</t>
  </si>
  <si>
    <t>+JPY/-USD 101.42 25-07-16 (10) --14</t>
  </si>
  <si>
    <t>10002087</t>
  </si>
  <si>
    <t>+JPY/-USD 110.122 25-07-16 (10) --35.8</t>
  </si>
  <si>
    <t>10002030</t>
  </si>
  <si>
    <t>+JPY/-USD 113.134 25-07-16 (10) --41.6</t>
  </si>
  <si>
    <t>10002024</t>
  </si>
  <si>
    <t>+USD/-EUR 1.1136 27-09-16 (10) +33</t>
  </si>
  <si>
    <t>10002091</t>
  </si>
  <si>
    <t>+USD/-EUR 1.1173 01-09-16 (10) +34.8</t>
  </si>
  <si>
    <t>10002073</t>
  </si>
  <si>
    <t>+USD/-EUR 1.1202 29-08-16 (10) +33.5</t>
  </si>
  <si>
    <t>10000081</t>
  </si>
  <si>
    <t>10000056</t>
  </si>
  <si>
    <t>10000053</t>
  </si>
  <si>
    <t>+USD/-EUR 1.1212 06-09-16 (10) +38.6</t>
  </si>
  <si>
    <t>10002071</t>
  </si>
  <si>
    <t>+USD/-EUR 1.1224 29-08-16 (10) +34.3</t>
  </si>
  <si>
    <t>10000084</t>
  </si>
  <si>
    <t>10000059</t>
  </si>
  <si>
    <t>+USD/-EUR 1.1234 28-07-16 (10) +41.8</t>
  </si>
  <si>
    <t>10002022</t>
  </si>
  <si>
    <t>+USD/-EUR 1.1242 10-08-16 (10) +28.2</t>
  </si>
  <si>
    <t>10002066</t>
  </si>
  <si>
    <t>+USD/-EUR 1.1246 29-08-16 (10) +29.75</t>
  </si>
  <si>
    <t>10000067</t>
  </si>
  <si>
    <t>+USD/-EUR 1.1251 13-09-16 (10) +35.3</t>
  </si>
  <si>
    <t>10002081</t>
  </si>
  <si>
    <t>+USD/-EUR 1.1292 28-07-16 (10) +31.7</t>
  </si>
  <si>
    <t>10002044</t>
  </si>
  <si>
    <t>+USD/-EUR 1.1307 13-09-16 (10) +35</t>
  </si>
  <si>
    <t>10002080</t>
  </si>
  <si>
    <t>+USD/-EUR 1.1342 26-09-16 (10) +38</t>
  </si>
  <si>
    <t>10002085</t>
  </si>
  <si>
    <t>+USD/-EUR 1.136 01-09-16 (10) +36.8</t>
  </si>
  <si>
    <t>10002060</t>
  </si>
  <si>
    <t>+USD/-EUR 1.1365 29-08-16 (10) +35</t>
  </si>
  <si>
    <t>10002058</t>
  </si>
  <si>
    <t>+USD/-EUR 1.1401 28-07-16 (10) +34.2</t>
  </si>
  <si>
    <t>10002041</t>
  </si>
  <si>
    <t>+USD/-EUR 1.1407 29-08-16 (10) +29</t>
  </si>
  <si>
    <t>10002079</t>
  </si>
  <si>
    <t>+USD/-EUR 1.1413 29-08-16 (10) +28</t>
  </si>
  <si>
    <t>10000100</t>
  </si>
  <si>
    <t>+USD/-EUR 1.1425 27-09-16 (10) +36.3</t>
  </si>
  <si>
    <t>10002086</t>
  </si>
  <si>
    <t>+USD/-EUR 1.1483 08-08-16 (10) +32.5</t>
  </si>
  <si>
    <t>10002053</t>
  </si>
  <si>
    <t>+USD/-GBP 1.331 12-09-16 (26) +6.2</t>
  </si>
  <si>
    <t>10002088</t>
  </si>
  <si>
    <t>+USD/-GBP 1.3404 12-09-16 (26) +6.5</t>
  </si>
  <si>
    <t>10002090</t>
  </si>
  <si>
    <t>+USD/-JPY 110.502 25-07-16 (10) --29.8</t>
  </si>
  <si>
    <t>10002043</t>
  </si>
  <si>
    <t>+USD/-JPY 110.908 25-07-16 (10) --42.2</t>
  </si>
  <si>
    <t>10002015</t>
  </si>
  <si>
    <t>+USD/-JPY 110.957 25-07-16 (10) --44.3</t>
  </si>
  <si>
    <t>10002018</t>
  </si>
  <si>
    <t>393965</t>
  </si>
  <si>
    <t>404626</t>
  </si>
  <si>
    <t/>
  </si>
  <si>
    <t>דולר ניו-זילנד</t>
  </si>
  <si>
    <t>יו בנק</t>
  </si>
  <si>
    <t>30026000</t>
  </si>
  <si>
    <t>Aa3</t>
  </si>
  <si>
    <t>פועלים סהר</t>
  </si>
  <si>
    <t>30095000</t>
  </si>
  <si>
    <t>בנק הפועלים בע"מ</t>
  </si>
  <si>
    <t>30012000</t>
  </si>
  <si>
    <t>בנק לאומי לישראל בע"מ</t>
  </si>
  <si>
    <t>30110000</t>
  </si>
  <si>
    <t>30226000</t>
  </si>
  <si>
    <t>30326000</t>
  </si>
  <si>
    <t>32026000</t>
  </si>
  <si>
    <t>31126000</t>
  </si>
  <si>
    <t>31726000</t>
  </si>
  <si>
    <t>30395000</t>
  </si>
  <si>
    <t>32095000</t>
  </si>
  <si>
    <t>31795000</t>
  </si>
  <si>
    <t>30312000</t>
  </si>
  <si>
    <t>32012000</t>
  </si>
  <si>
    <t>30210000</t>
  </si>
  <si>
    <t>30310000</t>
  </si>
  <si>
    <t>31710000</t>
  </si>
  <si>
    <t>35095000</t>
  </si>
  <si>
    <t>35195000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</si>
  <si>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</si>
  <si>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</si>
  <si>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</si>
  <si>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</si>
  <si>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</si>
  <si>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</si>
  <si>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</si>
  <si>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</si>
  <si>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</si>
  <si>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31091000</t>
  </si>
  <si>
    <t>לא</t>
  </si>
  <si>
    <t>כן</t>
  </si>
  <si>
    <t>כתר נורבגי</t>
  </si>
  <si>
    <t>בחו"ל</t>
  </si>
  <si>
    <t>Orbimed  II</t>
  </si>
  <si>
    <t>סה"כ יתרות התחייבות להשקעה</t>
  </si>
  <si>
    <t>בישראל</t>
  </si>
  <si>
    <t>* בעל ענין/צד קשור</t>
  </si>
  <si>
    <t>סה"כ מובטחות במשכנתא או תיקי משכנתאות</t>
  </si>
  <si>
    <t>גורם 59</t>
  </si>
  <si>
    <t>גורם 83</t>
  </si>
  <si>
    <t>גורם 85</t>
  </si>
  <si>
    <t>פורוורד ריבית</t>
  </si>
  <si>
    <t>מובטחות משכנתא- גורם 01</t>
  </si>
  <si>
    <t>בבטחונות אחרים-גורם 9</t>
  </si>
  <si>
    <t>בבטחונות אחרים - גורם 80</t>
  </si>
  <si>
    <t>בבטחונות אחרים-גורם 33*</t>
  </si>
  <si>
    <t>בבטחונות אחרים - גורם 07</t>
  </si>
  <si>
    <t>בבטחונות אחרים-גורם 7</t>
  </si>
  <si>
    <t>בבטחונות אחרים - גורם 29</t>
  </si>
  <si>
    <t>בבטחונות אחרים-גורם 29</t>
  </si>
  <si>
    <t>בבטחונות אחרים-גורם 28*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</si>
  <si>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</si>
  <si>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</si>
  <si>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</si>
  <si>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</si>
  <si>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</si>
  <si>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63</t>
  </si>
  <si>
    <t>בבטחונות אחרים - גורם 37</t>
  </si>
  <si>
    <t>בבטחונות אחרים-גורם 61</t>
  </si>
  <si>
    <t>בבטחונות אחרים-גורם 62</t>
  </si>
  <si>
    <t>בבטחונות אחרים-גורם 64</t>
  </si>
  <si>
    <t>בבטחונות אחרים-גורם 41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</si>
  <si>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</si>
  <si>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</si>
  <si>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</si>
  <si>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</si>
  <si>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</si>
  <si>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</si>
  <si>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</si>
  <si>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</si>
  <si>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</si>
  <si>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</si>
  <si>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</si>
  <si>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86</t>
  </si>
  <si>
    <t>בבטחונות אחרים-גורם 65</t>
  </si>
  <si>
    <t>בבטחונות אחרים-גורם 84</t>
  </si>
  <si>
    <t>בבטחונות אחרים - גורם 89</t>
  </si>
  <si>
    <t>בבטחונות אחרים - גורם 81</t>
  </si>
  <si>
    <t>גורם 58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</si>
  <si>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</si>
  <si>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</si>
  <si>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</si>
  <si>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</si>
  <si>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</si>
  <si>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</si>
  <si>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</si>
  <si>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 xml:space="preserve">גורם 77 </t>
  </si>
  <si>
    <t xml:space="preserve">גורם 78 </t>
  </si>
  <si>
    <t xml:space="preserve">גורם 79 </t>
  </si>
  <si>
    <t>גורם 80</t>
  </si>
  <si>
    <t>גורם 61</t>
  </si>
  <si>
    <t>גורם 86</t>
  </si>
  <si>
    <t xml:space="preserve">גורם 83 </t>
  </si>
  <si>
    <t>גורם 89</t>
  </si>
  <si>
    <t>גורם 69</t>
  </si>
  <si>
    <t>גורם 75</t>
  </si>
  <si>
    <t>סה"כ קרנות השקעה בחו"ל</t>
  </si>
  <si>
    <t>בנק מזרחי טפחות בע"מ</t>
  </si>
  <si>
    <t>3. חייבים/ זכאיים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</si>
</sst>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  <numFmt numFmtId="169" formatCode="_-* #,##0.00\ _D_M_-;\-* #,##0.00\ _D_M_-;_-* &quot;-&quot;??\ _D_M_-;_-@_-"/>
    <numFmt numFmtId="170" formatCode="_(* #,##0.00_);_(* \(#,##0.00\);_(* &quot;-&quot;??_);_(@_)"/>
  </numFmts>
  <fonts count="10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8"/>
      <color indexed="62"/>
      <name val="Arial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7"/>
    </font>
    <font>
      <sz val="8"/>
      <name val="Arial"/>
    </font>
    <font>
      <sz val="10"/>
      <name val="Arial"/>
    </font>
  </fonts>
  <fills count="10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60"/>
      </patternFill>
    </fill>
    <fill>
      <patternFill patternType="solid">
        <fgColor indexed="61"/>
        <bgColor indexed="61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</fills>
  <borders count="6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</borders>
  <cellStyleXfs count="2231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9" applyNumberFormat="0" applyAlignment="0" applyProtection="0"/>
    <xf numFmtId="0" fontId="42" fillId="12" borderId="40" applyNumberFormat="0" applyAlignment="0" applyProtection="0"/>
    <xf numFmtId="0" fontId="43" fillId="12" borderId="39" applyNumberFormat="0" applyAlignment="0" applyProtection="0"/>
    <xf numFmtId="0" fontId="44" fillId="0" borderId="41" applyNumberFormat="0" applyFill="0" applyAlignment="0" applyProtection="0"/>
    <xf numFmtId="0" fontId="45" fillId="13" borderId="42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4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2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54" fillId="40" borderId="0" applyNumberFormat="0" applyBorder="0" applyAlignment="0" applyProtection="0"/>
    <xf numFmtId="0" fontId="55" fillId="57" borderId="45" applyNumberFormat="0" applyAlignment="0" applyProtection="0"/>
    <xf numFmtId="0" fontId="56" fillId="58" borderId="46" applyNumberFormat="0" applyAlignment="0" applyProtection="0"/>
    <xf numFmtId="43" fontId="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5" applyNumberFormat="0" applyAlignment="0" applyProtection="0"/>
    <xf numFmtId="0" fontId="63" fillId="0" borderId="50" applyNumberFormat="0" applyFill="0" applyAlignment="0" applyProtection="0"/>
    <xf numFmtId="0" fontId="64" fillId="59" borderId="0" applyNumberFormat="0" applyBorder="0" applyAlignment="0" applyProtection="0"/>
    <xf numFmtId="0" fontId="2" fillId="60" borderId="51" applyNumberFormat="0" applyFont="0" applyAlignment="0" applyProtection="0"/>
    <xf numFmtId="0" fontId="65" fillId="57" borderId="52" applyNumberFormat="0" applyAlignment="0" applyProtection="0"/>
    <xf numFmtId="0" fontId="66" fillId="0" borderId="0" applyNumberFormat="0" applyFill="0" applyBorder="0" applyAlignment="0" applyProtection="0"/>
    <xf numFmtId="0" fontId="67" fillId="0" borderId="53" applyNumberFormat="0" applyFill="0" applyAlignment="0" applyProtection="0"/>
    <xf numFmtId="0" fontId="68" fillId="0" borderId="0" applyNumberFormat="0" applyFill="0" applyBorder="0" applyAlignment="0" applyProtection="0"/>
    <xf numFmtId="0" fontId="2" fillId="0" borderId="0"/>
    <xf numFmtId="0" fontId="50" fillId="61" borderId="0" applyNumberFormat="0" applyBorder="0" applyAlignment="0" applyProtection="0"/>
    <xf numFmtId="0" fontId="50" fillId="46" borderId="0" applyNumberFormat="0" applyBorder="0" applyAlignment="0" applyProtection="0"/>
    <xf numFmtId="0" fontId="50" fillId="60" borderId="0" applyNumberFormat="0" applyBorder="0" applyAlignment="0" applyProtection="0"/>
    <xf numFmtId="0" fontId="50" fillId="62" borderId="0" applyNumberFormat="0" applyBorder="0" applyAlignment="0" applyProtection="0"/>
    <xf numFmtId="0" fontId="50" fillId="45" borderId="0" applyNumberFormat="0" applyBorder="0" applyAlignment="0" applyProtection="0"/>
    <xf numFmtId="0" fontId="50" fillId="40" borderId="0" applyNumberFormat="0" applyBorder="0" applyAlignment="0" applyProtection="0"/>
    <xf numFmtId="0" fontId="50" fillId="63" borderId="0" applyNumberFormat="0" applyBorder="0" applyAlignment="0" applyProtection="0"/>
    <xf numFmtId="0" fontId="50" fillId="46" borderId="0" applyNumberFormat="0" applyBorder="0" applyAlignment="0" applyProtection="0"/>
    <xf numFmtId="0" fontId="50" fillId="55" borderId="0" applyNumberFormat="0" applyBorder="0" applyAlignment="0" applyProtection="0"/>
    <xf numFmtId="0" fontId="50" fillId="57" borderId="0" applyNumberFormat="0" applyBorder="0" applyAlignment="0" applyProtection="0"/>
    <xf numFmtId="0" fontId="50" fillId="63" borderId="0" applyNumberFormat="0" applyBorder="0" applyAlignment="0" applyProtection="0"/>
    <xf numFmtId="0" fontId="50" fillId="44" borderId="0" applyNumberFormat="0" applyBorder="0" applyAlignment="0" applyProtection="0"/>
    <xf numFmtId="0" fontId="69" fillId="63" borderId="0" applyNumberFormat="0" applyBorder="0" applyAlignment="0" applyProtection="0"/>
    <xf numFmtId="0" fontId="69" fillId="46" borderId="0" applyNumberFormat="0" applyBorder="0" applyAlignment="0" applyProtection="0"/>
    <xf numFmtId="0" fontId="69" fillId="55" borderId="0" applyNumberFormat="0" applyBorder="0" applyAlignment="0" applyProtection="0"/>
    <xf numFmtId="0" fontId="69" fillId="57" borderId="0" applyNumberFormat="0" applyBorder="0" applyAlignment="0" applyProtection="0"/>
    <xf numFmtId="0" fontId="69" fillId="63" borderId="0" applyNumberFormat="0" applyBorder="0" applyAlignment="0" applyProtection="0"/>
    <xf numFmtId="0" fontId="69" fillId="44" borderId="0" applyNumberFormat="0" applyBorder="0" applyAlignment="0" applyProtection="0"/>
    <xf numFmtId="0" fontId="70" fillId="64" borderId="0" applyNumberFormat="0" applyBorder="0" applyAlignment="0" applyProtection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7" borderId="0" applyNumberFormat="0" applyBorder="0" applyAlignment="0" applyProtection="0"/>
    <xf numFmtId="0" fontId="70" fillId="68" borderId="0" applyNumberFormat="0" applyBorder="0" applyAlignment="0" applyProtection="0"/>
    <xf numFmtId="0" fontId="71" fillId="69" borderId="0" applyNumberFormat="0" applyBorder="0" applyAlignment="0" applyProtection="0"/>
    <xf numFmtId="0" fontId="71" fillId="70" borderId="0" applyNumberFormat="0" applyBorder="0" applyAlignment="0" applyProtection="0"/>
    <xf numFmtId="0" fontId="70" fillId="71" borderId="0" applyNumberFormat="0" applyBorder="0" applyAlignment="0" applyProtection="0"/>
    <xf numFmtId="0" fontId="70" fillId="71" borderId="0" applyNumberFormat="0" applyBorder="0" applyAlignment="0" applyProtection="0"/>
    <xf numFmtId="0" fontId="71" fillId="72" borderId="0" applyNumberFormat="0" applyBorder="0" applyAlignment="0" applyProtection="0"/>
    <xf numFmtId="0" fontId="71" fillId="73" borderId="0" applyNumberFormat="0" applyBorder="0" applyAlignment="0" applyProtection="0"/>
    <xf numFmtId="0" fontId="70" fillId="74" borderId="0" applyNumberFormat="0" applyBorder="0" applyAlignment="0" applyProtection="0"/>
    <xf numFmtId="0" fontId="70" fillId="75" borderId="0" applyNumberFormat="0" applyBorder="0" applyAlignment="0" applyProtection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0" fillId="74" borderId="0" applyNumberFormat="0" applyBorder="0" applyAlignment="0" applyProtection="0"/>
    <xf numFmtId="0" fontId="70" fillId="76" borderId="0" applyNumberFormat="0" applyBorder="0" applyAlignment="0" applyProtection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77" borderId="0" applyNumberFormat="0" applyBorder="0" applyAlignment="0" applyProtection="0"/>
    <xf numFmtId="0" fontId="71" fillId="78" borderId="0" applyNumberFormat="0" applyBorder="0" applyAlignment="0" applyProtection="0"/>
    <xf numFmtId="0" fontId="71" fillId="70" borderId="0" applyNumberFormat="0" applyBorder="0" applyAlignment="0" applyProtection="0"/>
    <xf numFmtId="0" fontId="70" fillId="79" borderId="0" applyNumberFormat="0" applyBorder="0" applyAlignment="0" applyProtection="0"/>
    <xf numFmtId="0" fontId="72" fillId="70" borderId="0" applyNumberFormat="0" applyBorder="0" applyAlignment="0" applyProtection="0"/>
    <xf numFmtId="0" fontId="73" fillId="80" borderId="45" applyNumberFormat="0" applyAlignment="0" applyProtection="0"/>
    <xf numFmtId="0" fontId="74" fillId="71" borderId="46" applyNumberFormat="0" applyAlignment="0" applyProtection="0"/>
    <xf numFmtId="169" fontId="2" fillId="0" borderId="0" applyFont="0" applyFill="0" applyBorder="0" applyAlignment="0" applyProtection="0"/>
    <xf numFmtId="0" fontId="75" fillId="81" borderId="0" applyNumberFormat="0" applyBorder="0" applyAlignment="0" applyProtection="0"/>
    <xf numFmtId="0" fontId="75" fillId="82" borderId="0" applyNumberFormat="0" applyBorder="0" applyAlignment="0" applyProtection="0"/>
    <xf numFmtId="0" fontId="75" fillId="83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84" borderId="0" applyNumberFormat="0" applyBorder="0" applyAlignment="0" applyProtection="0"/>
    <xf numFmtId="0" fontId="78" fillId="0" borderId="54" applyNumberFormat="0" applyFill="0" applyAlignment="0" applyProtection="0"/>
    <xf numFmtId="0" fontId="79" fillId="0" borderId="48" applyNumberFormat="0" applyFill="0" applyAlignment="0" applyProtection="0"/>
    <xf numFmtId="0" fontId="80" fillId="0" borderId="55" applyNumberFormat="0" applyFill="0" applyAlignment="0" applyProtection="0"/>
    <xf numFmtId="0" fontId="80" fillId="0" borderId="0" applyNumberFormat="0" applyFill="0" applyBorder="0" applyAlignment="0" applyProtection="0"/>
    <xf numFmtId="0" fontId="81" fillId="79" borderId="45" applyNumberFormat="0" applyAlignment="0" applyProtection="0"/>
    <xf numFmtId="0" fontId="82" fillId="0" borderId="56" applyNumberFormat="0" applyFill="0" applyAlignment="0" applyProtection="0"/>
    <xf numFmtId="0" fontId="83" fillId="79" borderId="0" applyNumberFormat="0" applyBorder="0" applyAlignment="0" applyProtection="0"/>
    <xf numFmtId="0" fontId="2" fillId="0" borderId="0"/>
    <xf numFmtId="0" fontId="2" fillId="78" borderId="51" applyNumberFormat="0" applyFont="0" applyAlignment="0" applyProtection="0"/>
    <xf numFmtId="0" fontId="84" fillId="80" borderId="52" applyNumberFormat="0" applyAlignment="0" applyProtection="0"/>
    <xf numFmtId="4" fontId="51" fillId="59" borderId="57" applyNumberFormat="0" applyProtection="0">
      <alignment vertical="center"/>
    </xf>
    <xf numFmtId="4" fontId="85" fillId="59" borderId="57" applyNumberFormat="0" applyProtection="0">
      <alignment vertical="center"/>
    </xf>
    <xf numFmtId="4" fontId="51" fillId="59" borderId="57" applyNumberFormat="0" applyProtection="0">
      <alignment horizontal="left" vertical="center" indent="1"/>
    </xf>
    <xf numFmtId="0" fontId="51" fillId="59" borderId="57" applyNumberFormat="0" applyProtection="0">
      <alignment horizontal="left" vertical="top" indent="1"/>
    </xf>
    <xf numFmtId="4" fontId="51" fillId="61" borderId="0" applyNumberFormat="0" applyProtection="0">
      <alignment horizontal="left" vertical="center" indent="1"/>
    </xf>
    <xf numFmtId="4" fontId="50" fillId="40" borderId="57" applyNumberFormat="0" applyProtection="0">
      <alignment horizontal="right" vertical="center"/>
    </xf>
    <xf numFmtId="4" fontId="50" fillId="46" borderId="57" applyNumberFormat="0" applyProtection="0">
      <alignment horizontal="right" vertical="center"/>
    </xf>
    <xf numFmtId="4" fontId="50" fillId="54" borderId="57" applyNumberFormat="0" applyProtection="0">
      <alignment horizontal="right" vertical="center"/>
    </xf>
    <xf numFmtId="4" fontId="50" fillId="48" borderId="57" applyNumberFormat="0" applyProtection="0">
      <alignment horizontal="right" vertical="center"/>
    </xf>
    <xf numFmtId="4" fontId="50" fillId="52" borderId="57" applyNumberFormat="0" applyProtection="0">
      <alignment horizontal="right" vertical="center"/>
    </xf>
    <xf numFmtId="4" fontId="50" fillId="56" borderId="57" applyNumberFormat="0" applyProtection="0">
      <alignment horizontal="right" vertical="center"/>
    </xf>
    <xf numFmtId="4" fontId="50" fillId="55" borderId="57" applyNumberFormat="0" applyProtection="0">
      <alignment horizontal="right" vertical="center"/>
    </xf>
    <xf numFmtId="4" fontId="50" fillId="85" borderId="57" applyNumberFormat="0" applyProtection="0">
      <alignment horizontal="right" vertical="center"/>
    </xf>
    <xf numFmtId="4" fontId="50" fillId="47" borderId="57" applyNumberFormat="0" applyProtection="0">
      <alignment horizontal="right" vertical="center"/>
    </xf>
    <xf numFmtId="4" fontId="51" fillId="86" borderId="58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4" fontId="86" fillId="63" borderId="0" applyNumberFormat="0" applyProtection="0">
      <alignment horizontal="left" vertical="center" indent="1"/>
    </xf>
    <xf numFmtId="4" fontId="50" fillId="61" borderId="57" applyNumberFormat="0" applyProtection="0">
      <alignment horizontal="right" vertical="center"/>
    </xf>
    <xf numFmtId="4" fontId="50" fillId="87" borderId="0" applyNumberFormat="0" applyProtection="0">
      <alignment horizontal="left" vertical="center" indent="1"/>
    </xf>
    <xf numFmtId="4" fontId="50" fillId="61" borderId="0" applyNumberFormat="0" applyProtection="0">
      <alignment horizontal="left" vertical="center" indent="1"/>
    </xf>
    <xf numFmtId="0" fontId="2" fillId="63" borderId="57" applyNumberFormat="0" applyProtection="0">
      <alignment horizontal="left" vertical="center" indent="1"/>
    </xf>
    <xf numFmtId="0" fontId="2" fillId="63" borderId="57" applyNumberFormat="0" applyProtection="0">
      <alignment horizontal="left" vertical="top" indent="1"/>
    </xf>
    <xf numFmtId="0" fontId="2" fillId="61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top" indent="1"/>
    </xf>
    <xf numFmtId="0" fontId="2" fillId="45" borderId="57" applyNumberFormat="0" applyProtection="0">
      <alignment horizontal="left" vertical="center" indent="1"/>
    </xf>
    <xf numFmtId="0" fontId="2" fillId="45" borderId="57" applyNumberFormat="0" applyProtection="0">
      <alignment horizontal="left" vertical="top" indent="1"/>
    </xf>
    <xf numFmtId="0" fontId="2" fillId="87" borderId="57" applyNumberFormat="0" applyProtection="0">
      <alignment horizontal="left" vertical="center" indent="1"/>
    </xf>
    <xf numFmtId="0" fontId="2" fillId="87" borderId="57" applyNumberFormat="0" applyProtection="0">
      <alignment horizontal="left" vertical="top" indent="1"/>
    </xf>
    <xf numFmtId="0" fontId="2" fillId="62" borderId="59" applyNumberFormat="0">
      <protection locked="0"/>
    </xf>
    <xf numFmtId="4" fontId="50" fillId="60" borderId="57" applyNumberFormat="0" applyProtection="0">
      <alignment vertical="center"/>
    </xf>
    <xf numFmtId="4" fontId="87" fillId="60" borderId="57" applyNumberFormat="0" applyProtection="0">
      <alignment vertical="center"/>
    </xf>
    <xf numFmtId="4" fontId="50" fillId="60" borderId="57" applyNumberFormat="0" applyProtection="0">
      <alignment horizontal="left" vertical="center" indent="1"/>
    </xf>
    <xf numFmtId="0" fontId="50" fillId="60" borderId="57" applyNumberFormat="0" applyProtection="0">
      <alignment horizontal="left" vertical="top" indent="1"/>
    </xf>
    <xf numFmtId="4" fontId="50" fillId="87" borderId="57" applyNumberFormat="0" applyProtection="0">
      <alignment horizontal="right" vertical="center"/>
    </xf>
    <xf numFmtId="4" fontId="87" fillId="87" borderId="57" applyNumberFormat="0" applyProtection="0">
      <alignment horizontal="right" vertical="center"/>
    </xf>
    <xf numFmtId="4" fontId="50" fillId="61" borderId="57" applyNumberFormat="0" applyProtection="0">
      <alignment horizontal="left" vertical="center" indent="1"/>
    </xf>
    <xf numFmtId="0" fontId="50" fillId="61" borderId="57" applyNumberFormat="0" applyProtection="0">
      <alignment horizontal="left" vertical="top" indent="1"/>
    </xf>
    <xf numFmtId="4" fontId="88" fillId="88" borderId="0" applyNumberFormat="0" applyProtection="0">
      <alignment horizontal="left" vertical="center" indent="1"/>
    </xf>
    <xf numFmtId="4" fontId="89" fillId="87" borderId="57" applyNumberFormat="0" applyProtection="0">
      <alignment horizontal="right"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60" applyNumberFormat="0" applyFill="0" applyAlignment="0" applyProtection="0"/>
    <xf numFmtId="0" fontId="91" fillId="0" borderId="0" applyNumberFormat="0" applyFill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0" fontId="1" fillId="0" borderId="0"/>
    <xf numFmtId="0" fontId="1" fillId="14" borderId="43" applyNumberFormat="0" applyFont="0" applyAlignment="0" applyProtection="0"/>
    <xf numFmtId="170" fontId="1" fillId="0" borderId="0" applyFont="0" applyFill="0" applyBorder="0" applyAlignment="0" applyProtection="0"/>
    <xf numFmtId="0" fontId="4" fillId="89" borderId="0"/>
    <xf numFmtId="0" fontId="71" fillId="90" borderId="0" applyNumberFormat="0" applyBorder="0" applyAlignment="0" applyProtection="0"/>
    <xf numFmtId="0" fontId="71" fillId="74" borderId="0" applyNumberFormat="0" applyBorder="0" applyAlignment="0" applyProtection="0"/>
    <xf numFmtId="0" fontId="70" fillId="91" borderId="0" applyNumberFormat="0" applyBorder="0" applyAlignment="0" applyProtection="0"/>
    <xf numFmtId="0" fontId="71" fillId="92" borderId="0" applyNumberFormat="0" applyBorder="0" applyAlignment="0" applyProtection="0"/>
    <xf numFmtId="0" fontId="71" fillId="73" borderId="0" applyNumberFormat="0" applyBorder="0" applyAlignment="0" applyProtection="0"/>
    <xf numFmtId="0" fontId="70" fillId="70" borderId="0" applyNumberFormat="0" applyBorder="0" applyAlignment="0" applyProtection="0"/>
    <xf numFmtId="0" fontId="71" fillId="93" borderId="0" applyNumberFormat="0" applyBorder="0" applyAlignment="0" applyProtection="0"/>
    <xf numFmtId="0" fontId="71" fillId="94" borderId="0" applyNumberFormat="0" applyBorder="0" applyAlignment="0" applyProtection="0"/>
    <xf numFmtId="0" fontId="70" fillId="95" borderId="0" applyNumberFormat="0" applyBorder="0" applyAlignment="0" applyProtection="0"/>
    <xf numFmtId="0" fontId="71" fillId="92" borderId="0" applyNumberFormat="0" applyBorder="0" applyAlignment="0" applyProtection="0"/>
    <xf numFmtId="0" fontId="71" fillId="71" borderId="0" applyNumberFormat="0" applyBorder="0" applyAlignment="0" applyProtection="0"/>
    <xf numFmtId="0" fontId="70" fillId="73" borderId="0" applyNumberFormat="0" applyBorder="0" applyAlignment="0" applyProtection="0"/>
    <xf numFmtId="0" fontId="71" fillId="72" borderId="0" applyNumberFormat="0" applyBorder="0" applyAlignment="0" applyProtection="0"/>
    <xf numFmtId="0" fontId="70" fillId="91" borderId="0" applyNumberFormat="0" applyBorder="0" applyAlignment="0" applyProtection="0"/>
    <xf numFmtId="0" fontId="71" fillId="79" borderId="0" applyNumberFormat="0" applyBorder="0" applyAlignment="0" applyProtection="0"/>
    <xf numFmtId="0" fontId="70" fillId="96" borderId="0" applyNumberFormat="0" applyBorder="0" applyAlignment="0" applyProtection="0"/>
    <xf numFmtId="0" fontId="75" fillId="97" borderId="0" applyNumberFormat="0" applyBorder="0" applyAlignment="0" applyProtection="0"/>
    <xf numFmtId="0" fontId="75" fillId="98" borderId="0" applyNumberFormat="0" applyBorder="0" applyAlignment="0" applyProtection="0"/>
    <xf numFmtId="4" fontId="4" fillId="59" borderId="61" applyNumberFormat="0" applyProtection="0">
      <alignment vertical="center"/>
    </xf>
    <xf numFmtId="4" fontId="97" fillId="99" borderId="61" applyNumberFormat="0" applyProtection="0">
      <alignment vertical="center"/>
    </xf>
    <xf numFmtId="4" fontId="4" fillId="99" borderId="61" applyNumberFormat="0" applyProtection="0">
      <alignment horizontal="left" vertical="center" indent="1"/>
    </xf>
    <xf numFmtId="0" fontId="94" fillId="59" borderId="57" applyNumberFormat="0" applyProtection="0">
      <alignment horizontal="left" vertical="top" indent="1"/>
    </xf>
    <xf numFmtId="4" fontId="4" fillId="51" borderId="61" applyNumberFormat="0" applyProtection="0">
      <alignment horizontal="left" vertical="center" indent="1"/>
    </xf>
    <xf numFmtId="4" fontId="4" fillId="40" borderId="61" applyNumberFormat="0" applyProtection="0">
      <alignment horizontal="right" vertical="center"/>
    </xf>
    <xf numFmtId="4" fontId="4" fillId="100" borderId="61" applyNumberFormat="0" applyProtection="0">
      <alignment horizontal="right" vertical="center"/>
    </xf>
    <xf numFmtId="4" fontId="4" fillId="54" borderId="62" applyNumberFormat="0" applyProtection="0">
      <alignment horizontal="right" vertical="center"/>
    </xf>
    <xf numFmtId="4" fontId="4" fillId="48" borderId="61" applyNumberFormat="0" applyProtection="0">
      <alignment horizontal="right" vertical="center"/>
    </xf>
    <xf numFmtId="4" fontId="4" fillId="52" borderId="61" applyNumberFormat="0" applyProtection="0">
      <alignment horizontal="right" vertical="center"/>
    </xf>
    <xf numFmtId="4" fontId="4" fillId="56" borderId="61" applyNumberFormat="0" applyProtection="0">
      <alignment horizontal="right" vertical="center"/>
    </xf>
    <xf numFmtId="4" fontId="4" fillId="55" borderId="61" applyNumberFormat="0" applyProtection="0">
      <alignment horizontal="right" vertical="center"/>
    </xf>
    <xf numFmtId="4" fontId="4" fillId="85" borderId="61" applyNumberFormat="0" applyProtection="0">
      <alignment horizontal="right" vertical="center"/>
    </xf>
    <xf numFmtId="4" fontId="4" fillId="47" borderId="61" applyNumberFormat="0" applyProtection="0">
      <alignment horizontal="right" vertical="center"/>
    </xf>
    <xf numFmtId="4" fontId="4" fillId="86" borderId="62" applyNumberFormat="0" applyProtection="0">
      <alignment horizontal="left" vertical="center" indent="1"/>
    </xf>
    <xf numFmtId="4" fontId="2" fillId="63" borderId="62" applyNumberFormat="0" applyProtection="0">
      <alignment horizontal="left" vertical="center" indent="1"/>
    </xf>
    <xf numFmtId="4" fontId="2" fillId="63" borderId="62" applyNumberFormat="0" applyProtection="0">
      <alignment horizontal="left" vertical="center" indent="1"/>
    </xf>
    <xf numFmtId="4" fontId="4" fillId="61" borderId="61" applyNumberFormat="0" applyProtection="0">
      <alignment horizontal="right" vertical="center"/>
    </xf>
    <xf numFmtId="4" fontId="4" fillId="87" borderId="62" applyNumberFormat="0" applyProtection="0">
      <alignment horizontal="left" vertical="center" indent="1"/>
    </xf>
    <xf numFmtId="4" fontId="4" fillId="61" borderId="62" applyNumberFormat="0" applyProtection="0">
      <alignment horizontal="left" vertical="center" indent="1"/>
    </xf>
    <xf numFmtId="0" fontId="4" fillId="57" borderId="61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101" borderId="61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61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61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92" fillId="63" borderId="64" applyBorder="0"/>
    <xf numFmtId="4" fontId="93" fillId="60" borderId="57" applyNumberFormat="0" applyProtection="0">
      <alignment vertical="center"/>
    </xf>
    <xf numFmtId="4" fontId="97" fillId="102" borderId="59" applyNumberFormat="0" applyProtection="0">
      <alignment vertical="center"/>
    </xf>
    <xf numFmtId="4" fontId="93" fillId="57" borderId="57" applyNumberFormat="0" applyProtection="0">
      <alignment horizontal="left" vertical="center" indent="1"/>
    </xf>
    <xf numFmtId="0" fontId="93" fillId="60" borderId="57" applyNumberFormat="0" applyProtection="0">
      <alignment horizontal="left" vertical="top" indent="1"/>
    </xf>
    <xf numFmtId="4" fontId="4" fillId="0" borderId="61" applyNumberFormat="0" applyProtection="0">
      <alignment horizontal="right" vertical="center"/>
    </xf>
    <xf numFmtId="4" fontId="97" fillId="103" borderId="61" applyNumberFormat="0" applyProtection="0">
      <alignment horizontal="right" vertical="center"/>
    </xf>
    <xf numFmtId="4" fontId="4" fillId="51" borderId="61" applyNumberFormat="0" applyProtection="0">
      <alignment horizontal="left" vertical="center" indent="1"/>
    </xf>
    <xf numFmtId="0" fontId="93" fillId="61" borderId="57" applyNumberFormat="0" applyProtection="0">
      <alignment horizontal="left" vertical="top" indent="1"/>
    </xf>
    <xf numFmtId="4" fontId="95" fillId="88" borderId="62" applyNumberFormat="0" applyProtection="0">
      <alignment horizontal="left" vertical="center" indent="1"/>
    </xf>
    <xf numFmtId="0" fontId="4" fillId="104" borderId="59"/>
    <xf numFmtId="4" fontId="96" fillId="62" borderId="61" applyNumberFormat="0" applyProtection="0">
      <alignment horizontal="right" vertical="center"/>
    </xf>
    <xf numFmtId="0" fontId="33" fillId="0" borderId="0"/>
    <xf numFmtId="0" fontId="99" fillId="108" borderId="61" applyNumberFormat="0" applyAlignment="0" applyProtection="0"/>
    <xf numFmtId="0" fontId="74" fillId="106" borderId="46" applyNumberFormat="0" applyAlignment="0" applyProtection="0"/>
    <xf numFmtId="0" fontId="71" fillId="94" borderId="0" applyNumberFormat="0" applyBorder="0" applyAlignment="0" applyProtection="0"/>
    <xf numFmtId="0" fontId="78" fillId="0" borderId="54" applyNumberFormat="0" applyFill="0" applyAlignment="0" applyProtection="0"/>
    <xf numFmtId="0" fontId="79" fillId="0" borderId="65" applyNumberFormat="0" applyFill="0" applyAlignment="0" applyProtection="0"/>
    <xf numFmtId="0" fontId="80" fillId="0" borderId="66" applyNumberFormat="0" applyFill="0" applyAlignment="0" applyProtection="0"/>
    <xf numFmtId="0" fontId="80" fillId="0" borderId="0" applyNumberFormat="0" applyFill="0" applyBorder="0" applyAlignment="0" applyProtection="0"/>
    <xf numFmtId="0" fontId="81" fillId="79" borderId="61" applyNumberFormat="0" applyAlignment="0" applyProtection="0"/>
    <xf numFmtId="0" fontId="77" fillId="0" borderId="67" applyNumberFormat="0" applyFill="0" applyAlignment="0" applyProtection="0"/>
    <xf numFmtId="0" fontId="77" fillId="79" borderId="0" applyNumberFormat="0" applyBorder="0" applyAlignment="0" applyProtection="0"/>
    <xf numFmtId="0" fontId="4" fillId="78" borderId="61" applyNumberFormat="0" applyFont="0" applyAlignment="0" applyProtection="0"/>
    <xf numFmtId="4" fontId="4" fillId="59" borderId="61" applyNumberFormat="0" applyProtection="0">
      <alignment vertical="center"/>
    </xf>
    <xf numFmtId="4" fontId="4" fillId="99" borderId="61" applyNumberFormat="0" applyProtection="0">
      <alignment horizontal="left" vertical="center" indent="1"/>
    </xf>
    <xf numFmtId="4" fontId="4" fillId="51" borderId="61" applyNumberFormat="0" applyProtection="0">
      <alignment horizontal="left" vertical="center" indent="1"/>
    </xf>
    <xf numFmtId="4" fontId="4" fillId="40" borderId="61" applyNumberFormat="0" applyProtection="0">
      <alignment horizontal="right" vertical="center"/>
    </xf>
    <xf numFmtId="4" fontId="4" fillId="100" borderId="61" applyNumberFormat="0" applyProtection="0">
      <alignment horizontal="right" vertical="center"/>
    </xf>
    <xf numFmtId="4" fontId="4" fillId="54" borderId="62" applyNumberFormat="0" applyProtection="0">
      <alignment horizontal="right" vertical="center"/>
    </xf>
    <xf numFmtId="4" fontId="4" fillId="48" borderId="61" applyNumberFormat="0" applyProtection="0">
      <alignment horizontal="right" vertical="center"/>
    </xf>
    <xf numFmtId="4" fontId="4" fillId="52" borderId="61" applyNumberFormat="0" applyProtection="0">
      <alignment horizontal="right" vertical="center"/>
    </xf>
    <xf numFmtId="4" fontId="4" fillId="56" borderId="61" applyNumberFormat="0" applyProtection="0">
      <alignment horizontal="right" vertical="center"/>
    </xf>
    <xf numFmtId="4" fontId="4" fillId="55" borderId="61" applyNumberFormat="0" applyProtection="0">
      <alignment horizontal="right" vertical="center"/>
    </xf>
    <xf numFmtId="4" fontId="4" fillId="85" borderId="61" applyNumberFormat="0" applyProtection="0">
      <alignment horizontal="right" vertical="center"/>
    </xf>
    <xf numFmtId="4" fontId="4" fillId="47" borderId="61" applyNumberFormat="0" applyProtection="0">
      <alignment horizontal="right" vertical="center"/>
    </xf>
    <xf numFmtId="4" fontId="4" fillId="86" borderId="62" applyNumberFormat="0" applyProtection="0">
      <alignment horizontal="left" vertical="center" indent="1"/>
    </xf>
    <xf numFmtId="4" fontId="4" fillId="61" borderId="61" applyNumberFormat="0" applyProtection="0">
      <alignment horizontal="right" vertical="center"/>
    </xf>
    <xf numFmtId="4" fontId="4" fillId="87" borderId="62" applyNumberFormat="0" applyProtection="0">
      <alignment horizontal="left" vertical="center" indent="1"/>
    </xf>
    <xf numFmtId="4" fontId="4" fillId="61" borderId="62" applyNumberFormat="0" applyProtection="0">
      <alignment horizontal="left" vertical="center" indent="1"/>
    </xf>
    <xf numFmtId="0" fontId="4" fillId="57" borderId="61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101" borderId="61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61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61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4" fontId="4" fillId="0" borderId="61" applyNumberFormat="0" applyProtection="0">
      <alignment horizontal="right" vertical="center"/>
    </xf>
    <xf numFmtId="4" fontId="4" fillId="51" borderId="61" applyNumberFormat="0" applyProtection="0">
      <alignment horizontal="left" vertical="center" indent="1"/>
    </xf>
    <xf numFmtId="0" fontId="4" fillId="104" borderId="59"/>
    <xf numFmtId="0" fontId="84" fillId="108" borderId="52" applyNumberFormat="0" applyAlignment="0" applyProtection="0"/>
    <xf numFmtId="0" fontId="98" fillId="78" borderId="0" applyNumberFormat="0" applyBorder="0" applyAlignment="0" applyProtection="0"/>
    <xf numFmtId="0" fontId="70" fillId="107" borderId="0" applyNumberFormat="0" applyBorder="0" applyAlignment="0" applyProtection="0"/>
    <xf numFmtId="0" fontId="70" fillId="91" borderId="0" applyNumberFormat="0" applyBorder="0" applyAlignment="0" applyProtection="0"/>
    <xf numFmtId="0" fontId="70" fillId="106" borderId="0" applyNumberFormat="0" applyBorder="0" applyAlignment="0" applyProtection="0"/>
    <xf numFmtId="0" fontId="70" fillId="105" borderId="0" applyNumberFormat="0" applyBorder="0" applyAlignment="0" applyProtection="0"/>
    <xf numFmtId="0" fontId="70" fillId="68" borderId="0" applyNumberFormat="0" applyBorder="0" applyAlignment="0" applyProtection="0"/>
    <xf numFmtId="0" fontId="70" fillId="64" borderId="0" applyNumberFormat="0" applyBorder="0" applyAlignment="0" applyProtection="0"/>
    <xf numFmtId="0" fontId="75" fillId="0" borderId="60" applyNumberFormat="0" applyFill="0" applyAlignment="0" applyProtection="0"/>
    <xf numFmtId="0" fontId="100" fillId="0" borderId="0" applyNumberFormat="0" applyFill="0" applyBorder="0" applyAlignment="0" applyProtection="0"/>
    <xf numFmtId="0" fontId="2" fillId="0" borderId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2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52" fillId="60" borderId="51" applyNumberFormat="0" applyFont="0" applyAlignment="0" applyProtection="0"/>
    <xf numFmtId="0" fontId="55" fillId="57" borderId="45" applyNumberFormat="0" applyAlignment="0" applyProtection="0"/>
    <xf numFmtId="0" fontId="58" fillId="41" borderId="0" applyNumberFormat="0" applyBorder="0" applyAlignment="0" applyProtection="0"/>
    <xf numFmtId="0" fontId="6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1" fillId="0" borderId="0" applyNumberFormat="0" applyFill="0" applyBorder="0" applyAlignment="0" applyProtection="0"/>
    <xf numFmtId="0" fontId="64" fillId="59" borderId="0" applyNumberFormat="0" applyBorder="0" applyAlignment="0" applyProtection="0"/>
    <xf numFmtId="0" fontId="67" fillId="0" borderId="53" applyNumberFormat="0" applyFill="0" applyAlignment="0" applyProtection="0"/>
    <xf numFmtId="0" fontId="65" fillId="57" borderId="52" applyNumberFormat="0" applyAlignment="0" applyProtection="0"/>
    <xf numFmtId="0" fontId="62" fillId="44" borderId="45" applyNumberFormat="0" applyAlignment="0" applyProtection="0"/>
    <xf numFmtId="0" fontId="54" fillId="40" borderId="0" applyNumberFormat="0" applyBorder="0" applyAlignment="0" applyProtection="0"/>
    <xf numFmtId="0" fontId="56" fillId="58" borderId="46" applyNumberFormat="0" applyAlignment="0" applyProtection="0"/>
    <xf numFmtId="0" fontId="63" fillId="0" borderId="50" applyNumberFormat="0" applyFill="0" applyAlignment="0" applyProtection="0"/>
    <xf numFmtId="0" fontId="4" fillId="89" borderId="0"/>
    <xf numFmtId="0" fontId="4" fillId="78" borderId="61" applyNumberFormat="0" applyFont="0" applyAlignment="0" applyProtection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4" fontId="50" fillId="87" borderId="0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4" fontId="50" fillId="56" borderId="57" applyNumberFormat="0" applyProtection="0">
      <alignment horizontal="right" vertical="center"/>
    </xf>
    <xf numFmtId="4" fontId="50" fillId="60" borderId="57" applyNumberFormat="0" applyProtection="0">
      <alignment vertical="center"/>
    </xf>
    <xf numFmtId="0" fontId="2" fillId="87" borderId="57" applyNumberFormat="0" applyProtection="0">
      <alignment horizontal="left" vertical="center" indent="1"/>
    </xf>
    <xf numFmtId="4" fontId="50" fillId="40" borderId="57" applyNumberFormat="0" applyProtection="0">
      <alignment horizontal="right" vertical="center"/>
    </xf>
    <xf numFmtId="4" fontId="51" fillId="61" borderId="0" applyNumberFormat="0" applyProtection="0">
      <alignment horizontal="left" vertical="center" indent="1"/>
    </xf>
    <xf numFmtId="4" fontId="51" fillId="59" borderId="57" applyNumberFormat="0" applyProtection="0">
      <alignment vertical="center"/>
    </xf>
    <xf numFmtId="4" fontId="50" fillId="48" borderId="57" applyNumberFormat="0" applyProtection="0">
      <alignment horizontal="right" vertical="center"/>
    </xf>
    <xf numFmtId="4" fontId="50" fillId="47" borderId="57" applyNumberFormat="0" applyProtection="0">
      <alignment horizontal="right" vertical="center"/>
    </xf>
    <xf numFmtId="0" fontId="51" fillId="59" borderId="57" applyNumberFormat="0" applyProtection="0">
      <alignment horizontal="left" vertical="top" indent="1"/>
    </xf>
    <xf numFmtId="4" fontId="50" fillId="55" borderId="57" applyNumberFormat="0" applyProtection="0">
      <alignment horizontal="right" vertical="center"/>
    </xf>
    <xf numFmtId="0" fontId="50" fillId="61" borderId="57" applyNumberFormat="0" applyProtection="0">
      <alignment horizontal="left" vertical="top" indent="1"/>
    </xf>
    <xf numFmtId="0" fontId="2" fillId="45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center" indent="1"/>
    </xf>
    <xf numFmtId="4" fontId="50" fillId="61" borderId="57" applyNumberFormat="0" applyProtection="0">
      <alignment horizontal="left" vertical="center" indent="1"/>
    </xf>
    <xf numFmtId="0" fontId="2" fillId="63" borderId="57" applyNumberFormat="0" applyProtection="0">
      <alignment horizontal="left" vertical="top" indent="1"/>
    </xf>
    <xf numFmtId="0" fontId="2" fillId="63" borderId="57" applyNumberFormat="0" applyProtection="0">
      <alignment horizontal="left" vertical="center" indent="1"/>
    </xf>
    <xf numFmtId="4" fontId="51" fillId="59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top" indent="1"/>
    </xf>
    <xf numFmtId="0" fontId="2" fillId="87" borderId="57" applyNumberFormat="0" applyProtection="0">
      <alignment horizontal="left" vertical="top" indent="1"/>
    </xf>
    <xf numFmtId="4" fontId="50" fillId="46" borderId="57" applyNumberFormat="0" applyProtection="0">
      <alignment horizontal="right" vertical="center"/>
    </xf>
    <xf numFmtId="4" fontId="88" fillId="88" borderId="0" applyNumberFormat="0" applyProtection="0">
      <alignment horizontal="left" vertical="center" indent="1"/>
    </xf>
    <xf numFmtId="4" fontId="50" fillId="61" borderId="0" applyNumberFormat="0" applyProtection="0">
      <alignment horizontal="left" vertical="center" indent="1"/>
    </xf>
    <xf numFmtId="0" fontId="2" fillId="45" borderId="57" applyNumberFormat="0" applyProtection="0">
      <alignment horizontal="left" vertical="top" indent="1"/>
    </xf>
    <xf numFmtId="4" fontId="50" fillId="61" borderId="57" applyNumberFormat="0" applyProtection="0">
      <alignment horizontal="right" vertical="center"/>
    </xf>
    <xf numFmtId="4" fontId="50" fillId="52" borderId="57" applyNumberFormat="0" applyProtection="0">
      <alignment horizontal="right" vertical="center"/>
    </xf>
    <xf numFmtId="4" fontId="50" fillId="87" borderId="57" applyNumberFormat="0" applyProtection="0">
      <alignment horizontal="right" vertical="center"/>
    </xf>
    <xf numFmtId="0" fontId="50" fillId="60" borderId="57" applyNumberFormat="0" applyProtection="0">
      <alignment horizontal="left" vertical="top" indent="1"/>
    </xf>
    <xf numFmtId="4" fontId="50" fillId="60" borderId="57" applyNumberFormat="0" applyProtection="0">
      <alignment horizontal="left" vertical="center" indent="1"/>
    </xf>
    <xf numFmtId="4" fontId="87" fillId="87" borderId="57" applyNumberFormat="0" applyProtection="0">
      <alignment horizontal="right" vertical="center"/>
    </xf>
    <xf numFmtId="4" fontId="89" fillId="87" borderId="57" applyNumberFormat="0" applyProtection="0">
      <alignment horizontal="right" vertical="center"/>
    </xf>
    <xf numFmtId="4" fontId="50" fillId="85" borderId="57" applyNumberFormat="0" applyProtection="0">
      <alignment horizontal="right" vertical="center"/>
    </xf>
    <xf numFmtId="4" fontId="85" fillId="59" borderId="57" applyNumberFormat="0" applyProtection="0">
      <alignment vertical="center"/>
    </xf>
    <xf numFmtId="4" fontId="86" fillId="63" borderId="0" applyNumberFormat="0" applyProtection="0">
      <alignment horizontal="left" vertical="center" indent="1"/>
    </xf>
    <xf numFmtId="0" fontId="2" fillId="62" borderId="59" applyNumberFormat="0">
      <protection locked="0"/>
    </xf>
    <xf numFmtId="4" fontId="87" fillId="60" borderId="57" applyNumberFormat="0" applyProtection="0">
      <alignment vertical="center"/>
    </xf>
    <xf numFmtId="4" fontId="50" fillId="54" borderId="57" applyNumberFormat="0" applyProtection="0">
      <alignment horizontal="right" vertical="center"/>
    </xf>
    <xf numFmtId="4" fontId="51" fillId="86" borderId="58" applyNumberFormat="0" applyProtection="0">
      <alignment horizontal="left" vertical="center" indent="1"/>
    </xf>
    <xf numFmtId="0" fontId="4" fillId="89" borderId="0"/>
    <xf numFmtId="0" fontId="4" fillId="89" borderId="0"/>
    <xf numFmtId="4" fontId="4" fillId="59" borderId="61" applyNumberFormat="0" applyProtection="0">
      <alignment vertical="center"/>
    </xf>
    <xf numFmtId="4" fontId="4" fillId="99" borderId="61" applyNumberFormat="0" applyProtection="0">
      <alignment horizontal="left" vertical="center" indent="1"/>
    </xf>
    <xf numFmtId="4" fontId="4" fillId="51" borderId="61" applyNumberFormat="0" applyProtection="0">
      <alignment horizontal="left" vertical="center" indent="1"/>
    </xf>
    <xf numFmtId="4" fontId="4" fillId="40" borderId="61" applyNumberFormat="0" applyProtection="0">
      <alignment horizontal="right" vertical="center"/>
    </xf>
    <xf numFmtId="4" fontId="4" fillId="100" borderId="61" applyNumberFormat="0" applyProtection="0">
      <alignment horizontal="right" vertical="center"/>
    </xf>
    <xf numFmtId="4" fontId="4" fillId="54" borderId="62" applyNumberFormat="0" applyProtection="0">
      <alignment horizontal="right" vertical="center"/>
    </xf>
    <xf numFmtId="4" fontId="4" fillId="48" borderId="61" applyNumberFormat="0" applyProtection="0">
      <alignment horizontal="right" vertical="center"/>
    </xf>
    <xf numFmtId="4" fontId="4" fillId="52" borderId="61" applyNumberFormat="0" applyProtection="0">
      <alignment horizontal="right" vertical="center"/>
    </xf>
    <xf numFmtId="4" fontId="4" fillId="56" borderId="61" applyNumberFormat="0" applyProtection="0">
      <alignment horizontal="right" vertical="center"/>
    </xf>
    <xf numFmtId="4" fontId="4" fillId="55" borderId="61" applyNumberFormat="0" applyProtection="0">
      <alignment horizontal="right" vertical="center"/>
    </xf>
    <xf numFmtId="4" fontId="4" fillId="85" borderId="61" applyNumberFormat="0" applyProtection="0">
      <alignment horizontal="right" vertical="center"/>
    </xf>
    <xf numFmtId="4" fontId="4" fillId="47" borderId="61" applyNumberFormat="0" applyProtection="0">
      <alignment horizontal="right" vertical="center"/>
    </xf>
    <xf numFmtId="4" fontId="4" fillId="86" borderId="62" applyNumberFormat="0" applyProtection="0">
      <alignment horizontal="left" vertical="center" indent="1"/>
    </xf>
    <xf numFmtId="4" fontId="4" fillId="61" borderId="61" applyNumberFormat="0" applyProtection="0">
      <alignment horizontal="right" vertical="center"/>
    </xf>
    <xf numFmtId="4" fontId="4" fillId="87" borderId="62" applyNumberFormat="0" applyProtection="0">
      <alignment horizontal="left" vertical="center" indent="1"/>
    </xf>
    <xf numFmtId="4" fontId="4" fillId="61" borderId="62" applyNumberFormat="0" applyProtection="0">
      <alignment horizontal="left" vertical="center" indent="1"/>
    </xf>
    <xf numFmtId="0" fontId="4" fillId="57" borderId="61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101" borderId="61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61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61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4" fontId="4" fillId="0" borderId="61" applyNumberFormat="0" applyProtection="0">
      <alignment horizontal="right" vertical="center"/>
    </xf>
    <xf numFmtId="4" fontId="4" fillId="51" borderId="61" applyNumberFormat="0" applyProtection="0">
      <alignment horizontal="left" vertical="center" indent="1"/>
    </xf>
    <xf numFmtId="0" fontId="4" fillId="104" borderId="59"/>
    <xf numFmtId="0" fontId="4" fillId="89" borderId="0"/>
    <xf numFmtId="0" fontId="4" fillId="89" borderId="0"/>
    <xf numFmtId="0" fontId="4" fillId="89" borderId="0"/>
    <xf numFmtId="0" fontId="4" fillId="89" borderId="0"/>
    <xf numFmtId="0" fontId="1" fillId="0" borderId="0"/>
    <xf numFmtId="9" fontId="1" fillId="0" borderId="0" applyFont="0" applyFill="0" applyBorder="0" applyAlignment="0" applyProtection="0"/>
    <xf numFmtId="4" fontId="4" fillId="59" borderId="61" applyNumberFormat="0" applyProtection="0">
      <alignment vertical="center"/>
    </xf>
    <xf numFmtId="4" fontId="4" fillId="99" borderId="61" applyNumberFormat="0" applyProtection="0">
      <alignment horizontal="left" vertical="center" indent="1"/>
    </xf>
    <xf numFmtId="4" fontId="4" fillId="51" borderId="61" applyNumberFormat="0" applyProtection="0">
      <alignment horizontal="left" vertical="center" indent="1"/>
    </xf>
    <xf numFmtId="4" fontId="4" fillId="40" borderId="61" applyNumberFormat="0" applyProtection="0">
      <alignment horizontal="right" vertical="center"/>
    </xf>
    <xf numFmtId="4" fontId="4" fillId="100" borderId="61" applyNumberFormat="0" applyProtection="0">
      <alignment horizontal="right" vertical="center"/>
    </xf>
    <xf numFmtId="4" fontId="4" fillId="54" borderId="62" applyNumberFormat="0" applyProtection="0">
      <alignment horizontal="right" vertical="center"/>
    </xf>
    <xf numFmtId="4" fontId="4" fillId="48" borderId="61" applyNumberFormat="0" applyProtection="0">
      <alignment horizontal="right" vertical="center"/>
    </xf>
    <xf numFmtId="4" fontId="4" fillId="52" borderId="61" applyNumberFormat="0" applyProtection="0">
      <alignment horizontal="right" vertical="center"/>
    </xf>
    <xf numFmtId="4" fontId="4" fillId="56" borderId="61" applyNumberFormat="0" applyProtection="0">
      <alignment horizontal="right" vertical="center"/>
    </xf>
    <xf numFmtId="4" fontId="4" fillId="55" borderId="61" applyNumberFormat="0" applyProtection="0">
      <alignment horizontal="right" vertical="center"/>
    </xf>
    <xf numFmtId="4" fontId="4" fillId="85" borderId="61" applyNumberFormat="0" applyProtection="0">
      <alignment horizontal="right" vertical="center"/>
    </xf>
    <xf numFmtId="4" fontId="4" fillId="47" borderId="61" applyNumberFormat="0" applyProtection="0">
      <alignment horizontal="right" vertical="center"/>
    </xf>
    <xf numFmtId="4" fontId="4" fillId="86" borderId="62" applyNumberFormat="0" applyProtection="0">
      <alignment horizontal="left" vertical="center" indent="1"/>
    </xf>
    <xf numFmtId="4" fontId="4" fillId="61" borderId="61" applyNumberFormat="0" applyProtection="0">
      <alignment horizontal="right" vertical="center"/>
    </xf>
    <xf numFmtId="4" fontId="4" fillId="87" borderId="62" applyNumberFormat="0" applyProtection="0">
      <alignment horizontal="left" vertical="center" indent="1"/>
    </xf>
    <xf numFmtId="4" fontId="4" fillId="61" borderId="62" applyNumberFormat="0" applyProtection="0">
      <alignment horizontal="left" vertical="center" indent="1"/>
    </xf>
    <xf numFmtId="0" fontId="4" fillId="57" borderId="61" applyNumberFormat="0" applyProtection="0">
      <alignment horizontal="left" vertical="center" indent="1"/>
    </xf>
    <xf numFmtId="0" fontId="4" fillId="101" borderId="61" applyNumberFormat="0" applyProtection="0">
      <alignment horizontal="left" vertical="center" indent="1"/>
    </xf>
    <xf numFmtId="0" fontId="4" fillId="45" borderId="61" applyNumberFormat="0" applyProtection="0">
      <alignment horizontal="left" vertical="center" indent="1"/>
    </xf>
    <xf numFmtId="0" fontId="4" fillId="87" borderId="61" applyNumberFormat="0" applyProtection="0">
      <alignment horizontal="left" vertical="center" indent="1"/>
    </xf>
    <xf numFmtId="4" fontId="4" fillId="0" borderId="61" applyNumberFormat="0" applyProtection="0">
      <alignment horizontal="right" vertical="center"/>
    </xf>
    <xf numFmtId="4" fontId="4" fillId="51" borderId="61" applyNumberFormat="0" applyProtection="0">
      <alignment horizontal="left" vertical="center" indent="1"/>
    </xf>
    <xf numFmtId="0" fontId="4" fillId="104" borderId="59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9" applyNumberFormat="0" applyAlignment="0" applyProtection="0"/>
    <xf numFmtId="0" fontId="42" fillId="12" borderId="40" applyNumberFormat="0" applyAlignment="0" applyProtection="0"/>
    <xf numFmtId="0" fontId="43" fillId="12" borderId="39" applyNumberFormat="0" applyAlignment="0" applyProtection="0"/>
    <xf numFmtId="0" fontId="44" fillId="0" borderId="41" applyNumberFormat="0" applyFill="0" applyAlignment="0" applyProtection="0"/>
    <xf numFmtId="0" fontId="45" fillId="13" borderId="42" applyNumberFormat="0" applyAlignment="0" applyProtection="0"/>
    <xf numFmtId="0" fontId="46" fillId="0" borderId="0" applyNumberFormat="0" applyFill="0" applyBorder="0" applyAlignment="0" applyProtection="0"/>
    <xf numFmtId="0" fontId="1" fillId="14" borderId="43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44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0" fontId="2" fillId="60" borderId="51" applyNumberFormat="0" applyFont="0" applyAlignment="0" applyProtection="0"/>
    <xf numFmtId="9" fontId="2" fillId="0" borderId="0" applyFont="0" applyFill="0" applyBorder="0" applyAlignment="0" applyProtection="0"/>
    <xf numFmtId="0" fontId="4" fillId="89" borderId="0"/>
    <xf numFmtId="0" fontId="4" fillId="78" borderId="61" applyNumberFormat="0" applyFont="0" applyAlignment="0" applyProtection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1" fillId="0" borderId="0"/>
    <xf numFmtId="9" fontId="1" fillId="0" borderId="0" applyFont="0" applyFill="0" applyBorder="0" applyAlignment="0" applyProtection="0"/>
    <xf numFmtId="4" fontId="4" fillId="59" borderId="61" applyNumberFormat="0" applyProtection="0">
      <alignment vertical="center"/>
    </xf>
    <xf numFmtId="4" fontId="4" fillId="99" borderId="61" applyNumberFormat="0" applyProtection="0">
      <alignment horizontal="left" vertical="center" indent="1"/>
    </xf>
    <xf numFmtId="4" fontId="4" fillId="51" borderId="61" applyNumberFormat="0" applyProtection="0">
      <alignment horizontal="left" vertical="center" indent="1"/>
    </xf>
    <xf numFmtId="4" fontId="4" fillId="40" borderId="61" applyNumberFormat="0" applyProtection="0">
      <alignment horizontal="right" vertical="center"/>
    </xf>
    <xf numFmtId="4" fontId="4" fillId="100" borderId="61" applyNumberFormat="0" applyProtection="0">
      <alignment horizontal="right" vertical="center"/>
    </xf>
    <xf numFmtId="4" fontId="4" fillId="54" borderId="62" applyNumberFormat="0" applyProtection="0">
      <alignment horizontal="right" vertical="center"/>
    </xf>
    <xf numFmtId="4" fontId="4" fillId="48" borderId="61" applyNumberFormat="0" applyProtection="0">
      <alignment horizontal="right" vertical="center"/>
    </xf>
    <xf numFmtId="4" fontId="4" fillId="52" borderId="61" applyNumberFormat="0" applyProtection="0">
      <alignment horizontal="right" vertical="center"/>
    </xf>
    <xf numFmtId="4" fontId="4" fillId="56" borderId="61" applyNumberFormat="0" applyProtection="0">
      <alignment horizontal="right" vertical="center"/>
    </xf>
    <xf numFmtId="4" fontId="4" fillId="55" borderId="61" applyNumberFormat="0" applyProtection="0">
      <alignment horizontal="right" vertical="center"/>
    </xf>
    <xf numFmtId="4" fontId="4" fillId="85" borderId="61" applyNumberFormat="0" applyProtection="0">
      <alignment horizontal="right" vertical="center"/>
    </xf>
    <xf numFmtId="4" fontId="4" fillId="47" borderId="61" applyNumberFormat="0" applyProtection="0">
      <alignment horizontal="right" vertical="center"/>
    </xf>
    <xf numFmtId="4" fontId="4" fillId="86" borderId="62" applyNumberFormat="0" applyProtection="0">
      <alignment horizontal="left" vertical="center" indent="1"/>
    </xf>
    <xf numFmtId="4" fontId="4" fillId="61" borderId="61" applyNumberFormat="0" applyProtection="0">
      <alignment horizontal="right" vertical="center"/>
    </xf>
    <xf numFmtId="4" fontId="4" fillId="87" borderId="62" applyNumberFormat="0" applyProtection="0">
      <alignment horizontal="left" vertical="center" indent="1"/>
    </xf>
    <xf numFmtId="4" fontId="4" fillId="61" borderId="62" applyNumberFormat="0" applyProtection="0">
      <alignment horizontal="left" vertical="center" indent="1"/>
    </xf>
    <xf numFmtId="0" fontId="4" fillId="57" borderId="61" applyNumberFormat="0" applyProtection="0">
      <alignment horizontal="left" vertical="center" indent="1"/>
    </xf>
    <xf numFmtId="0" fontId="4" fillId="101" borderId="61" applyNumberFormat="0" applyProtection="0">
      <alignment horizontal="left" vertical="center" indent="1"/>
    </xf>
    <xf numFmtId="0" fontId="4" fillId="45" borderId="61" applyNumberFormat="0" applyProtection="0">
      <alignment horizontal="left" vertical="center" indent="1"/>
    </xf>
    <xf numFmtId="0" fontId="4" fillId="87" borderId="61" applyNumberFormat="0" applyProtection="0">
      <alignment horizontal="left" vertical="center" indent="1"/>
    </xf>
    <xf numFmtId="4" fontId="4" fillId="0" borderId="61" applyNumberFormat="0" applyProtection="0">
      <alignment horizontal="right" vertical="center"/>
    </xf>
    <xf numFmtId="4" fontId="4" fillId="51" borderId="61" applyNumberFormat="0" applyProtection="0">
      <alignment horizontal="left" vertical="center" indent="1"/>
    </xf>
    <xf numFmtId="0" fontId="4" fillId="104" borderId="59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9" applyNumberFormat="0" applyAlignment="0" applyProtection="0"/>
    <xf numFmtId="0" fontId="42" fillId="12" borderId="40" applyNumberFormat="0" applyAlignment="0" applyProtection="0"/>
    <xf numFmtId="0" fontId="43" fillId="12" borderId="39" applyNumberFormat="0" applyAlignment="0" applyProtection="0"/>
    <xf numFmtId="0" fontId="44" fillId="0" borderId="41" applyNumberFormat="0" applyFill="0" applyAlignment="0" applyProtection="0"/>
    <xf numFmtId="0" fontId="45" fillId="13" borderId="42" applyNumberFormat="0" applyAlignment="0" applyProtection="0"/>
    <xf numFmtId="0" fontId="46" fillId="0" borderId="0" applyNumberFormat="0" applyFill="0" applyBorder="0" applyAlignment="0" applyProtection="0"/>
    <xf numFmtId="0" fontId="1" fillId="14" borderId="43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44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1" fillId="14" borderId="43" applyNumberFormat="0" applyFont="0" applyAlignment="0" applyProtection="0"/>
    <xf numFmtId="0" fontId="4" fillId="89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89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89" borderId="0"/>
    <xf numFmtId="170" fontId="1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1" fillId="21" borderId="0" applyNumberFormat="0" applyBorder="0" applyAlignment="0" applyProtection="0"/>
    <xf numFmtId="0" fontId="4" fillId="89" borderId="0"/>
    <xf numFmtId="4" fontId="96" fillId="62" borderId="61" applyNumberFormat="0" applyProtection="0">
      <alignment horizontal="right" vertical="center"/>
    </xf>
    <xf numFmtId="4" fontId="95" fillId="88" borderId="62" applyNumberFormat="0" applyProtection="0">
      <alignment horizontal="left" vertical="center" indent="1"/>
    </xf>
    <xf numFmtId="0" fontId="93" fillId="61" borderId="57" applyNumberFormat="0" applyProtection="0">
      <alignment horizontal="left" vertical="top" indent="1"/>
    </xf>
    <xf numFmtId="0" fontId="93" fillId="60" borderId="57" applyNumberFormat="0" applyProtection="0">
      <alignment horizontal="left" vertical="top" indent="1"/>
    </xf>
    <xf numFmtId="4" fontId="93" fillId="57" borderId="57" applyNumberFormat="0" applyProtection="0">
      <alignment horizontal="left" vertical="center" indent="1"/>
    </xf>
    <xf numFmtId="4" fontId="97" fillId="102" borderId="59" applyNumberFormat="0" applyProtection="0">
      <alignment vertical="center"/>
    </xf>
    <xf numFmtId="4" fontId="2" fillId="63" borderId="62" applyNumberFormat="0" applyProtection="0">
      <alignment horizontal="left" vertical="center" indent="1"/>
    </xf>
    <xf numFmtId="4" fontId="2" fillId="63" borderId="62" applyNumberFormat="0" applyProtection="0">
      <alignment horizontal="left" vertical="center" indent="1"/>
    </xf>
    <xf numFmtId="0" fontId="94" fillId="59" borderId="57" applyNumberFormat="0" applyProtection="0">
      <alignment horizontal="left" vertical="top" indent="1"/>
    </xf>
    <xf numFmtId="0" fontId="10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22" borderId="0" applyNumberFormat="0" applyBorder="0" applyAlignment="0" applyProtection="0"/>
    <xf numFmtId="0" fontId="49" fillId="18" borderId="0" applyNumberFormat="0" applyBorder="0" applyAlignment="0" applyProtection="0"/>
    <xf numFmtId="0" fontId="4" fillId="87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45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2" fillId="0" borderId="0"/>
    <xf numFmtId="170" fontId="2" fillId="0" borderId="0" applyFont="0" applyFill="0" applyBorder="0" applyAlignment="0" applyProtection="0"/>
    <xf numFmtId="0" fontId="4" fillId="78" borderId="61" applyNumberFormat="0" applyFont="0" applyAlignment="0" applyProtection="0"/>
    <xf numFmtId="0" fontId="2" fillId="0" borderId="0"/>
    <xf numFmtId="0" fontId="2" fillId="0" borderId="0"/>
    <xf numFmtId="0" fontId="4" fillId="89" borderId="0"/>
    <xf numFmtId="0" fontId="75" fillId="0" borderId="60" applyNumberFormat="0" applyFill="0" applyAlignment="0" applyProtection="0"/>
    <xf numFmtId="0" fontId="79" fillId="0" borderId="65" applyNumberFormat="0" applyFill="0" applyAlignment="0" applyProtection="0"/>
    <xf numFmtId="0" fontId="70" fillId="107" borderId="0" applyNumberFormat="0" applyBorder="0" applyAlignment="0" applyProtection="0"/>
    <xf numFmtId="0" fontId="2" fillId="0" borderId="0"/>
    <xf numFmtId="0" fontId="63" fillId="0" borderId="50" applyNumberFormat="0" applyFill="0" applyAlignment="0" applyProtection="0"/>
    <xf numFmtId="0" fontId="56" fillId="58" borderId="46" applyNumberFormat="0" applyAlignment="0" applyProtection="0"/>
    <xf numFmtId="0" fontId="62" fillId="44" borderId="45" applyNumberFormat="0" applyAlignment="0" applyProtection="0"/>
    <xf numFmtId="0" fontId="67" fillId="0" borderId="53" applyNumberFormat="0" applyFill="0" applyAlignment="0" applyProtection="0"/>
    <xf numFmtId="0" fontId="61" fillId="0" borderId="0" applyNumberFormat="0" applyFill="0" applyBorder="0" applyAlignment="0" applyProtection="0"/>
    <xf numFmtId="0" fontId="60" fillId="0" borderId="48" applyNumberFormat="0" applyFill="0" applyAlignment="0" applyProtection="0"/>
    <xf numFmtId="0" fontId="52" fillId="60" borderId="51" applyNumberFormat="0" applyFont="0" applyAlignment="0" applyProtection="0"/>
    <xf numFmtId="0" fontId="53" fillId="51" borderId="0" applyNumberFormat="0" applyBorder="0" applyAlignment="0" applyProtection="0"/>
    <xf numFmtId="0" fontId="4" fillId="89" borderId="0"/>
    <xf numFmtId="0" fontId="4" fillId="78" borderId="61" applyNumberFormat="0" applyFont="0" applyAlignment="0" applyProtection="0"/>
    <xf numFmtId="0" fontId="36" fillId="0" borderId="37" applyNumberFormat="0" applyFill="0" applyAlignment="0" applyProtection="0"/>
    <xf numFmtId="0" fontId="4" fillId="87" borderId="57" applyNumberFormat="0" applyProtection="0">
      <alignment horizontal="left" vertical="top" indent="1"/>
    </xf>
    <xf numFmtId="0" fontId="47" fillId="0" borderId="0" applyNumberFormat="0" applyFill="0" applyBorder="0" applyAlignment="0" applyProtection="0"/>
    <xf numFmtId="0" fontId="4" fillId="78" borderId="61" applyNumberFormat="0" applyFont="0" applyAlignment="0" applyProtection="0"/>
    <xf numFmtId="0" fontId="1" fillId="0" borderId="0"/>
    <xf numFmtId="0" fontId="38" fillId="8" borderId="0" applyNumberFormat="0" applyBorder="0" applyAlignment="0" applyProtection="0"/>
    <xf numFmtId="0" fontId="45" fillId="13" borderId="42" applyNumberFormat="0" applyAlignment="0" applyProtection="0"/>
    <xf numFmtId="0" fontId="1" fillId="14" borderId="43" applyNumberFormat="0" applyFont="0" applyAlignment="0" applyProtection="0"/>
    <xf numFmtId="0" fontId="41" fillId="11" borderId="39" applyNumberFormat="0" applyAlignment="0" applyProtection="0"/>
    <xf numFmtId="0" fontId="49" fillId="31" borderId="0" applyNumberFormat="0" applyBorder="0" applyAlignment="0" applyProtection="0"/>
    <xf numFmtId="0" fontId="4" fillId="61" borderId="57" applyNumberFormat="0" applyProtection="0">
      <alignment horizontal="left" vertical="top" indent="1"/>
    </xf>
    <xf numFmtId="0" fontId="48" fillId="0" borderId="44" applyNumberFormat="0" applyFill="0" applyAlignment="0" applyProtection="0"/>
    <xf numFmtId="0" fontId="49" fillId="23" borderId="0" applyNumberFormat="0" applyBorder="0" applyAlignment="0" applyProtection="0"/>
    <xf numFmtId="0" fontId="2" fillId="0" borderId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170" fontId="2" fillId="0" borderId="0" applyFont="0" applyFill="0" applyBorder="0" applyAlignment="0" applyProtection="0"/>
    <xf numFmtId="0" fontId="1" fillId="0" borderId="0"/>
    <xf numFmtId="0" fontId="77" fillId="79" borderId="0" applyNumberFormat="0" applyBorder="0" applyAlignment="0" applyProtection="0"/>
    <xf numFmtId="0" fontId="78" fillId="0" borderId="54" applyNumberFormat="0" applyFill="0" applyAlignment="0" applyProtection="0"/>
    <xf numFmtId="0" fontId="70" fillId="91" borderId="0" applyNumberFormat="0" applyBorder="0" applyAlignment="0" applyProtection="0"/>
    <xf numFmtId="0" fontId="59" fillId="0" borderId="47" applyNumberFormat="0" applyFill="0" applyAlignment="0" applyProtection="0"/>
    <xf numFmtId="0" fontId="53" fillId="50" borderId="0" applyNumberFormat="0" applyBorder="0" applyAlignment="0" applyProtection="0"/>
    <xf numFmtId="0" fontId="4" fillId="62" borderId="63" applyNumberFormat="0">
      <protection locked="0"/>
    </xf>
    <xf numFmtId="0" fontId="4" fillId="87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78" borderId="61" applyNumberFormat="0" applyFont="0" applyAlignment="0" applyProtection="0"/>
    <xf numFmtId="0" fontId="4" fillId="89" borderId="0"/>
    <xf numFmtId="0" fontId="4" fillId="45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63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4" fillId="87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89" borderId="0"/>
    <xf numFmtId="0" fontId="44" fillId="0" borderId="41" applyNumberFormat="0" applyFill="0" applyAlignment="0" applyProtection="0"/>
    <xf numFmtId="0" fontId="39" fillId="9" borderId="0" applyNumberFormat="0" applyBorder="0" applyAlignment="0" applyProtection="0"/>
    <xf numFmtId="0" fontId="42" fillId="12" borderId="40" applyNumberFormat="0" applyAlignment="0" applyProtection="0"/>
    <xf numFmtId="0" fontId="40" fillId="10" borderId="0" applyNumberFormat="0" applyBorder="0" applyAlignment="0" applyProtection="0"/>
    <xf numFmtId="0" fontId="3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6" fillId="0" borderId="37" applyNumberFormat="0" applyFill="0" applyAlignment="0" applyProtection="0"/>
    <xf numFmtId="0" fontId="35" fillId="0" borderId="36" applyNumberFormat="0" applyFill="0" applyAlignment="0" applyProtection="0"/>
    <xf numFmtId="0" fontId="46" fillId="0" borderId="0" applyNumberFormat="0" applyFill="0" applyBorder="0" applyAlignment="0" applyProtection="0"/>
    <xf numFmtId="0" fontId="43" fillId="12" borderId="39" applyNumberFormat="0" applyAlignment="0" applyProtection="0"/>
    <xf numFmtId="0" fontId="49" fillId="35" borderId="0" applyNumberFormat="0" applyBorder="0" applyAlignment="0" applyProtection="0"/>
    <xf numFmtId="0" fontId="49" fillId="27" borderId="0" applyNumberFormat="0" applyBorder="0" applyAlignment="0" applyProtection="0"/>
    <xf numFmtId="0" fontId="49" fillId="19" borderId="0" applyNumberFormat="0" applyBorder="0" applyAlignment="0" applyProtection="0"/>
    <xf numFmtId="0" fontId="49" fillId="15" borderId="0" applyNumberFormat="0" applyBorder="0" applyAlignment="0" applyProtection="0"/>
    <xf numFmtId="4" fontId="97" fillId="103" borderId="61" applyNumberFormat="0" applyProtection="0">
      <alignment horizontal="right" vertical="center"/>
    </xf>
    <xf numFmtId="4" fontId="93" fillId="60" borderId="57" applyNumberFormat="0" applyProtection="0">
      <alignment vertical="center"/>
    </xf>
    <xf numFmtId="4" fontId="97" fillId="99" borderId="61" applyNumberFormat="0" applyProtection="0">
      <alignment vertical="center"/>
    </xf>
    <xf numFmtId="0" fontId="10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38" borderId="0" applyNumberFormat="0" applyBorder="0" applyAlignment="0" applyProtection="0"/>
    <xf numFmtId="0" fontId="49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4" fillId="89" borderId="0"/>
    <xf numFmtId="0" fontId="4" fillId="45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2" fillId="62" borderId="59" applyNumberFormat="0">
      <protection locked="0"/>
    </xf>
    <xf numFmtId="0" fontId="2" fillId="0" borderId="0"/>
    <xf numFmtId="0" fontId="4" fillId="89" borderId="0"/>
    <xf numFmtId="0" fontId="71" fillId="94" borderId="0" applyNumberFormat="0" applyBorder="0" applyAlignment="0" applyProtection="0"/>
    <xf numFmtId="0" fontId="100" fillId="0" borderId="0" applyNumberFormat="0" applyFill="0" applyBorder="0" applyAlignment="0" applyProtection="0"/>
    <xf numFmtId="0" fontId="54" fillId="40" borderId="0" applyNumberFormat="0" applyBorder="0" applyAlignment="0" applyProtection="0"/>
    <xf numFmtId="0" fontId="4" fillId="63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170" fontId="2" fillId="0" borderId="0" applyFont="0" applyFill="0" applyBorder="0" applyAlignment="0" applyProtection="0"/>
    <xf numFmtId="0" fontId="4" fillId="87" borderId="57" applyNumberFormat="0" applyProtection="0">
      <alignment horizontal="left" vertical="top" indent="1"/>
    </xf>
    <xf numFmtId="0" fontId="53" fillId="55" borderId="0" applyNumberFormat="0" applyBorder="0" applyAlignment="0" applyProtection="0"/>
    <xf numFmtId="0" fontId="4" fillId="78" borderId="61" applyNumberFormat="0" applyFont="0" applyAlignment="0" applyProtection="0"/>
    <xf numFmtId="0" fontId="4" fillId="45" borderId="57" applyNumberFormat="0" applyProtection="0">
      <alignment horizontal="left" vertical="top" indent="1"/>
    </xf>
    <xf numFmtId="0" fontId="70" fillId="106" borderId="0" applyNumberFormat="0" applyBorder="0" applyAlignment="0" applyProtection="0"/>
    <xf numFmtId="0" fontId="77" fillId="0" borderId="67" applyNumberFormat="0" applyFill="0" applyAlignment="0" applyProtection="0"/>
    <xf numFmtId="0" fontId="2" fillId="0" borderId="0"/>
    <xf numFmtId="0" fontId="61" fillId="0" borderId="49" applyNumberFormat="0" applyFill="0" applyAlignment="0" applyProtection="0"/>
    <xf numFmtId="0" fontId="64" fillId="59" borderId="0" applyNumberFormat="0" applyBorder="0" applyAlignment="0" applyProtection="0"/>
    <xf numFmtId="0" fontId="53" fillId="56" borderId="0" applyNumberFormat="0" applyBorder="0" applyAlignment="0" applyProtection="0"/>
    <xf numFmtId="0" fontId="4" fillId="78" borderId="61" applyNumberFormat="0" applyFont="0" applyAlignment="0" applyProtection="0"/>
    <xf numFmtId="0" fontId="4" fillId="45" borderId="57" applyNumberFormat="0" applyProtection="0">
      <alignment horizontal="left" vertical="top" indent="1"/>
    </xf>
    <xf numFmtId="0" fontId="84" fillId="108" borderId="52" applyNumberFormat="0" applyAlignment="0" applyProtection="0"/>
    <xf numFmtId="0" fontId="65" fillId="57" borderId="52" applyNumberFormat="0" applyAlignment="0" applyProtection="0"/>
    <xf numFmtId="170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62" borderId="63" applyNumberFormat="0">
      <protection locked="0"/>
    </xf>
    <xf numFmtId="0" fontId="55" fillId="57" borderId="45" applyNumberFormat="0" applyAlignment="0" applyProtection="0"/>
    <xf numFmtId="0" fontId="4" fillId="89" borderId="0"/>
    <xf numFmtId="0" fontId="4" fillId="89" borderId="0"/>
    <xf numFmtId="0" fontId="4" fillId="78" borderId="61" applyNumberFormat="0" applyFont="0" applyAlignment="0" applyProtection="0"/>
    <xf numFmtId="170" fontId="2" fillId="0" borderId="0" applyFont="0" applyFill="0" applyBorder="0" applyAlignment="0" applyProtection="0"/>
    <xf numFmtId="0" fontId="4" fillId="63" borderId="57" applyNumberFormat="0" applyProtection="0">
      <alignment horizontal="left" vertical="top" indent="1"/>
    </xf>
    <xf numFmtId="0" fontId="4" fillId="78" borderId="61" applyNumberFormat="0" applyFont="0" applyAlignment="0" applyProtection="0"/>
    <xf numFmtId="0" fontId="2" fillId="0" borderId="0"/>
    <xf numFmtId="0" fontId="80" fillId="0" borderId="66" applyNumberFormat="0" applyFill="0" applyAlignment="0" applyProtection="0"/>
    <xf numFmtId="0" fontId="98" fillId="78" borderId="0" applyNumberFormat="0" applyBorder="0" applyAlignment="0" applyProtection="0"/>
    <xf numFmtId="0" fontId="70" fillId="64" borderId="0" applyNumberFormat="0" applyBorder="0" applyAlignment="0" applyProtection="0"/>
    <xf numFmtId="0" fontId="58" fillId="41" borderId="0" applyNumberFormat="0" applyBorder="0" applyAlignment="0" applyProtection="0"/>
    <xf numFmtId="0" fontId="4" fillId="89" borderId="0"/>
    <xf numFmtId="0" fontId="4" fillId="89" borderId="0"/>
    <xf numFmtId="0" fontId="4" fillId="87" borderId="57" applyNumberFormat="0" applyProtection="0">
      <alignment horizontal="left" vertical="top" indent="1"/>
    </xf>
    <xf numFmtId="0" fontId="4" fillId="89" borderId="0"/>
    <xf numFmtId="0" fontId="4" fillId="78" borderId="61" applyNumberFormat="0" applyFont="0" applyAlignment="0" applyProtection="0"/>
    <xf numFmtId="0" fontId="2" fillId="0" borderId="0"/>
    <xf numFmtId="0" fontId="4" fillId="61" borderId="57" applyNumberFormat="0" applyProtection="0">
      <alignment horizontal="left" vertical="top" indent="1"/>
    </xf>
    <xf numFmtId="170" fontId="2" fillId="0" borderId="0" applyFont="0" applyFill="0" applyBorder="0" applyAlignment="0" applyProtection="0"/>
    <xf numFmtId="0" fontId="4" fillId="45" borderId="57" applyNumberFormat="0" applyProtection="0">
      <alignment horizontal="left" vertical="top" indent="1"/>
    </xf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1" fillId="79" borderId="61" applyNumberFormat="0" applyAlignment="0" applyProtection="0"/>
    <xf numFmtId="0" fontId="74" fillId="106" borderId="46" applyNumberFormat="0" applyAlignment="0" applyProtection="0"/>
    <xf numFmtId="0" fontId="70" fillId="105" borderId="0" applyNumberFormat="0" applyBorder="0" applyAlignment="0" applyProtection="0"/>
    <xf numFmtId="0" fontId="53" fillId="54" borderId="0" applyNumberFormat="0" applyBorder="0" applyAlignment="0" applyProtection="0"/>
    <xf numFmtId="0" fontId="2" fillId="0" borderId="0"/>
    <xf numFmtId="0" fontId="4" fillId="89" borderId="0"/>
    <xf numFmtId="0" fontId="2" fillId="0" borderId="0"/>
    <xf numFmtId="0" fontId="35" fillId="0" borderId="36" applyNumberFormat="0" applyFill="0" applyAlignment="0" applyProtection="0"/>
    <xf numFmtId="0" fontId="4" fillId="61" borderId="57" applyNumberFormat="0" applyProtection="0">
      <alignment horizontal="left" vertical="top" indent="1"/>
    </xf>
    <xf numFmtId="0" fontId="46" fillId="0" borderId="0" applyNumberFormat="0" applyFill="0" applyBorder="0" applyAlignment="0" applyProtection="0"/>
    <xf numFmtId="0" fontId="4" fillId="89" borderId="0"/>
    <xf numFmtId="0" fontId="44" fillId="0" borderId="41" applyNumberFormat="0" applyFill="0" applyAlignment="0" applyProtection="0"/>
    <xf numFmtId="0" fontId="43" fillId="12" borderId="39" applyNumberFormat="0" applyAlignment="0" applyProtection="0"/>
    <xf numFmtId="0" fontId="2" fillId="0" borderId="0"/>
    <xf numFmtId="0" fontId="39" fillId="9" borderId="0" applyNumberFormat="0" applyBorder="0" applyAlignment="0" applyProtection="0"/>
    <xf numFmtId="0" fontId="49" fillId="35" borderId="0" applyNumberFormat="0" applyBorder="0" applyAlignment="0" applyProtection="0"/>
    <xf numFmtId="0" fontId="4" fillId="87" borderId="57" applyNumberFormat="0" applyProtection="0">
      <alignment horizontal="left" vertical="top" indent="1"/>
    </xf>
    <xf numFmtId="0" fontId="42" fillId="12" borderId="40" applyNumberFormat="0" applyAlignment="0" applyProtection="0"/>
    <xf numFmtId="0" fontId="49" fillId="27" borderId="0" applyNumberFormat="0" applyBorder="0" applyAlignment="0" applyProtection="0"/>
    <xf numFmtId="0" fontId="4" fillId="78" borderId="61" applyNumberFormat="0" applyFont="0" applyAlignment="0" applyProtection="0"/>
    <xf numFmtId="0" fontId="40" fillId="10" borderId="0" applyNumberFormat="0" applyBorder="0" applyAlignment="0" applyProtection="0"/>
    <xf numFmtId="0" fontId="49" fillId="19" borderId="0" applyNumberFormat="0" applyBorder="0" applyAlignment="0" applyProtection="0"/>
    <xf numFmtId="0" fontId="49" fillId="30" borderId="0" applyNumberFormat="0" applyBorder="0" applyAlignment="0" applyProtection="0"/>
    <xf numFmtId="0" fontId="4" fillId="78" borderId="61" applyNumberFormat="0" applyFont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87" borderId="57" applyNumberFormat="0" applyProtection="0">
      <alignment horizontal="left" vertical="top" indent="1"/>
    </xf>
    <xf numFmtId="0" fontId="2" fillId="45" borderId="57" applyNumberFormat="0" applyProtection="0">
      <alignment horizontal="left" vertical="top" indent="1"/>
    </xf>
    <xf numFmtId="0" fontId="4" fillId="89" borderId="0"/>
    <xf numFmtId="0" fontId="4" fillId="63" borderId="57" applyNumberFormat="0" applyProtection="0">
      <alignment horizontal="left" vertical="top" indent="1"/>
    </xf>
    <xf numFmtId="170" fontId="2" fillId="0" borderId="0" applyFont="0" applyFill="0" applyBorder="0" applyAlignment="0" applyProtection="0"/>
    <xf numFmtId="0" fontId="4" fillId="61" borderId="57" applyNumberFormat="0" applyProtection="0">
      <alignment horizontal="left" vertical="top" indent="1"/>
    </xf>
    <xf numFmtId="0" fontId="2" fillId="0" borderId="0"/>
    <xf numFmtId="0" fontId="4" fillId="89" borderId="0"/>
    <xf numFmtId="0" fontId="80" fillId="0" borderId="0" applyNumberFormat="0" applyFill="0" applyBorder="0" applyAlignment="0" applyProtection="0"/>
    <xf numFmtId="0" fontId="99" fillId="108" borderId="61" applyNumberFormat="0" applyAlignment="0" applyProtection="0"/>
    <xf numFmtId="0" fontId="70" fillId="68" borderId="0" applyNumberFormat="0" applyBorder="0" applyAlignment="0" applyProtection="0"/>
    <xf numFmtId="0" fontId="68" fillId="0" borderId="0" applyNumberFormat="0" applyFill="0" applyBorder="0" applyAlignment="0" applyProtection="0"/>
    <xf numFmtId="0" fontId="53" fillId="53" borderId="0" applyNumberFormat="0" applyBorder="0" applyAlignment="0" applyProtection="0"/>
    <xf numFmtId="0" fontId="4" fillId="62" borderId="63" applyNumberFormat="0">
      <protection locked="0"/>
    </xf>
    <xf numFmtId="0" fontId="4" fillId="63" borderId="57" applyNumberFormat="0" applyProtection="0">
      <alignment horizontal="left" vertical="top" indent="1"/>
    </xf>
    <xf numFmtId="170" fontId="1" fillId="0" borderId="0" applyFont="0" applyFill="0" applyBorder="0" applyAlignment="0" applyProtection="0"/>
    <xf numFmtId="0" fontId="38" fillId="8" borderId="0" applyNumberFormat="0" applyBorder="0" applyAlignment="0" applyProtection="0"/>
    <xf numFmtId="0" fontId="45" fillId="13" borderId="42" applyNumberFormat="0" applyAlignment="0" applyProtection="0"/>
    <xf numFmtId="0" fontId="1" fillId="14" borderId="43" applyNumberFormat="0" applyFont="0" applyAlignment="0" applyProtection="0"/>
    <xf numFmtId="0" fontId="41" fillId="11" borderId="39" applyNumberFormat="0" applyAlignment="0" applyProtection="0"/>
    <xf numFmtId="0" fontId="49" fillId="31" borderId="0" applyNumberFormat="0" applyBorder="0" applyAlignment="0" applyProtection="0"/>
    <xf numFmtId="0" fontId="4" fillId="45" borderId="57" applyNumberFormat="0" applyProtection="0">
      <alignment horizontal="left" vertical="top" indent="1"/>
    </xf>
    <xf numFmtId="0" fontId="48" fillId="0" borderId="44" applyNumberFormat="0" applyFill="0" applyAlignment="0" applyProtection="0"/>
    <xf numFmtId="0" fontId="49" fillId="23" borderId="0" applyNumberFormat="0" applyBorder="0" applyAlignment="0" applyProtection="0"/>
    <xf numFmtId="0" fontId="2" fillId="0" borderId="0"/>
    <xf numFmtId="0" fontId="49" fillId="15" borderId="0" applyNumberFormat="0" applyBorder="0" applyAlignment="0" applyProtection="0"/>
    <xf numFmtId="0" fontId="2" fillId="61" borderId="57" applyNumberFormat="0" applyProtection="0">
      <alignment horizontal="left" vertical="top" indent="1"/>
    </xf>
    <xf numFmtId="0" fontId="2" fillId="63" borderId="57" applyNumberFormat="0" applyProtection="0">
      <alignment horizontal="left" vertical="top" indent="1"/>
    </xf>
    <xf numFmtId="0" fontId="4" fillId="89" borderId="0"/>
    <xf numFmtId="0" fontId="4" fillId="89" borderId="0"/>
    <xf numFmtId="0" fontId="4" fillId="62" borderId="63" applyNumberFormat="0">
      <protection locked="0"/>
    </xf>
    <xf numFmtId="0" fontId="49" fillId="26" borderId="0" applyNumberFormat="0" applyBorder="0" applyAlignment="0" applyProtection="0"/>
    <xf numFmtId="0" fontId="4" fillId="89" borderId="0"/>
    <xf numFmtId="0" fontId="4" fillId="89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4" fillId="62" borderId="63" applyNumberFormat="0">
      <protection locked="0"/>
    </xf>
    <xf numFmtId="0" fontId="4" fillId="87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63" borderId="57" applyNumberFormat="0" applyProtection="0">
      <alignment horizontal="left" vertical="top" indent="1"/>
    </xf>
    <xf numFmtId="0" fontId="4" fillId="78" borderId="61" applyNumberFormat="0" applyFont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169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0" fontId="4" fillId="89" borderId="0"/>
    <xf numFmtId="0" fontId="2" fillId="0" borderId="0"/>
    <xf numFmtId="0" fontId="4" fillId="89" borderId="0"/>
    <xf numFmtId="0" fontId="2" fillId="0" borderId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60" borderId="51" applyNumberFormat="0" applyFont="0" applyAlignment="0" applyProtection="0"/>
    <xf numFmtId="43" fontId="10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" fillId="0" borderId="0"/>
    <xf numFmtId="170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03" fillId="0" borderId="0"/>
    <xf numFmtId="0" fontId="103" fillId="0" borderId="0"/>
    <xf numFmtId="43" fontId="103" fillId="0" borderId="0" applyFont="0" applyFill="0" applyBorder="0" applyAlignment="0" applyProtection="0"/>
    <xf numFmtId="0" fontId="103" fillId="0" borderId="0"/>
    <xf numFmtId="0" fontId="2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03" fillId="0" borderId="0" applyFont="0" applyFill="0" applyBorder="0" applyAlignment="0" applyProtection="0"/>
    <xf numFmtId="0" fontId="4" fillId="89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60" borderId="51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89" borderId="0"/>
    <xf numFmtId="0" fontId="1" fillId="14" borderId="43" applyNumberFormat="0" applyFont="0" applyAlignment="0" applyProtection="0"/>
    <xf numFmtId="0" fontId="4" fillId="89" borderId="0"/>
    <xf numFmtId="0" fontId="4" fillId="89" borderId="0"/>
    <xf numFmtId="0" fontId="2" fillId="0" borderId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43" fontId="2" fillId="0" borderId="0" applyFont="0" applyFill="0" applyBorder="0" applyAlignment="0" applyProtection="0"/>
    <xf numFmtId="0" fontId="2" fillId="60" borderId="51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89" borderId="0"/>
    <xf numFmtId="0" fontId="2" fillId="0" borderId="0"/>
    <xf numFmtId="0" fontId="1" fillId="0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87" borderId="57" applyNumberFormat="0" applyProtection="0">
      <alignment horizontal="left" vertical="top" indent="1"/>
    </xf>
    <xf numFmtId="0" fontId="2" fillId="63" borderId="57" applyNumberFormat="0" applyProtection="0">
      <alignment horizontal="left" vertical="top" indent="1"/>
    </xf>
    <xf numFmtId="4" fontId="86" fillId="63" borderId="0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0" fontId="51" fillId="59" borderId="57" applyNumberFormat="0" applyProtection="0">
      <alignment horizontal="left" vertical="top" indent="1"/>
    </xf>
    <xf numFmtId="4" fontId="85" fillId="59" borderId="57" applyNumberFormat="0" applyProtection="0">
      <alignment vertical="center"/>
    </xf>
    <xf numFmtId="9" fontId="1" fillId="0" borderId="0" applyFont="0" applyFill="0" applyBorder="0" applyAlignment="0" applyProtection="0"/>
    <xf numFmtId="0" fontId="2" fillId="60" borderId="51" applyNumberFormat="0" applyFont="0" applyAlignment="0" applyProtection="0"/>
    <xf numFmtId="0" fontId="2" fillId="60" borderId="51" applyNumberFormat="0" applyFont="0" applyAlignment="0" applyProtection="0"/>
    <xf numFmtId="0" fontId="4" fillId="89" borderId="0"/>
    <xf numFmtId="0" fontId="2" fillId="60" borderId="51" applyNumberFormat="0" applyFont="0" applyAlignment="0" applyProtection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1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1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6" borderId="0" applyNumberFormat="0" applyBorder="0" applyAlignment="0" applyProtection="0"/>
    <xf numFmtId="0" fontId="53" fillId="46" borderId="0" applyNumberFormat="0" applyBorder="0" applyAlignment="0" applyProtection="0"/>
    <xf numFmtId="0" fontId="53" fillId="49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4" borderId="0" applyNumberFormat="0" applyBorder="0" applyAlignment="0" applyProtection="0"/>
    <xf numFmtId="0" fontId="52" fillId="43" borderId="0" applyNumberFormat="0" applyBorder="0" applyAlignment="0" applyProtection="0"/>
    <xf numFmtId="0" fontId="52" fillId="43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39" borderId="0" applyNumberFormat="0" applyBorder="0" applyAlignment="0" applyProtection="0"/>
    <xf numFmtId="0" fontId="4" fillId="89" borderId="0"/>
    <xf numFmtId="0" fontId="52" fillId="44" borderId="0" applyNumberFormat="0" applyBorder="0" applyAlignment="0" applyProtection="0"/>
    <xf numFmtId="0" fontId="52" fillId="41" borderId="0" applyNumberFormat="0" applyBorder="0" applyAlignment="0" applyProtection="0"/>
    <xf numFmtId="0" fontId="52" fillId="39" borderId="0" applyNumberFormat="0" applyBorder="0" applyAlignment="0" applyProtection="0"/>
    <xf numFmtId="0" fontId="53" fillId="49" borderId="0" applyNumberFormat="0" applyBorder="0" applyAlignment="0" applyProtection="0"/>
    <xf numFmtId="0" fontId="2" fillId="45" borderId="57" applyNumberFormat="0" applyProtection="0">
      <alignment horizontal="left" vertical="top" indent="1"/>
    </xf>
    <xf numFmtId="0" fontId="2" fillId="61" borderId="57" applyNumberFormat="0" applyProtection="0">
      <alignment horizontal="left" vertical="top" indent="1"/>
    </xf>
    <xf numFmtId="0" fontId="2" fillId="0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9" fontId="2" fillId="0" borderId="0" applyFont="0" applyFill="0" applyBorder="0" applyAlignment="0" applyProtection="0"/>
    <xf numFmtId="0" fontId="2" fillId="0" borderId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7" borderId="0" applyNumberFormat="0" applyBorder="0" applyAlignment="0" applyProtection="0"/>
    <xf numFmtId="0" fontId="71" fillId="69" borderId="0" applyNumberFormat="0" applyBorder="0" applyAlignment="0" applyProtection="0"/>
    <xf numFmtId="0" fontId="71" fillId="70" borderId="0" applyNumberFormat="0" applyBorder="0" applyAlignment="0" applyProtection="0"/>
    <xf numFmtId="0" fontId="70" fillId="71" borderId="0" applyNumberFormat="0" applyBorder="0" applyAlignment="0" applyProtection="0"/>
    <xf numFmtId="0" fontId="71" fillId="72" borderId="0" applyNumberFormat="0" applyBorder="0" applyAlignment="0" applyProtection="0"/>
    <xf numFmtId="0" fontId="71" fillId="73" borderId="0" applyNumberFormat="0" applyBorder="0" applyAlignment="0" applyProtection="0"/>
    <xf numFmtId="0" fontId="70" fillId="74" borderId="0" applyNumberFormat="0" applyBorder="0" applyAlignment="0" applyProtection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0" fillId="74" borderId="0" applyNumberFormat="0" applyBorder="0" applyAlignment="0" applyProtection="0"/>
    <xf numFmtId="0" fontId="71" fillId="65" borderId="0" applyNumberFormat="0" applyBorder="0" applyAlignment="0" applyProtection="0"/>
    <xf numFmtId="0" fontId="70" fillId="66" borderId="0" applyNumberFormat="0" applyBorder="0" applyAlignment="0" applyProtection="0"/>
    <xf numFmtId="0" fontId="71" fillId="70" borderId="0" applyNumberFormat="0" applyBorder="0" applyAlignment="0" applyProtection="0"/>
    <xf numFmtId="0" fontId="70" fillId="79" borderId="0" applyNumberFormat="0" applyBorder="0" applyAlignment="0" applyProtection="0"/>
    <xf numFmtId="0" fontId="75" fillId="81" borderId="0" applyNumberFormat="0" applyBorder="0" applyAlignment="0" applyProtection="0"/>
    <xf numFmtId="0" fontId="75" fillId="82" borderId="0" applyNumberFormat="0" applyBorder="0" applyAlignment="0" applyProtection="0"/>
    <xf numFmtId="0" fontId="2" fillId="78" borderId="51" applyNumberFormat="0" applyFont="0" applyAlignment="0" applyProtection="0"/>
    <xf numFmtId="0" fontId="2" fillId="62" borderId="59" applyNumberFormat="0">
      <protection locked="0"/>
    </xf>
    <xf numFmtId="4" fontId="50" fillId="60" borderId="57" applyNumberFormat="0" applyProtection="0">
      <alignment vertical="center"/>
    </xf>
    <xf numFmtId="4" fontId="87" fillId="60" borderId="57" applyNumberFormat="0" applyProtection="0">
      <alignment vertical="center"/>
    </xf>
    <xf numFmtId="4" fontId="50" fillId="60" borderId="57" applyNumberFormat="0" applyProtection="0">
      <alignment horizontal="left" vertical="center" indent="1"/>
    </xf>
    <xf numFmtId="0" fontId="50" fillId="60" borderId="57" applyNumberFormat="0" applyProtection="0">
      <alignment horizontal="left" vertical="top" indent="1"/>
    </xf>
    <xf numFmtId="4" fontId="87" fillId="87" borderId="57" applyNumberFormat="0" applyProtection="0">
      <alignment horizontal="right" vertical="center"/>
    </xf>
    <xf numFmtId="0" fontId="50" fillId="61" borderId="57" applyNumberFormat="0" applyProtection="0">
      <alignment horizontal="left" vertical="top" indent="1"/>
    </xf>
    <xf numFmtId="4" fontId="88" fillId="88" borderId="0" applyNumberFormat="0" applyProtection="0">
      <alignment horizontal="left" vertical="center" indent="1"/>
    </xf>
    <xf numFmtId="4" fontId="89" fillId="87" borderId="57" applyNumberFormat="0" applyProtection="0">
      <alignment horizontal="right" vertical="center"/>
    </xf>
    <xf numFmtId="0" fontId="53" fillId="53" borderId="0" applyNumberFormat="0" applyBorder="0" applyAlignment="0" applyProtection="0"/>
    <xf numFmtId="0" fontId="70" fillId="64" borderId="0" applyNumberFormat="0" applyBorder="0" applyAlignment="0" applyProtection="0"/>
    <xf numFmtId="0" fontId="53" fillId="53" borderId="0" applyNumberFormat="0" applyBorder="0" applyAlignment="0" applyProtection="0"/>
    <xf numFmtId="0" fontId="49" fillId="15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70" fillId="68" borderId="0" applyNumberFormat="0" applyBorder="0" applyAlignment="0" applyProtection="0"/>
    <xf numFmtId="0" fontId="53" fillId="54" borderId="0" applyNumberFormat="0" applyBorder="0" applyAlignment="0" applyProtection="0"/>
    <xf numFmtId="0" fontId="49" fillId="19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70" fillId="105" borderId="0" applyNumberFormat="0" applyBorder="0" applyAlignment="0" applyProtection="0"/>
    <xf numFmtId="0" fontId="53" fillId="55" borderId="0" applyNumberFormat="0" applyBorder="0" applyAlignment="0" applyProtection="0"/>
    <xf numFmtId="0" fontId="49" fillId="23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70" fillId="106" borderId="0" applyNumberFormat="0" applyBorder="0" applyAlignment="0" applyProtection="0"/>
    <xf numFmtId="0" fontId="53" fillId="50" borderId="0" applyNumberFormat="0" applyBorder="0" applyAlignment="0" applyProtection="0"/>
    <xf numFmtId="0" fontId="49" fillId="2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70" fillId="91" borderId="0" applyNumberFormat="0" applyBorder="0" applyAlignment="0" applyProtection="0"/>
    <xf numFmtId="0" fontId="53" fillId="51" borderId="0" applyNumberFormat="0" applyBorder="0" applyAlignment="0" applyProtection="0"/>
    <xf numFmtId="0" fontId="49" fillId="31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70" fillId="107" borderId="0" applyNumberFormat="0" applyBorder="0" applyAlignment="0" applyProtection="0"/>
    <xf numFmtId="0" fontId="53" fillId="56" borderId="0" applyNumberFormat="0" applyBorder="0" applyAlignment="0" applyProtection="0"/>
    <xf numFmtId="0" fontId="49" fillId="35" borderId="0" applyNumberFormat="0" applyBorder="0" applyAlignment="0" applyProtection="0"/>
    <xf numFmtId="0" fontId="53" fillId="56" borderId="0" applyNumberFormat="0" applyBorder="0" applyAlignment="0" applyProtection="0"/>
    <xf numFmtId="0" fontId="52" fillId="60" borderId="51" applyNumberFormat="0" applyFont="0" applyAlignment="0" applyProtection="0"/>
    <xf numFmtId="0" fontId="52" fillId="60" borderId="51" applyNumberFormat="0" applyFont="0" applyAlignment="0" applyProtection="0"/>
    <xf numFmtId="0" fontId="4" fillId="78" borderId="61" applyNumberFormat="0" applyFont="0" applyAlignment="0" applyProtection="0"/>
    <xf numFmtId="0" fontId="52" fillId="60" borderId="51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55" fillId="57" borderId="45" applyNumberFormat="0" applyAlignment="0" applyProtection="0"/>
    <xf numFmtId="0" fontId="99" fillId="108" borderId="61" applyNumberFormat="0" applyAlignment="0" applyProtection="0"/>
    <xf numFmtId="0" fontId="55" fillId="57" borderId="45" applyNumberFormat="0" applyAlignment="0" applyProtection="0"/>
    <xf numFmtId="0" fontId="43" fillId="12" borderId="39" applyNumberFormat="0" applyAlignment="0" applyProtection="0"/>
    <xf numFmtId="0" fontId="55" fillId="57" borderId="45" applyNumberFormat="0" applyAlignment="0" applyProtection="0"/>
    <xf numFmtId="0" fontId="58" fillId="41" borderId="0" applyNumberFormat="0" applyBorder="0" applyAlignment="0" applyProtection="0"/>
    <xf numFmtId="0" fontId="71" fillId="94" borderId="0" applyNumberFormat="0" applyBorder="0" applyAlignment="0" applyProtection="0"/>
    <xf numFmtId="0" fontId="58" fillId="41" borderId="0" applyNumberFormat="0" applyBorder="0" applyAlignment="0" applyProtection="0"/>
    <xf numFmtId="0" fontId="38" fillId="8" borderId="0" applyNumberFormat="0" applyBorder="0" applyAlignment="0" applyProtection="0"/>
    <xf numFmtId="0" fontId="58" fillId="41" borderId="0" applyNumberFormat="0" applyBorder="0" applyAlignment="0" applyProtection="0"/>
    <xf numFmtId="0" fontId="68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47" applyNumberFormat="0" applyFill="0" applyAlignment="0" applyProtection="0"/>
    <xf numFmtId="0" fontId="78" fillId="0" borderId="54" applyNumberFormat="0" applyFill="0" applyAlignment="0" applyProtection="0"/>
    <xf numFmtId="0" fontId="4" fillId="89" borderId="0"/>
    <xf numFmtId="0" fontId="59" fillId="0" borderId="47" applyNumberFormat="0" applyFill="0" applyAlignment="0" applyProtection="0"/>
    <xf numFmtId="0" fontId="35" fillId="0" borderId="36" applyNumberFormat="0" applyFill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79" fillId="0" borderId="65" applyNumberFormat="0" applyFill="0" applyAlignment="0" applyProtection="0"/>
    <xf numFmtId="0" fontId="60" fillId="0" borderId="48" applyNumberFormat="0" applyFill="0" applyAlignment="0" applyProtection="0"/>
    <xf numFmtId="0" fontId="36" fillId="0" borderId="37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80" fillId="0" borderId="66" applyNumberFormat="0" applyFill="0" applyAlignment="0" applyProtection="0"/>
    <xf numFmtId="0" fontId="61" fillId="0" borderId="49" applyNumberFormat="0" applyFill="0" applyAlignment="0" applyProtection="0"/>
    <xf numFmtId="0" fontId="37" fillId="0" borderId="38" applyNumberFormat="0" applyFill="0" applyAlignment="0" applyProtection="0"/>
    <xf numFmtId="0" fontId="61" fillId="0" borderId="49" applyNumberFormat="0" applyFill="0" applyAlignment="0" applyProtection="0"/>
    <xf numFmtId="0" fontId="6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59" borderId="0" applyNumberFormat="0" applyBorder="0" applyAlignment="0" applyProtection="0"/>
    <xf numFmtId="0" fontId="77" fillId="79" borderId="0" applyNumberFormat="0" applyBorder="0" applyAlignment="0" applyProtection="0"/>
    <xf numFmtId="0" fontId="64" fillId="59" borderId="0" applyNumberFormat="0" applyBorder="0" applyAlignment="0" applyProtection="0"/>
    <xf numFmtId="0" fontId="40" fillId="10" borderId="0" applyNumberFormat="0" applyBorder="0" applyAlignment="0" applyProtection="0"/>
    <xf numFmtId="0" fontId="64" fillId="59" borderId="0" applyNumberFormat="0" applyBorder="0" applyAlignment="0" applyProtection="0"/>
    <xf numFmtId="0" fontId="67" fillId="0" borderId="53" applyNumberFormat="0" applyFill="0" applyAlignment="0" applyProtection="0"/>
    <xf numFmtId="0" fontId="75" fillId="0" borderId="60" applyNumberFormat="0" applyFill="0" applyAlignment="0" applyProtection="0"/>
    <xf numFmtId="0" fontId="67" fillId="0" borderId="53" applyNumberFormat="0" applyFill="0" applyAlignment="0" applyProtection="0"/>
    <xf numFmtId="0" fontId="48" fillId="0" borderId="44" applyNumberFormat="0" applyFill="0" applyAlignment="0" applyProtection="0"/>
    <xf numFmtId="0" fontId="67" fillId="0" borderId="53" applyNumberFormat="0" applyFill="0" applyAlignment="0" applyProtection="0"/>
    <xf numFmtId="0" fontId="65" fillId="57" borderId="52" applyNumberFormat="0" applyAlignment="0" applyProtection="0"/>
    <xf numFmtId="0" fontId="84" fillId="108" borderId="52" applyNumberFormat="0" applyAlignment="0" applyProtection="0"/>
    <xf numFmtId="0" fontId="65" fillId="57" borderId="52" applyNumberFormat="0" applyAlignment="0" applyProtection="0"/>
    <xf numFmtId="0" fontId="42" fillId="12" borderId="40" applyNumberFormat="0" applyAlignment="0" applyProtection="0"/>
    <xf numFmtId="0" fontId="65" fillId="57" borderId="52" applyNumberFormat="0" applyAlignment="0" applyProtection="0"/>
    <xf numFmtId="0" fontId="62" fillId="44" borderId="45" applyNumberFormat="0" applyAlignment="0" applyProtection="0"/>
    <xf numFmtId="0" fontId="81" fillId="79" borderId="61" applyNumberFormat="0" applyAlignment="0" applyProtection="0"/>
    <xf numFmtId="0" fontId="62" fillId="44" borderId="45" applyNumberFormat="0" applyAlignment="0" applyProtection="0"/>
    <xf numFmtId="0" fontId="41" fillId="11" borderId="39" applyNumberFormat="0" applyAlignment="0" applyProtection="0"/>
    <xf numFmtId="0" fontId="62" fillId="44" borderId="45" applyNumberFormat="0" applyAlignment="0" applyProtection="0"/>
    <xf numFmtId="0" fontId="54" fillId="40" borderId="0" applyNumberFormat="0" applyBorder="0" applyAlignment="0" applyProtection="0"/>
    <xf numFmtId="0" fontId="98" fillId="78" borderId="0" applyNumberFormat="0" applyBorder="0" applyAlignment="0" applyProtection="0"/>
    <xf numFmtId="0" fontId="54" fillId="40" borderId="0" applyNumberFormat="0" applyBorder="0" applyAlignment="0" applyProtection="0"/>
    <xf numFmtId="0" fontId="39" fillId="9" borderId="0" applyNumberFormat="0" applyBorder="0" applyAlignment="0" applyProtection="0"/>
    <xf numFmtId="0" fontId="54" fillId="40" borderId="0" applyNumberFormat="0" applyBorder="0" applyAlignment="0" applyProtection="0"/>
    <xf numFmtId="0" fontId="56" fillId="58" borderId="46" applyNumberFormat="0" applyAlignment="0" applyProtection="0"/>
    <xf numFmtId="0" fontId="74" fillId="106" borderId="46" applyNumberFormat="0" applyAlignment="0" applyProtection="0"/>
    <xf numFmtId="0" fontId="56" fillId="58" borderId="46" applyNumberFormat="0" applyAlignment="0" applyProtection="0"/>
    <xf numFmtId="0" fontId="45" fillId="13" borderId="42" applyNumberFormat="0" applyAlignment="0" applyProtection="0"/>
    <xf numFmtId="0" fontId="56" fillId="58" borderId="46" applyNumberFormat="0" applyAlignment="0" applyProtection="0"/>
    <xf numFmtId="0" fontId="4" fillId="89" borderId="0"/>
    <xf numFmtId="0" fontId="4" fillId="89" borderId="0"/>
    <xf numFmtId="0" fontId="63" fillId="0" borderId="50" applyNumberFormat="0" applyFill="0" applyAlignment="0" applyProtection="0"/>
    <xf numFmtId="0" fontId="77" fillId="0" borderId="67" applyNumberFormat="0" applyFill="0" applyAlignment="0" applyProtection="0"/>
    <xf numFmtId="0" fontId="63" fillId="0" borderId="50" applyNumberFormat="0" applyFill="0" applyAlignment="0" applyProtection="0"/>
    <xf numFmtId="0" fontId="44" fillId="0" borderId="41" applyNumberFormat="0" applyFill="0" applyAlignment="0" applyProtection="0"/>
    <xf numFmtId="0" fontId="63" fillId="0" borderId="50" applyNumberFormat="0" applyFill="0" applyAlignment="0" applyProtection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4" fillId="89" borderId="0"/>
    <xf numFmtId="43" fontId="5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89" borderId="0"/>
    <xf numFmtId="0" fontId="1" fillId="0" borderId="0"/>
    <xf numFmtId="0" fontId="4" fillId="89" borderId="0"/>
    <xf numFmtId="0" fontId="2" fillId="0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1" fillId="0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top" indent="1"/>
    </xf>
    <xf numFmtId="0" fontId="4" fillId="62" borderId="63" applyNumberFormat="0">
      <protection locked="0"/>
    </xf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105" borderId="0" applyNumberFormat="0" applyBorder="0" applyAlignment="0" applyProtection="0"/>
    <xf numFmtId="0" fontId="70" fillId="106" borderId="0" applyNumberFormat="0" applyBorder="0" applyAlignment="0" applyProtection="0"/>
    <xf numFmtId="0" fontId="70" fillId="91" borderId="0" applyNumberFormat="0" applyBorder="0" applyAlignment="0" applyProtection="0"/>
    <xf numFmtId="0" fontId="70" fillId="107" borderId="0" applyNumberFormat="0" applyBorder="0" applyAlignment="0" applyProtection="0"/>
    <xf numFmtId="0" fontId="4" fillId="78" borderId="61" applyNumberFormat="0" applyFont="0" applyAlignment="0" applyProtection="0"/>
    <xf numFmtId="0" fontId="4" fillId="78" borderId="61" applyNumberFormat="0" applyFont="0" applyAlignment="0" applyProtection="0"/>
    <xf numFmtId="0" fontId="4" fillId="78" borderId="61" applyNumberFormat="0" applyFont="0" applyAlignment="0" applyProtection="0"/>
    <xf numFmtId="0" fontId="99" fillId="108" borderId="61" applyNumberFormat="0" applyAlignment="0" applyProtection="0"/>
    <xf numFmtId="0" fontId="71" fillId="94" borderId="0" applyNumberFormat="0" applyBorder="0" applyAlignment="0" applyProtection="0"/>
    <xf numFmtId="0" fontId="100" fillId="0" borderId="0" applyNumberFormat="0" applyFill="0" applyBorder="0" applyAlignment="0" applyProtection="0"/>
    <xf numFmtId="0" fontId="78" fillId="0" borderId="54" applyNumberFormat="0" applyFill="0" applyAlignment="0" applyProtection="0"/>
    <xf numFmtId="0" fontId="79" fillId="0" borderId="65" applyNumberFormat="0" applyFill="0" applyAlignment="0" applyProtection="0"/>
    <xf numFmtId="0" fontId="80" fillId="0" borderId="66" applyNumberFormat="0" applyFill="0" applyAlignment="0" applyProtection="0"/>
    <xf numFmtId="0" fontId="80" fillId="0" borderId="0" applyNumberFormat="0" applyFill="0" applyBorder="0" applyAlignment="0" applyProtection="0"/>
    <xf numFmtId="0" fontId="77" fillId="79" borderId="0" applyNumberFormat="0" applyBorder="0" applyAlignment="0" applyProtection="0"/>
    <xf numFmtId="0" fontId="75" fillId="0" borderId="60" applyNumberFormat="0" applyFill="0" applyAlignment="0" applyProtection="0"/>
    <xf numFmtId="0" fontId="84" fillId="108" borderId="52" applyNumberFormat="0" applyAlignment="0" applyProtection="0"/>
    <xf numFmtId="0" fontId="81" fillId="79" borderId="61" applyNumberFormat="0" applyAlignment="0" applyProtection="0"/>
    <xf numFmtId="0" fontId="98" fillId="78" borderId="0" applyNumberFormat="0" applyBorder="0" applyAlignment="0" applyProtection="0"/>
    <xf numFmtId="0" fontId="74" fillId="106" borderId="46" applyNumberFormat="0" applyAlignment="0" applyProtection="0"/>
    <xf numFmtId="0" fontId="77" fillId="0" borderId="67" applyNumberFormat="0" applyFill="0" applyAlignment="0" applyProtection="0"/>
    <xf numFmtId="0" fontId="103" fillId="0" borderId="0"/>
    <xf numFmtId="9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1" fillId="14" borderId="43" applyNumberFormat="0" applyFont="0" applyAlignment="0" applyProtection="0"/>
    <xf numFmtId="0" fontId="4" fillId="89" borderId="0"/>
    <xf numFmtId="0" fontId="2" fillId="87" borderId="57" applyNumberFormat="0" applyProtection="0">
      <alignment horizontal="left" vertical="top" indent="1"/>
    </xf>
    <xf numFmtId="0" fontId="38" fillId="8" borderId="0" applyNumberFormat="0" applyBorder="0" applyAlignment="0" applyProtection="0"/>
    <xf numFmtId="0" fontId="49" fillId="19" borderId="0" applyNumberFormat="0" applyBorder="0" applyAlignment="0" applyProtection="0"/>
    <xf numFmtId="0" fontId="1" fillId="0" borderId="0"/>
    <xf numFmtId="0" fontId="2" fillId="45" borderId="57" applyNumberFormat="0" applyProtection="0">
      <alignment horizontal="left" vertical="top" indent="1"/>
    </xf>
    <xf numFmtId="0" fontId="2" fillId="61" borderId="57" applyNumberFormat="0" applyProtection="0">
      <alignment horizontal="left" vertical="top" indent="1"/>
    </xf>
    <xf numFmtId="0" fontId="49" fillId="23" borderId="0" applyNumberFormat="0" applyBorder="0" applyAlignment="0" applyProtection="0"/>
    <xf numFmtId="0" fontId="2" fillId="0" borderId="0"/>
    <xf numFmtId="0" fontId="2" fillId="0" borderId="0"/>
    <xf numFmtId="0" fontId="4" fillId="89" borderId="0"/>
    <xf numFmtId="0" fontId="4" fillId="89" borderId="0"/>
    <xf numFmtId="170" fontId="2" fillId="0" borderId="0" applyFont="0" applyFill="0" applyBorder="0" applyAlignment="0" applyProtection="0"/>
    <xf numFmtId="0" fontId="2" fillId="61" borderId="57" applyNumberFormat="0" applyProtection="0">
      <alignment horizontal="left" vertical="top" indent="1"/>
    </xf>
    <xf numFmtId="0" fontId="49" fillId="15" borderId="0" applyNumberFormat="0" applyBorder="0" applyAlignment="0" applyProtection="0"/>
    <xf numFmtId="0" fontId="36" fillId="0" borderId="37" applyNumberFormat="0" applyFill="0" applyAlignment="0" applyProtection="0"/>
    <xf numFmtId="0" fontId="37" fillId="0" borderId="0" applyNumberFormat="0" applyFill="0" applyBorder="0" applyAlignment="0" applyProtection="0"/>
    <xf numFmtId="0" fontId="42" fillId="12" borderId="40" applyNumberFormat="0" applyAlignment="0" applyProtection="0"/>
    <xf numFmtId="0" fontId="44" fillId="0" borderId="41" applyNumberFormat="0" applyFill="0" applyAlignment="0" applyProtection="0"/>
    <xf numFmtId="0" fontId="4" fillId="89" borderId="0"/>
    <xf numFmtId="0" fontId="2" fillId="0" borderId="0"/>
    <xf numFmtId="0" fontId="2" fillId="0" borderId="0"/>
    <xf numFmtId="0" fontId="4" fillId="89" borderId="0"/>
    <xf numFmtId="0" fontId="49" fillId="31" borderId="0" applyNumberFormat="0" applyBorder="0" applyAlignment="0" applyProtection="0"/>
    <xf numFmtId="0" fontId="40" fillId="10" borderId="0" applyNumberFormat="0" applyBorder="0" applyAlignment="0" applyProtection="0"/>
    <xf numFmtId="0" fontId="4" fillId="89" borderId="0"/>
    <xf numFmtId="0" fontId="2" fillId="0" borderId="0"/>
    <xf numFmtId="0" fontId="2" fillId="0" borderId="0"/>
    <xf numFmtId="0" fontId="4" fillId="89" borderId="0"/>
    <xf numFmtId="0" fontId="2" fillId="87" borderId="57" applyNumberFormat="0" applyProtection="0">
      <alignment horizontal="left" vertical="top" indent="1"/>
    </xf>
    <xf numFmtId="0" fontId="46" fillId="0" borderId="0" applyNumberFormat="0" applyFill="0" applyBorder="0" applyAlignment="0" applyProtection="0"/>
    <xf numFmtId="0" fontId="4" fillId="89" borderId="0"/>
    <xf numFmtId="0" fontId="2" fillId="62" borderId="59" applyNumberFormat="0">
      <protection locked="0"/>
    </xf>
    <xf numFmtId="0" fontId="41" fillId="11" borderId="39" applyNumberFormat="0" applyAlignment="0" applyProtection="0"/>
    <xf numFmtId="0" fontId="4" fillId="89" borderId="0"/>
    <xf numFmtId="0" fontId="1" fillId="0" borderId="0"/>
    <xf numFmtId="9" fontId="1" fillId="0" borderId="0" applyFont="0" applyFill="0" applyBorder="0" applyAlignment="0" applyProtection="0"/>
    <xf numFmtId="0" fontId="45" fillId="13" borderId="42" applyNumberFormat="0" applyAlignment="0" applyProtection="0"/>
    <xf numFmtId="0" fontId="43" fillId="12" borderId="39" applyNumberFormat="0" applyAlignment="0" applyProtection="0"/>
    <xf numFmtId="0" fontId="2" fillId="62" borderId="59" applyNumberFormat="0">
      <protection locked="0"/>
    </xf>
    <xf numFmtId="0" fontId="35" fillId="0" borderId="36" applyNumberFormat="0" applyFill="0" applyAlignment="0" applyProtection="0"/>
    <xf numFmtId="0" fontId="39" fillId="9" borderId="0" applyNumberFormat="0" applyBorder="0" applyAlignment="0" applyProtection="0"/>
    <xf numFmtId="0" fontId="2" fillId="0" borderId="0"/>
    <xf numFmtId="0" fontId="2" fillId="63" borderId="57" applyNumberFormat="0" applyProtection="0">
      <alignment horizontal="left" vertical="top" indent="1"/>
    </xf>
    <xf numFmtId="0" fontId="49" fillId="35" borderId="0" applyNumberFormat="0" applyBorder="0" applyAlignment="0" applyProtection="0"/>
    <xf numFmtId="0" fontId="2" fillId="0" borderId="0"/>
    <xf numFmtId="0" fontId="1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9" fillId="27" borderId="0" applyNumberFormat="0" applyBorder="0" applyAlignment="0" applyProtection="0"/>
    <xf numFmtId="0" fontId="1" fillId="14" borderId="43" applyNumberFormat="0" applyFont="0" applyAlignment="0" applyProtection="0"/>
    <xf numFmtId="0" fontId="37" fillId="0" borderId="38" applyNumberFormat="0" applyFill="0" applyAlignment="0" applyProtection="0"/>
    <xf numFmtId="0" fontId="48" fillId="0" borderId="44" applyNumberFormat="0" applyFill="0" applyAlignment="0" applyProtection="0"/>
    <xf numFmtId="0" fontId="2" fillId="0" borderId="0"/>
    <xf numFmtId="0" fontId="2" fillId="63" borderId="57" applyNumberFormat="0" applyProtection="0">
      <alignment horizontal="left" vertical="top" indent="1"/>
    </xf>
    <xf numFmtId="0" fontId="4" fillId="89" borderId="0"/>
    <xf numFmtId="0" fontId="1" fillId="14" borderId="43" applyNumberFormat="0" applyFont="0" applyAlignment="0" applyProtection="0"/>
    <xf numFmtId="0" fontId="2" fillId="0" borderId="0"/>
    <xf numFmtId="0" fontId="2" fillId="45" borderId="57" applyNumberFormat="0" applyProtection="0">
      <alignment horizontal="left" vertical="top" indent="1"/>
    </xf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60" borderId="51" applyNumberFormat="0" applyFont="0" applyAlignment="0" applyProtection="0"/>
    <xf numFmtId="43" fontId="2" fillId="0" borderId="0" applyFont="0" applyFill="0" applyBorder="0" applyAlignment="0" applyProtection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43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43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2" fillId="60" borderId="51" applyNumberFormat="0" applyFont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60" borderId="51" applyNumberFormat="0" applyFont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0" borderId="0"/>
    <xf numFmtId="43" fontId="33" fillId="0" borderId="0" applyFont="0" applyFill="0" applyBorder="0" applyAlignment="0" applyProtection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5" fillId="0" borderId="0"/>
    <xf numFmtId="0" fontId="105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0" borderId="0"/>
    <xf numFmtId="0" fontId="33" fillId="0" borderId="0"/>
    <xf numFmtId="0" fontId="105" fillId="0" borderId="0"/>
    <xf numFmtId="0" fontId="104" fillId="89" borderId="0"/>
    <xf numFmtId="0" fontId="104" fillId="89" borderId="0"/>
    <xf numFmtId="0" fontId="33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60" borderId="51" applyNumberFormat="0" applyFont="0" applyAlignment="0" applyProtection="0"/>
    <xf numFmtId="0" fontId="1" fillId="0" borderId="0"/>
    <xf numFmtId="0" fontId="1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4" fillId="89" borderId="0"/>
    <xf numFmtId="43" fontId="2" fillId="0" borderId="0" applyFont="0" applyFill="0" applyBorder="0" applyAlignment="0" applyProtection="0"/>
    <xf numFmtId="0" fontId="4" fillId="89" borderId="0"/>
    <xf numFmtId="0" fontId="4" fillId="89" borderId="0"/>
    <xf numFmtId="0" fontId="4" fillId="89" borderId="0"/>
    <xf numFmtId="0" fontId="2" fillId="60" borderId="51" applyNumberFormat="0" applyFont="0" applyAlignment="0" applyProtection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1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9" fontId="33" fillId="0" borderId="0" applyFont="0" applyFill="0" applyBorder="0" applyAlignment="0" applyProtection="0"/>
    <xf numFmtId="0" fontId="33" fillId="0" borderId="0"/>
    <xf numFmtId="0" fontId="104" fillId="89" borderId="0"/>
    <xf numFmtId="0" fontId="33" fillId="0" borderId="0"/>
    <xf numFmtId="0" fontId="33" fillId="0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" fillId="0" borderId="0"/>
    <xf numFmtId="0" fontId="1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2" fillId="0" borderId="0"/>
    <xf numFmtId="0" fontId="4" fillId="89" borderId="0"/>
    <xf numFmtId="0" fontId="4" fillId="89" borderId="0"/>
    <xf numFmtId="0" fontId="104" fillId="89" borderId="0"/>
    <xf numFmtId="0" fontId="104" fillId="89" borderId="0"/>
    <xf numFmtId="0" fontId="4" fillId="89" borderId="0"/>
    <xf numFmtId="0" fontId="2" fillId="0" borderId="0"/>
    <xf numFmtId="0" fontId="33" fillId="0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04" fillId="89" borderId="0"/>
    <xf numFmtId="0" fontId="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04" fillId="89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43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14" borderId="43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3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</cellStyleXfs>
  <cellXfs count="21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1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3" xfId="0" applyFont="1" applyFill="1" applyBorder="1" applyAlignment="1">
      <alignment horizontal="right" indent="1"/>
    </xf>
    <xf numFmtId="0" fontId="6" fillId="2" borderId="35" xfId="0" applyFont="1" applyFill="1" applyBorder="1" applyAlignment="1">
      <alignment horizontal="right" wrapText="1"/>
    </xf>
    <xf numFmtId="43" fontId="21" fillId="0" borderId="24" xfId="12" applyFont="1" applyFill="1" applyBorder="1" applyAlignment="1"/>
    <xf numFmtId="168" fontId="0" fillId="0" borderId="24" xfId="0" applyNumberFormat="1" applyFill="1" applyBorder="1" applyAlignment="1">
      <alignment horizontal="center"/>
    </xf>
    <xf numFmtId="0" fontId="21" fillId="7" borderId="24" xfId="0" applyFont="1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43" fontId="2" fillId="0" borderId="24" xfId="14" applyFont="1" applyFill="1" applyBorder="1" applyAlignment="1">
      <alignment horizontal="right"/>
    </xf>
    <xf numFmtId="43" fontId="30" fillId="0" borderId="24" xfId="14" applyFont="1" applyFill="1" applyBorder="1"/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10" fontId="27" fillId="0" borderId="0" xfId="15" applyNumberFormat="1" applyFont="1" applyFill="1" applyBorder="1" applyAlignment="1">
      <alignment horizontal="right"/>
    </xf>
    <xf numFmtId="167" fontId="6" fillId="0" borderId="16" xfId="7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5" fillId="0" borderId="0" xfId="7" applyFont="1" applyFill="1" applyAlignment="1">
      <alignment horizontal="center"/>
    </xf>
    <xf numFmtId="0" fontId="5" fillId="0" borderId="0" xfId="7" applyFont="1" applyFill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14" fontId="0" fillId="0" borderId="0" xfId="0" applyNumberFormat="1" applyFill="1" applyAlignment="1">
      <alignment readingOrder="1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10" fontId="28" fillId="0" borderId="0" xfId="15" applyNumberFormat="1" applyFont="1" applyFill="1" applyBorder="1" applyAlignment="1">
      <alignment horizontal="right"/>
    </xf>
    <xf numFmtId="0" fontId="1" fillId="0" borderId="0" xfId="56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5" fillId="0" borderId="0" xfId="56" applyFont="1" applyAlignment="1">
      <alignment horizontal="right"/>
    </xf>
    <xf numFmtId="0" fontId="5" fillId="0" borderId="0" xfId="56" applyFont="1" applyAlignment="1">
      <alignment horizontal="center"/>
    </xf>
    <xf numFmtId="0" fontId="12" fillId="2" borderId="1" xfId="56" applyFont="1" applyFill="1" applyBorder="1" applyAlignment="1">
      <alignment horizontal="center" vertical="center" wrapText="1"/>
    </xf>
    <xf numFmtId="0" fontId="6" fillId="2" borderId="2" xfId="56" applyFont="1" applyFill="1" applyBorder="1" applyAlignment="1">
      <alignment horizontal="center" vertical="center" wrapText="1"/>
    </xf>
    <xf numFmtId="0" fontId="7" fillId="0" borderId="0" xfId="56" applyFont="1" applyAlignment="1">
      <alignment horizontal="center" vertical="center" wrapText="1"/>
    </xf>
    <xf numFmtId="0" fontId="10" fillId="2" borderId="1" xfId="56" applyFont="1" applyFill="1" applyBorder="1" applyAlignment="1">
      <alignment horizontal="center" vertical="center" wrapText="1"/>
    </xf>
    <xf numFmtId="0" fontId="10" fillId="2" borderId="2" xfId="56" applyFont="1" applyFill="1" applyBorder="1" applyAlignment="1">
      <alignment horizontal="center" vertical="center" wrapText="1"/>
    </xf>
    <xf numFmtId="49" fontId="6" fillId="2" borderId="1" xfId="56" applyNumberFormat="1" applyFont="1" applyFill="1" applyBorder="1" applyAlignment="1">
      <alignment horizontal="center" wrapText="1"/>
    </xf>
    <xf numFmtId="49" fontId="6" fillId="2" borderId="2" xfId="56" applyNumberFormat="1" applyFont="1" applyFill="1" applyBorder="1" applyAlignment="1">
      <alignment horizontal="center" wrapText="1"/>
    </xf>
    <xf numFmtId="0" fontId="9" fillId="0" borderId="0" xfId="56" applyFont="1" applyAlignment="1">
      <alignment horizontal="center" wrapText="1"/>
    </xf>
    <xf numFmtId="0" fontId="27" fillId="0" borderId="31" xfId="56" applyFont="1" applyFill="1" applyBorder="1" applyAlignment="1">
      <alignment horizontal="right"/>
    </xf>
    <xf numFmtId="0" fontId="27" fillId="0" borderId="31" xfId="56" applyNumberFormat="1" applyFont="1" applyFill="1" applyBorder="1" applyAlignment="1">
      <alignment horizontal="right"/>
    </xf>
    <xf numFmtId="4" fontId="27" fillId="0" borderId="31" xfId="56" applyNumberFormat="1" applyFont="1" applyFill="1" applyBorder="1" applyAlignment="1">
      <alignment horizontal="right"/>
    </xf>
    <xf numFmtId="10" fontId="27" fillId="0" borderId="31" xfId="56" applyNumberFormat="1" applyFont="1" applyFill="1" applyBorder="1" applyAlignment="1">
      <alignment horizontal="right"/>
    </xf>
    <xf numFmtId="0" fontId="27" fillId="0" borderId="0" xfId="56" applyFont="1" applyFill="1" applyBorder="1" applyAlignment="1">
      <alignment horizontal="right" indent="1"/>
    </xf>
    <xf numFmtId="0" fontId="27" fillId="0" borderId="0" xfId="56" applyNumberFormat="1" applyFont="1" applyFill="1" applyBorder="1" applyAlignment="1">
      <alignment horizontal="right"/>
    </xf>
    <xf numFmtId="4" fontId="27" fillId="0" borderId="0" xfId="56" applyNumberFormat="1" applyFont="1" applyFill="1" applyBorder="1" applyAlignment="1">
      <alignment horizontal="right"/>
    </xf>
    <xf numFmtId="10" fontId="27" fillId="0" borderId="0" xfId="56" applyNumberFormat="1" applyFont="1" applyFill="1" applyBorder="1" applyAlignment="1">
      <alignment horizontal="right"/>
    </xf>
    <xf numFmtId="0" fontId="27" fillId="0" borderId="0" xfId="56" applyFont="1" applyFill="1" applyBorder="1" applyAlignment="1">
      <alignment horizontal="right" indent="2"/>
    </xf>
    <xf numFmtId="0" fontId="28" fillId="0" borderId="0" xfId="56" applyFont="1" applyFill="1" applyBorder="1" applyAlignment="1">
      <alignment horizontal="right" indent="3"/>
    </xf>
    <xf numFmtId="0" fontId="28" fillId="0" borderId="0" xfId="56" applyNumberFormat="1" applyFont="1" applyFill="1" applyBorder="1" applyAlignment="1">
      <alignment horizontal="right"/>
    </xf>
    <xf numFmtId="49" fontId="28" fillId="0" borderId="0" xfId="56" applyNumberFormat="1" applyFont="1" applyFill="1" applyBorder="1" applyAlignment="1">
      <alignment horizontal="right"/>
    </xf>
    <xf numFmtId="166" fontId="28" fillId="0" borderId="0" xfId="56" applyNumberFormat="1" applyFont="1" applyFill="1" applyBorder="1" applyAlignment="1">
      <alignment horizontal="right"/>
    </xf>
    <xf numFmtId="4" fontId="28" fillId="0" borderId="0" xfId="56" applyNumberFormat="1" applyFont="1" applyFill="1" applyBorder="1" applyAlignment="1">
      <alignment horizontal="right"/>
    </xf>
    <xf numFmtId="10" fontId="28" fillId="0" borderId="0" xfId="56" applyNumberFormat="1" applyFont="1" applyFill="1" applyBorder="1" applyAlignment="1">
      <alignment horizontal="right"/>
    </xf>
    <xf numFmtId="0" fontId="5" fillId="0" borderId="0" xfId="56" applyFont="1" applyFill="1" applyAlignment="1">
      <alignment horizontal="center"/>
    </xf>
    <xf numFmtId="0" fontId="28" fillId="0" borderId="0" xfId="56" applyFont="1" applyFill="1" applyBorder="1" applyAlignment="1">
      <alignment horizontal="right" indent="2"/>
    </xf>
    <xf numFmtId="0" fontId="5" fillId="0" borderId="0" xfId="56" applyFont="1" applyFill="1" applyAlignment="1">
      <alignment horizontal="right"/>
    </xf>
    <xf numFmtId="0" fontId="6" fillId="0" borderId="0" xfId="56" applyFont="1" applyFill="1" applyAlignment="1">
      <alignment horizontal="right" readingOrder="2"/>
    </xf>
    <xf numFmtId="43" fontId="6" fillId="0" borderId="16" xfId="803" applyFont="1" applyBorder="1" applyAlignment="1">
      <alignment horizontal="right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56" applyFont="1" applyFill="1" applyBorder="1" applyAlignment="1">
      <alignment horizontal="center" vertical="center" wrapText="1" readingOrder="2"/>
    </xf>
    <xf numFmtId="0" fontId="8" fillId="2" borderId="27" xfId="56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2231">
    <cellStyle name="20% - Accent1" xfId="63"/>
    <cellStyle name="20% - Accent1 2" xfId="106"/>
    <cellStyle name="20% - Accent2" xfId="64"/>
    <cellStyle name="20% - Accent2 2" xfId="107"/>
    <cellStyle name="20% - Accent3" xfId="65"/>
    <cellStyle name="20% - Accent3 2" xfId="108"/>
    <cellStyle name="20% - Accent4" xfId="66"/>
    <cellStyle name="20% - Accent4 2" xfId="109"/>
    <cellStyle name="20% - Accent5" xfId="67"/>
    <cellStyle name="20% - Accent5 2" xfId="110"/>
    <cellStyle name="20% - Accent6" xfId="68"/>
    <cellStyle name="20% - Accent6 2" xfId="111"/>
    <cellStyle name="20% - הדגשה1" xfId="33" builtinId="30" customBuiltin="1"/>
    <cellStyle name="20% - הדגשה1 2" xfId="330"/>
    <cellStyle name="20% - הדגשה1 2 2" xfId="896"/>
    <cellStyle name="20% - הדגשה1 2 2 2" xfId="991"/>
    <cellStyle name="20% - הדגשה1 2 3" xfId="1136"/>
    <cellStyle name="20% - הדגשה1 3" xfId="514"/>
    <cellStyle name="20% - הדגשה1 3 2" xfId="1014"/>
    <cellStyle name="20% - הדגשה1 4" xfId="613"/>
    <cellStyle name="20% - הדגשה1 5" xfId="1132"/>
    <cellStyle name="20% - הדגשה1 6" xfId="2192"/>
    <cellStyle name="20% - הדגשה1 7" xfId="2207"/>
    <cellStyle name="20% - הדגשה2" xfId="37" builtinId="34" customBuiltin="1"/>
    <cellStyle name="20% - הדגשה2 2" xfId="331"/>
    <cellStyle name="20% - הדגשה2 2 2" xfId="895"/>
    <cellStyle name="20% - הדגשה2 2 2 2" xfId="1013"/>
    <cellStyle name="20% - הדגשה2 2 3" xfId="1131"/>
    <cellStyle name="20% - הדגשה2 3" xfId="518"/>
    <cellStyle name="20% - הדגשה2 3 2" xfId="990"/>
    <cellStyle name="20% - הדגשה2 4" xfId="617"/>
    <cellStyle name="20% - הדגשה2 5" xfId="1130"/>
    <cellStyle name="20% - הדגשה2 6" xfId="2194"/>
    <cellStyle name="20% - הדגשה2 7" xfId="2209"/>
    <cellStyle name="20% - הדגשה3" xfId="41" builtinId="38" customBuiltin="1"/>
    <cellStyle name="20% - הדגשה3 2" xfId="332"/>
    <cellStyle name="20% - הדגשה3 2 2" xfId="894"/>
    <cellStyle name="20% - הדגשה3 2 2 2" xfId="1012"/>
    <cellStyle name="20% - הדגשה3 2 3" xfId="1135"/>
    <cellStyle name="20% - הדגשה3 3" xfId="522"/>
    <cellStyle name="20% - הדגשה3 3 2" xfId="1011"/>
    <cellStyle name="20% - הדגשה3 4" xfId="621"/>
    <cellStyle name="20% - הדגשה3 5" xfId="1129"/>
    <cellStyle name="20% - הדגשה3 6" xfId="2196"/>
    <cellStyle name="20% - הדגשה3 7" xfId="2211"/>
    <cellStyle name="20% - הדגשה4" xfId="45" builtinId="42" customBuiltin="1"/>
    <cellStyle name="20% - הדגשה4 2" xfId="333"/>
    <cellStyle name="20% - הדגשה4 2 2" xfId="893"/>
    <cellStyle name="20% - הדגשה4 2 2 2" xfId="989"/>
    <cellStyle name="20% - הדגשה4 2 3" xfId="1128"/>
    <cellStyle name="20% - הדגשה4 3" xfId="526"/>
    <cellStyle name="20% - הדגשה4 3 2" xfId="1010"/>
    <cellStyle name="20% - הדגשה4 4" xfId="625"/>
    <cellStyle name="20% - הדגשה4 5" xfId="1127"/>
    <cellStyle name="20% - הדגשה4 6" xfId="2198"/>
    <cellStyle name="20% - הדגשה4 7" xfId="2213"/>
    <cellStyle name="20% - הדגשה5" xfId="49" builtinId="46" customBuiltin="1"/>
    <cellStyle name="20% - הדגשה5 2" xfId="334"/>
    <cellStyle name="20% - הדגשה5 2 2" xfId="892"/>
    <cellStyle name="20% - הדגשה5 2 2 2" xfId="1009"/>
    <cellStyle name="20% - הדגשה5 2 3" xfId="1126"/>
    <cellStyle name="20% - הדגשה5 3" xfId="530"/>
    <cellStyle name="20% - הדגשה5 3 2" xfId="988"/>
    <cellStyle name="20% - הדגשה5 4" xfId="629"/>
    <cellStyle name="20% - הדגשה5 5" xfId="1125"/>
    <cellStyle name="20% - הדגשה5 6" xfId="2200"/>
    <cellStyle name="20% - הדגשה5 7" xfId="2215"/>
    <cellStyle name="20% - הדגשה6" xfId="53" builtinId="50" customBuiltin="1"/>
    <cellStyle name="20% - הדגשה6 2" xfId="335"/>
    <cellStyle name="20% - הדגשה6 2 2" xfId="891"/>
    <cellStyle name="20% - הדגשה6 2 2 2" xfId="1008"/>
    <cellStyle name="20% - הדגשה6 2 3" xfId="1134"/>
    <cellStyle name="20% - הדגשה6 3" xfId="534"/>
    <cellStyle name="20% - הדגשה6 3 2" xfId="1007"/>
    <cellStyle name="20% - הדגשה6 4" xfId="633"/>
    <cellStyle name="20% - הדגשה6 5" xfId="1124"/>
    <cellStyle name="20% - הדגשה6 6" xfId="2202"/>
    <cellStyle name="20% - הדגשה6 7" xfId="2217"/>
    <cellStyle name="40% - Accent1" xfId="69"/>
    <cellStyle name="40% - Accent1 2" xfId="112"/>
    <cellStyle name="40% - Accent2" xfId="70"/>
    <cellStyle name="40% - Accent2 2" xfId="113"/>
    <cellStyle name="40% - Accent3" xfId="71"/>
    <cellStyle name="40% - Accent3 2" xfId="114"/>
    <cellStyle name="40% - Accent4" xfId="72"/>
    <cellStyle name="40% - Accent4 2" xfId="115"/>
    <cellStyle name="40% - Accent5" xfId="73"/>
    <cellStyle name="40% - Accent5 2" xfId="116"/>
    <cellStyle name="40% - Accent6" xfId="74"/>
    <cellStyle name="40% - Accent6 2" xfId="117"/>
    <cellStyle name="40% - הדגשה1" xfId="34" builtinId="31" customBuiltin="1"/>
    <cellStyle name="40% - הדגשה1 2" xfId="336"/>
    <cellStyle name="40% - הדגשה1 2 2" xfId="890"/>
    <cellStyle name="40% - הדגשה1 2 2 2" xfId="987"/>
    <cellStyle name="40% - הדגשה1 2 3" xfId="1123"/>
    <cellStyle name="40% - הדגשה1 3" xfId="515"/>
    <cellStyle name="40% - הדגשה1 3 2" xfId="1006"/>
    <cellStyle name="40% - הדגשה1 4" xfId="614"/>
    <cellStyle name="40% - הדגשה1 5" xfId="1122"/>
    <cellStyle name="40% - הדגשה1 6" xfId="2193"/>
    <cellStyle name="40% - הדגשה1 7" xfId="2208"/>
    <cellStyle name="40% - הדגשה2" xfId="38" builtinId="35" customBuiltin="1"/>
    <cellStyle name="40% - הדגשה2 2" xfId="337"/>
    <cellStyle name="40% - הדגשה2 2 2" xfId="693"/>
    <cellStyle name="40% - הדגשה2 2 2 2" xfId="1005"/>
    <cellStyle name="40% - הדגשה2 2 3" xfId="1121"/>
    <cellStyle name="40% - הדגשה2 3" xfId="519"/>
    <cellStyle name="40% - הדגשה2 3 2" xfId="986"/>
    <cellStyle name="40% - הדגשה2 4" xfId="618"/>
    <cellStyle name="40% - הדגשה2 5" xfId="1120"/>
    <cellStyle name="40% - הדגשה2 6" xfId="2195"/>
    <cellStyle name="40% - הדגשה2 7" xfId="2210"/>
    <cellStyle name="40% - הדגשה3" xfId="42" builtinId="39" customBuiltin="1"/>
    <cellStyle name="40% - הדגשה3 2" xfId="338"/>
    <cellStyle name="40% - הדגשה3 2 2" xfId="810"/>
    <cellStyle name="40% - הדגשה3 2 2 2" xfId="1004"/>
    <cellStyle name="40% - הדגשה3 2 3" xfId="1119"/>
    <cellStyle name="40% - הדגשה3 3" xfId="523"/>
    <cellStyle name="40% - הדגשה3 3 2" xfId="1003"/>
    <cellStyle name="40% - הדגשה3 4" xfId="622"/>
    <cellStyle name="40% - הדגשה3 5" xfId="1118"/>
    <cellStyle name="40% - הדגשה3 6" xfId="2197"/>
    <cellStyle name="40% - הדגשה3 7" xfId="2212"/>
    <cellStyle name="40% - הדגשה4" xfId="46" builtinId="43" customBuiltin="1"/>
    <cellStyle name="40% - הדגשה4 2" xfId="339"/>
    <cellStyle name="40% - הדגשה4 2 2" xfId="809"/>
    <cellStyle name="40% - הדגשה4 2 2 2" xfId="985"/>
    <cellStyle name="40% - הדגשה4 2 3" xfId="1117"/>
    <cellStyle name="40% - הדגשה4 3" xfId="527"/>
    <cellStyle name="40% - הדגשה4 3 2" xfId="984"/>
    <cellStyle name="40% - הדגשה4 4" xfId="626"/>
    <cellStyle name="40% - הדגשה4 5" xfId="1116"/>
    <cellStyle name="40% - הדגשה4 6" xfId="2199"/>
    <cellStyle name="40% - הדגשה4 7" xfId="2214"/>
    <cellStyle name="40% - הדגשה5" xfId="50" builtinId="47" customBuiltin="1"/>
    <cellStyle name="40% - הדגשה5 2" xfId="340"/>
    <cellStyle name="40% - הדגשה5 2 2" xfId="808"/>
    <cellStyle name="40% - הדגשה5 2 2 2" xfId="983"/>
    <cellStyle name="40% - הדגשה5 2 3" xfId="1115"/>
    <cellStyle name="40% - הדגשה5 3" xfId="531"/>
    <cellStyle name="40% - הדגשה5 3 2" xfId="982"/>
    <cellStyle name="40% - הדגשה5 4" xfId="630"/>
    <cellStyle name="40% - הדגשה5 5" xfId="1114"/>
    <cellStyle name="40% - הדגשה5 6" xfId="2201"/>
    <cellStyle name="40% - הדגשה5 7" xfId="2216"/>
    <cellStyle name="40% - הדגשה6" xfId="54" builtinId="51" customBuiltin="1"/>
    <cellStyle name="40% - הדגשה6 2" xfId="341"/>
    <cellStyle name="40% - הדגשה6 2 2" xfId="807"/>
    <cellStyle name="40% - הדגשה6 2 2 2" xfId="981"/>
    <cellStyle name="40% - הדגשה6 2 3" xfId="1113"/>
    <cellStyle name="40% - הדגשה6 3" xfId="535"/>
    <cellStyle name="40% - הדגשה6 3 2" xfId="980"/>
    <cellStyle name="40% - הדגשה6 4" xfId="634"/>
    <cellStyle name="40% - הדגשה6 5" xfId="1112"/>
    <cellStyle name="40% - הדגשה6 6" xfId="2203"/>
    <cellStyle name="40% - הדגשה6 7" xfId="2218"/>
    <cellStyle name="60% - Accent1" xfId="75"/>
    <cellStyle name="60% - Accent1 2" xfId="118"/>
    <cellStyle name="60% - Accent2" xfId="76"/>
    <cellStyle name="60% - Accent2 2" xfId="119"/>
    <cellStyle name="60% - Accent3" xfId="77"/>
    <cellStyle name="60% - Accent3 2" xfId="120"/>
    <cellStyle name="60% - Accent4" xfId="78"/>
    <cellStyle name="60% - Accent4 2" xfId="121"/>
    <cellStyle name="60% - Accent5" xfId="79"/>
    <cellStyle name="60% - Accent5 2" xfId="122"/>
    <cellStyle name="60% - Accent6" xfId="80"/>
    <cellStyle name="60% - Accent6 2" xfId="123"/>
    <cellStyle name="60% - הדגשה1" xfId="35" builtinId="32" customBuiltin="1"/>
    <cellStyle name="60% - הדגשה1 2" xfId="342"/>
    <cellStyle name="60% - הדגשה1 2 2" xfId="713"/>
    <cellStyle name="60% - הדגשה1 2 3" xfId="1137"/>
    <cellStyle name="60% - הדגשה1 3" xfId="516"/>
    <cellStyle name="60% - הדגשה1 4" xfId="615"/>
    <cellStyle name="60% - הדגשה1 5" xfId="1111"/>
    <cellStyle name="60% - הדגשה2" xfId="39" builtinId="36" customBuiltin="1"/>
    <cellStyle name="60% - הדגשה2 2" xfId="343"/>
    <cellStyle name="60% - הדגשה2 2 2" xfId="712"/>
    <cellStyle name="60% - הדגשה2 2 3" xfId="1110"/>
    <cellStyle name="60% - הדגשה2 3" xfId="520"/>
    <cellStyle name="60% - הדגשה2 4" xfId="619"/>
    <cellStyle name="60% - הדגשה2 5" xfId="1109"/>
    <cellStyle name="60% - הדגשה3" xfId="43" builtinId="40" customBuiltin="1"/>
    <cellStyle name="60% - הדגשה3 2" xfId="344"/>
    <cellStyle name="60% - הדגשה3 2 2" xfId="933"/>
    <cellStyle name="60% - הדגשה3 2 3" xfId="1108"/>
    <cellStyle name="60% - הדגשה3 3" xfId="524"/>
    <cellStyle name="60% - הדגשה3 4" xfId="623"/>
    <cellStyle name="60% - הדגשה3 5" xfId="1107"/>
    <cellStyle name="60% - הדגשה4" xfId="47" builtinId="44" customBuiltin="1"/>
    <cellStyle name="60% - הדגשה4 2" xfId="345"/>
    <cellStyle name="60% - הדגשה4 2 2" xfId="888"/>
    <cellStyle name="60% - הדגשה4 2 3" xfId="1106"/>
    <cellStyle name="60% - הדגשה4 3" xfId="528"/>
    <cellStyle name="60% - הדגשה4 4" xfId="627"/>
    <cellStyle name="60% - הדגשה4 5" xfId="1105"/>
    <cellStyle name="60% - הדגשה5" xfId="51" builtinId="48" customBuiltin="1"/>
    <cellStyle name="60% - הדגשה5 2" xfId="346"/>
    <cellStyle name="60% - הדגשה5 2 2" xfId="806"/>
    <cellStyle name="60% - הדגשה5 2 3" xfId="1104"/>
    <cellStyle name="60% - הדגשה5 3" xfId="532"/>
    <cellStyle name="60% - הדגשה5 4" xfId="631"/>
    <cellStyle name="60% - הדגשה5 5" xfId="1103"/>
    <cellStyle name="60% - הדגשה6" xfId="55" builtinId="52" customBuiltin="1"/>
    <cellStyle name="60% - הדגשה6 2" xfId="347"/>
    <cellStyle name="60% - הדגשה6 2 2" xfId="805"/>
    <cellStyle name="60% - הדגשה6 2 3" xfId="1102"/>
    <cellStyle name="60% - הדגשה6 3" xfId="536"/>
    <cellStyle name="60% - הדגשה6 4" xfId="635"/>
    <cellStyle name="60% - הדגשה6 5" xfId="1101"/>
    <cellStyle name="Accent1" xfId="81"/>
    <cellStyle name="Accent1 - 20%" xfId="125"/>
    <cellStyle name="Accent1 - 20% 2" xfId="1148"/>
    <cellStyle name="Accent1 - 20% 3" xfId="220"/>
    <cellStyle name="Accent1 - 40%" xfId="126"/>
    <cellStyle name="Accent1 - 40% 2" xfId="1149"/>
    <cellStyle name="Accent1 - 40% 3" xfId="221"/>
    <cellStyle name="Accent1 - 60%" xfId="127"/>
    <cellStyle name="Accent1 - 60% 2" xfId="1150"/>
    <cellStyle name="Accent1 - 60% 3" xfId="222"/>
    <cellStyle name="Accent1 2" xfId="124"/>
    <cellStyle name="Accent1 3" xfId="210"/>
    <cellStyle name="Accent2" xfId="82"/>
    <cellStyle name="Accent2 - 20%" xfId="129"/>
    <cellStyle name="Accent2 - 20% 2" xfId="1151"/>
    <cellStyle name="Accent2 - 20% 3" xfId="223"/>
    <cellStyle name="Accent2 - 40%" xfId="130"/>
    <cellStyle name="Accent2 - 40% 2" xfId="1152"/>
    <cellStyle name="Accent2 - 40% 3" xfId="224"/>
    <cellStyle name="Accent2 - 60%" xfId="131"/>
    <cellStyle name="Accent2 - 60% 2" xfId="1153"/>
    <cellStyle name="Accent2 - 60% 3" xfId="225"/>
    <cellStyle name="Accent2 2" xfId="128"/>
    <cellStyle name="Accent2 3" xfId="211"/>
    <cellStyle name="Accent3" xfId="83"/>
    <cellStyle name="Accent3 - 20%" xfId="133"/>
    <cellStyle name="Accent3 - 20% 2" xfId="1154"/>
    <cellStyle name="Accent3 - 20% 3" xfId="226"/>
    <cellStyle name="Accent3 - 40%" xfId="134"/>
    <cellStyle name="Accent3 - 40% 2" xfId="1155"/>
    <cellStyle name="Accent3 - 40% 3" xfId="227"/>
    <cellStyle name="Accent3 - 60%" xfId="135"/>
    <cellStyle name="Accent3 - 60% 2" xfId="1156"/>
    <cellStyle name="Accent3 - 60% 3" xfId="228"/>
    <cellStyle name="Accent3 2" xfId="132"/>
    <cellStyle name="Accent3 3" xfId="212"/>
    <cellStyle name="Accent4" xfId="84"/>
    <cellStyle name="Accent4 - 20%" xfId="137"/>
    <cellStyle name="Accent4 - 20% 2" xfId="1157"/>
    <cellStyle name="Accent4 - 20% 3" xfId="229"/>
    <cellStyle name="Accent4 - 40%" xfId="138"/>
    <cellStyle name="Accent4 - 40% 2" xfId="1158"/>
    <cellStyle name="Accent4 - 40% 3" xfId="230"/>
    <cellStyle name="Accent4 - 60%" xfId="139"/>
    <cellStyle name="Accent4 - 60% 2" xfId="1159"/>
    <cellStyle name="Accent4 - 60% 3" xfId="231"/>
    <cellStyle name="Accent4 2" xfId="136"/>
    <cellStyle name="Accent4 3" xfId="213"/>
    <cellStyle name="Accent5" xfId="85"/>
    <cellStyle name="Accent5 - 20%" xfId="141"/>
    <cellStyle name="Accent5 - 20% 2" xfId="1160"/>
    <cellStyle name="Accent5 - 20% 3" xfId="232"/>
    <cellStyle name="Accent5 - 40%" xfId="142"/>
    <cellStyle name="Accent5 - 60%" xfId="143"/>
    <cellStyle name="Accent5 - 60% 2" xfId="1161"/>
    <cellStyle name="Accent5 - 60% 3" xfId="233"/>
    <cellStyle name="Accent5 2" xfId="140"/>
    <cellStyle name="Accent5 3" xfId="214"/>
    <cellStyle name="Accent6" xfId="86"/>
    <cellStyle name="Accent6 - 20%" xfId="145"/>
    <cellStyle name="Accent6 - 40%" xfId="146"/>
    <cellStyle name="Accent6 - 40% 2" xfId="1162"/>
    <cellStyle name="Accent6 - 40% 3" xfId="234"/>
    <cellStyle name="Accent6 - 60%" xfId="147"/>
    <cellStyle name="Accent6 - 60% 2" xfId="1163"/>
    <cellStyle name="Accent6 - 60% 3" xfId="235"/>
    <cellStyle name="Accent6 2" xfId="144"/>
    <cellStyle name="Accent6 3" xfId="215"/>
    <cellStyle name="Bad" xfId="87"/>
    <cellStyle name="Bad 2" xfId="148"/>
    <cellStyle name="Calculation" xfId="88"/>
    <cellStyle name="Calculation 2" xfId="149"/>
    <cellStyle name="Check Cell" xfId="89"/>
    <cellStyle name="Check Cell 2" xfId="150"/>
    <cellStyle name="Comma" xfId="12" builtinId="3"/>
    <cellStyle name="Comma 10" xfId="917"/>
    <cellStyle name="Comma 10 2" xfId="1028"/>
    <cellStyle name="Comma 10 3" xfId="864"/>
    <cellStyle name="Comma 10 3 2" xfId="846"/>
    <cellStyle name="Comma 10 3 3" xfId="803"/>
    <cellStyle name="Comma 10 3 4" xfId="1099"/>
    <cellStyle name="Comma 11" xfId="964"/>
    <cellStyle name="Comma 12" xfId="972"/>
    <cellStyle name="Comma 12 2" xfId="1035"/>
    <cellStyle name="Comma 13" xfId="997"/>
    <cellStyle name="Comma 14" xfId="1098"/>
    <cellStyle name="Comma 15" xfId="1097"/>
    <cellStyle name="Comma 16" xfId="1100"/>
    <cellStyle name="Comma 16 2" xfId="1476"/>
    <cellStyle name="Comma 16 3" xfId="1618"/>
    <cellStyle name="Comma 16 4" xfId="1674"/>
    <cellStyle name="Comma 16 4 2" xfId="1954"/>
    <cellStyle name="Comma 16 5" xfId="1828"/>
    <cellStyle name="Comma 16 6" xfId="2190"/>
    <cellStyle name="Comma 17" xfId="218"/>
    <cellStyle name="Comma 2" xfId="1"/>
    <cellStyle name="Comma 2 2" xfId="90"/>
    <cellStyle name="Comma 2 2 2" xfId="963"/>
    <cellStyle name="Comma 2 2 3" xfId="350"/>
    <cellStyle name="Comma 2 3" xfId="802"/>
    <cellStyle name="Comma 2 4" xfId="1017"/>
    <cellStyle name="Comma 2 5" xfId="1096"/>
    <cellStyle name="Comma 2 6" xfId="349"/>
    <cellStyle name="Comma 2 7" xfId="58"/>
    <cellStyle name="Comma 3" xfId="14"/>
    <cellStyle name="Comma 3 2" xfId="151"/>
    <cellStyle name="Comma 3 2 2" xfId="861"/>
    <cellStyle name="Comma 3 2 3" xfId="975"/>
    <cellStyle name="Comma 3 2 4" xfId="1095"/>
    <cellStyle name="Comma 3 2 5" xfId="823"/>
    <cellStyle name="Comma 3 3" xfId="757"/>
    <cellStyle name="Comma 3 3 2" xfId="838"/>
    <cellStyle name="Comma 3 4" xfId="906"/>
    <cellStyle name="Comma 3 5" xfId="711"/>
    <cellStyle name="Comma 3 6" xfId="978"/>
    <cellStyle name="Comma 3 7" xfId="1094"/>
    <cellStyle name="Comma 3 8" xfId="351"/>
    <cellStyle name="Comma 4" xfId="348"/>
    <cellStyle name="Comma 4 2" xfId="538"/>
    <cellStyle name="Comma 4 2 2" xfId="1093"/>
    <cellStyle name="Comma 4 2 2 2" xfId="1299"/>
    <cellStyle name="Comma 4 2 2 3" xfId="1391"/>
    <cellStyle name="Comma 4 2 3" xfId="710"/>
    <cellStyle name="Comma 4 3" xfId="1000"/>
    <cellStyle name="Comma 4 4" xfId="1092"/>
    <cellStyle name="Comma 5" xfId="643"/>
    <cellStyle name="Comma 5 2" xfId="709"/>
    <cellStyle name="Comma 5 3" xfId="995"/>
    <cellStyle name="Comma 5 4" xfId="1091"/>
    <cellStyle name="Comma 6" xfId="647"/>
    <cellStyle name="Comma 6 2" xfId="801"/>
    <cellStyle name="Comma 6 2 2" xfId="1020"/>
    <cellStyle name="Comma 6 3" xfId="1090"/>
    <cellStyle name="Comma 6 4" xfId="865"/>
    <cellStyle name="Comma 7" xfId="656"/>
    <cellStyle name="Comma 7 2" xfId="974"/>
    <cellStyle name="Comma 7 2 2" xfId="1037"/>
    <cellStyle name="Comma 7 3" xfId="993"/>
    <cellStyle name="Comma 7 4" xfId="1089"/>
    <cellStyle name="Comma 8" xfId="720"/>
    <cellStyle name="Comma 9" xfId="804"/>
    <cellStyle name="Comma 9 2" xfId="966"/>
    <cellStyle name="Comma 9 3" xfId="1016"/>
    <cellStyle name="Comma 9 3 2" xfId="1040"/>
    <cellStyle name="Comma 9 4" xfId="979"/>
    <cellStyle name="Currency [0] _1" xfId="2"/>
    <cellStyle name="Emphasis 1" xfId="152"/>
    <cellStyle name="Emphasis 1 2" xfId="1164"/>
    <cellStyle name="Emphasis 1 3" xfId="236"/>
    <cellStyle name="Emphasis 2" xfId="153"/>
    <cellStyle name="Emphasis 2 2" xfId="1165"/>
    <cellStyle name="Emphasis 2 3" xfId="237"/>
    <cellStyle name="Emphasis 3" xfId="154"/>
    <cellStyle name="Explanatory Text" xfId="91"/>
    <cellStyle name="Explanatory Text 2" xfId="155"/>
    <cellStyle name="Good" xfId="92"/>
    <cellStyle name="Good 2" xfId="156"/>
    <cellStyle name="Heading 1" xfId="93"/>
    <cellStyle name="Heading 1 2" xfId="157"/>
    <cellStyle name="Heading 2" xfId="94"/>
    <cellStyle name="Heading 2 2" xfId="158"/>
    <cellStyle name="Heading 3" xfId="95"/>
    <cellStyle name="Heading 3 2" xfId="159"/>
    <cellStyle name="Heading 4" xfId="96"/>
    <cellStyle name="Heading 4 2" xfId="160"/>
    <cellStyle name="Hyperlink 2" xfId="3"/>
    <cellStyle name="Input" xfId="97"/>
    <cellStyle name="Input 2" xfId="161"/>
    <cellStyle name="Linked Cell" xfId="98"/>
    <cellStyle name="Linked Cell 2" xfId="162"/>
    <cellStyle name="Neutral" xfId="99"/>
    <cellStyle name="Neutral 2" xfId="163"/>
    <cellStyle name="Normal" xfId="0" builtinId="0"/>
    <cellStyle name="Normal 10" xfId="389"/>
    <cellStyle name="Normal 10 2" xfId="552"/>
    <cellStyle name="Normal 10_איזון הדוח" xfId="659"/>
    <cellStyle name="Normal 100" xfId="1450"/>
    <cellStyle name="Normal 100 2" xfId="1720"/>
    <cellStyle name="Normal 100 3" xfId="1649"/>
    <cellStyle name="Normal 100 4" xfId="1587"/>
    <cellStyle name="Normal 100 4 2" xfId="1915"/>
    <cellStyle name="Normal 100 5" xfId="1829"/>
    <cellStyle name="Normal 100 5 2" xfId="2037"/>
    <cellStyle name="Normal 100 5 3" xfId="2083"/>
    <cellStyle name="Normal 101" xfId="1451"/>
    <cellStyle name="Normal 101 2" xfId="1721"/>
    <cellStyle name="Normal 101 3" xfId="1642"/>
    <cellStyle name="Normal 101 4" xfId="1580"/>
    <cellStyle name="Normal 101 4 2" xfId="1908"/>
    <cellStyle name="Normal 101 5" xfId="1830"/>
    <cellStyle name="Normal 101 5 2" xfId="2036"/>
    <cellStyle name="Normal 101 5 3" xfId="2082"/>
    <cellStyle name="Normal 102" xfId="1452"/>
    <cellStyle name="Normal 102 2" xfId="1722"/>
    <cellStyle name="Normal 102 3" xfId="1656"/>
    <cellStyle name="Normal 102 4" xfId="1583"/>
    <cellStyle name="Normal 102 4 2" xfId="1911"/>
    <cellStyle name="Normal 102 5" xfId="1831"/>
    <cellStyle name="Normal 102 5 2" xfId="2035"/>
    <cellStyle name="Normal 102 5 3" xfId="2081"/>
    <cellStyle name="Normal 103" xfId="1453"/>
    <cellStyle name="Normal 103 2" xfId="1723"/>
    <cellStyle name="Normal 103 3" xfId="1646"/>
    <cellStyle name="Normal 103 4" xfId="1676"/>
    <cellStyle name="Normal 103 4 2" xfId="1956"/>
    <cellStyle name="Normal 103 5" xfId="1832"/>
    <cellStyle name="Normal 103 5 2" xfId="2034"/>
    <cellStyle name="Normal 103 5 3" xfId="2080"/>
    <cellStyle name="Normal 104" xfId="1454"/>
    <cellStyle name="Normal 104 2" xfId="1724"/>
    <cellStyle name="Normal 104 3" xfId="1740"/>
    <cellStyle name="Normal 104 4" xfId="1623"/>
    <cellStyle name="Normal 104 4 2" xfId="1932"/>
    <cellStyle name="Normal 104 5" xfId="1833"/>
    <cellStyle name="Normal 104 5 2" xfId="2033"/>
    <cellStyle name="Normal 104 5 3" xfId="2079"/>
    <cellStyle name="Normal 105" xfId="1455"/>
    <cellStyle name="Normal 105 2" xfId="1725"/>
    <cellStyle name="Normal 105 3" xfId="1617"/>
    <cellStyle name="Normal 105 4" xfId="1687"/>
    <cellStyle name="Normal 105 4 2" xfId="1967"/>
    <cellStyle name="Normal 105 5" xfId="1834"/>
    <cellStyle name="Normal 105 5 2" xfId="2032"/>
    <cellStyle name="Normal 105 5 3" xfId="2078"/>
    <cellStyle name="Normal 106" xfId="1456"/>
    <cellStyle name="Normal 106 2" xfId="1726"/>
    <cellStyle name="Normal 106 3" xfId="1706"/>
    <cellStyle name="Normal 106 4" xfId="1671"/>
    <cellStyle name="Normal 106 4 2" xfId="1953"/>
    <cellStyle name="Normal 106 5" xfId="1835"/>
    <cellStyle name="Normal 106 5 2" xfId="2031"/>
    <cellStyle name="Normal 106 5 3" xfId="2077"/>
    <cellStyle name="Normal 107" xfId="1457"/>
    <cellStyle name="Normal 107 2" xfId="1727"/>
    <cellStyle name="Normal 107 3" xfId="1620"/>
    <cellStyle name="Normal 107 4" xfId="1581"/>
    <cellStyle name="Normal 107 4 2" xfId="1909"/>
    <cellStyle name="Normal 107 5" xfId="1836"/>
    <cellStyle name="Normal 107 5 2" xfId="2030"/>
    <cellStyle name="Normal 107 5 3" xfId="2076"/>
    <cellStyle name="Normal 108" xfId="1458"/>
    <cellStyle name="Normal 108 2" xfId="1728"/>
    <cellStyle name="Normal 108 3" xfId="1601"/>
    <cellStyle name="Normal 108 4" xfId="1677"/>
    <cellStyle name="Normal 108 4 2" xfId="1957"/>
    <cellStyle name="Normal 108 5" xfId="1837"/>
    <cellStyle name="Normal 108 5 2" xfId="2029"/>
    <cellStyle name="Normal 108 5 3" xfId="2075"/>
    <cellStyle name="Normal 109" xfId="1460"/>
    <cellStyle name="Normal 109 2" xfId="1730"/>
    <cellStyle name="Normal 109 3" xfId="1602"/>
    <cellStyle name="Normal 109 4" xfId="1589"/>
    <cellStyle name="Normal 109 4 2" xfId="1917"/>
    <cellStyle name="Normal 109 5" xfId="1838"/>
    <cellStyle name="Normal 109 5 2" xfId="2028"/>
    <cellStyle name="Normal 109 5 3" xfId="2073"/>
    <cellStyle name="Normal 11" xfId="4"/>
    <cellStyle name="Normal 11 2" xfId="553"/>
    <cellStyle name="Normal 11 3" xfId="1088"/>
    <cellStyle name="Normal 11 3 2" xfId="1300"/>
    <cellStyle name="Normal 11 3 3" xfId="1429"/>
    <cellStyle name="Normal 11 4" xfId="723"/>
    <cellStyle name="Normal 11 5" xfId="390"/>
    <cellStyle name="Normal 11 6" xfId="59"/>
    <cellStyle name="Normal 11_איזון הדוח" xfId="660"/>
    <cellStyle name="Normal 110" xfId="1459"/>
    <cellStyle name="Normal 110 2" xfId="1729"/>
    <cellStyle name="Normal 110 3" xfId="1658"/>
    <cellStyle name="Normal 110 4" xfId="1595"/>
    <cellStyle name="Normal 110 4 2" xfId="1922"/>
    <cellStyle name="Normal 110 5" xfId="1839"/>
    <cellStyle name="Normal 110 5 2" xfId="2027"/>
    <cellStyle name="Normal 110 5 3" xfId="2074"/>
    <cellStyle name="Normal 111" xfId="1461"/>
    <cellStyle name="Normal 111 2" xfId="1731"/>
    <cellStyle name="Normal 111 3" xfId="1622"/>
    <cellStyle name="Normal 111 4" xfId="1584"/>
    <cellStyle name="Normal 111 4 2" xfId="1912"/>
    <cellStyle name="Normal 111 5" xfId="1840"/>
    <cellStyle name="Normal 111 5 2" xfId="2026"/>
    <cellStyle name="Normal 111 5 3" xfId="2072"/>
    <cellStyle name="Normal 112" xfId="1466"/>
    <cellStyle name="Normal 112 2" xfId="1733"/>
    <cellStyle name="Normal 112 3" xfId="2071"/>
    <cellStyle name="Normal 112 4" xfId="2094"/>
    <cellStyle name="Normal 113" xfId="1468"/>
    <cellStyle name="Normal 113 2" xfId="1735"/>
    <cellStyle name="Normal 113 3" xfId="2069"/>
    <cellStyle name="Normal 113 4" xfId="2150"/>
    <cellStyle name="Normal 114" xfId="1467"/>
    <cellStyle name="Normal 114 2" xfId="1734"/>
    <cellStyle name="Normal 114 3" xfId="2070"/>
    <cellStyle name="Normal 114 4" xfId="2093"/>
    <cellStyle name="Normal 115" xfId="1469"/>
    <cellStyle name="Normal 115 2" xfId="1736"/>
    <cellStyle name="Normal 115 3" xfId="2068"/>
    <cellStyle name="Normal 115 4" xfId="2092"/>
    <cellStyle name="Normal 116" xfId="1471"/>
    <cellStyle name="Normal 116 2" xfId="1738"/>
    <cellStyle name="Normal 116 3" xfId="2066"/>
    <cellStyle name="Normal 116 4" xfId="2121"/>
    <cellStyle name="Normal 117" xfId="1472"/>
    <cellStyle name="Normal 117 2" xfId="1549"/>
    <cellStyle name="Normal 117 2 2" xfId="1770"/>
    <cellStyle name="Normal 117 2 3" xfId="2041"/>
    <cellStyle name="Normal 117 2 4" xfId="2091"/>
    <cellStyle name="Normal 117 3" xfId="1523"/>
    <cellStyle name="Normal 117 3 2" xfId="1744"/>
    <cellStyle name="Normal 117 4" xfId="1739"/>
    <cellStyle name="Normal 117 5" xfId="2065"/>
    <cellStyle name="Normal 117 6" xfId="2120"/>
    <cellStyle name="Normal 118" xfId="1521"/>
    <cellStyle name="Normal 118 2" xfId="1742"/>
    <cellStyle name="Normal 118 3" xfId="2064"/>
    <cellStyle name="Normal 118 4" xfId="2123"/>
    <cellStyle name="Normal 119" xfId="1522"/>
    <cellStyle name="Normal 119 2" xfId="1743"/>
    <cellStyle name="Normal 119 3" xfId="2063"/>
    <cellStyle name="Normal 119 4" xfId="2122"/>
    <cellStyle name="Normal 12" xfId="391"/>
    <cellStyle name="Normal 12 2" xfId="554"/>
    <cellStyle name="Normal 12_איזון הדוח" xfId="661"/>
    <cellStyle name="Normal 120" xfId="1470"/>
    <cellStyle name="Normal 120 2" xfId="1737"/>
    <cellStyle name="Normal 120 3" xfId="2067"/>
    <cellStyle name="Normal 120 4" xfId="2090"/>
    <cellStyle name="Normal 121" xfId="1550"/>
    <cellStyle name="Normal 121 2" xfId="1771"/>
    <cellStyle name="Normal 121 3" xfId="2040"/>
    <cellStyle name="Normal 121 4" xfId="2089"/>
    <cellStyle name="Normal 122" xfId="1552"/>
    <cellStyle name="Normal 122 2" xfId="1773"/>
    <cellStyle name="Normal 122 3" xfId="2039"/>
    <cellStyle name="Normal 122 4" xfId="2149"/>
    <cellStyle name="Normal 123" xfId="1554"/>
    <cellStyle name="Normal 123 2" xfId="1775"/>
    <cellStyle name="Normal 123 3" xfId="2038"/>
    <cellStyle name="Normal 123 4" xfId="2088"/>
    <cellStyle name="Normal 124" xfId="1556"/>
    <cellStyle name="Normal 124 2" xfId="1777"/>
    <cellStyle name="Normal 125" xfId="1555"/>
    <cellStyle name="Normal 125 2" xfId="1776"/>
    <cellStyle name="Normal 126" xfId="1557"/>
    <cellStyle name="Normal 126 2" xfId="1778"/>
    <cellStyle name="Normal 127" xfId="1551"/>
    <cellStyle name="Normal 127 2" xfId="1772"/>
    <cellStyle name="Normal 128" xfId="1553"/>
    <cellStyle name="Normal 128 2" xfId="1774"/>
    <cellStyle name="Normal 129" xfId="1558"/>
    <cellStyle name="Normal 129 2" xfId="1779"/>
    <cellStyle name="Normal 13" xfId="392"/>
    <cellStyle name="Normal 13 2" xfId="555"/>
    <cellStyle name="Normal 13 3" xfId="1087"/>
    <cellStyle name="Normal 13 3 2" xfId="1301"/>
    <cellStyle name="Normal 13 3 3" xfId="1390"/>
    <cellStyle name="Normal 13 4" xfId="908"/>
    <cellStyle name="Normal 13_איזון הדוח" xfId="662"/>
    <cellStyle name="Normal 130" xfId="1559"/>
    <cellStyle name="Normal 130 2" xfId="1780"/>
    <cellStyle name="Normal 131" xfId="1560"/>
    <cellStyle name="Normal 131 2" xfId="1781"/>
    <cellStyle name="Normal 132" xfId="1561"/>
    <cellStyle name="Normal 132 2" xfId="1782"/>
    <cellStyle name="Normal 133" xfId="1562"/>
    <cellStyle name="Normal 133 2" xfId="1783"/>
    <cellStyle name="Normal 133 2 2" xfId="1981"/>
    <cellStyle name="Normal 133 2 3" xfId="1841"/>
    <cellStyle name="Normal 133 3" xfId="1790"/>
    <cellStyle name="Normal 134" xfId="1563"/>
    <cellStyle name="Normal 134 2" xfId="1784"/>
    <cellStyle name="Normal 134 2 2" xfId="1982"/>
    <cellStyle name="Normal 134 2 3" xfId="1842"/>
    <cellStyle name="Normal 134 3" xfId="1791"/>
    <cellStyle name="Normal 135" xfId="1564"/>
    <cellStyle name="Normal 135 2" xfId="1785"/>
    <cellStyle name="Normal 135 2 2" xfId="1983"/>
    <cellStyle name="Normal 135 2 3" xfId="1843"/>
    <cellStyle name="Normal 135 3" xfId="1792"/>
    <cellStyle name="Normal 136" xfId="1565"/>
    <cellStyle name="Normal 136 2" xfId="1786"/>
    <cellStyle name="Normal 136 2 2" xfId="1984"/>
    <cellStyle name="Normal 136 2 3" xfId="1844"/>
    <cellStyle name="Normal 136 3" xfId="1793"/>
    <cellStyle name="Normal 137" xfId="1566"/>
    <cellStyle name="Normal 137 2" xfId="1787"/>
    <cellStyle name="Normal 137 2 2" xfId="1985"/>
    <cellStyle name="Normal 137 2 3" xfId="1845"/>
    <cellStyle name="Normal 137 3" xfId="1794"/>
    <cellStyle name="Normal 138" xfId="1567"/>
    <cellStyle name="Normal 138 2" xfId="1788"/>
    <cellStyle name="Normal 138 2 2" xfId="1986"/>
    <cellStyle name="Normal 138 2 3" xfId="1846"/>
    <cellStyle name="Normal 138 3" xfId="1795"/>
    <cellStyle name="Normal 139" xfId="1568"/>
    <cellStyle name="Normal 139 2" xfId="1789"/>
    <cellStyle name="Normal 139 2 2" xfId="1987"/>
    <cellStyle name="Normal 139 2 3" xfId="1847"/>
    <cellStyle name="Normal 139 3" xfId="1796"/>
    <cellStyle name="Normal 14" xfId="393"/>
    <cellStyle name="Normal 14 2" xfId="556"/>
    <cellStyle name="Normal 14_איזון הדוח" xfId="663"/>
    <cellStyle name="Normal 140" xfId="1569"/>
    <cellStyle name="Normal 140 2" xfId="1797"/>
    <cellStyle name="Normal 141" xfId="1573"/>
    <cellStyle name="Normal 141 2" xfId="1801"/>
    <cellStyle name="Normal 142" xfId="1574"/>
    <cellStyle name="Normal 142 2" xfId="1802"/>
    <cellStyle name="Normal 143" xfId="1575"/>
    <cellStyle name="Normal 143 2" xfId="1803"/>
    <cellStyle name="Normal 144" xfId="1570"/>
    <cellStyle name="Normal 144 2" xfId="1798"/>
    <cellStyle name="Normal 145" xfId="1576"/>
    <cellStyle name="Normal 145 2" xfId="1804"/>
    <cellStyle name="Normal 146" xfId="1571"/>
    <cellStyle name="Normal 146 2" xfId="1799"/>
    <cellStyle name="Normal 147" xfId="1577"/>
    <cellStyle name="Normal 147 2" xfId="1805"/>
    <cellStyle name="Normal 148" xfId="1572"/>
    <cellStyle name="Normal 148 2" xfId="1800"/>
    <cellStyle name="Normal 149" xfId="1578"/>
    <cellStyle name="Normal 149 2" xfId="1806"/>
    <cellStyle name="Normal 15" xfId="394"/>
    <cellStyle name="Normal 15 2" xfId="557"/>
    <cellStyle name="Normal 15 2 2" xfId="1086"/>
    <cellStyle name="Normal 15 2 2 2" xfId="1303"/>
    <cellStyle name="Normal 15 2 2 3" xfId="1413"/>
    <cellStyle name="Normal 15 2 3" xfId="872"/>
    <cellStyle name="Normal 15 3" xfId="1085"/>
    <cellStyle name="Normal 15 3 2" xfId="1302"/>
    <cellStyle name="Normal 15 3 3" xfId="1426"/>
    <cellStyle name="Normal 15 4" xfId="830"/>
    <cellStyle name="Normal 15_איזון הדוח" xfId="664"/>
    <cellStyle name="Normal 150" xfId="1700"/>
    <cellStyle name="Normal 151" xfId="1661"/>
    <cellStyle name="Normal 152" xfId="1594"/>
    <cellStyle name="Normal 152 2" xfId="1921"/>
    <cellStyle name="Normal 153" xfId="1807"/>
    <cellStyle name="Normal 153 2" xfId="1988"/>
    <cellStyle name="Normal 154" xfId="1811"/>
    <cellStyle name="Normal 154 2" xfId="1992"/>
    <cellStyle name="Normal 155" xfId="1812"/>
    <cellStyle name="Normal 155 2" xfId="1993"/>
    <cellStyle name="Normal 156" xfId="1813"/>
    <cellStyle name="Normal 156 2" xfId="1994"/>
    <cellStyle name="Normal 157" xfId="1814"/>
    <cellStyle name="Normal 157 2" xfId="1995"/>
    <cellStyle name="Normal 158" xfId="1810"/>
    <cellStyle name="Normal 158 2" xfId="1991"/>
    <cellStyle name="Normal 159" xfId="1815"/>
    <cellStyle name="Normal 159 2" xfId="1996"/>
    <cellStyle name="Normal 16" xfId="395"/>
    <cellStyle name="Normal 16 2" xfId="558"/>
    <cellStyle name="Normal 16_איזון הדוח" xfId="665"/>
    <cellStyle name="Normal 160" xfId="1809"/>
    <cellStyle name="Normal 160 2" xfId="1990"/>
    <cellStyle name="Normal 161" xfId="1816"/>
    <cellStyle name="Normal 161 2" xfId="1997"/>
    <cellStyle name="Normal 162" xfId="1808"/>
    <cellStyle name="Normal 162 2" xfId="1989"/>
    <cellStyle name="Normal 163" xfId="1817"/>
    <cellStyle name="Normal 163 2" xfId="2136"/>
    <cellStyle name="Normal 163 3" xfId="2124"/>
    <cellStyle name="Normal 164" xfId="1818"/>
    <cellStyle name="Normal 164 2" xfId="2137"/>
    <cellStyle name="Normal 164 3" xfId="2125"/>
    <cellStyle name="Normal 165" xfId="1819"/>
    <cellStyle name="Normal 165 2" xfId="2138"/>
    <cellStyle name="Normal 165 3" xfId="2126"/>
    <cellStyle name="Normal 166" xfId="1820"/>
    <cellStyle name="Normal 166 2" xfId="2139"/>
    <cellStyle name="Normal 166 3" xfId="2127"/>
    <cellStyle name="Normal 167" xfId="1821"/>
    <cellStyle name="Normal 167 2" xfId="2140"/>
    <cellStyle name="Normal 167 3" xfId="2128"/>
    <cellStyle name="Normal 168" xfId="1824"/>
    <cellStyle name="Normal 168 2" xfId="2143"/>
    <cellStyle name="Normal 168 3" xfId="2129"/>
    <cellStyle name="Normal 169" xfId="1825"/>
    <cellStyle name="Normal 169 2" xfId="2144"/>
    <cellStyle name="Normal 169 3" xfId="2130"/>
    <cellStyle name="Normal 17" xfId="396"/>
    <cellStyle name="Normal 17 2" xfId="559"/>
    <cellStyle name="Normal 17_איזון הדוח" xfId="666"/>
    <cellStyle name="Normal 170" xfId="1823"/>
    <cellStyle name="Normal 170 2" xfId="2142"/>
    <cellStyle name="Normal 170 3" xfId="2131"/>
    <cellStyle name="Normal 171" xfId="1826"/>
    <cellStyle name="Normal 171 2" xfId="2145"/>
    <cellStyle name="Normal 171 3" xfId="2132"/>
    <cellStyle name="Normal 172" xfId="1822"/>
    <cellStyle name="Normal 172 2" xfId="2141"/>
    <cellStyle name="Normal 172 3" xfId="2133"/>
    <cellStyle name="Normal 173" xfId="1906"/>
    <cellStyle name="Normal 174" xfId="1907"/>
    <cellStyle name="Normal 175" xfId="1980"/>
    <cellStyle name="Normal 176" xfId="1827"/>
    <cellStyle name="Normal 177" xfId="1998"/>
    <cellStyle name="Normal 178" xfId="1999"/>
    <cellStyle name="Normal 179" xfId="2000"/>
    <cellStyle name="Normal 18" xfId="397"/>
    <cellStyle name="Normal 18 2" xfId="560"/>
    <cellStyle name="Normal 18 2 2" xfId="1084"/>
    <cellStyle name="Normal 18 2 2 2" xfId="1305"/>
    <cellStyle name="Normal 18 2 2 3" xfId="1436"/>
    <cellStyle name="Normal 18 2 3" xfId="926"/>
    <cellStyle name="Normal 18 3" xfId="1083"/>
    <cellStyle name="Normal 18 3 2" xfId="1304"/>
    <cellStyle name="Normal 18 3 3" xfId="1377"/>
    <cellStyle name="Normal 18 4" xfId="719"/>
    <cellStyle name="Normal 18_איזון הדוח" xfId="667"/>
    <cellStyle name="Normal 180" xfId="2001"/>
    <cellStyle name="Normal 181" xfId="2002"/>
    <cellStyle name="Normal 182" xfId="2003"/>
    <cellStyle name="Normal 183" xfId="2004"/>
    <cellStyle name="Normal 184" xfId="2005"/>
    <cellStyle name="Normal 185" xfId="2006"/>
    <cellStyle name="Normal 186" xfId="2007"/>
    <cellStyle name="Normal 187" xfId="2008"/>
    <cellStyle name="Normal 188" xfId="2009"/>
    <cellStyle name="Normal 189" xfId="2010"/>
    <cellStyle name="Normal 19" xfId="437"/>
    <cellStyle name="Normal 19 2" xfId="561"/>
    <cellStyle name="Normal 19_איזון הדוח" xfId="668"/>
    <cellStyle name="Normal 190" xfId="2011"/>
    <cellStyle name="Normal 191" xfId="2021"/>
    <cellStyle name="Normal 192" xfId="2022"/>
    <cellStyle name="Normal 193" xfId="2023"/>
    <cellStyle name="Normal 194" xfId="2024"/>
    <cellStyle name="Normal 195" xfId="2014"/>
    <cellStyle name="Normal 196" xfId="2025"/>
    <cellStyle name="Normal 197" xfId="2013"/>
    <cellStyle name="Normal 198" xfId="2020"/>
    <cellStyle name="Normal 199" xfId="2134"/>
    <cellStyle name="Normal 2" xfId="5"/>
    <cellStyle name="Normal 2 2" xfId="164"/>
    <cellStyle name="Normal 2 2 2" xfId="1082"/>
    <cellStyle name="Normal 2 2 2 2" xfId="1306"/>
    <cellStyle name="Normal 2 2 2 3" xfId="1425"/>
    <cellStyle name="Normal 2 2 3" xfId="870"/>
    <cellStyle name="Normal 2 2 4" xfId="352"/>
    <cellStyle name="Normal 2 3" xfId="640"/>
    <cellStyle name="Normal 2 3 2" xfId="1081"/>
    <cellStyle name="Normal 2 3 2 2" xfId="1307"/>
    <cellStyle name="Normal 2 3 2 3" xfId="1374"/>
    <cellStyle name="Normal 2 3 3" xfId="839"/>
    <cellStyle name="Normal 2 4" xfId="642"/>
    <cellStyle name="Normal 2 4 2" xfId="994"/>
    <cellStyle name="Normal 2 4 3" xfId="1080"/>
    <cellStyle name="Normal 2 4 3 2" xfId="1308"/>
    <cellStyle name="Normal 2 4 3 3" xfId="1428"/>
    <cellStyle name="Normal 2 4 4" xfId="758"/>
    <cellStyle name="Normal 2 5" xfId="648"/>
    <cellStyle name="Normal 2 5 2" xfId="652"/>
    <cellStyle name="Normal 2 5 2 2" xfId="937"/>
    <cellStyle name="Normal 2 5 2 3" xfId="1297"/>
    <cellStyle name="Normal 2 5 2 3 2" xfId="1488"/>
    <cellStyle name="Normal 2 5 2 3 3" xfId="1626"/>
    <cellStyle name="Normal 2 5 2 3 4" xfId="1633"/>
    <cellStyle name="Normal 2 5 2 3 4 2" xfId="1937"/>
    <cellStyle name="Normal 2 5 2 3 5" xfId="1849"/>
    <cellStyle name="Normal 2 5 2 4" xfId="1400"/>
    <cellStyle name="Normal 2 5 2 5" xfId="1670"/>
    <cellStyle name="Normal 2 5 2 5 2" xfId="1952"/>
    <cellStyle name="Normal 2 5 2 6" xfId="1848"/>
    <cellStyle name="Normal 2 5 2_איזון הדוח" xfId="1462"/>
    <cellStyle name="Normal 2 5 3" xfId="654"/>
    <cellStyle name="Normal 2 5 4" xfId="1079"/>
    <cellStyle name="Normal 2 5 4 2" xfId="1309"/>
    <cellStyle name="Normal 2 5 4 3" xfId="1376"/>
    <cellStyle name="Normal 2 5 5" xfId="779"/>
    <cellStyle name="Normal 2 5 6" xfId="2181"/>
    <cellStyle name="Normal 2 5_איזון הדוח" xfId="670"/>
    <cellStyle name="Normal 2 6" xfId="657"/>
    <cellStyle name="Normal 2 6 2" xfId="938"/>
    <cellStyle name="Normal 2 6 2 2" xfId="969"/>
    <cellStyle name="Normal 2 6 2 3" xfId="1407"/>
    <cellStyle name="Normal 2 6 3" xfId="1019"/>
    <cellStyle name="Normal 2 6 3 2" xfId="1042"/>
    <cellStyle name="Normal 2 6 4" xfId="1078"/>
    <cellStyle name="Normal 2 6 4 2" xfId="1310"/>
    <cellStyle name="Normal 2 6 4 3" xfId="1389"/>
    <cellStyle name="Normal 2 6 5" xfId="962"/>
    <cellStyle name="Normal 2 6 6" xfId="1298"/>
    <cellStyle name="Normal 2 6 6 2" xfId="1489"/>
    <cellStyle name="Normal 2 6 6 3" xfId="1672"/>
    <cellStyle name="Normal 2 6 6 4" xfId="1696"/>
    <cellStyle name="Normal 2 6 6 4 2" xfId="1971"/>
    <cellStyle name="Normal 2 6 6 5" xfId="1850"/>
    <cellStyle name="Normal 2 6 7" xfId="1373"/>
    <cellStyle name="Normal 2 6_איזון הדוח" xfId="1463"/>
    <cellStyle name="Normal 2 7" xfId="1077"/>
    <cellStyle name="Normal 2 8" xfId="219"/>
    <cellStyle name="Normal 2 9" xfId="60"/>
    <cellStyle name="Normal 2_איזון הדוח" xfId="669"/>
    <cellStyle name="Normal 20" xfId="438"/>
    <cellStyle name="Normal 20 2" xfId="562"/>
    <cellStyle name="Normal 20_איזון הדוח" xfId="671"/>
    <cellStyle name="Normal 200" xfId="2135"/>
    <cellStyle name="Normal 201" xfId="2012"/>
    <cellStyle name="Normal 201 2" xfId="2177"/>
    <cellStyle name="Normal 201 3" xfId="2178"/>
    <cellStyle name="Normal 202" xfId="2153"/>
    <cellStyle name="Normal 203" xfId="2154"/>
    <cellStyle name="Normal 204" xfId="2156"/>
    <cellStyle name="Normal 205" xfId="2157"/>
    <cellStyle name="Normal 206" xfId="2155"/>
    <cellStyle name="Normal 207" xfId="2158"/>
    <cellStyle name="Normal 208" xfId="2159"/>
    <cellStyle name="Normal 209" xfId="2160"/>
    <cellStyle name="Normal 21" xfId="467"/>
    <cellStyle name="Normal 21 2" xfId="563"/>
    <cellStyle name="Normal 21 2 2" xfId="1076"/>
    <cellStyle name="Normal 21 2 2 2" xfId="1312"/>
    <cellStyle name="Normal 21 2 2 3" xfId="1427"/>
    <cellStyle name="Normal 21 2 3" xfId="879"/>
    <cellStyle name="Normal 21 3" xfId="1075"/>
    <cellStyle name="Normal 21 3 2" xfId="1311"/>
    <cellStyle name="Normal 21 3 3" xfId="1375"/>
    <cellStyle name="Normal 21 4" xfId="859"/>
    <cellStyle name="Normal 21_איזון הדוח" xfId="672"/>
    <cellStyle name="Normal 210" xfId="2161"/>
    <cellStyle name="Normal 211" xfId="2162"/>
    <cellStyle name="Normal 212" xfId="2163"/>
    <cellStyle name="Normal 213" xfId="2164"/>
    <cellStyle name="Normal 214" xfId="2165"/>
    <cellStyle name="Normal 215" xfId="2166"/>
    <cellStyle name="Normal 216" xfId="2169"/>
    <cellStyle name="Normal 217" xfId="2170"/>
    <cellStyle name="Normal 218" xfId="2171"/>
    <cellStyle name="Normal 219" xfId="2172"/>
    <cellStyle name="Normal 22" xfId="468"/>
    <cellStyle name="Normal 22 2" xfId="564"/>
    <cellStyle name="Normal 22_איזון הדוח" xfId="673"/>
    <cellStyle name="Normal 220" xfId="2168"/>
    <cellStyle name="Normal 221" xfId="2173"/>
    <cellStyle name="Normal 222" xfId="2167"/>
    <cellStyle name="Normal 223" xfId="2176"/>
    <cellStyle name="Normal 224" xfId="2175"/>
    <cellStyle name="Normal 225" xfId="2174"/>
    <cellStyle name="Normal 226" xfId="2179"/>
    <cellStyle name="Normal 227" xfId="2187"/>
    <cellStyle name="Normal 228" xfId="2185"/>
    <cellStyle name="Normal 229" xfId="2184"/>
    <cellStyle name="Normal 23" xfId="469"/>
    <cellStyle name="Normal 23 2" xfId="565"/>
    <cellStyle name="Normal 23_איזון הדוח" xfId="674"/>
    <cellStyle name="Normal 230" xfId="2183"/>
    <cellStyle name="Normal 231" xfId="2182"/>
    <cellStyle name="Normal 232" xfId="2186"/>
    <cellStyle name="Normal 233" xfId="2180"/>
    <cellStyle name="Normal 234" xfId="279"/>
    <cellStyle name="Normal 235" xfId="2220"/>
    <cellStyle name="Normal 236" xfId="2219"/>
    <cellStyle name="Normal 237" xfId="2222"/>
    <cellStyle name="Normal 238" xfId="2226"/>
    <cellStyle name="Normal 239" xfId="2224"/>
    <cellStyle name="Normal 24" xfId="470"/>
    <cellStyle name="Normal 24 2" xfId="566"/>
    <cellStyle name="Normal 24_איזון הדוח" xfId="675"/>
    <cellStyle name="Normal 240" xfId="2225"/>
    <cellStyle name="Normal 241" xfId="2223"/>
    <cellStyle name="Normal 242" xfId="56"/>
    <cellStyle name="Normal 243" xfId="2227"/>
    <cellStyle name="Normal 244" xfId="2230"/>
    <cellStyle name="Normal 245" xfId="2228"/>
    <cellStyle name="Normal 246" xfId="2229"/>
    <cellStyle name="Normal 247" xfId="216"/>
    <cellStyle name="Normal 25" xfId="471"/>
    <cellStyle name="Normal 25 2" xfId="876"/>
    <cellStyle name="Normal 25 3" xfId="1074"/>
    <cellStyle name="Normal 25 3 2" xfId="1313"/>
    <cellStyle name="Normal 25 3 3" xfId="1414"/>
    <cellStyle name="Normal 25 4" xfId="844"/>
    <cellStyle name="Normal 26" xfId="567"/>
    <cellStyle name="Normal 26 2" xfId="636"/>
    <cellStyle name="Normal 26_איזון הדוח" xfId="676"/>
    <cellStyle name="Normal 27" xfId="568"/>
    <cellStyle name="Normal 27 2" xfId="637"/>
    <cellStyle name="Normal 27 2 2" xfId="1073"/>
    <cellStyle name="Normal 27 2 2 2" xfId="1315"/>
    <cellStyle name="Normal 27 2 2 3" xfId="1406"/>
    <cellStyle name="Normal 27 2 3" xfId="871"/>
    <cellStyle name="Normal 27 3" xfId="1072"/>
    <cellStyle name="Normal 27 3 2" xfId="1314"/>
    <cellStyle name="Normal 27 3 3" xfId="1421"/>
    <cellStyle name="Normal 27 4" xfId="843"/>
    <cellStyle name="Normal 27_איזון הדוח" xfId="677"/>
    <cellStyle name="Normal 28" xfId="569"/>
    <cellStyle name="Normal 28 2" xfId="638"/>
    <cellStyle name="Normal 28 2 2" xfId="1021"/>
    <cellStyle name="Normal 28 2 3" xfId="1071"/>
    <cellStyle name="Normal 28 2 3 2" xfId="1316"/>
    <cellStyle name="Normal 28 2 3 3" xfId="1404"/>
    <cellStyle name="Normal 28 2 4" xfId="708"/>
    <cellStyle name="Normal 28 3" xfId="770"/>
    <cellStyle name="Normal 28 4" xfId="1143"/>
    <cellStyle name="Normal 28 5" xfId="2189"/>
    <cellStyle name="Normal 28_איזון הדוח" xfId="678"/>
    <cellStyle name="Normal 29" xfId="570"/>
    <cellStyle name="Normal 29 2" xfId="707"/>
    <cellStyle name="Normal 29 2 2" xfId="1022"/>
    <cellStyle name="Normal 29 3" xfId="737"/>
    <cellStyle name="Normal 29 4" xfId="1070"/>
    <cellStyle name="Normal 29 5" xfId="857"/>
    <cellStyle name="Normal 29 5 2" xfId="2188"/>
    <cellStyle name="Normal 3" xfId="6"/>
    <cellStyle name="Normal 3 2" xfId="105"/>
    <cellStyle name="Normal 3 2 2" xfId="998"/>
    <cellStyle name="Normal 3 3" xfId="1046"/>
    <cellStyle name="Normal 3 4" xfId="2204"/>
    <cellStyle name="Normal 3 5" xfId="61"/>
    <cellStyle name="Normal 30" xfId="639"/>
    <cellStyle name="Normal 30 2" xfId="645"/>
    <cellStyle name="Normal 30 3" xfId="650"/>
    <cellStyle name="Normal 30 3 2" xfId="935"/>
    <cellStyle name="Normal 30 3 3" xfId="1295"/>
    <cellStyle name="Normal 30 3 3 2" xfId="1486"/>
    <cellStyle name="Normal 30 3 3 3" xfId="1714"/>
    <cellStyle name="Normal 30 3 3 4" xfId="1675"/>
    <cellStyle name="Normal 30 3 3 4 2" xfId="1955"/>
    <cellStyle name="Normal 30 3 3 5" xfId="1853"/>
    <cellStyle name="Normal 30 3 4" xfId="1398"/>
    <cellStyle name="Normal 30 3 5" xfId="1628"/>
    <cellStyle name="Normal 30 3 5 2" xfId="1934"/>
    <cellStyle name="Normal 30 3 6" xfId="1852"/>
    <cellStyle name="Normal 30 3_איזון הדוח" xfId="1464"/>
    <cellStyle name="Normal 30 4" xfId="1582"/>
    <cellStyle name="Normal 30 4 2" xfId="1910"/>
    <cellStyle name="Normal 30 5" xfId="1851"/>
    <cellStyle name="Normal 30_איזון הדוח" xfId="679"/>
    <cellStyle name="Normal 31" xfId="646"/>
    <cellStyle name="Normal 31 2" xfId="651"/>
    <cellStyle name="Normal 31 2 2" xfId="936"/>
    <cellStyle name="Normal 31 2 2 2" xfId="1318"/>
    <cellStyle name="Normal 31 2 2 3" xfId="1424"/>
    <cellStyle name="Normal 31 2 3" xfId="939"/>
    <cellStyle name="Normal 31 2 4" xfId="1296"/>
    <cellStyle name="Normal 31 2 4 2" xfId="1487"/>
    <cellStyle name="Normal 31 2 4 3" xfId="1643"/>
    <cellStyle name="Normal 31 2 4 4" xfId="1699"/>
    <cellStyle name="Normal 31 2 4 4 2" xfId="1974"/>
    <cellStyle name="Normal 31 2 4 5" xfId="1855"/>
    <cellStyle name="Normal 31 2 5" xfId="1399"/>
    <cellStyle name="Normal 31 2 6" xfId="1704"/>
    <cellStyle name="Normal 31 2 6 2" xfId="1976"/>
    <cellStyle name="Normal 31 2 7" xfId="1854"/>
    <cellStyle name="Normal 31 2_איזון הדוח" xfId="1465"/>
    <cellStyle name="Normal 31 3" xfId="653"/>
    <cellStyle name="Normal 31 4" xfId="1069"/>
    <cellStyle name="Normal 31 4 2" xfId="1317"/>
    <cellStyle name="Normal 31 4 3" xfId="1438"/>
    <cellStyle name="Normal 31 5" xfId="904"/>
    <cellStyle name="Normal 31_איזון הדוח" xfId="680"/>
    <cellStyle name="Normal 32" xfId="649"/>
    <cellStyle name="Normal 32 2" xfId="655"/>
    <cellStyle name="Normal 32 3" xfId="1294"/>
    <cellStyle name="Normal 32 4" xfId="1293"/>
    <cellStyle name="Normal 32 4 2" xfId="1485"/>
    <cellStyle name="Normal 32 4 3" xfId="1702"/>
    <cellStyle name="Normal 32 4 4" xfId="1605"/>
    <cellStyle name="Normal 32 4 4 2" xfId="1926"/>
    <cellStyle name="Normal 32 4 5" xfId="1856"/>
    <cellStyle name="Normal 32_איזון הדוח" xfId="681"/>
    <cellStyle name="Normal 33" xfId="658"/>
    <cellStyle name="Normal 33 2" xfId="940"/>
    <cellStyle name="Normal 33 3" xfId="1068"/>
    <cellStyle name="Normal 33 4" xfId="752"/>
    <cellStyle name="Normal 33 5" xfId="1401"/>
    <cellStyle name="Normal 33 5 2" xfId="1514"/>
    <cellStyle name="Normal 33 5 3" xfId="1711"/>
    <cellStyle name="Normal 33 5 4" xfId="1666"/>
    <cellStyle name="Normal 33 5 4 2" xfId="1951"/>
    <cellStyle name="Normal 33 5 5" xfId="1858"/>
    <cellStyle name="Normal 33 6" xfId="1590"/>
    <cellStyle name="Normal 33 6 2" xfId="1918"/>
    <cellStyle name="Normal 33 7" xfId="1857"/>
    <cellStyle name="Normal 34" xfId="855"/>
    <cellStyle name="Normal 34 2" xfId="947"/>
    <cellStyle name="Normal 35" xfId="901"/>
    <cellStyle name="Normal 35 2" xfId="948"/>
    <cellStyle name="Normal 36" xfId="854"/>
    <cellStyle name="Normal 36 2" xfId="949"/>
    <cellStyle name="Normal 37" xfId="900"/>
    <cellStyle name="Normal 37 2" xfId="950"/>
    <cellStyle name="Normal 38" xfId="934"/>
    <cellStyle name="Normal 38 2" xfId="951"/>
    <cellStyle name="Normal 39" xfId="931"/>
    <cellStyle name="Normal 39 2" xfId="952"/>
    <cellStyle name="Normal 4" xfId="57"/>
    <cellStyle name="Normal 4 2" xfId="537"/>
    <cellStyle name="Normal 4 2 2" xfId="1142"/>
    <cellStyle name="Normal 4 2 2 2" xfId="1349"/>
    <cellStyle name="Normal 4 2 2 3" xfId="1405"/>
    <cellStyle name="Normal 4 2 3" xfId="1001"/>
    <cellStyle name="Normal 4 3" xfId="329"/>
    <cellStyle name="Normal 4_איזון הדוח" xfId="682"/>
    <cellStyle name="Normal 40" xfId="930"/>
    <cellStyle name="Normal 40 2" xfId="953"/>
    <cellStyle name="Normal 41" xfId="811"/>
    <cellStyle name="Normal 41 2" xfId="954"/>
    <cellStyle name="Normal 42" xfId="694"/>
    <cellStyle name="Normal 42 2" xfId="955"/>
    <cellStyle name="Normal 43" xfId="899"/>
    <cellStyle name="Normal 43 2" xfId="956"/>
    <cellStyle name="Normal 44" xfId="840"/>
    <cellStyle name="Normal 44 2" xfId="957"/>
    <cellStyle name="Normal 45" xfId="898"/>
    <cellStyle name="Normal 45 2" xfId="958"/>
    <cellStyle name="Normal 46" xfId="817"/>
    <cellStyle name="Normal 46 2" xfId="959"/>
    <cellStyle name="Normal 47" xfId="897"/>
    <cellStyle name="Normal 47 2" xfId="960"/>
    <cellStyle name="Normal 48" xfId="816"/>
    <cellStyle name="Normal 48 2" xfId="965"/>
    <cellStyle name="Normal 48 3" xfId="1002"/>
    <cellStyle name="Normal 48 3 2" xfId="1039"/>
    <cellStyle name="Normal 48 4" xfId="992"/>
    <cellStyle name="Normal 49" xfId="743"/>
    <cellStyle name="Normal 49 2" xfId="1027"/>
    <cellStyle name="Normal 5" xfId="378"/>
    <cellStyle name="Normal 5 2" xfId="541"/>
    <cellStyle name="Normal 5 3" xfId="706"/>
    <cellStyle name="Normal 5 3 2" xfId="1023"/>
    <cellStyle name="Normal 5 4" xfId="1067"/>
    <cellStyle name="Normal 5_איזון הדוח" xfId="683"/>
    <cellStyle name="Normal 50" xfId="961"/>
    <cellStyle name="Normal 50 2" xfId="968"/>
    <cellStyle name="Normal 50 3" xfId="1018"/>
    <cellStyle name="Normal 50 3 2" xfId="1041"/>
    <cellStyle name="Normal 50 4" xfId="1030"/>
    <cellStyle name="Normal 50 5" xfId="1015"/>
    <cellStyle name="Normal 51" xfId="970"/>
    <cellStyle name="Normal 51 2" xfId="1033"/>
    <cellStyle name="Normal 52" xfId="971"/>
    <cellStyle name="Normal 52 2" xfId="1034"/>
    <cellStyle name="Normal 53" xfId="1032"/>
    <cellStyle name="Normal 53 2" xfId="1043"/>
    <cellStyle name="Normal 53 2 2" xfId="1145"/>
    <cellStyle name="Normal 53 2 3" xfId="1383"/>
    <cellStyle name="Normal 53 3" xfId="1144"/>
    <cellStyle name="Normal 54" xfId="1044"/>
    <cellStyle name="Normal 54 2" xfId="1147"/>
    <cellStyle name="Normal 54 2 2" xfId="1478"/>
    <cellStyle name="Normal 54 2 3" xfId="1603"/>
    <cellStyle name="Normal 54 2 4" xfId="1630"/>
    <cellStyle name="Normal 54 2 4 2" xfId="1936"/>
    <cellStyle name="Normal 54 2 5" xfId="1859"/>
    <cellStyle name="Normal 54 3" xfId="1066"/>
    <cellStyle name="Normal 55" xfId="1045"/>
    <cellStyle name="Normal 55 2" xfId="1065"/>
    <cellStyle name="Normal 55 3" xfId="1613"/>
    <cellStyle name="Normal 55 3 2" xfId="1929"/>
    <cellStyle name="Normal 55 4" xfId="1860"/>
    <cellStyle name="Normal 56" xfId="1284"/>
    <cellStyle name="Normal 56 2" xfId="1481"/>
    <cellStyle name="Normal 56 3" xfId="1708"/>
    <cellStyle name="Normal 56 4" xfId="1636"/>
    <cellStyle name="Normal 56 4 2" xfId="1939"/>
    <cellStyle name="Normal 56 5" xfId="1861"/>
    <cellStyle name="Normal 56 6" xfId="2205"/>
    <cellStyle name="Normal 57" xfId="1232"/>
    <cellStyle name="Normal 57 2" xfId="1479"/>
    <cellStyle name="Normal 57 3" xfId="1654"/>
    <cellStyle name="Normal 57 4" xfId="1645"/>
    <cellStyle name="Normal 57 4 2" xfId="1944"/>
    <cellStyle name="Normal 57 5" xfId="1862"/>
    <cellStyle name="Normal 58" xfId="1047"/>
    <cellStyle name="Normal 58 2" xfId="1473"/>
    <cellStyle name="Normal 58 3" xfId="1663"/>
    <cellStyle name="Normal 58 4" xfId="1686"/>
    <cellStyle name="Normal 58 4 2" xfId="1966"/>
    <cellStyle name="Normal 58 5" xfId="1863"/>
    <cellStyle name="Normal 59" xfId="1057"/>
    <cellStyle name="Normal 59 2" xfId="1474"/>
    <cellStyle name="Normal 59 3" xfId="1668"/>
    <cellStyle name="Normal 59 4" xfId="1692"/>
    <cellStyle name="Normal 59 4 2" xfId="1968"/>
    <cellStyle name="Normal 59 5" xfId="1864"/>
    <cellStyle name="Normal 6" xfId="385"/>
    <cellStyle name="Normal 6 2" xfId="548"/>
    <cellStyle name="Normal 6 2 2" xfId="1064"/>
    <cellStyle name="Normal 6 2 2 2" xfId="1319"/>
    <cellStyle name="Normal 6 2 2 3" xfId="1410"/>
    <cellStyle name="Normal 6 2 3" xfId="849"/>
    <cellStyle name="Normal 6 3" xfId="800"/>
    <cellStyle name="Normal 6 4" xfId="999"/>
    <cellStyle name="Normal 6 5" xfId="1140"/>
    <cellStyle name="Normal 6 6" xfId="1063"/>
    <cellStyle name="Normal 6 7" xfId="728"/>
    <cellStyle name="Normal 6_איזון הדוח" xfId="684"/>
    <cellStyle name="Normal 60" xfId="1283"/>
    <cellStyle name="Normal 60 2" xfId="1480"/>
    <cellStyle name="Normal 60 3" xfId="1610"/>
    <cellStyle name="Normal 60 4" xfId="1712"/>
    <cellStyle name="Normal 60 4 2" xfId="1978"/>
    <cellStyle name="Normal 60 5" xfId="1865"/>
    <cellStyle name="Normal 61" xfId="1133"/>
    <cellStyle name="Normal 61 2" xfId="1477"/>
    <cellStyle name="Normal 61 3" xfId="1664"/>
    <cellStyle name="Normal 61 4" xfId="1682"/>
    <cellStyle name="Normal 61 4 2" xfId="1962"/>
    <cellStyle name="Normal 61 5" xfId="1866"/>
    <cellStyle name="Normal 62" xfId="1290"/>
    <cellStyle name="Normal 62 2" xfId="1482"/>
    <cellStyle name="Normal 62 3" xfId="1615"/>
    <cellStyle name="Normal 62 4" xfId="1651"/>
    <cellStyle name="Normal 62 4 2" xfId="1947"/>
    <cellStyle name="Normal 62 5" xfId="1867"/>
    <cellStyle name="Normal 63" xfId="1291"/>
    <cellStyle name="Normal 63 2" xfId="1483"/>
    <cellStyle name="Normal 63 3" xfId="1689"/>
    <cellStyle name="Normal 63 4" xfId="1586"/>
    <cellStyle name="Normal 63 4 2" xfId="1914"/>
    <cellStyle name="Normal 63 5" xfId="1868"/>
    <cellStyle name="Normal 64" xfId="1292"/>
    <cellStyle name="Normal 64 2" xfId="1484"/>
    <cellStyle name="Normal 64 3" xfId="1631"/>
    <cellStyle name="Normal 64 4" xfId="1629"/>
    <cellStyle name="Normal 64 4 2" xfId="1935"/>
    <cellStyle name="Normal 64 5" xfId="1869"/>
    <cellStyle name="Normal 65" xfId="1351"/>
    <cellStyle name="Normal 65 2" xfId="1490"/>
    <cellStyle name="Normal 65 3" xfId="1655"/>
    <cellStyle name="Normal 65 4" xfId="1638"/>
    <cellStyle name="Normal 65 4 2" xfId="1940"/>
    <cellStyle name="Normal 65 5" xfId="1870"/>
    <cellStyle name="Normal 66" xfId="1353"/>
    <cellStyle name="Normal 66 2" xfId="1492"/>
    <cellStyle name="Normal 66 3" xfId="1634"/>
    <cellStyle name="Normal 66 4" xfId="1644"/>
    <cellStyle name="Normal 66 4 2" xfId="1943"/>
    <cellStyle name="Normal 66 5" xfId="1871"/>
    <cellStyle name="Normal 67" xfId="1354"/>
    <cellStyle name="Normal 67 2" xfId="1493"/>
    <cellStyle name="Normal 67 3" xfId="1599"/>
    <cellStyle name="Normal 67 4" xfId="1635"/>
    <cellStyle name="Normal 67 4 2" xfId="1938"/>
    <cellStyle name="Normal 67 5" xfId="1872"/>
    <cellStyle name="Normal 68" xfId="1355"/>
    <cellStyle name="Normal 68 2" xfId="1494"/>
    <cellStyle name="Normal 68 3" xfId="1669"/>
    <cellStyle name="Normal 68 4" xfId="1608"/>
    <cellStyle name="Normal 68 4 2" xfId="1928"/>
    <cellStyle name="Normal 68 5" xfId="1873"/>
    <cellStyle name="Normal 69" xfId="1356"/>
    <cellStyle name="Normal 69 2" xfId="1495"/>
    <cellStyle name="Normal 69 3" xfId="1627"/>
    <cellStyle name="Normal 69 4" xfId="1593"/>
    <cellStyle name="Normal 69 4 2" xfId="1920"/>
    <cellStyle name="Normal 69 5" xfId="1874"/>
    <cellStyle name="Normal 7" xfId="386"/>
    <cellStyle name="Normal 7 2" xfId="549"/>
    <cellStyle name="Normal 7 2 2" xfId="976"/>
    <cellStyle name="Normal 7 2 3" xfId="1062"/>
    <cellStyle name="Normal 7 2 4" xfId="909"/>
    <cellStyle name="Normal 7 3" xfId="705"/>
    <cellStyle name="Normal 7 4" xfId="1141"/>
    <cellStyle name="Normal 7 5" xfId="724"/>
    <cellStyle name="Normal 7_איזון הדוח" xfId="685"/>
    <cellStyle name="Normal 70" xfId="1352"/>
    <cellStyle name="Normal 70 2" xfId="1491"/>
    <cellStyle name="Normal 70 3" xfId="1611"/>
    <cellStyle name="Normal 70 4" xfId="1640"/>
    <cellStyle name="Normal 70 4 2" xfId="1941"/>
    <cellStyle name="Normal 70 5" xfId="1875"/>
    <cellStyle name="Normal 71" xfId="1357"/>
    <cellStyle name="Normal 71 2" xfId="1525"/>
    <cellStyle name="Normal 71 2 2" xfId="1746"/>
    <cellStyle name="Normal 71 2 3" xfId="2061"/>
    <cellStyle name="Normal 71 2 4" xfId="2118"/>
    <cellStyle name="Normal 71 3" xfId="1496"/>
    <cellStyle name="Normal 71 4" xfId="1660"/>
    <cellStyle name="Normal 71 5" xfId="1710"/>
    <cellStyle name="Normal 71 5 2" xfId="1977"/>
    <cellStyle name="Normal 71 6" xfId="1876"/>
    <cellStyle name="Normal 72" xfId="1358"/>
    <cellStyle name="Normal 72 2" xfId="1526"/>
    <cellStyle name="Normal 72 2 2" xfId="1747"/>
    <cellStyle name="Normal 72 2 3" xfId="2060"/>
    <cellStyle name="Normal 72 2 4" xfId="2117"/>
    <cellStyle name="Normal 72 3" xfId="1497"/>
    <cellStyle name="Normal 72 4" xfId="1625"/>
    <cellStyle name="Normal 72 5" xfId="1679"/>
    <cellStyle name="Normal 72 5 2" xfId="1959"/>
    <cellStyle name="Normal 72 6" xfId="1877"/>
    <cellStyle name="Normal 73" xfId="1359"/>
    <cellStyle name="Normal 73 2" xfId="1527"/>
    <cellStyle name="Normal 73 2 2" xfId="1748"/>
    <cellStyle name="Normal 73 2 3" xfId="2059"/>
    <cellStyle name="Normal 73 2 4" xfId="2116"/>
    <cellStyle name="Normal 73 3" xfId="1498"/>
    <cellStyle name="Normal 73 4" xfId="1667"/>
    <cellStyle name="Normal 73 5" xfId="1684"/>
    <cellStyle name="Normal 73 5 2" xfId="1964"/>
    <cellStyle name="Normal 73 6" xfId="1878"/>
    <cellStyle name="Normal 74" xfId="1360"/>
    <cellStyle name="Normal 74 2" xfId="1528"/>
    <cellStyle name="Normal 74 2 2" xfId="1749"/>
    <cellStyle name="Normal 74 2 3" xfId="2058"/>
    <cellStyle name="Normal 74 2 4" xfId="2115"/>
    <cellStyle name="Normal 74 3" xfId="1499"/>
    <cellStyle name="Normal 74 4" xfId="1662"/>
    <cellStyle name="Normal 74 5" xfId="1693"/>
    <cellStyle name="Normal 74 5 2" xfId="1969"/>
    <cellStyle name="Normal 74 6" xfId="1879"/>
    <cellStyle name="Normal 75" xfId="1361"/>
    <cellStyle name="Normal 75 2" xfId="1529"/>
    <cellStyle name="Normal 75 2 2" xfId="1750"/>
    <cellStyle name="Normal 75 2 3" xfId="2057"/>
    <cellStyle name="Normal 75 2 4" xfId="2114"/>
    <cellStyle name="Normal 75 3" xfId="1500"/>
    <cellStyle name="Normal 75 4" xfId="1741"/>
    <cellStyle name="Normal 75 5" xfId="1585"/>
    <cellStyle name="Normal 75 5 2" xfId="1913"/>
    <cellStyle name="Normal 75 6" xfId="1880"/>
    <cellStyle name="Normal 76" xfId="1362"/>
    <cellStyle name="Normal 76 2" xfId="1530"/>
    <cellStyle name="Normal 76 2 2" xfId="1751"/>
    <cellStyle name="Normal 76 2 3" xfId="2056"/>
    <cellStyle name="Normal 76 2 4" xfId="2113"/>
    <cellStyle name="Normal 76 3" xfId="1501"/>
    <cellStyle name="Normal 76 4" xfId="1598"/>
    <cellStyle name="Normal 76 5" xfId="1683"/>
    <cellStyle name="Normal 76 5 2" xfId="1963"/>
    <cellStyle name="Normal 76 6" xfId="1881"/>
    <cellStyle name="Normal 77" xfId="1363"/>
    <cellStyle name="Normal 77 2" xfId="1531"/>
    <cellStyle name="Normal 77 2 2" xfId="1752"/>
    <cellStyle name="Normal 77 2 3" xfId="2055"/>
    <cellStyle name="Normal 77 2 4" xfId="2112"/>
    <cellStyle name="Normal 77 3" xfId="1502"/>
    <cellStyle name="Normal 77 4" xfId="1695"/>
    <cellStyle name="Normal 77 5" xfId="1592"/>
    <cellStyle name="Normal 77 5 2" xfId="1919"/>
    <cellStyle name="Normal 77 6" xfId="1882"/>
    <cellStyle name="Normal 78" xfId="1364"/>
    <cellStyle name="Normal 78 2" xfId="1532"/>
    <cellStyle name="Normal 78 2 2" xfId="1753"/>
    <cellStyle name="Normal 78 2 3" xfId="2054"/>
    <cellStyle name="Normal 78 2 4" xfId="2111"/>
    <cellStyle name="Normal 78 3" xfId="1503"/>
    <cellStyle name="Normal 78 4" xfId="1614"/>
    <cellStyle name="Normal 78 5" xfId="1680"/>
    <cellStyle name="Normal 78 5 2" xfId="1960"/>
    <cellStyle name="Normal 78 6" xfId="1883"/>
    <cellStyle name="Normal 79" xfId="1368"/>
    <cellStyle name="Normal 79 2" xfId="1536"/>
    <cellStyle name="Normal 79 2 2" xfId="1757"/>
    <cellStyle name="Normal 79 2 3" xfId="2147"/>
    <cellStyle name="Normal 79 2 4" xfId="2107"/>
    <cellStyle name="Normal 79 3" xfId="1507"/>
    <cellStyle name="Normal 79 4" xfId="1579"/>
    <cellStyle name="Normal 79 5" xfId="1685"/>
    <cellStyle name="Normal 79 5 2" xfId="1965"/>
    <cellStyle name="Normal 79 6" xfId="1884"/>
    <cellStyle name="Normal 8" xfId="387"/>
    <cellStyle name="Normal 8 2" xfId="550"/>
    <cellStyle name="Normal 8 2 2" xfId="1061"/>
    <cellStyle name="Normal 8 2 2 2" xfId="1320"/>
    <cellStyle name="Normal 8 2 2 3" xfId="1379"/>
    <cellStyle name="Normal 8 2 3" xfId="722"/>
    <cellStyle name="Normal 8 3" xfId="704"/>
    <cellStyle name="Normal 8 4" xfId="1060"/>
    <cellStyle name="Normal 8 5" xfId="1059"/>
    <cellStyle name="Normal 8 6" xfId="863"/>
    <cellStyle name="Normal 8_איזון הדוח" xfId="686"/>
    <cellStyle name="Normal 80" xfId="1369"/>
    <cellStyle name="Normal 80 2" xfId="1537"/>
    <cellStyle name="Normal 80 2 2" xfId="1758"/>
    <cellStyle name="Normal 80 2 3" xfId="2151"/>
    <cellStyle name="Normal 80 2 4" xfId="2106"/>
    <cellStyle name="Normal 80 3" xfId="1508"/>
    <cellStyle name="Normal 80 4" xfId="1612"/>
    <cellStyle name="Normal 80 5" xfId="1657"/>
    <cellStyle name="Normal 80 5 2" xfId="1950"/>
    <cellStyle name="Normal 80 6" xfId="1885"/>
    <cellStyle name="Normal 81" xfId="1367"/>
    <cellStyle name="Normal 81 2" xfId="1535"/>
    <cellStyle name="Normal 81 2 2" xfId="1756"/>
    <cellStyle name="Normal 81 2 3" xfId="2051"/>
    <cellStyle name="Normal 81 2 4" xfId="2108"/>
    <cellStyle name="Normal 81 3" xfId="1506"/>
    <cellStyle name="Normal 81 4" xfId="1690"/>
    <cellStyle name="Normal 81 5" xfId="1652"/>
    <cellStyle name="Normal 81 5 2" xfId="1948"/>
    <cellStyle name="Normal 81 6" xfId="1886"/>
    <cellStyle name="Normal 82" xfId="1366"/>
    <cellStyle name="Normal 82 2" xfId="1534"/>
    <cellStyle name="Normal 82 2 2" xfId="1755"/>
    <cellStyle name="Normal 82 2 3" xfId="2052"/>
    <cellStyle name="Normal 82 2 4" xfId="2109"/>
    <cellStyle name="Normal 82 3" xfId="1505"/>
    <cellStyle name="Normal 82 4" xfId="1621"/>
    <cellStyle name="Normal 82 5" xfId="1697"/>
    <cellStyle name="Normal 82 5 2" xfId="1972"/>
    <cellStyle name="Normal 82 6" xfId="1887"/>
    <cellStyle name="Normal 83" xfId="1370"/>
    <cellStyle name="Normal 83 2" xfId="1538"/>
    <cellStyle name="Normal 83 2 2" xfId="1759"/>
    <cellStyle name="Normal 83 2 3" xfId="2050"/>
    <cellStyle name="Normal 83 2 4" xfId="2105"/>
    <cellStyle name="Normal 83 3" xfId="1509"/>
    <cellStyle name="Normal 83 4" xfId="1596"/>
    <cellStyle name="Normal 83 5" xfId="1597"/>
    <cellStyle name="Normal 83 5 2" xfId="1923"/>
    <cellStyle name="Normal 83 6" xfId="1888"/>
    <cellStyle name="Normal 84" xfId="1365"/>
    <cellStyle name="Normal 84 2" xfId="1533"/>
    <cellStyle name="Normal 84 2 2" xfId="1754"/>
    <cellStyle name="Normal 84 2 3" xfId="2053"/>
    <cellStyle name="Normal 84 2 4" xfId="2110"/>
    <cellStyle name="Normal 84 3" xfId="1504"/>
    <cellStyle name="Normal 84 4" xfId="1639"/>
    <cellStyle name="Normal 84 5" xfId="1606"/>
    <cellStyle name="Normal 84 5 2" xfId="1927"/>
    <cellStyle name="Normal 84 6" xfId="1889"/>
    <cellStyle name="Normal 85" xfId="1371"/>
    <cellStyle name="Normal 85 2" xfId="1539"/>
    <cellStyle name="Normal 85 2 2" xfId="1760"/>
    <cellStyle name="Normal 85 2 3" xfId="2049"/>
    <cellStyle name="Normal 85 2 4" xfId="2104"/>
    <cellStyle name="Normal 85 3" xfId="1510"/>
    <cellStyle name="Normal 85 4" xfId="1691"/>
    <cellStyle name="Normal 85 5" xfId="1619"/>
    <cellStyle name="Normal 85 5 2" xfId="1931"/>
    <cellStyle name="Normal 85 6" xfId="1890"/>
    <cellStyle name="Normal 86" xfId="1372"/>
    <cellStyle name="Normal 86 2" xfId="1540"/>
    <cellStyle name="Normal 86 2 2" xfId="1761"/>
    <cellStyle name="Normal 86 2 3" xfId="2048"/>
    <cellStyle name="Normal 86 2 4" xfId="2103"/>
    <cellStyle name="Normal 86 3" xfId="1511"/>
    <cellStyle name="Normal 86 4" xfId="1673"/>
    <cellStyle name="Normal 86 5" xfId="1698"/>
    <cellStyle name="Normal 86 5 2" xfId="1973"/>
    <cellStyle name="Normal 86 6" xfId="1891"/>
    <cellStyle name="Normal 87" xfId="1434"/>
    <cellStyle name="Normal 87 2" xfId="1543"/>
    <cellStyle name="Normal 87 2 2" xfId="1764"/>
    <cellStyle name="Normal 87 2 3" xfId="2152"/>
    <cellStyle name="Normal 87 2 4" xfId="2100"/>
    <cellStyle name="Normal 87 3" xfId="1515"/>
    <cellStyle name="Normal 87 4" xfId="1709"/>
    <cellStyle name="Normal 87 5" xfId="1703"/>
    <cellStyle name="Normal 87 5 2" xfId="1975"/>
    <cellStyle name="Normal 87 6" xfId="1892"/>
    <cellStyle name="Normal 88" xfId="1387"/>
    <cellStyle name="Normal 88 2" xfId="1541"/>
    <cellStyle name="Normal 88 2 2" xfId="1762"/>
    <cellStyle name="Normal 88 2 3" xfId="2047"/>
    <cellStyle name="Normal 88 2 4" xfId="2102"/>
    <cellStyle name="Normal 88 3" xfId="1512"/>
    <cellStyle name="Normal 88 4" xfId="1705"/>
    <cellStyle name="Normal 88 5" xfId="1624"/>
    <cellStyle name="Normal 88 5 2" xfId="1933"/>
    <cellStyle name="Normal 88 6" xfId="1893"/>
    <cellStyle name="Normal 89" xfId="1388"/>
    <cellStyle name="Normal 89 2" xfId="1542"/>
    <cellStyle name="Normal 89 2 2" xfId="1763"/>
    <cellStyle name="Normal 89 2 3" xfId="2146"/>
    <cellStyle name="Normal 89 2 4" xfId="2101"/>
    <cellStyle name="Normal 89 3" xfId="1513"/>
    <cellStyle name="Normal 89 4" xfId="1701"/>
    <cellStyle name="Normal 89 5" xfId="1641"/>
    <cellStyle name="Normal 89 5 2" xfId="1942"/>
    <cellStyle name="Normal 89 6" xfId="1894"/>
    <cellStyle name="Normal 9" xfId="388"/>
    <cellStyle name="Normal 9 2" xfId="551"/>
    <cellStyle name="Normal 9_איזון הדוח" xfId="687"/>
    <cellStyle name="Normal 90" xfId="1440"/>
    <cellStyle name="Normal 90 2" xfId="1544"/>
    <cellStyle name="Normal 90 2 2" xfId="1765"/>
    <cellStyle name="Normal 90 2 3" xfId="2046"/>
    <cellStyle name="Normal 90 2 4" xfId="2099"/>
    <cellStyle name="Normal 90 3" xfId="1516"/>
    <cellStyle name="Normal 90 4" xfId="1591"/>
    <cellStyle name="Normal 90 5" xfId="1647"/>
    <cellStyle name="Normal 90 5 2" xfId="1945"/>
    <cellStyle name="Normal 90 6" xfId="1895"/>
    <cellStyle name="Normal 91" xfId="1443"/>
    <cellStyle name="Normal 91 2" xfId="1547"/>
    <cellStyle name="Normal 91 2 2" xfId="1768"/>
    <cellStyle name="Normal 91 2 3" xfId="2043"/>
    <cellStyle name="Normal 91 2 4" xfId="2096"/>
    <cellStyle name="Normal 91 3" xfId="1518"/>
    <cellStyle name="Normal 91 4" xfId="1732"/>
    <cellStyle name="Normal 91 5" xfId="1616"/>
    <cellStyle name="Normal 91 5 2" xfId="1930"/>
    <cellStyle name="Normal 91 6" xfId="1896"/>
    <cellStyle name="Normal 92" xfId="1441"/>
    <cellStyle name="Normal 92 2" xfId="1545"/>
    <cellStyle name="Normal 92 2 2" xfId="1766"/>
    <cellStyle name="Normal 92 2 3" xfId="2045"/>
    <cellStyle name="Normal 92 2 4" xfId="2098"/>
    <cellStyle name="Normal 92 3" xfId="1517"/>
    <cellStyle name="Normal 92 4" xfId="1650"/>
    <cellStyle name="Normal 92 5" xfId="1653"/>
    <cellStyle name="Normal 92 5 2" xfId="1949"/>
    <cellStyle name="Normal 92 6" xfId="1897"/>
    <cellStyle name="Normal 93" xfId="1442"/>
    <cellStyle name="Normal 93 2" xfId="1546"/>
    <cellStyle name="Normal 93 2 2" xfId="1767"/>
    <cellStyle name="Normal 93 2 3" xfId="2044"/>
    <cellStyle name="Normal 93 2 4" xfId="2097"/>
    <cellStyle name="Normal 93 3" xfId="1519"/>
    <cellStyle name="Normal 93 4" xfId="1609"/>
    <cellStyle name="Normal 93 5" xfId="1600"/>
    <cellStyle name="Normal 93 5 2" xfId="1924"/>
    <cellStyle name="Normal 93 6" xfId="1898"/>
    <cellStyle name="Normal 94" xfId="1444"/>
    <cellStyle name="Normal 94 2" xfId="1548"/>
    <cellStyle name="Normal 94 2 2" xfId="1769"/>
    <cellStyle name="Normal 94 2 3" xfId="2042"/>
    <cellStyle name="Normal 94 2 4" xfId="2095"/>
    <cellStyle name="Normal 94 3" xfId="1520"/>
    <cellStyle name="Normal 94 4" xfId="1659"/>
    <cellStyle name="Normal 94 5" xfId="1588"/>
    <cellStyle name="Normal 94 5 2" xfId="1916"/>
    <cellStyle name="Normal 94 6" xfId="1899"/>
    <cellStyle name="Normal 95" xfId="1445"/>
    <cellStyle name="Normal 95 2" xfId="1715"/>
    <cellStyle name="Normal 95 3" xfId="1707"/>
    <cellStyle name="Normal 95 4" xfId="1713"/>
    <cellStyle name="Normal 95 4 2" xfId="1979"/>
    <cellStyle name="Normal 95 5" xfId="1900"/>
    <cellStyle name="Normal 95 5 2" xfId="2015"/>
    <cellStyle name="Normal 95 5 3" xfId="2087"/>
    <cellStyle name="Normal 96" xfId="1446"/>
    <cellStyle name="Normal 96 2" xfId="1716"/>
    <cellStyle name="Normal 96 3" xfId="1632"/>
    <cellStyle name="Normal 96 4" xfId="1604"/>
    <cellStyle name="Normal 96 4 2" xfId="1925"/>
    <cellStyle name="Normal 96 5" xfId="1901"/>
    <cellStyle name="Normal 96 5 2" xfId="2016"/>
    <cellStyle name="Normal 96 5 3" xfId="2086"/>
    <cellStyle name="Normal 97" xfId="1447"/>
    <cellStyle name="Normal 97 2" xfId="1717"/>
    <cellStyle name="Normal 97 3" xfId="1637"/>
    <cellStyle name="Normal 97 4" xfId="1681"/>
    <cellStyle name="Normal 97 4 2" xfId="1961"/>
    <cellStyle name="Normal 97 5" xfId="1902"/>
    <cellStyle name="Normal 97 5 2" xfId="2017"/>
    <cellStyle name="Normal 97 5 3" xfId="2085"/>
    <cellStyle name="Normal 98" xfId="1448"/>
    <cellStyle name="Normal 98 2" xfId="1718"/>
    <cellStyle name="Normal 98 3" xfId="1665"/>
    <cellStyle name="Normal 98 4" xfId="1648"/>
    <cellStyle name="Normal 98 4 2" xfId="1946"/>
    <cellStyle name="Normal 98 5" xfId="1903"/>
    <cellStyle name="Normal 98 5 2" xfId="2018"/>
    <cellStyle name="Normal 98 5 3" xfId="2148"/>
    <cellStyle name="Normal 99" xfId="1449"/>
    <cellStyle name="Normal 99 2" xfId="1719"/>
    <cellStyle name="Normal 99 3" xfId="1607"/>
    <cellStyle name="Normal 99 4" xfId="1694"/>
    <cellStyle name="Normal 99 4 2" xfId="1970"/>
    <cellStyle name="Normal 99 5" xfId="1904"/>
    <cellStyle name="Normal 99 5 2" xfId="2019"/>
    <cellStyle name="Normal 99 5 3" xfId="2084"/>
    <cellStyle name="Normal_2007-16618" xfId="7"/>
    <cellStyle name="Note" xfId="100"/>
    <cellStyle name="Note 2" xfId="165"/>
    <cellStyle name="Note 2 2" xfId="967"/>
    <cellStyle name="Note 2 3" xfId="977"/>
    <cellStyle name="Note 2 3 2" xfId="1038"/>
    <cellStyle name="Note 2 4" xfId="1024"/>
    <cellStyle name="Note 2 5" xfId="1056"/>
    <cellStyle name="Note 2 6" xfId="539"/>
    <cellStyle name="Note 3" xfId="973"/>
    <cellStyle name="Note 3 2" xfId="1036"/>
    <cellStyle name="Note 4" xfId="1166"/>
    <cellStyle name="Note 4 2" xfId="1055"/>
    <cellStyle name="Note 5" xfId="1058"/>
    <cellStyle name="Note 5 2" xfId="1475"/>
    <cellStyle name="Note 5 3" xfId="1688"/>
    <cellStyle name="Note 5 4" xfId="1678"/>
    <cellStyle name="Note 5 4 2" xfId="1958"/>
    <cellStyle name="Note 5 5" xfId="1905"/>
    <cellStyle name="Output" xfId="101"/>
    <cellStyle name="Output 2" xfId="166"/>
    <cellStyle name="Percent" xfId="13" builtinId="5"/>
    <cellStyle name="Percent 2" xfId="8"/>
    <cellStyle name="Percent 2 2" xfId="354"/>
    <cellStyle name="Percent 2 3" xfId="62"/>
    <cellStyle name="Percent 3" xfId="15"/>
    <cellStyle name="Percent 4" xfId="353"/>
    <cellStyle name="Percent 4 2" xfId="540"/>
    <cellStyle name="Percent 5" xfId="472"/>
    <cellStyle name="Percent 5 2" xfId="996"/>
    <cellStyle name="Percent 6" xfId="571"/>
    <cellStyle name="Percent 6 2" xfId="1029"/>
    <cellStyle name="Percent 7" xfId="644"/>
    <cellStyle name="Percent 7 2" xfId="1054"/>
    <cellStyle name="Percent 7 2 2" xfId="1350"/>
    <cellStyle name="Percent 7 2 3" xfId="1415"/>
    <cellStyle name="Percent 7 3" xfId="1146"/>
    <cellStyle name="Percent 8" xfId="1524"/>
    <cellStyle name="Percent 8 2" xfId="1745"/>
    <cellStyle name="Percent 8 3" xfId="2062"/>
    <cellStyle name="Percent 8 4" xfId="2119"/>
    <cellStyle name="SAPBEXaggData" xfId="167"/>
    <cellStyle name="SAPBEXaggData 2" xfId="291"/>
    <cellStyle name="SAPBEXaggData 3" xfId="405"/>
    <cellStyle name="SAPBEXaggData 4" xfId="473"/>
    <cellStyle name="SAPBEXaggData 5" xfId="572"/>
    <cellStyle name="SAPBEXaggData 6" xfId="238"/>
    <cellStyle name="SAPBEXaggData_106" xfId="439"/>
    <cellStyle name="SAPBEXaggDataEmph" xfId="168"/>
    <cellStyle name="SAPBEXaggDataEmph 2" xfId="431"/>
    <cellStyle name="SAPBEXaggDataEmph 2 2" xfId="799"/>
    <cellStyle name="SAPBEXaggDataEmph 2 3" xfId="1053"/>
    <cellStyle name="SAPBEXaggDataEmph 3" xfId="239"/>
    <cellStyle name="SAPBEXaggItem" xfId="169"/>
    <cellStyle name="SAPBEXaggItem 2" xfId="292"/>
    <cellStyle name="SAPBEXaggItem 3" xfId="416"/>
    <cellStyle name="SAPBEXaggItem 4" xfId="474"/>
    <cellStyle name="SAPBEXaggItem 5" xfId="573"/>
    <cellStyle name="SAPBEXaggItem 6" xfId="240"/>
    <cellStyle name="SAPBEXaggItem_106" xfId="440"/>
    <cellStyle name="SAPBEXaggItemX" xfId="170"/>
    <cellStyle name="SAPBEXaggItemX 2" xfId="408"/>
    <cellStyle name="SAPBEXaggItemX 2 2" xfId="703"/>
    <cellStyle name="SAPBEXaggItemX 2 3" xfId="1052"/>
    <cellStyle name="SAPBEXaggItemX 3" xfId="241"/>
    <cellStyle name="SAPBEXchaText" xfId="171"/>
    <cellStyle name="SAPBEXchaText 2" xfId="293"/>
    <cellStyle name="SAPBEXchaText 3" xfId="404"/>
    <cellStyle name="SAPBEXchaText 4" xfId="475"/>
    <cellStyle name="SAPBEXchaText 5" xfId="574"/>
    <cellStyle name="SAPBEXchaText 6" xfId="242"/>
    <cellStyle name="SAPBEXchaText_106" xfId="441"/>
    <cellStyle name="SAPBEXexcBad7" xfId="172"/>
    <cellStyle name="SAPBEXexcBad7 2" xfId="294"/>
    <cellStyle name="SAPBEXexcBad7 3" xfId="403"/>
    <cellStyle name="SAPBEXexcBad7 4" xfId="476"/>
    <cellStyle name="SAPBEXexcBad7 5" xfId="575"/>
    <cellStyle name="SAPBEXexcBad7 6" xfId="243"/>
    <cellStyle name="SAPBEXexcBad7_106" xfId="442"/>
    <cellStyle name="SAPBEXexcBad8" xfId="173"/>
    <cellStyle name="SAPBEXexcBad8 2" xfId="295"/>
    <cellStyle name="SAPBEXexcBad8 3" xfId="419"/>
    <cellStyle name="SAPBEXexcBad8 4" xfId="477"/>
    <cellStyle name="SAPBEXexcBad8 5" xfId="576"/>
    <cellStyle name="SAPBEXexcBad8 6" xfId="244"/>
    <cellStyle name="SAPBEXexcBad8_106" xfId="443"/>
    <cellStyle name="SAPBEXexcBad9" xfId="174"/>
    <cellStyle name="SAPBEXexcBad9 2" xfId="296"/>
    <cellStyle name="SAPBEXexcBad9 3" xfId="435"/>
    <cellStyle name="SAPBEXexcBad9 4" xfId="478"/>
    <cellStyle name="SAPBEXexcBad9 5" xfId="577"/>
    <cellStyle name="SAPBEXexcBad9 6" xfId="245"/>
    <cellStyle name="SAPBEXexcBad9_106" xfId="444"/>
    <cellStyle name="SAPBEXexcCritical4" xfId="175"/>
    <cellStyle name="SAPBEXexcCritical4 2" xfId="297"/>
    <cellStyle name="SAPBEXexcCritical4 3" xfId="406"/>
    <cellStyle name="SAPBEXexcCritical4 4" xfId="479"/>
    <cellStyle name="SAPBEXexcCritical4 5" xfId="578"/>
    <cellStyle name="SAPBEXexcCritical4 6" xfId="246"/>
    <cellStyle name="SAPBEXexcCritical4_106" xfId="445"/>
    <cellStyle name="SAPBEXexcCritical5" xfId="176"/>
    <cellStyle name="SAPBEXexcCritical5 2" xfId="298"/>
    <cellStyle name="SAPBEXexcCritical5 3" xfId="424"/>
    <cellStyle name="SAPBEXexcCritical5 4" xfId="480"/>
    <cellStyle name="SAPBEXexcCritical5 5" xfId="579"/>
    <cellStyle name="SAPBEXexcCritical5 6" xfId="247"/>
    <cellStyle name="SAPBEXexcCritical5_106" xfId="446"/>
    <cellStyle name="SAPBEXexcCritical6" xfId="177"/>
    <cellStyle name="SAPBEXexcCritical6 2" xfId="299"/>
    <cellStyle name="SAPBEXexcCritical6 3" xfId="400"/>
    <cellStyle name="SAPBEXexcCritical6 4" xfId="481"/>
    <cellStyle name="SAPBEXexcCritical6 5" xfId="580"/>
    <cellStyle name="SAPBEXexcCritical6 6" xfId="248"/>
    <cellStyle name="SAPBEXexcCritical6_106" xfId="447"/>
    <cellStyle name="SAPBEXexcGood1" xfId="178"/>
    <cellStyle name="SAPBEXexcGood1 2" xfId="300"/>
    <cellStyle name="SAPBEXexcGood1 3" xfId="409"/>
    <cellStyle name="SAPBEXexcGood1 4" xfId="482"/>
    <cellStyle name="SAPBEXexcGood1 5" xfId="581"/>
    <cellStyle name="SAPBEXexcGood1 6" xfId="249"/>
    <cellStyle name="SAPBEXexcGood1_106" xfId="448"/>
    <cellStyle name="SAPBEXexcGood2" xfId="179"/>
    <cellStyle name="SAPBEXexcGood2 2" xfId="301"/>
    <cellStyle name="SAPBEXexcGood2 3" xfId="430"/>
    <cellStyle name="SAPBEXexcGood2 4" xfId="483"/>
    <cellStyle name="SAPBEXexcGood2 5" xfId="582"/>
    <cellStyle name="SAPBEXexcGood2 6" xfId="250"/>
    <cellStyle name="SAPBEXexcGood2_106" xfId="449"/>
    <cellStyle name="SAPBEXexcGood3" xfId="180"/>
    <cellStyle name="SAPBEXexcGood3 2" xfId="302"/>
    <cellStyle name="SAPBEXexcGood3 3" xfId="407"/>
    <cellStyle name="SAPBEXexcGood3 4" xfId="484"/>
    <cellStyle name="SAPBEXexcGood3 5" xfId="583"/>
    <cellStyle name="SAPBEXexcGood3 6" xfId="251"/>
    <cellStyle name="SAPBEXexcGood3_106" xfId="450"/>
    <cellStyle name="SAPBEXfilterDrill" xfId="181"/>
    <cellStyle name="SAPBEXfilterDrill 2" xfId="303"/>
    <cellStyle name="SAPBEXfilterDrill 3" xfId="436"/>
    <cellStyle name="SAPBEXfilterDrill 4" xfId="485"/>
    <cellStyle name="SAPBEXfilterDrill 5" xfId="584"/>
    <cellStyle name="SAPBEXfilterDrill 6" xfId="252"/>
    <cellStyle name="SAPBEXfilterDrill_106" xfId="451"/>
    <cellStyle name="SAPBEXfilterItem" xfId="182"/>
    <cellStyle name="SAPBEXfilterItem 2" xfId="399"/>
    <cellStyle name="SAPBEXfilterItem 2 2" xfId="702"/>
    <cellStyle name="SAPBEXfilterItem 2 3" xfId="1051"/>
    <cellStyle name="SAPBEXfilterItem 3" xfId="253"/>
    <cellStyle name="SAPBEXfilterText" xfId="183"/>
    <cellStyle name="SAPBEXfilterText 2" xfId="432"/>
    <cellStyle name="SAPBEXfilterText 2 2" xfId="701"/>
    <cellStyle name="SAPBEXfilterText 2 3" xfId="1050"/>
    <cellStyle name="SAPBEXfilterText 3" xfId="254"/>
    <cellStyle name="SAPBEXformats" xfId="184"/>
    <cellStyle name="SAPBEXformats 2" xfId="304"/>
    <cellStyle name="SAPBEXformats 3" xfId="423"/>
    <cellStyle name="SAPBEXformats 4" xfId="486"/>
    <cellStyle name="SAPBEXformats 5" xfId="585"/>
    <cellStyle name="SAPBEXformats 6" xfId="255"/>
    <cellStyle name="SAPBEXformats_106" xfId="452"/>
    <cellStyle name="SAPBEXheaderItem" xfId="185"/>
    <cellStyle name="SAPBEXheaderItem 2" xfId="305"/>
    <cellStyle name="SAPBEXheaderItem 3" xfId="398"/>
    <cellStyle name="SAPBEXheaderItem 4" xfId="487"/>
    <cellStyle name="SAPBEXheaderItem 5" xfId="586"/>
    <cellStyle name="SAPBEXheaderItem 6" xfId="256"/>
    <cellStyle name="SAPBEXheaderItem_106" xfId="453"/>
    <cellStyle name="SAPBEXheaderText" xfId="186"/>
    <cellStyle name="SAPBEXheaderText 2" xfId="306"/>
    <cellStyle name="SAPBEXheaderText 3" xfId="421"/>
    <cellStyle name="SAPBEXheaderText 4" xfId="488"/>
    <cellStyle name="SAPBEXheaderText 5" xfId="587"/>
    <cellStyle name="SAPBEXheaderText 6" xfId="257"/>
    <cellStyle name="SAPBEXheaderText_106" xfId="454"/>
    <cellStyle name="SAPBEXHLevel0" xfId="187"/>
    <cellStyle name="SAPBEXHLevel0 2" xfId="307"/>
    <cellStyle name="SAPBEXHLevel0 3" xfId="415"/>
    <cellStyle name="SAPBEXHLevel0 4" xfId="489"/>
    <cellStyle name="SAPBEXHLevel0 5" xfId="588"/>
    <cellStyle name="SAPBEXHLevel0 6" xfId="258"/>
    <cellStyle name="SAPBEXHLevel0_106" xfId="455"/>
    <cellStyle name="SAPBEXHLevel0X" xfId="188"/>
    <cellStyle name="SAPBEXHLevel0X 10" xfId="1422"/>
    <cellStyle name="SAPBEXHLevel0X 11" xfId="259"/>
    <cellStyle name="SAPBEXHLevel0X 2" xfId="308"/>
    <cellStyle name="SAPBEXHLevel0X 3" xfId="380"/>
    <cellStyle name="SAPBEXHLevel0X 3 2" xfId="543"/>
    <cellStyle name="SAPBEXHLevel0X 3_איזון הדוח" xfId="688"/>
    <cellStyle name="SAPBEXHLevel0X 4" xfId="414"/>
    <cellStyle name="SAPBEXHLevel0X 4 2" xfId="778"/>
    <cellStyle name="SAPBEXHLevel0X 4 3" xfId="1049"/>
    <cellStyle name="SAPBEXHLevel0X 4 3 2" xfId="1321"/>
    <cellStyle name="SAPBEXHLevel0X 4 3 3" xfId="1435"/>
    <cellStyle name="SAPBEXHLevel0X 4 4" xfId="847"/>
    <cellStyle name="SAPBEXHLevel0X 5" xfId="905"/>
    <cellStyle name="SAPBEXHLevel0X 5 2" xfId="773"/>
    <cellStyle name="SAPBEXHLevel0X 6" xfId="821"/>
    <cellStyle name="SAPBEXHLevel0X 6 2" xfId="916"/>
    <cellStyle name="SAPBEXHLevel0X 7" xfId="753"/>
    <cellStyle name="SAPBEXHLevel0X 7 2" xfId="768"/>
    <cellStyle name="SAPBEXHLevel0X 8" xfId="813"/>
    <cellStyle name="SAPBEXHLevel0X 8 2" xfId="945"/>
    <cellStyle name="SAPBEXHLevel0X 9" xfId="929"/>
    <cellStyle name="SAPBEXHLevel0X_106" xfId="456"/>
    <cellStyle name="SAPBEXHLevel1" xfId="189"/>
    <cellStyle name="SAPBEXHLevel1 2" xfId="309"/>
    <cellStyle name="SAPBEXHLevel1 3" xfId="412"/>
    <cellStyle name="SAPBEXHLevel1 4" xfId="490"/>
    <cellStyle name="SAPBEXHLevel1 5" xfId="589"/>
    <cellStyle name="SAPBEXHLevel1 6" xfId="260"/>
    <cellStyle name="SAPBEXHLevel1_106" xfId="457"/>
    <cellStyle name="SAPBEXHLevel1X" xfId="190"/>
    <cellStyle name="SAPBEXHLevel1X 10" xfId="1385"/>
    <cellStyle name="SAPBEXHLevel1X 11" xfId="261"/>
    <cellStyle name="SAPBEXHLevel1X 2" xfId="310"/>
    <cellStyle name="SAPBEXHLevel1X 3" xfId="381"/>
    <cellStyle name="SAPBEXHLevel1X 3 2" xfId="544"/>
    <cellStyle name="SAPBEXHLevel1X 3_איזון הדוח" xfId="689"/>
    <cellStyle name="SAPBEXHLevel1X 4" xfId="417"/>
    <cellStyle name="SAPBEXHLevel1X 4 2" xfId="777"/>
    <cellStyle name="SAPBEXHLevel1X 4 3" xfId="1139"/>
    <cellStyle name="SAPBEXHLevel1X 4 3 2" xfId="1322"/>
    <cellStyle name="SAPBEXHLevel1X 4 3 3" xfId="1392"/>
    <cellStyle name="SAPBEXHLevel1X 4 4" xfId="907"/>
    <cellStyle name="SAPBEXHLevel1X 5" xfId="860"/>
    <cellStyle name="SAPBEXHLevel1X 5 2" xfId="749"/>
    <cellStyle name="SAPBEXHLevel1X 6" xfId="754"/>
    <cellStyle name="SAPBEXHLevel1X 6 2" xfId="874"/>
    <cellStyle name="SAPBEXHLevel1X 7" xfId="715"/>
    <cellStyle name="SAPBEXHLevel1X 7 2" xfId="767"/>
    <cellStyle name="SAPBEXHLevel1X 8" xfId="814"/>
    <cellStyle name="SAPBEXHLevel1X 8 2" xfId="944"/>
    <cellStyle name="SAPBEXHLevel1X 9" xfId="928"/>
    <cellStyle name="SAPBEXHLevel1X_106" xfId="458"/>
    <cellStyle name="SAPBEXHLevel2" xfId="191"/>
    <cellStyle name="SAPBEXHLevel2 2" xfId="311"/>
    <cellStyle name="SAPBEXHLevel2 3" xfId="411"/>
    <cellStyle name="SAPBEXHLevel2 4" xfId="491"/>
    <cellStyle name="SAPBEXHLevel2 5" xfId="590"/>
    <cellStyle name="SAPBEXHLevel2 6" xfId="262"/>
    <cellStyle name="SAPBEXHLevel2_106" xfId="459"/>
    <cellStyle name="SAPBEXHLevel2X" xfId="192"/>
    <cellStyle name="SAPBEXHLevel2X 10" xfId="1384"/>
    <cellStyle name="SAPBEXHLevel2X 11" xfId="263"/>
    <cellStyle name="SAPBEXHLevel2X 2" xfId="312"/>
    <cellStyle name="SAPBEXHLevel2X 3" xfId="382"/>
    <cellStyle name="SAPBEXHLevel2X 3 2" xfId="545"/>
    <cellStyle name="SAPBEXHLevel2X 3_איזון הדוח" xfId="690"/>
    <cellStyle name="SAPBEXHLevel2X 4" xfId="422"/>
    <cellStyle name="SAPBEXHLevel2X 4 2" xfId="776"/>
    <cellStyle name="SAPBEXHLevel2X 4 3" xfId="1138"/>
    <cellStyle name="SAPBEXHLevel2X 4 3 2" xfId="1323"/>
    <cellStyle name="SAPBEXHLevel2X 4 3 3" xfId="1439"/>
    <cellStyle name="SAPBEXHLevel2X 4 4" xfId="862"/>
    <cellStyle name="SAPBEXHLevel2X 5" xfId="827"/>
    <cellStyle name="SAPBEXHLevel2X 5 2" xfId="923"/>
    <cellStyle name="SAPBEXHLevel2X 6" xfId="717"/>
    <cellStyle name="SAPBEXHLevel2X 6 2" xfId="771"/>
    <cellStyle name="SAPBEXHLevel2X 7" xfId="835"/>
    <cellStyle name="SAPBEXHLevel2X 7 2" xfId="766"/>
    <cellStyle name="SAPBEXHLevel2X 8" xfId="812"/>
    <cellStyle name="SAPBEXHLevel2X 8 2" xfId="943"/>
    <cellStyle name="SAPBEXHLevel2X 9" xfId="903"/>
    <cellStyle name="SAPBEXHLevel2X_106" xfId="460"/>
    <cellStyle name="SAPBEXHLevel3" xfId="193"/>
    <cellStyle name="SAPBEXHLevel3 2" xfId="313"/>
    <cellStyle name="SAPBEXHLevel3 3" xfId="402"/>
    <cellStyle name="SAPBEXHLevel3 4" xfId="492"/>
    <cellStyle name="SAPBEXHLevel3 5" xfId="591"/>
    <cellStyle name="SAPBEXHLevel3 6" xfId="264"/>
    <cellStyle name="SAPBEXHLevel3_106" xfId="461"/>
    <cellStyle name="SAPBEXHLevel3X" xfId="194"/>
    <cellStyle name="SAPBEXHLevel3X 10" xfId="1408"/>
    <cellStyle name="SAPBEXHLevel3X 11" xfId="265"/>
    <cellStyle name="SAPBEXHLevel3X 2" xfId="314"/>
    <cellStyle name="SAPBEXHLevel3X 3" xfId="383"/>
    <cellStyle name="SAPBEXHLevel3X 3 2" xfId="546"/>
    <cellStyle name="SAPBEXHLevel3X 3_איזון הדוח" xfId="691"/>
    <cellStyle name="SAPBEXHLevel3X 4" xfId="418"/>
    <cellStyle name="SAPBEXHLevel3X 4 2" xfId="775"/>
    <cellStyle name="SAPBEXHLevel3X 4 3" xfId="1048"/>
    <cellStyle name="SAPBEXHLevel3X 4 3 2" xfId="1324"/>
    <cellStyle name="SAPBEXHLevel3X 4 3 3" xfId="1380"/>
    <cellStyle name="SAPBEXHLevel3X 4 4" xfId="822"/>
    <cellStyle name="SAPBEXHLevel3X 5" xfId="755"/>
    <cellStyle name="SAPBEXHLevel3X 5 2" xfId="882"/>
    <cellStyle name="SAPBEXHLevel3X 6" xfId="824"/>
    <cellStyle name="SAPBEXHLevel3X 6 2" xfId="740"/>
    <cellStyle name="SAPBEXHLevel3X 7" xfId="714"/>
    <cellStyle name="SAPBEXHLevel3X 7 2" xfId="765"/>
    <cellStyle name="SAPBEXHLevel3X 8" xfId="856"/>
    <cellStyle name="SAPBEXHLevel3X 8 2" xfId="942"/>
    <cellStyle name="SAPBEXHLevel3X 9" xfId="902"/>
    <cellStyle name="SAPBEXHLevel3X_106" xfId="462"/>
    <cellStyle name="SAPBEXinputData" xfId="195"/>
    <cellStyle name="SAPBEXinputData 10" xfId="1418"/>
    <cellStyle name="SAPBEXinputData 11" xfId="266"/>
    <cellStyle name="SAPBEXinputData 2" xfId="315"/>
    <cellStyle name="SAPBEXinputData 3" xfId="384"/>
    <cellStyle name="SAPBEXinputData 3 2" xfId="547"/>
    <cellStyle name="SAPBEXinputData 3_איזון הדוח" xfId="692"/>
    <cellStyle name="SAPBEXinputData 4" xfId="433"/>
    <cellStyle name="SAPBEXinputData 4 2" xfId="774"/>
    <cellStyle name="SAPBEXinputData 4 3" xfId="1167"/>
    <cellStyle name="SAPBEXinputData 4 3 2" xfId="1325"/>
    <cellStyle name="SAPBEXinputData 4 3 3" xfId="1411"/>
    <cellStyle name="SAPBEXinputData 4 4" xfId="756"/>
    <cellStyle name="SAPBEXinputData 5" xfId="718"/>
    <cellStyle name="SAPBEXinputData 5 2" xfId="772"/>
    <cellStyle name="SAPBEXinputData 6" xfId="716"/>
    <cellStyle name="SAPBEXinputData 6 2" xfId="915"/>
    <cellStyle name="SAPBEXinputData 7" xfId="841"/>
    <cellStyle name="SAPBEXinputData 7 2" xfId="764"/>
    <cellStyle name="SAPBEXinputData 8" xfId="932"/>
    <cellStyle name="SAPBEXinputData 8 2" xfId="941"/>
    <cellStyle name="SAPBEXinputData 9" xfId="815"/>
    <cellStyle name="SAPBEXinputData_106" xfId="463"/>
    <cellStyle name="SAPBEXItemHeader" xfId="267"/>
    <cellStyle name="SAPBEXresData" xfId="196"/>
    <cellStyle name="SAPBEXresData 2" xfId="401"/>
    <cellStyle name="SAPBEXresData 2 2" xfId="798"/>
    <cellStyle name="SAPBEXresData 2 3" xfId="1168"/>
    <cellStyle name="SAPBEXresData 3" xfId="268"/>
    <cellStyle name="SAPBEXresDataEmph" xfId="197"/>
    <cellStyle name="SAPBEXresDataEmph 2" xfId="434"/>
    <cellStyle name="SAPBEXresDataEmph 2 2" xfId="700"/>
    <cellStyle name="SAPBEXresDataEmph 2 3" xfId="1169"/>
    <cellStyle name="SAPBEXresDataEmph 3" xfId="269"/>
    <cellStyle name="SAPBEXresItem" xfId="198"/>
    <cellStyle name="SAPBEXresItem 2" xfId="427"/>
    <cellStyle name="SAPBEXresItem 2 2" xfId="699"/>
    <cellStyle name="SAPBEXresItem 2 3" xfId="1170"/>
    <cellStyle name="SAPBEXresItem 3" xfId="270"/>
    <cellStyle name="SAPBEXresItemX" xfId="199"/>
    <cellStyle name="SAPBEXresItemX 2" xfId="426"/>
    <cellStyle name="SAPBEXresItemX 2 2" xfId="698"/>
    <cellStyle name="SAPBEXresItemX 2 3" xfId="1171"/>
    <cellStyle name="SAPBEXresItemX 3" xfId="271"/>
    <cellStyle name="SAPBEXstdData" xfId="200"/>
    <cellStyle name="SAPBEXstdData 2" xfId="316"/>
    <cellStyle name="SAPBEXstdData 3" xfId="425"/>
    <cellStyle name="SAPBEXstdData 4" xfId="493"/>
    <cellStyle name="SAPBEXstdData 5" xfId="592"/>
    <cellStyle name="SAPBEXstdData 6" xfId="272"/>
    <cellStyle name="SAPBEXstdData_106" xfId="464"/>
    <cellStyle name="SAPBEXstdDataEmph" xfId="201"/>
    <cellStyle name="SAPBEXstdDataEmph 2" xfId="428"/>
    <cellStyle name="SAPBEXstdDataEmph 2 2" xfId="797"/>
    <cellStyle name="SAPBEXstdDataEmph 2 3" xfId="1172"/>
    <cellStyle name="SAPBEXstdDataEmph 3" xfId="273"/>
    <cellStyle name="SAPBEXstdItem" xfId="202"/>
    <cellStyle name="SAPBEXstdItem 2" xfId="317"/>
    <cellStyle name="SAPBEXstdItem 3" xfId="413"/>
    <cellStyle name="SAPBEXstdItem 4" xfId="494"/>
    <cellStyle name="SAPBEXstdItem 5" xfId="593"/>
    <cellStyle name="SAPBEXstdItem 6" xfId="274"/>
    <cellStyle name="SAPBEXstdItem_106" xfId="465"/>
    <cellStyle name="SAPBEXstdItemX" xfId="203"/>
    <cellStyle name="SAPBEXstdItemX 2" xfId="410"/>
    <cellStyle name="SAPBEXstdItemX 2 2" xfId="697"/>
    <cellStyle name="SAPBEXstdItemX 2 3" xfId="1173"/>
    <cellStyle name="SAPBEXstdItemX 3" xfId="275"/>
    <cellStyle name="SAPBEXtitle" xfId="204"/>
    <cellStyle name="SAPBEXtitle 2" xfId="420"/>
    <cellStyle name="SAPBEXtitle 2 2" xfId="696"/>
    <cellStyle name="SAPBEXtitle 2 3" xfId="1174"/>
    <cellStyle name="SAPBEXtitle 3" xfId="276"/>
    <cellStyle name="SAPBEXunassignedItem" xfId="277"/>
    <cellStyle name="SAPBEXunassignedItem 2" xfId="318"/>
    <cellStyle name="SAPBEXunassignedItem 3" xfId="495"/>
    <cellStyle name="SAPBEXunassignedItem 4" xfId="594"/>
    <cellStyle name="SAPBEXunassignedItem_106" xfId="466"/>
    <cellStyle name="SAPBEXundefined" xfId="205"/>
    <cellStyle name="SAPBEXundefined 2" xfId="429"/>
    <cellStyle name="SAPBEXundefined 2 2" xfId="695"/>
    <cellStyle name="SAPBEXundefined 2 3" xfId="1175"/>
    <cellStyle name="SAPBEXundefined 3" xfId="278"/>
    <cellStyle name="Sheet Title" xfId="206"/>
    <cellStyle name="Text" xfId="9"/>
    <cellStyle name="Title" xfId="102"/>
    <cellStyle name="Title 2" xfId="207"/>
    <cellStyle name="Total" xfId="10"/>
    <cellStyle name="Total 2" xfId="208"/>
    <cellStyle name="Total 3" xfId="103"/>
    <cellStyle name="Warning Text" xfId="104"/>
    <cellStyle name="Warning Text 2" xfId="209"/>
    <cellStyle name="הדגשה1" xfId="32" builtinId="29" customBuiltin="1"/>
    <cellStyle name="הדגשה1 2" xfId="326"/>
    <cellStyle name="הדגשה1 2 2" xfId="796"/>
    <cellStyle name="הדגשה1 2 3" xfId="1176"/>
    <cellStyle name="הדגשה1 2 4" xfId="1177"/>
    <cellStyle name="הדגשה1 2 5" xfId="914"/>
    <cellStyle name="הדגשה1 3" xfId="355"/>
    <cellStyle name="הדגשה1 3 2" xfId="927"/>
    <cellStyle name="הדגשה1 3 3" xfId="1178"/>
    <cellStyle name="הדגשה1 4" xfId="513"/>
    <cellStyle name="הדגשה1 4 2" xfId="1179"/>
    <cellStyle name="הדגשה1 4 2 2" xfId="1326"/>
    <cellStyle name="הדגשה1 4 2 3" xfId="1393"/>
    <cellStyle name="הדגשה1 4 3" xfId="852"/>
    <cellStyle name="הדגשה1 5" xfId="612"/>
    <cellStyle name="הדגשה1 6" xfId="1180"/>
    <cellStyle name="הדגשה2" xfId="36" builtinId="33" customBuiltin="1"/>
    <cellStyle name="הדגשה2 2" xfId="325"/>
    <cellStyle name="הדגשה2 2 2" xfId="887"/>
    <cellStyle name="הדגשה2 2 3" xfId="1181"/>
    <cellStyle name="הדגשה2 2 4" xfId="1182"/>
    <cellStyle name="הדגשה2 2 5" xfId="869"/>
    <cellStyle name="הדגשה2 3" xfId="356"/>
    <cellStyle name="הדגשה2 3 2" xfId="795"/>
    <cellStyle name="הדגשה2 3 3" xfId="1183"/>
    <cellStyle name="הדגשה2 4" xfId="517"/>
    <cellStyle name="הדגשה2 4 2" xfId="1184"/>
    <cellStyle name="הדגשה2 4 2 2" xfId="1327"/>
    <cellStyle name="הדגשה2 4 2 3" xfId="1382"/>
    <cellStyle name="הדגשה2 4 3" xfId="912"/>
    <cellStyle name="הדגשה2 5" xfId="616"/>
    <cellStyle name="הדגשה2 6" xfId="1185"/>
    <cellStyle name="הדגשה3" xfId="40" builtinId="37" customBuiltin="1"/>
    <cellStyle name="הדגשה3 2" xfId="324"/>
    <cellStyle name="הדגשה3 2 2" xfId="751"/>
    <cellStyle name="הדגשה3 2 3" xfId="1186"/>
    <cellStyle name="הדגשה3 2 4" xfId="1187"/>
    <cellStyle name="הדגשה3 2 5" xfId="825"/>
    <cellStyle name="הדגשה3 3" xfId="357"/>
    <cellStyle name="הדגשה3 3 2" xfId="925"/>
    <cellStyle name="הדגשה3 3 3" xfId="1188"/>
    <cellStyle name="הדגשה3 4" xfId="521"/>
    <cellStyle name="הדגשה3 4 2" xfId="1189"/>
    <cellStyle name="הדגשה3 4 2 2" xfId="1328"/>
    <cellStyle name="הדגשה3 4 2 3" xfId="1386"/>
    <cellStyle name="הדגשה3 4 3" xfId="868"/>
    <cellStyle name="הדגשה3 5" xfId="620"/>
    <cellStyle name="הדגשה3 6" xfId="1190"/>
    <cellStyle name="הדגשה4" xfId="44" builtinId="41" customBuiltin="1"/>
    <cellStyle name="הדגשה4 2" xfId="323"/>
    <cellStyle name="הדגשה4 2 2" xfId="884"/>
    <cellStyle name="הדגשה4 2 3" xfId="1191"/>
    <cellStyle name="הדגשה4 2 4" xfId="1192"/>
    <cellStyle name="הדגשה4 2 5" xfId="763"/>
    <cellStyle name="הדגשה4 3" xfId="358"/>
    <cellStyle name="הדגשה4 3 2" xfId="794"/>
    <cellStyle name="הדגשה4 3 3" xfId="1193"/>
    <cellStyle name="הדגשה4 4" xfId="525"/>
    <cellStyle name="הדגשה4 4 2" xfId="1194"/>
    <cellStyle name="הדגשה4 4 2 2" xfId="1329"/>
    <cellStyle name="הדגשה4 4 2 3" xfId="1430"/>
    <cellStyle name="הדגשה4 4 3" xfId="828"/>
    <cellStyle name="הדגשה4 5" xfId="624"/>
    <cellStyle name="הדגשה4 6" xfId="1195"/>
    <cellStyle name="הדגשה5" xfId="48" builtinId="45" customBuiltin="1"/>
    <cellStyle name="הדגשה5 2" xfId="322"/>
    <cellStyle name="הדגשה5 2 2" xfId="748"/>
    <cellStyle name="הדגשה5 2 3" xfId="1196"/>
    <cellStyle name="הדגשה5 2 4" xfId="1197"/>
    <cellStyle name="הדגשה5 2 5" xfId="736"/>
    <cellStyle name="הדגשה5 3" xfId="359"/>
    <cellStyle name="הדגשה5 3 2" xfId="922"/>
    <cellStyle name="הדגשה5 3 3" xfId="1198"/>
    <cellStyle name="הדגשה5 4" xfId="529"/>
    <cellStyle name="הדגשה5 4 2" xfId="1199"/>
    <cellStyle name="הדגשה5 4 2 2" xfId="1330"/>
    <cellStyle name="הדגשה5 4 2 3" xfId="1402"/>
    <cellStyle name="הדגשה5 4 3" xfId="761"/>
    <cellStyle name="הדגשה5 5" xfId="628"/>
    <cellStyle name="הדגשה5 6" xfId="1200"/>
    <cellStyle name="הדגשה6" xfId="52" builtinId="49" customBuiltin="1"/>
    <cellStyle name="הדגשה6 2" xfId="321"/>
    <cellStyle name="הדגשה6 2 2" xfId="881"/>
    <cellStyle name="הדגשה6 2 3" xfId="1201"/>
    <cellStyle name="הדגשה6 2 4" xfId="1202"/>
    <cellStyle name="הדגשה6 2 5" xfId="833"/>
    <cellStyle name="הדגשה6 3" xfId="360"/>
    <cellStyle name="הדגשה6 3 2" xfId="793"/>
    <cellStyle name="הדגשה6 3 3" xfId="1203"/>
    <cellStyle name="הדגשה6 4" xfId="533"/>
    <cellStyle name="הדגשה6 4 2" xfId="1204"/>
    <cellStyle name="הדגשה6 4 2 2" xfId="1331"/>
    <cellStyle name="הדגשה6 4 2 3" xfId="1423"/>
    <cellStyle name="הדגשה6 4 3" xfId="727"/>
    <cellStyle name="הדגשה6 5" xfId="632"/>
    <cellStyle name="הדגשה6 6" xfId="1205"/>
    <cellStyle name="היפר-קישור" xfId="11" builtinId="8"/>
    <cellStyle name="היפר-קישור 2" xfId="2221"/>
    <cellStyle name="הערה 10" xfId="889"/>
    <cellStyle name="הערה 10 2" xfId="946"/>
    <cellStyle name="הערה 11" xfId="1031"/>
    <cellStyle name="הערה 12" xfId="1206"/>
    <cellStyle name="הערה 13" xfId="2191"/>
    <cellStyle name="הערה 14" xfId="2206"/>
    <cellStyle name="הערה 15" xfId="217"/>
    <cellStyle name="הערה 2" xfId="290"/>
    <cellStyle name="הערה 2 2" xfId="746"/>
    <cellStyle name="הערה 2 2 2" xfId="1025"/>
    <cellStyle name="הערה 2 3" xfId="1207"/>
    <cellStyle name="הערה 2 4" xfId="1208"/>
    <cellStyle name="הערה 2 5" xfId="735"/>
    <cellStyle name="הערה 3" xfId="361"/>
    <cellStyle name="הערה 3 2" xfId="920"/>
    <cellStyle name="הערה 3 2 2" xfId="1026"/>
    <cellStyle name="הערה 3 3" xfId="1209"/>
    <cellStyle name="הערה 4" xfId="379"/>
    <cellStyle name="הערה 4 2" xfId="542"/>
    <cellStyle name="הערה 5" xfId="510"/>
    <cellStyle name="הערה 5 2" xfId="848"/>
    <cellStyle name="הערה 5 3" xfId="1210"/>
    <cellStyle name="הערה 5 3 2" xfId="1332"/>
    <cellStyle name="הערה 5 3 3" xfId="1431"/>
    <cellStyle name="הערה 5 4" xfId="834"/>
    <cellStyle name="הערה 6" xfId="609"/>
    <cellStyle name="הערה 6 2" xfId="738"/>
    <cellStyle name="הערה 6 3" xfId="1211"/>
    <cellStyle name="הערה 6 3 2" xfId="1333"/>
    <cellStyle name="הערה 6 3 3" xfId="1378"/>
    <cellStyle name="הערה 6 4" xfId="721"/>
    <cellStyle name="הערה 7" xfId="641"/>
    <cellStyle name="הערה 7 2" xfId="885"/>
    <cellStyle name="הערה 7 3" xfId="1212"/>
    <cellStyle name="הערה 7 3 2" xfId="1334"/>
    <cellStyle name="הערה 7 3 3" xfId="1437"/>
    <cellStyle name="הערה 7 4" xfId="845"/>
    <cellStyle name="הערה 8" xfId="858"/>
    <cellStyle name="הערה 8 2" xfId="742"/>
    <cellStyle name="הערה 9" xfId="826"/>
    <cellStyle name="הערה 9 2" xfId="769"/>
    <cellStyle name="חישוב" xfId="26" builtinId="22" customBuiltin="1"/>
    <cellStyle name="חישוב 2" xfId="280"/>
    <cellStyle name="חישוב 2 2" xfId="878"/>
    <cellStyle name="חישוב 2 3" xfId="1213"/>
    <cellStyle name="חישוב 2 4" xfId="1214"/>
    <cellStyle name="חישוב 2 5" xfId="842"/>
    <cellStyle name="חישוב 3" xfId="362"/>
    <cellStyle name="חישוב 3 2" xfId="792"/>
    <cellStyle name="חישוב 3 3" xfId="1215"/>
    <cellStyle name="חישוב 4" xfId="506"/>
    <cellStyle name="חישוב 4 2" xfId="1216"/>
    <cellStyle name="חישוב 4 2 2" xfId="1335"/>
    <cellStyle name="חישוב 4 2 3" xfId="1417"/>
    <cellStyle name="חישוב 4 3" xfId="911"/>
    <cellStyle name="חישוב 5" xfId="605"/>
    <cellStyle name="חישוב 6" xfId="1217"/>
    <cellStyle name="טוב" xfId="21" builtinId="26" customBuiltin="1"/>
    <cellStyle name="טוב 2" xfId="282"/>
    <cellStyle name="טוב 2 2" xfId="744"/>
    <cellStyle name="טוב 2 3" xfId="1218"/>
    <cellStyle name="טוב 2 4" xfId="1219"/>
    <cellStyle name="טוב 2 5" xfId="853"/>
    <cellStyle name="טוב 3" xfId="363"/>
    <cellStyle name="טוב 3 2" xfId="918"/>
    <cellStyle name="טוב 3 3" xfId="1220"/>
    <cellStyle name="טוב 4" xfId="501"/>
    <cellStyle name="טוב 4 2" xfId="1221"/>
    <cellStyle name="טוב 4 2 2" xfId="1336"/>
    <cellStyle name="טוב 4 2 3" xfId="1381"/>
    <cellStyle name="טוב 4 3" xfId="818"/>
    <cellStyle name="טוב 5" xfId="600"/>
    <cellStyle name="טוב 6" xfId="1222"/>
    <cellStyle name="טקסט אזהרה" xfId="29" builtinId="11" customBuiltin="1"/>
    <cellStyle name="טקסט אזהרה 2" xfId="328"/>
    <cellStyle name="טקסט אזהרה 2 2" xfId="875"/>
    <cellStyle name="טקסט אזהרה 2 3" xfId="1223"/>
    <cellStyle name="טקסט אזהרה 2 4" xfId="1224"/>
    <cellStyle name="טקסט אזהרה 2 5" xfId="913"/>
    <cellStyle name="טקסט אזהרה 3" xfId="364"/>
    <cellStyle name="טקסט אזהרה 3 2" xfId="791"/>
    <cellStyle name="טקסט אזהרה 3 3" xfId="1225"/>
    <cellStyle name="טקסט אזהרה 4" xfId="509"/>
    <cellStyle name="טקסט אזהרה 4 2" xfId="1226"/>
    <cellStyle name="טקסט אזהרה 4 2 2" xfId="1337"/>
    <cellStyle name="טקסט אזהרה 4 2 3" xfId="1409"/>
    <cellStyle name="טקסט אזהרה 4 3" xfId="819"/>
    <cellStyle name="טקסט אזהרה 5" xfId="608"/>
    <cellStyle name="טקסט אזהרה 6" xfId="1227"/>
    <cellStyle name="טקסט הסברי" xfId="30" builtinId="53" customBuiltin="1"/>
    <cellStyle name="טקסט הסברי 2" xfId="365"/>
    <cellStyle name="טקסט הסברי 2 2" xfId="741"/>
    <cellStyle name="טקסט הסברי 2 3" xfId="1228"/>
    <cellStyle name="טקסט הסברי 3" xfId="511"/>
    <cellStyle name="טקסט הסברי 4" xfId="610"/>
    <cellStyle name="טקסט הסברי 5" xfId="1229"/>
    <cellStyle name="כותרת" xfId="16" builtinId="15" customBuiltin="1"/>
    <cellStyle name="כותרת 1" xfId="17" builtinId="16" customBuiltin="1"/>
    <cellStyle name="כותרת 1 2" xfId="283"/>
    <cellStyle name="כותרת 1 2 2" xfId="873"/>
    <cellStyle name="כותרת 1 2 3" xfId="1230"/>
    <cellStyle name="כותרת 1 2 4" xfId="1231"/>
    <cellStyle name="כותרת 1 2 5" xfId="762"/>
    <cellStyle name="כותרת 1 3" xfId="367"/>
    <cellStyle name="כותרת 1 3 2" xfId="790"/>
    <cellStyle name="כותרת 1 3 3" xfId="1233"/>
    <cellStyle name="כותרת 1 4" xfId="497"/>
    <cellStyle name="כותרת 1 4 2" xfId="1234"/>
    <cellStyle name="כותרת 1 4 2 2" xfId="1338"/>
    <cellStyle name="כותרת 1 4 2 3" xfId="1419"/>
    <cellStyle name="כותרת 1 4 3" xfId="760"/>
    <cellStyle name="כותרת 1 5" xfId="596"/>
    <cellStyle name="כותרת 1 6" xfId="1235"/>
    <cellStyle name="כותרת 2" xfId="18" builtinId="17" customBuiltin="1"/>
    <cellStyle name="כותרת 2 2" xfId="284"/>
    <cellStyle name="כותרת 2 2 2" xfId="739"/>
    <cellStyle name="כותרת 2 2 3" xfId="1236"/>
    <cellStyle name="כותרת 2 2 4" xfId="1237"/>
    <cellStyle name="כותרת 2 2 5" xfId="734"/>
    <cellStyle name="כותרת 2 3" xfId="368"/>
    <cellStyle name="כותרת 2 3 2" xfId="789"/>
    <cellStyle name="כותרת 2 3 3" xfId="1238"/>
    <cellStyle name="כותרת 2 4" xfId="498"/>
    <cellStyle name="כותרת 2 4 2" xfId="1239"/>
    <cellStyle name="כותרת 2 4 2 2" xfId="1339"/>
    <cellStyle name="כותרת 2 4 2 3" xfId="1394"/>
    <cellStyle name="כותרת 2 4 3" xfId="726"/>
    <cellStyle name="כותרת 2 5" xfId="597"/>
    <cellStyle name="כותרת 2 6" xfId="1240"/>
    <cellStyle name="כותרת 3" xfId="19" builtinId="18" customBuiltin="1"/>
    <cellStyle name="כותרת 3 2" xfId="285"/>
    <cellStyle name="כותרת 3 2 2" xfId="788"/>
    <cellStyle name="כותרת 3 2 3" xfId="1241"/>
    <cellStyle name="כותרת 3 2 4" xfId="1242"/>
    <cellStyle name="כותרת 3 2 5" xfId="831"/>
    <cellStyle name="כותרת 3 3" xfId="369"/>
    <cellStyle name="כותרת 3 3 2" xfId="787"/>
    <cellStyle name="כותרת 3 3 3" xfId="1243"/>
    <cellStyle name="כותרת 3 4" xfId="499"/>
    <cellStyle name="כותרת 3 4 2" xfId="1244"/>
    <cellStyle name="כותרת 3 4 2 2" xfId="1340"/>
    <cellStyle name="כותרת 3 4 2 3" xfId="1432"/>
    <cellStyle name="כותרת 3 4 3" xfId="850"/>
    <cellStyle name="כותרת 3 5" xfId="598"/>
    <cellStyle name="כותרת 3 6" xfId="1245"/>
    <cellStyle name="כותרת 4" xfId="20" builtinId="19" customBuiltin="1"/>
    <cellStyle name="כותרת 4 2" xfId="286"/>
    <cellStyle name="כותרת 4 2 2" xfId="786"/>
    <cellStyle name="כותרת 4 2 3" xfId="1246"/>
    <cellStyle name="כותרת 4 2 4" xfId="1247"/>
    <cellStyle name="כותרת 4 2 5" xfId="733"/>
    <cellStyle name="כותרת 4 3" xfId="370"/>
    <cellStyle name="כותרת 4 3 2" xfId="785"/>
    <cellStyle name="כותרת 4 3 3" xfId="1248"/>
    <cellStyle name="כותרת 4 4" xfId="500"/>
    <cellStyle name="כותרת 4 4 2" xfId="1249"/>
    <cellStyle name="כותרת 4 4 2 2" xfId="1341"/>
    <cellStyle name="כותרת 4 4 2 3" xfId="1395"/>
    <cellStyle name="כותרת 4 4 3" xfId="910"/>
    <cellStyle name="כותרת 4 5" xfId="599"/>
    <cellStyle name="כותרת 4 6" xfId="1250"/>
    <cellStyle name="כותרת 5" xfId="366"/>
    <cellStyle name="כותרת 5 2" xfId="784"/>
    <cellStyle name="כותרת 5 3" xfId="1251"/>
    <cellStyle name="כותרת 6" xfId="496"/>
    <cellStyle name="כותרת 7" xfId="595"/>
    <cellStyle name="כותרת 8" xfId="1252"/>
    <cellStyle name="ניטראלי" xfId="23" builtinId="28" customBuiltin="1"/>
    <cellStyle name="ניטראלי 2" xfId="289"/>
    <cellStyle name="ניטראלי 2 2" xfId="886"/>
    <cellStyle name="ניטראלי 2 3" xfId="1253"/>
    <cellStyle name="ניטראלי 2 4" xfId="1254"/>
    <cellStyle name="ניטראלי 2 5" xfId="832"/>
    <cellStyle name="ניטראלי 3" xfId="371"/>
    <cellStyle name="ניטראלי 3 2" xfId="783"/>
    <cellStyle name="ניטראלי 3 3" xfId="1255"/>
    <cellStyle name="ניטראלי 4" xfId="503"/>
    <cellStyle name="ניטראלי 4 2" xfId="1256"/>
    <cellStyle name="ניטראלי 4 2 2" xfId="1342"/>
    <cellStyle name="ניטראלי 4 2 3" xfId="1403"/>
    <cellStyle name="ניטראלי 4 3" xfId="759"/>
    <cellStyle name="ניטראלי 5" xfId="602"/>
    <cellStyle name="ניטראלי 6" xfId="1257"/>
    <cellStyle name="סה&quot;כ" xfId="31" builtinId="25" customBuiltin="1"/>
    <cellStyle name="סה&quot;כ 2" xfId="327"/>
    <cellStyle name="סה&quot;כ 2 2" xfId="750"/>
    <cellStyle name="סה&quot;כ 2 3" xfId="1258"/>
    <cellStyle name="סה&quot;כ 2 4" xfId="1259"/>
    <cellStyle name="סה&quot;כ 2 5" xfId="732"/>
    <cellStyle name="סה&quot;כ 3" xfId="372"/>
    <cellStyle name="סה&quot;כ 3 2" xfId="924"/>
    <cellStyle name="סה&quot;כ 3 3" xfId="1260"/>
    <cellStyle name="סה&quot;כ 4" xfId="512"/>
    <cellStyle name="סה&quot;כ 4 2" xfId="1261"/>
    <cellStyle name="סה&quot;כ 4 2 2" xfId="1343"/>
    <cellStyle name="סה&quot;כ 4 2 3" xfId="1433"/>
    <cellStyle name="סה&quot;כ 4 3" xfId="725"/>
    <cellStyle name="סה&quot;כ 5" xfId="611"/>
    <cellStyle name="סה&quot;כ 6" xfId="1262"/>
    <cellStyle name="פלט" xfId="25" builtinId="21" customBuiltin="1"/>
    <cellStyle name="פלט 2" xfId="319"/>
    <cellStyle name="פלט 2 2" xfId="883"/>
    <cellStyle name="פלט 2 3" xfId="1263"/>
    <cellStyle name="פלט 2 4" xfId="1264"/>
    <cellStyle name="פלט 2 5" xfId="837"/>
    <cellStyle name="פלט 3" xfId="373"/>
    <cellStyle name="פלט 3 2" xfId="782"/>
    <cellStyle name="פלט 3 3" xfId="1265"/>
    <cellStyle name="פלט 4" xfId="505"/>
    <cellStyle name="פלט 4 2" xfId="1266"/>
    <cellStyle name="פלט 4 2 2" xfId="1344"/>
    <cellStyle name="פלט 4 2 3" xfId="1396"/>
    <cellStyle name="פלט 4 3" xfId="836"/>
    <cellStyle name="פלט 5" xfId="604"/>
    <cellStyle name="פלט 6" xfId="1267"/>
    <cellStyle name="קלט" xfId="24" builtinId="20" customBuiltin="1"/>
    <cellStyle name="קלט 2" xfId="287"/>
    <cellStyle name="קלט 2 2" xfId="747"/>
    <cellStyle name="קלט 2 3" xfId="1268"/>
    <cellStyle name="קלט 2 4" xfId="1269"/>
    <cellStyle name="קלט 2 5" xfId="731"/>
    <cellStyle name="קלט 3" xfId="374"/>
    <cellStyle name="קלט 3 2" xfId="921"/>
    <cellStyle name="קלט 3 3" xfId="1270"/>
    <cellStyle name="קלט 4" xfId="504"/>
    <cellStyle name="קלט 4 2" xfId="1271"/>
    <cellStyle name="קלט 4 2 2" xfId="1345"/>
    <cellStyle name="קלט 4 2 3" xfId="1412"/>
    <cellStyle name="קלט 4 3" xfId="866"/>
    <cellStyle name="קלט 5" xfId="603"/>
    <cellStyle name="קלט 6" xfId="1272"/>
    <cellStyle name="רע" xfId="22" builtinId="27" customBuiltin="1"/>
    <cellStyle name="רע 2" xfId="320"/>
    <cellStyle name="רע 2 2" xfId="880"/>
    <cellStyle name="רע 2 3" xfId="1273"/>
    <cellStyle name="רע 2 4" xfId="1274"/>
    <cellStyle name="רע 2 5" xfId="820"/>
    <cellStyle name="רע 3" xfId="375"/>
    <cellStyle name="רע 3 2" xfId="781"/>
    <cellStyle name="רע 3 3" xfId="1275"/>
    <cellStyle name="רע 4" xfId="502"/>
    <cellStyle name="רע 4 2" xfId="1276"/>
    <cellStyle name="רע 4 2 2" xfId="1346"/>
    <cellStyle name="רע 4 2 3" xfId="1420"/>
    <cellStyle name="רע 4 3" xfId="851"/>
    <cellStyle name="רע 5" xfId="601"/>
    <cellStyle name="רע 6" xfId="1277"/>
    <cellStyle name="תא מסומן" xfId="28" builtinId="23" customBuiltin="1"/>
    <cellStyle name="תא מסומן 2" xfId="281"/>
    <cellStyle name="תא מסומן 2 2" xfId="745"/>
    <cellStyle name="תא מסומן 2 3" xfId="1278"/>
    <cellStyle name="תא מסומן 2 4" xfId="1279"/>
    <cellStyle name="תא מסומן 2 5" xfId="730"/>
    <cellStyle name="תא מסומן 3" xfId="376"/>
    <cellStyle name="תא מסומן 3 2" xfId="919"/>
    <cellStyle name="תא מסומן 3 3" xfId="1280"/>
    <cellStyle name="תא מסומן 4" xfId="508"/>
    <cellStyle name="תא מסומן 4 2" xfId="1281"/>
    <cellStyle name="תא מסומן 4 2 2" xfId="1347"/>
    <cellStyle name="תא מסומן 4 2 3" xfId="1416"/>
    <cellStyle name="תא מסומן 4 3" xfId="867"/>
    <cellStyle name="תא מסומן 5" xfId="607"/>
    <cellStyle name="תא מסומן 6" xfId="1282"/>
    <cellStyle name="תא מקושר" xfId="27" builtinId="24" customBuiltin="1"/>
    <cellStyle name="תא מקושר 2" xfId="288"/>
    <cellStyle name="תא מקושר 2 2" xfId="877"/>
    <cellStyle name="תא מקושר 2 3" xfId="1285"/>
    <cellStyle name="תא מקושר 2 4" xfId="1286"/>
    <cellStyle name="תא מקושר 2 5" xfId="729"/>
    <cellStyle name="תא מקושר 3" xfId="377"/>
    <cellStyle name="תא מקושר 3 2" xfId="780"/>
    <cellStyle name="תא מקושר 3 3" xfId="1287"/>
    <cellStyle name="תא מקושר 4" xfId="507"/>
    <cellStyle name="תא מקושר 4 2" xfId="1288"/>
    <cellStyle name="תא מקושר 4 2 2" xfId="1348"/>
    <cellStyle name="תא מקושר 4 2 3" xfId="1397"/>
    <cellStyle name="תא מקושר 4 3" xfId="829"/>
    <cellStyle name="תא מקושר 5" xfId="606"/>
    <cellStyle name="תא מקושר 6" xfId="1289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G69"/>
  <sheetViews>
    <sheetView rightToLeft="1" tabSelected="1" zoomScaleNormal="100" workbookViewId="0">
      <selection activeCell="D44" sqref="D4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5" t="s">
        <v>193</v>
      </c>
      <c r="C1" s="79" t="s" vm="1">
        <v>252</v>
      </c>
    </row>
    <row r="2" spans="1:33">
      <c r="B2" s="55" t="s">
        <v>192</v>
      </c>
      <c r="C2" s="79" t="s">
        <v>253</v>
      </c>
    </row>
    <row r="3" spans="1:33">
      <c r="B3" s="55" t="s">
        <v>194</v>
      </c>
      <c r="C3" s="79" t="s">
        <v>254</v>
      </c>
    </row>
    <row r="4" spans="1:33">
      <c r="B4" s="55" t="s">
        <v>195</v>
      </c>
      <c r="C4" s="79">
        <v>659</v>
      </c>
    </row>
    <row r="6" spans="1:33" ht="26.25" customHeight="1">
      <c r="B6" s="196" t="s">
        <v>209</v>
      </c>
      <c r="C6" s="197"/>
      <c r="D6" s="198"/>
    </row>
    <row r="7" spans="1:33" s="10" customFormat="1">
      <c r="B7" s="20"/>
      <c r="C7" s="21" t="s">
        <v>122</v>
      </c>
      <c r="D7" s="22" t="s">
        <v>121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5" t="s">
        <v>122</v>
      </c>
    </row>
    <row r="8" spans="1:33" s="10" customFormat="1">
      <c r="B8" s="20"/>
      <c r="C8" s="23" t="s">
        <v>23</v>
      </c>
      <c r="D8" s="24" t="s">
        <v>20</v>
      </c>
      <c r="AG8" s="35" t="s">
        <v>123</v>
      </c>
    </row>
    <row r="9" spans="1:33" s="11" customFormat="1" ht="18" customHeight="1">
      <c r="B9" s="34"/>
      <c r="C9" s="18" t="s">
        <v>1</v>
      </c>
      <c r="D9" s="25" t="s">
        <v>2</v>
      </c>
      <c r="AG9" s="35" t="s">
        <v>132</v>
      </c>
    </row>
    <row r="10" spans="1:33" s="11" customFormat="1" ht="18" customHeight="1">
      <c r="B10" s="67" t="s">
        <v>208</v>
      </c>
      <c r="C10" s="119">
        <f>C11+C12+C23+C33</f>
        <v>637221.2800297644</v>
      </c>
      <c r="D10" s="120">
        <f>C10/$C$43</f>
        <v>0.99155883591060179</v>
      </c>
      <c r="AG10" s="66"/>
    </row>
    <row r="11" spans="1:33">
      <c r="A11" s="43" t="s">
        <v>155</v>
      </c>
      <c r="B11" s="26" t="s">
        <v>210</v>
      </c>
      <c r="C11" s="119">
        <f>+מזומנים!J10</f>
        <v>62443.526179999986</v>
      </c>
      <c r="D11" s="120">
        <f t="shared" ref="D11:D13" si="0">C11/$C$43</f>
        <v>9.7166293828576916E-2</v>
      </c>
    </row>
    <row r="12" spans="1:33">
      <c r="B12" s="26" t="s">
        <v>211</v>
      </c>
      <c r="C12" s="119">
        <f>SUM(C13:C22)</f>
        <v>551102.2622</v>
      </c>
      <c r="D12" s="120">
        <f t="shared" si="0"/>
        <v>0.85755189711995616</v>
      </c>
    </row>
    <row r="13" spans="1:33">
      <c r="A13" s="53" t="s">
        <v>155</v>
      </c>
      <c r="B13" s="27" t="s">
        <v>80</v>
      </c>
      <c r="C13" s="119">
        <f>'תעודות התחייבות ממשלתיות'!N11</f>
        <v>206600.43733000002</v>
      </c>
      <c r="D13" s="120">
        <f t="shared" si="0"/>
        <v>0.3214840677134751</v>
      </c>
    </row>
    <row r="14" spans="1:33">
      <c r="A14" s="53" t="s">
        <v>155</v>
      </c>
      <c r="B14" s="27" t="s">
        <v>81</v>
      </c>
      <c r="C14" s="119" t="s" vm="2">
        <v>1819</v>
      </c>
      <c r="D14" s="120" t="s" vm="3">
        <v>1819</v>
      </c>
    </row>
    <row r="15" spans="1:33">
      <c r="A15" s="53" t="s">
        <v>155</v>
      </c>
      <c r="B15" s="27" t="s">
        <v>82</v>
      </c>
      <c r="C15" s="119">
        <f>'אג"ח קונצרני'!Q11</f>
        <v>99694.295329999964</v>
      </c>
      <c r="D15" s="120">
        <f t="shared" ref="D15:D21" si="1">C15/$C$43</f>
        <v>0.15513097651058536</v>
      </c>
    </row>
    <row r="16" spans="1:33">
      <c r="A16" s="53" t="s">
        <v>155</v>
      </c>
      <c r="B16" s="27" t="s">
        <v>83</v>
      </c>
      <c r="C16" s="119">
        <f>מניות!K11</f>
        <v>92431.333139999988</v>
      </c>
      <c r="D16" s="120">
        <f t="shared" si="1"/>
        <v>0.14382932265802931</v>
      </c>
    </row>
    <row r="17" spans="1:4">
      <c r="A17" s="53" t="s">
        <v>155</v>
      </c>
      <c r="B17" s="27" t="s">
        <v>84</v>
      </c>
      <c r="C17" s="119">
        <f>'תעודות סל'!J11</f>
        <v>107611.52846000003</v>
      </c>
      <c r="D17" s="120">
        <f t="shared" si="1"/>
        <v>0.16745071960775409</v>
      </c>
    </row>
    <row r="18" spans="1:4">
      <c r="A18" s="53" t="s">
        <v>155</v>
      </c>
      <c r="B18" s="27" t="s">
        <v>85</v>
      </c>
      <c r="C18" s="119">
        <f>'קרנות נאמנות'!L11</f>
        <v>44574.609119999994</v>
      </c>
      <c r="D18" s="120">
        <f t="shared" si="1"/>
        <v>6.9361066422848908E-2</v>
      </c>
    </row>
    <row r="19" spans="1:4">
      <c r="A19" s="53" t="s">
        <v>155</v>
      </c>
      <c r="B19" s="27" t="s">
        <v>86</v>
      </c>
      <c r="C19" s="119">
        <f>'כתבי אופציה'!I11</f>
        <v>11.57132</v>
      </c>
      <c r="D19" s="120">
        <f t="shared" si="1"/>
        <v>1.8005746117915482E-5</v>
      </c>
    </row>
    <row r="20" spans="1:4">
      <c r="A20" s="53" t="s">
        <v>155</v>
      </c>
      <c r="B20" s="27" t="s">
        <v>87</v>
      </c>
      <c r="C20" s="119">
        <f>אופציות!I11</f>
        <v>68.08</v>
      </c>
      <c r="D20" s="120">
        <f t="shared" si="1"/>
        <v>1.0593702323569706E-4</v>
      </c>
    </row>
    <row r="21" spans="1:4">
      <c r="A21" s="53" t="s">
        <v>155</v>
      </c>
      <c r="B21" s="27" t="s">
        <v>88</v>
      </c>
      <c r="C21" s="119">
        <f>'חוזים עתידיים'!I11</f>
        <v>110.4075</v>
      </c>
      <c r="D21" s="120">
        <f t="shared" si="1"/>
        <v>1.7180143790974182E-4</v>
      </c>
    </row>
    <row r="22" spans="1:4">
      <c r="A22" s="53" t="s">
        <v>155</v>
      </c>
      <c r="B22" s="27" t="s">
        <v>89</v>
      </c>
      <c r="C22" s="119" t="s" vm="4">
        <v>1819</v>
      </c>
      <c r="D22" s="120" t="s" vm="5">
        <v>1819</v>
      </c>
    </row>
    <row r="23" spans="1:4">
      <c r="B23" s="26" t="s">
        <v>212</v>
      </c>
      <c r="C23" s="119">
        <f>SUM(C24:C32)</f>
        <v>2937.1609000000008</v>
      </c>
      <c r="D23" s="120">
        <f>C23/$C$43</f>
        <v>4.5704183682473707E-3</v>
      </c>
    </row>
    <row r="24" spans="1:4">
      <c r="A24" s="53" t="s">
        <v>155</v>
      </c>
      <c r="B24" s="27" t="s">
        <v>90</v>
      </c>
      <c r="C24" s="119" t="s" vm="6">
        <v>1819</v>
      </c>
      <c r="D24" s="120" t="s" vm="7">
        <v>1819</v>
      </c>
    </row>
    <row r="25" spans="1:4">
      <c r="A25" s="53" t="s">
        <v>155</v>
      </c>
      <c r="B25" s="27" t="s">
        <v>91</v>
      </c>
      <c r="C25" s="119" t="s" vm="8">
        <v>1819</v>
      </c>
      <c r="D25" s="120" t="s" vm="9">
        <v>1819</v>
      </c>
    </row>
    <row r="26" spans="1:4">
      <c r="A26" s="53" t="s">
        <v>155</v>
      </c>
      <c r="B26" s="27" t="s">
        <v>82</v>
      </c>
      <c r="C26" s="119">
        <f>'לא סחיר - אג"ח קונצרני'!P11</f>
        <v>3168.6426800000004</v>
      </c>
      <c r="D26" s="120">
        <f t="shared" ref="D26:D29" si="2">C26/$C$43</f>
        <v>4.9306194655813962E-3</v>
      </c>
    </row>
    <row r="27" spans="1:4">
      <c r="A27" s="53" t="s">
        <v>155</v>
      </c>
      <c r="B27" s="27" t="s">
        <v>92</v>
      </c>
      <c r="C27" s="119">
        <f>'לא סחיר - מניות'!J11</f>
        <v>204.06824</v>
      </c>
      <c r="D27" s="120">
        <f t="shared" si="2"/>
        <v>3.1754379968489723E-4</v>
      </c>
    </row>
    <row r="28" spans="1:4">
      <c r="A28" s="53" t="s">
        <v>155</v>
      </c>
      <c r="B28" s="27" t="s">
        <v>93</v>
      </c>
      <c r="C28" s="119">
        <f>'לא סחיר - קרנות השקעה'!H11</f>
        <v>76.774770000000004</v>
      </c>
      <c r="D28" s="120">
        <f t="shared" si="2"/>
        <v>1.1946666559055961E-4</v>
      </c>
    </row>
    <row r="29" spans="1:4">
      <c r="A29" s="53" t="s">
        <v>155</v>
      </c>
      <c r="B29" s="27" t="s">
        <v>94</v>
      </c>
      <c r="C29" s="119">
        <f>'לא סחיר - כתבי אופציה'!I11</f>
        <v>0.98774000000000006</v>
      </c>
      <c r="D29" s="120">
        <f t="shared" si="2"/>
        <v>1.5369893556231995E-6</v>
      </c>
    </row>
    <row r="30" spans="1:4">
      <c r="A30" s="53" t="s">
        <v>155</v>
      </c>
      <c r="B30" s="27" t="s">
        <v>237</v>
      </c>
      <c r="C30" s="119" t="s" vm="10">
        <v>1819</v>
      </c>
      <c r="D30" s="120" t="s" vm="11">
        <v>1819</v>
      </c>
    </row>
    <row r="31" spans="1:4">
      <c r="A31" s="53" t="s">
        <v>155</v>
      </c>
      <c r="B31" s="27" t="s">
        <v>117</v>
      </c>
      <c r="C31" s="119">
        <f>'לא סחיר - חוזים עתידיים'!I11</f>
        <v>-513.31252999999947</v>
      </c>
      <c r="D31" s="120">
        <f>C31/$C$43</f>
        <v>-7.9874855196510562E-4</v>
      </c>
    </row>
    <row r="32" spans="1:4">
      <c r="A32" s="53" t="s">
        <v>155</v>
      </c>
      <c r="B32" s="27" t="s">
        <v>95</v>
      </c>
      <c r="C32" s="119" t="s" vm="12">
        <v>1819</v>
      </c>
      <c r="D32" s="120" t="s" vm="13">
        <v>1819</v>
      </c>
    </row>
    <row r="33" spans="1:4">
      <c r="A33" s="53" t="s">
        <v>155</v>
      </c>
      <c r="B33" s="26" t="s">
        <v>213</v>
      </c>
      <c r="C33" s="119">
        <f>הלוואות!M10</f>
        <v>20738.330749764355</v>
      </c>
      <c r="D33" s="120">
        <f>C33/$C$43</f>
        <v>3.2270226593821345E-2</v>
      </c>
    </row>
    <row r="34" spans="1:4">
      <c r="A34" s="53" t="s">
        <v>155</v>
      </c>
      <c r="B34" s="26" t="s">
        <v>214</v>
      </c>
      <c r="C34" s="119" t="s" vm="14">
        <v>1819</v>
      </c>
      <c r="D34" s="120" t="s" vm="15">
        <v>1819</v>
      </c>
    </row>
    <row r="35" spans="1:4">
      <c r="A35" s="53" t="s">
        <v>155</v>
      </c>
      <c r="B35" s="26" t="s">
        <v>215</v>
      </c>
      <c r="C35" s="119" t="s" vm="16">
        <v>1819</v>
      </c>
      <c r="D35" s="120" t="s" vm="17">
        <v>1819</v>
      </c>
    </row>
    <row r="36" spans="1:4">
      <c r="A36" s="53" t="s">
        <v>155</v>
      </c>
      <c r="B36" s="54" t="s">
        <v>216</v>
      </c>
      <c r="C36" s="119" t="s" vm="18">
        <v>1819</v>
      </c>
      <c r="D36" s="120" t="s" vm="19">
        <v>1819</v>
      </c>
    </row>
    <row r="37" spans="1:4">
      <c r="A37" s="53" t="s">
        <v>155</v>
      </c>
      <c r="B37" s="26" t="s">
        <v>217</v>
      </c>
      <c r="C37" s="119"/>
      <c r="D37" s="120"/>
    </row>
    <row r="38" spans="1:4">
      <c r="A38" s="53"/>
      <c r="B38" s="68" t="s">
        <v>219</v>
      </c>
      <c r="C38" s="119">
        <v>0</v>
      </c>
      <c r="D38" s="120">
        <f>C38/$C$43</f>
        <v>0</v>
      </c>
    </row>
    <row r="39" spans="1:4">
      <c r="A39" s="53" t="s">
        <v>155</v>
      </c>
      <c r="B39" s="69" t="s">
        <v>221</v>
      </c>
      <c r="C39" s="119" t="s" vm="20">
        <v>1819</v>
      </c>
      <c r="D39" s="120" t="s" vm="21">
        <v>1819</v>
      </c>
    </row>
    <row r="40" spans="1:4">
      <c r="A40" s="53" t="s">
        <v>155</v>
      </c>
      <c r="B40" s="69" t="s">
        <v>220</v>
      </c>
      <c r="C40" s="119" t="s" vm="22">
        <v>1819</v>
      </c>
      <c r="D40" s="120" t="s" vm="23">
        <v>1819</v>
      </c>
    </row>
    <row r="41" spans="1:4">
      <c r="A41" s="53" t="s">
        <v>155</v>
      </c>
      <c r="B41" s="69" t="s">
        <v>222</v>
      </c>
      <c r="C41" s="119" t="s" vm="24">
        <v>1819</v>
      </c>
      <c r="D41" s="120" t="s" vm="25">
        <v>1819</v>
      </c>
    </row>
    <row r="42" spans="1:4">
      <c r="A42" s="53"/>
      <c r="B42" s="165" t="s">
        <v>1924</v>
      </c>
      <c r="C42" s="195">
        <v>5424.68</v>
      </c>
      <c r="D42" s="120"/>
    </row>
    <row r="43" spans="1:4">
      <c r="B43" s="69" t="s">
        <v>96</v>
      </c>
      <c r="C43" s="119">
        <f>C10+C38+C42</f>
        <v>642645.96002976445</v>
      </c>
      <c r="D43" s="120">
        <f>C43/$C$43</f>
        <v>1</v>
      </c>
    </row>
    <row r="44" spans="1:4">
      <c r="A44" s="53" t="s">
        <v>155</v>
      </c>
      <c r="B44" s="69" t="s">
        <v>218</v>
      </c>
      <c r="C44" s="119">
        <f>'יתרת התחייבות להשקעה'!C10</f>
        <v>8135.9158241943123</v>
      </c>
      <c r="D44" s="120"/>
    </row>
    <row r="45" spans="1:4">
      <c r="B45" s="6"/>
    </row>
    <row r="46" spans="1:4">
      <c r="C46"/>
      <c r="D46"/>
    </row>
    <row r="47" spans="1:4">
      <c r="C47" s="63" t="s">
        <v>200</v>
      </c>
      <c r="D47" s="33" t="s">
        <v>116</v>
      </c>
    </row>
    <row r="48" spans="1:4">
      <c r="C48" s="63" t="s">
        <v>1</v>
      </c>
      <c r="D48" s="63" t="s">
        <v>2</v>
      </c>
    </row>
    <row r="49" spans="2:4" s="151" customFormat="1">
      <c r="B49" s="152"/>
      <c r="C49" s="153" t="s">
        <v>181</v>
      </c>
      <c r="D49" s="145" vm="26">
        <v>2.8647</v>
      </c>
    </row>
    <row r="50" spans="2:4" s="151" customFormat="1">
      <c r="B50" s="152"/>
      <c r="C50" s="153" t="s">
        <v>190</v>
      </c>
      <c r="D50" s="145">
        <v>1.1900999999999999</v>
      </c>
    </row>
    <row r="51" spans="2:4" s="151" customFormat="1">
      <c r="B51" s="152"/>
      <c r="C51" s="153" t="s">
        <v>186</v>
      </c>
      <c r="D51" s="145" vm="27">
        <v>2.9716999999999998</v>
      </c>
    </row>
    <row r="52" spans="2:4" s="151" customFormat="1">
      <c r="B52" s="152"/>
      <c r="C52" s="153" t="s">
        <v>1308</v>
      </c>
      <c r="D52" s="145" vm="28">
        <v>3.9373</v>
      </c>
    </row>
    <row r="53" spans="2:4" s="151" customFormat="1">
      <c r="B53" s="152"/>
      <c r="C53" s="153" t="s">
        <v>179</v>
      </c>
      <c r="D53" s="145" vm="29">
        <v>4.2839</v>
      </c>
    </row>
    <row r="54" spans="2:4" s="151" customFormat="1">
      <c r="B54" s="152"/>
      <c r="C54" s="153" t="s">
        <v>180</v>
      </c>
      <c r="D54" s="145">
        <v>5.1712999999999996</v>
      </c>
    </row>
    <row r="55" spans="2:4" s="151" customFormat="1">
      <c r="B55" s="152"/>
      <c r="C55" s="153" t="s">
        <v>182</v>
      </c>
      <c r="D55" s="145">
        <v>0.49569999999999997</v>
      </c>
    </row>
    <row r="56" spans="2:4" s="151" customFormat="1">
      <c r="B56" s="152"/>
      <c r="C56" s="153" t="s">
        <v>187</v>
      </c>
      <c r="D56" s="145" vm="30">
        <v>3.7397999999999998</v>
      </c>
    </row>
    <row r="57" spans="2:4" s="151" customFormat="1">
      <c r="B57" s="152"/>
      <c r="C57" s="153" t="s">
        <v>188</v>
      </c>
      <c r="D57" s="145">
        <v>0.20710000000000001</v>
      </c>
    </row>
    <row r="58" spans="2:4" s="151" customFormat="1">
      <c r="B58" s="152"/>
      <c r="C58" s="153" t="s">
        <v>185</v>
      </c>
      <c r="D58" s="145">
        <v>0.57579999999999998</v>
      </c>
    </row>
    <row r="59" spans="2:4" s="151" customFormat="1">
      <c r="B59" s="152"/>
      <c r="C59" s="153" t="s">
        <v>1820</v>
      </c>
      <c r="D59" s="145">
        <v>2.7343000000000002</v>
      </c>
    </row>
    <row r="60" spans="2:4" s="151" customFormat="1">
      <c r="B60" s="152"/>
      <c r="C60" s="153" t="s">
        <v>184</v>
      </c>
      <c r="D60" s="145" vm="31">
        <v>0.45419999999999999</v>
      </c>
    </row>
    <row r="61" spans="2:4" s="151" customFormat="1">
      <c r="B61" s="152"/>
      <c r="C61" s="153" t="s">
        <v>177</v>
      </c>
      <c r="D61" s="145" vm="32">
        <v>3.8460000000000001</v>
      </c>
    </row>
    <row r="62" spans="2:4" s="151" customFormat="1">
      <c r="B62" s="152"/>
      <c r="C62" s="153" t="s">
        <v>191</v>
      </c>
      <c r="D62" s="145" vm="33">
        <v>0.26</v>
      </c>
    </row>
    <row r="63" spans="2:4" s="151" customFormat="1">
      <c r="B63" s="152"/>
      <c r="C63" s="153" t="s">
        <v>1857</v>
      </c>
      <c r="D63" s="145">
        <v>0.4587</v>
      </c>
    </row>
    <row r="64" spans="2:4" s="151" customFormat="1">
      <c r="B64" s="152"/>
      <c r="C64" s="153" t="s">
        <v>178</v>
      </c>
      <c r="D64" s="145">
        <v>1</v>
      </c>
    </row>
    <row r="68" spans="2:2">
      <c r="B68" s="111" t="s">
        <v>1862</v>
      </c>
    </row>
    <row r="69" spans="2:2">
      <c r="B69" s="111" t="s">
        <v>125</v>
      </c>
    </row>
  </sheetData>
  <sheetProtection password="C7AB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1181102362204722" bottom="0.51181102362204722" header="0" footer="0.23622047244094491"/>
  <pageSetup paperSize="9" scale="96" fitToHeight="25" pageOrder="overThenDown" orientation="portrait" r:id="rId1"/>
  <headerFooter alignWithMargins="0">
    <oddFooter>&amp;L&amp;Z&amp;F&amp;C&amp;A&amp;R&amp;D</oddFooter>
  </headerFooter>
  <rowBreaks count="1" manualBreakCount="1">
    <brk id="45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Normal="100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6.42578125" style="2" bestFit="1" customWidth="1"/>
    <col min="5" max="5" width="16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193</v>
      </c>
      <c r="C1" s="79" t="s" vm="1">
        <v>252</v>
      </c>
    </row>
    <row r="2" spans="2:60">
      <c r="B2" s="55" t="s">
        <v>192</v>
      </c>
      <c r="C2" s="79" t="s">
        <v>253</v>
      </c>
    </row>
    <row r="3" spans="2:60">
      <c r="B3" s="55" t="s">
        <v>194</v>
      </c>
      <c r="C3" s="79" t="s">
        <v>254</v>
      </c>
    </row>
    <row r="4" spans="2:60">
      <c r="B4" s="55" t="s">
        <v>195</v>
      </c>
      <c r="C4" s="79">
        <v>659</v>
      </c>
    </row>
    <row r="6" spans="2:60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</row>
    <row r="7" spans="2:60" ht="26.25" customHeight="1">
      <c r="B7" s="209" t="s">
        <v>105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BH7" s="3"/>
    </row>
    <row r="8" spans="2:60" s="3" customFormat="1" ht="78.75">
      <c r="B8" s="20" t="s">
        <v>129</v>
      </c>
      <c r="C8" s="28" t="s">
        <v>52</v>
      </c>
      <c r="D8" s="71" t="s">
        <v>133</v>
      </c>
      <c r="E8" s="71" t="s">
        <v>73</v>
      </c>
      <c r="F8" s="28" t="s">
        <v>114</v>
      </c>
      <c r="G8" s="28" t="s">
        <v>0</v>
      </c>
      <c r="H8" s="28" t="s">
        <v>118</v>
      </c>
      <c r="I8" s="28" t="s">
        <v>69</v>
      </c>
      <c r="J8" s="28" t="s">
        <v>66</v>
      </c>
      <c r="K8" s="71" t="s">
        <v>196</v>
      </c>
      <c r="L8" s="29" t="s">
        <v>198</v>
      </c>
      <c r="BD8" s="1"/>
      <c r="BE8" s="1"/>
    </row>
    <row r="9" spans="2:60" s="3" customFormat="1" ht="20.25">
      <c r="B9" s="14"/>
      <c r="C9" s="15"/>
      <c r="D9" s="15"/>
      <c r="E9" s="15"/>
      <c r="F9" s="15"/>
      <c r="G9" s="15" t="s">
        <v>22</v>
      </c>
      <c r="H9" s="15" t="s">
        <v>70</v>
      </c>
      <c r="I9" s="15" t="s">
        <v>23</v>
      </c>
      <c r="J9" s="15" t="s">
        <v>20</v>
      </c>
      <c r="K9" s="30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28" t="s">
        <v>55</v>
      </c>
      <c r="C11" s="122"/>
      <c r="D11" s="122"/>
      <c r="E11" s="122"/>
      <c r="F11" s="122"/>
      <c r="G11" s="123"/>
      <c r="H11" s="125"/>
      <c r="I11" s="123">
        <v>11.57132</v>
      </c>
      <c r="J11" s="122"/>
      <c r="K11" s="124">
        <v>1</v>
      </c>
      <c r="L11" s="124">
        <f>I11/'סכום נכסי הקרן'!$C$43</f>
        <v>1.8005746117915482E-5</v>
      </c>
      <c r="BC11" s="126"/>
      <c r="BD11" s="3"/>
      <c r="BE11" s="126"/>
      <c r="BG11" s="126"/>
    </row>
    <row r="12" spans="2:60" s="4" customFormat="1" ht="18" customHeight="1">
      <c r="B12" s="129" t="s">
        <v>30</v>
      </c>
      <c r="C12" s="122"/>
      <c r="D12" s="122"/>
      <c r="E12" s="122"/>
      <c r="F12" s="122"/>
      <c r="G12" s="123"/>
      <c r="H12" s="125"/>
      <c r="I12" s="123">
        <v>11.57132</v>
      </c>
      <c r="J12" s="122"/>
      <c r="K12" s="124">
        <v>1</v>
      </c>
      <c r="L12" s="124">
        <f>I12/'סכום נכסי הקרן'!$C$43</f>
        <v>1.8005746117915482E-5</v>
      </c>
      <c r="BC12" s="126"/>
      <c r="BD12" s="3"/>
      <c r="BE12" s="126"/>
      <c r="BG12" s="126"/>
    </row>
    <row r="13" spans="2:60">
      <c r="B13" s="102" t="s">
        <v>1586</v>
      </c>
      <c r="C13" s="83"/>
      <c r="D13" s="83"/>
      <c r="E13" s="83"/>
      <c r="F13" s="83"/>
      <c r="G13" s="92"/>
      <c r="H13" s="94"/>
      <c r="I13" s="92">
        <v>11.57132</v>
      </c>
      <c r="J13" s="83"/>
      <c r="K13" s="93">
        <v>1</v>
      </c>
      <c r="L13" s="93">
        <f>I13/'סכום נכסי הקרן'!$C$43</f>
        <v>1.8005746117915482E-5</v>
      </c>
      <c r="BD13" s="3"/>
    </row>
    <row r="14" spans="2:60" ht="20.25">
      <c r="B14" s="88" t="s">
        <v>1587</v>
      </c>
      <c r="C14" s="85" t="s">
        <v>1588</v>
      </c>
      <c r="D14" s="98" t="s">
        <v>134</v>
      </c>
      <c r="E14" s="98" t="s">
        <v>428</v>
      </c>
      <c r="F14" s="98" t="s">
        <v>178</v>
      </c>
      <c r="G14" s="95">
        <v>1050</v>
      </c>
      <c r="H14" s="97">
        <v>21.26</v>
      </c>
      <c r="I14" s="95">
        <v>0.22322999999999998</v>
      </c>
      <c r="J14" s="96">
        <v>5.1320651430135486E-4</v>
      </c>
      <c r="K14" s="96">
        <v>1.9291662489672741E-2</v>
      </c>
      <c r="L14" s="96">
        <f>I14/'סכום נכסי הקרן'!$C$43</f>
        <v>3.473607769815607E-7</v>
      </c>
      <c r="BD14" s="4"/>
    </row>
    <row r="15" spans="2:60">
      <c r="B15" s="88" t="s">
        <v>1589</v>
      </c>
      <c r="C15" s="85" t="s">
        <v>1590</v>
      </c>
      <c r="D15" s="98" t="s">
        <v>134</v>
      </c>
      <c r="E15" s="98" t="s">
        <v>1009</v>
      </c>
      <c r="F15" s="98" t="s">
        <v>178</v>
      </c>
      <c r="G15" s="95">
        <v>1500</v>
      </c>
      <c r="H15" s="97">
        <v>26.9</v>
      </c>
      <c r="I15" s="95">
        <v>0.40350000000000003</v>
      </c>
      <c r="J15" s="96">
        <v>6.5922475169201021E-4</v>
      </c>
      <c r="K15" s="96">
        <v>3.4870697552223946E-2</v>
      </c>
      <c r="L15" s="96">
        <f>I15/'סכום נכסי הקרן'!$C$43</f>
        <v>6.2787292707996129E-7</v>
      </c>
    </row>
    <row r="16" spans="2:60">
      <c r="B16" s="88" t="s">
        <v>1591</v>
      </c>
      <c r="C16" s="85" t="s">
        <v>1592</v>
      </c>
      <c r="D16" s="98" t="s">
        <v>134</v>
      </c>
      <c r="E16" s="98" t="s">
        <v>1009</v>
      </c>
      <c r="F16" s="98" t="s">
        <v>178</v>
      </c>
      <c r="G16" s="95">
        <v>4427</v>
      </c>
      <c r="H16" s="97">
        <v>87</v>
      </c>
      <c r="I16" s="95">
        <v>3.8515000000000001</v>
      </c>
      <c r="J16" s="96">
        <v>6.8761967719929565E-4</v>
      </c>
      <c r="K16" s="96">
        <v>0.3328488020381426</v>
      </c>
      <c r="L16" s="96">
        <f>I16/'סכום נכסי הקרן'!$C$43</f>
        <v>5.9931910251511052E-6</v>
      </c>
    </row>
    <row r="17" spans="2:56">
      <c r="B17" s="88" t="s">
        <v>1593</v>
      </c>
      <c r="C17" s="85" t="s">
        <v>1594</v>
      </c>
      <c r="D17" s="98" t="s">
        <v>134</v>
      </c>
      <c r="E17" s="98" t="s">
        <v>992</v>
      </c>
      <c r="F17" s="98" t="s">
        <v>178</v>
      </c>
      <c r="G17" s="95">
        <v>320.23</v>
      </c>
      <c r="H17" s="97">
        <v>2049</v>
      </c>
      <c r="I17" s="95">
        <v>6.5615100000000002</v>
      </c>
      <c r="J17" s="96">
        <v>7.0622820810829287E-5</v>
      </c>
      <c r="K17" s="96">
        <v>0.56704939453752901</v>
      </c>
      <c r="L17" s="96">
        <f>I17/'סכום נכסי הקרן'!$C$43</f>
        <v>1.0210147434360438E-5</v>
      </c>
    </row>
    <row r="18" spans="2:56">
      <c r="B18" s="88" t="s">
        <v>1595</v>
      </c>
      <c r="C18" s="85" t="s">
        <v>1596</v>
      </c>
      <c r="D18" s="98" t="s">
        <v>134</v>
      </c>
      <c r="E18" s="98" t="s">
        <v>942</v>
      </c>
      <c r="F18" s="98" t="s">
        <v>178</v>
      </c>
      <c r="G18" s="95">
        <v>18330.5</v>
      </c>
      <c r="H18" s="97">
        <v>2.9</v>
      </c>
      <c r="I18" s="95">
        <v>0.53157999999999994</v>
      </c>
      <c r="J18" s="96">
        <v>5.1982984757178302E-4</v>
      </c>
      <c r="K18" s="96">
        <v>4.5939443382431729E-2</v>
      </c>
      <c r="L18" s="96">
        <f>I18/'סכום נכסי הקרן'!$C$43</f>
        <v>8.2717395434241832E-7</v>
      </c>
    </row>
    <row r="19" spans="2:56" ht="20.25">
      <c r="B19" s="84"/>
      <c r="C19" s="85"/>
      <c r="D19" s="85"/>
      <c r="E19" s="85"/>
      <c r="F19" s="85"/>
      <c r="G19" s="95"/>
      <c r="H19" s="97"/>
      <c r="I19" s="85"/>
      <c r="J19" s="85"/>
      <c r="K19" s="96"/>
      <c r="L19" s="85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11" t="s">
        <v>1862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11" t="s">
        <v>125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7AB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193</v>
      </c>
      <c r="C1" s="79" t="s" vm="1">
        <v>252</v>
      </c>
    </row>
    <row r="2" spans="2:61">
      <c r="B2" s="55" t="s">
        <v>192</v>
      </c>
      <c r="C2" s="79" t="s">
        <v>253</v>
      </c>
    </row>
    <row r="3" spans="2:61">
      <c r="B3" s="55" t="s">
        <v>194</v>
      </c>
      <c r="C3" s="79" t="s">
        <v>254</v>
      </c>
    </row>
    <row r="4" spans="2:61">
      <c r="B4" s="55" t="s">
        <v>195</v>
      </c>
      <c r="C4" s="79">
        <v>659</v>
      </c>
    </row>
    <row r="6" spans="2:61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</row>
    <row r="7" spans="2:61" ht="26.25" customHeight="1">
      <c r="B7" s="209" t="s">
        <v>106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BI7" s="3"/>
    </row>
    <row r="8" spans="2:61" s="3" customFormat="1" ht="78.75">
      <c r="B8" s="20" t="s">
        <v>129</v>
      </c>
      <c r="C8" s="28" t="s">
        <v>52</v>
      </c>
      <c r="D8" s="71" t="s">
        <v>133</v>
      </c>
      <c r="E8" s="71" t="s">
        <v>73</v>
      </c>
      <c r="F8" s="28" t="s">
        <v>114</v>
      </c>
      <c r="G8" s="28" t="s">
        <v>0</v>
      </c>
      <c r="H8" s="28" t="s">
        <v>118</v>
      </c>
      <c r="I8" s="28" t="s">
        <v>69</v>
      </c>
      <c r="J8" s="28" t="s">
        <v>66</v>
      </c>
      <c r="K8" s="71" t="s">
        <v>196</v>
      </c>
      <c r="L8" s="29" t="s">
        <v>198</v>
      </c>
      <c r="M8" s="1"/>
      <c r="BE8" s="1"/>
      <c r="BF8" s="1"/>
    </row>
    <row r="9" spans="2:61" s="3" customFormat="1" ht="20.25">
      <c r="B9" s="14"/>
      <c r="C9" s="28"/>
      <c r="D9" s="28"/>
      <c r="E9" s="28"/>
      <c r="F9" s="28"/>
      <c r="G9" s="15" t="s">
        <v>22</v>
      </c>
      <c r="H9" s="15" t="s">
        <v>70</v>
      </c>
      <c r="I9" s="15" t="s">
        <v>23</v>
      </c>
      <c r="J9" s="15" t="s">
        <v>20</v>
      </c>
      <c r="K9" s="30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2" t="s">
        <v>57</v>
      </c>
      <c r="C11" s="83"/>
      <c r="D11" s="83"/>
      <c r="E11" s="83"/>
      <c r="F11" s="83"/>
      <c r="G11" s="92"/>
      <c r="H11" s="94"/>
      <c r="I11" s="92">
        <v>68.08</v>
      </c>
      <c r="J11" s="83"/>
      <c r="K11" s="93">
        <v>1</v>
      </c>
      <c r="L11" s="93">
        <f>I11/'סכום נכסי הקרן'!$C$43</f>
        <v>1.0593702323569706E-4</v>
      </c>
      <c r="BD11" s="1"/>
      <c r="BE11" s="3"/>
      <c r="BF11" s="1"/>
      <c r="BH11" s="1"/>
    </row>
    <row r="12" spans="2:61" s="126" customFormat="1">
      <c r="B12" s="130" t="s">
        <v>248</v>
      </c>
      <c r="C12" s="122"/>
      <c r="D12" s="122"/>
      <c r="E12" s="122"/>
      <c r="F12" s="122"/>
      <c r="G12" s="123"/>
      <c r="H12" s="125"/>
      <c r="I12" s="123">
        <v>68.08</v>
      </c>
      <c r="J12" s="122"/>
      <c r="K12" s="124">
        <v>1</v>
      </c>
      <c r="L12" s="124">
        <f>I12/'סכום נכסי הקרן'!$C$43</f>
        <v>1.0593702323569706E-4</v>
      </c>
      <c r="BE12" s="3"/>
    </row>
    <row r="13" spans="2:61" ht="20.25">
      <c r="B13" s="107" t="s">
        <v>243</v>
      </c>
      <c r="C13" s="83"/>
      <c r="D13" s="83"/>
      <c r="E13" s="83"/>
      <c r="F13" s="83"/>
      <c r="G13" s="92"/>
      <c r="H13" s="94"/>
      <c r="I13" s="92">
        <v>68.08</v>
      </c>
      <c r="J13" s="83"/>
      <c r="K13" s="93">
        <v>1</v>
      </c>
      <c r="L13" s="93">
        <f>I13/'סכום נכסי הקרן'!$C$43</f>
        <v>1.0593702323569706E-4</v>
      </c>
      <c r="BE13" s="4"/>
    </row>
    <row r="14" spans="2:61">
      <c r="B14" s="108" t="s">
        <v>1597</v>
      </c>
      <c r="C14" s="85" t="s">
        <v>1598</v>
      </c>
      <c r="D14" s="98" t="s">
        <v>134</v>
      </c>
      <c r="E14" s="98"/>
      <c r="F14" s="98" t="s">
        <v>178</v>
      </c>
      <c r="G14" s="95">
        <v>46</v>
      </c>
      <c r="H14" s="97">
        <v>446000</v>
      </c>
      <c r="I14" s="95">
        <v>205.16</v>
      </c>
      <c r="J14" s="85"/>
      <c r="K14" s="96">
        <v>3.0135135135135136</v>
      </c>
      <c r="L14" s="96">
        <f>I14/'סכום נכסי הקרן'!$C$43</f>
        <v>3.1924265110216818E-4</v>
      </c>
    </row>
    <row r="15" spans="2:61">
      <c r="B15" s="108" t="s">
        <v>1599</v>
      </c>
      <c r="C15" s="85" t="s">
        <v>1600</v>
      </c>
      <c r="D15" s="98" t="s">
        <v>134</v>
      </c>
      <c r="E15" s="98"/>
      <c r="F15" s="98" t="s">
        <v>178</v>
      </c>
      <c r="G15" s="95">
        <v>-46</v>
      </c>
      <c r="H15" s="97">
        <v>298000</v>
      </c>
      <c r="I15" s="95">
        <v>-137.08000000000001</v>
      </c>
      <c r="J15" s="85"/>
      <c r="K15" s="96">
        <v>-2.0135135135135136</v>
      </c>
      <c r="L15" s="96">
        <f>I15/'סכום נכסי הקרן'!$C$43</f>
        <v>-2.1330562786647111E-4</v>
      </c>
    </row>
    <row r="16" spans="2:61">
      <c r="B16" s="113"/>
      <c r="C16" s="114"/>
      <c r="D16" s="114"/>
      <c r="E16" s="114"/>
      <c r="F16" s="114"/>
      <c r="G16" s="115"/>
      <c r="H16" s="116"/>
      <c r="I16" s="114"/>
      <c r="J16" s="114"/>
      <c r="K16" s="117"/>
      <c r="L16" s="11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11" t="s">
        <v>1862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11" t="s">
        <v>125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7AB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topLeftCell="A4" zoomScaleNormal="100" workbookViewId="0">
      <selection activeCell="A29" sqref="A29"/>
    </sheetView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38.42578125" style="2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9.855468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193</v>
      </c>
      <c r="C1" s="79" t="s" vm="1">
        <v>252</v>
      </c>
    </row>
    <row r="2" spans="1:60">
      <c r="B2" s="55" t="s">
        <v>192</v>
      </c>
      <c r="C2" s="79" t="s">
        <v>253</v>
      </c>
    </row>
    <row r="3" spans="1:60">
      <c r="B3" s="55" t="s">
        <v>194</v>
      </c>
      <c r="C3" s="79" t="s">
        <v>254</v>
      </c>
    </row>
    <row r="4" spans="1:60">
      <c r="B4" s="55" t="s">
        <v>195</v>
      </c>
      <c r="C4" s="79">
        <v>659</v>
      </c>
    </row>
    <row r="6" spans="1:60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1"/>
      <c r="BD6" s="1" t="s">
        <v>134</v>
      </c>
      <c r="BF6" s="1" t="s">
        <v>201</v>
      </c>
      <c r="BH6" s="3" t="s">
        <v>178</v>
      </c>
    </row>
    <row r="7" spans="1:60" ht="26.25" customHeight="1">
      <c r="B7" s="209" t="s">
        <v>107</v>
      </c>
      <c r="C7" s="210"/>
      <c r="D7" s="210"/>
      <c r="E7" s="210"/>
      <c r="F7" s="210"/>
      <c r="G7" s="210"/>
      <c r="H7" s="210"/>
      <c r="I7" s="210"/>
      <c r="J7" s="210"/>
      <c r="K7" s="211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0" t="s">
        <v>129</v>
      </c>
      <c r="C8" s="28" t="s">
        <v>52</v>
      </c>
      <c r="D8" s="71" t="s">
        <v>133</v>
      </c>
      <c r="E8" s="71" t="s">
        <v>73</v>
      </c>
      <c r="F8" s="28" t="s">
        <v>114</v>
      </c>
      <c r="G8" s="28" t="s">
        <v>0</v>
      </c>
      <c r="H8" s="28" t="s">
        <v>118</v>
      </c>
      <c r="I8" s="28" t="s">
        <v>69</v>
      </c>
      <c r="J8" s="71" t="s">
        <v>196</v>
      </c>
      <c r="K8" s="28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70</v>
      </c>
      <c r="I9" s="15" t="s">
        <v>23</v>
      </c>
      <c r="J9" s="30" t="s">
        <v>20</v>
      </c>
      <c r="K9" s="56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100"/>
      <c r="B11" s="128" t="s">
        <v>56</v>
      </c>
      <c r="C11" s="122"/>
      <c r="D11" s="122"/>
      <c r="E11" s="122"/>
      <c r="F11" s="122"/>
      <c r="G11" s="123"/>
      <c r="H11" s="125"/>
      <c r="I11" s="123">
        <v>110.4075</v>
      </c>
      <c r="J11" s="124">
        <v>1</v>
      </c>
      <c r="K11" s="124">
        <f>I11/'סכום נכסי הקרן'!$C$43</f>
        <v>1.7180143790974182E-4</v>
      </c>
      <c r="L11" s="3"/>
      <c r="M11" s="3"/>
      <c r="N11" s="3"/>
      <c r="O11" s="3"/>
      <c r="BC11" s="126" t="s">
        <v>141</v>
      </c>
      <c r="BD11" s="3"/>
      <c r="BE11" s="126" t="s">
        <v>159</v>
      </c>
      <c r="BG11" s="126" t="s">
        <v>181</v>
      </c>
    </row>
    <row r="12" spans="1:60" s="126" customFormat="1" ht="20.25">
      <c r="A12" s="100"/>
      <c r="B12" s="129" t="s">
        <v>250</v>
      </c>
      <c r="C12" s="122"/>
      <c r="D12" s="122"/>
      <c r="E12" s="122"/>
      <c r="F12" s="122"/>
      <c r="G12" s="123"/>
      <c r="H12" s="125"/>
      <c r="I12" s="123">
        <v>110.4075</v>
      </c>
      <c r="J12" s="124">
        <v>1</v>
      </c>
      <c r="K12" s="124">
        <f>I12/'סכום נכסי הקרן'!$C$43</f>
        <v>1.7180143790974182E-4</v>
      </c>
      <c r="L12" s="3"/>
      <c r="M12" s="3"/>
      <c r="N12" s="3"/>
      <c r="O12" s="3"/>
      <c r="BC12" s="126" t="s">
        <v>139</v>
      </c>
      <c r="BD12" s="4"/>
      <c r="BE12" s="126" t="s">
        <v>160</v>
      </c>
      <c r="BG12" s="126" t="s">
        <v>182</v>
      </c>
    </row>
    <row r="13" spans="1:60">
      <c r="B13" s="84" t="s">
        <v>1601</v>
      </c>
      <c r="C13" s="85" t="s">
        <v>1602</v>
      </c>
      <c r="D13" s="98" t="s">
        <v>32</v>
      </c>
      <c r="E13" s="98"/>
      <c r="F13" s="98" t="s">
        <v>179</v>
      </c>
      <c r="G13" s="95">
        <v>26</v>
      </c>
      <c r="H13" s="97">
        <v>285500</v>
      </c>
      <c r="I13" s="95">
        <v>29.987299999999998</v>
      </c>
      <c r="J13" s="96">
        <v>0.27160564273260418</v>
      </c>
      <c r="K13" s="96">
        <f>I13/'סכום נכסי הקרן'!$C$43</f>
        <v>4.6662239965861019E-5</v>
      </c>
      <c r="P13" s="1"/>
      <c r="BC13" s="1" t="s">
        <v>143</v>
      </c>
      <c r="BE13" s="1" t="s">
        <v>161</v>
      </c>
      <c r="BG13" s="1" t="s">
        <v>183</v>
      </c>
    </row>
    <row r="14" spans="1:60">
      <c r="B14" s="84" t="s">
        <v>1603</v>
      </c>
      <c r="C14" s="85" t="s">
        <v>1604</v>
      </c>
      <c r="D14" s="98" t="s">
        <v>32</v>
      </c>
      <c r="E14" s="98"/>
      <c r="F14" s="98" t="s">
        <v>179</v>
      </c>
      <c r="G14" s="95">
        <v>20</v>
      </c>
      <c r="H14" s="97">
        <v>8260</v>
      </c>
      <c r="I14" s="95">
        <v>2.0134300000000001</v>
      </c>
      <c r="J14" s="96">
        <v>1.8236351697122025E-2</v>
      </c>
      <c r="K14" s="96">
        <f>I14/'סכום נכסי הקרן'!$C$43</f>
        <v>3.1330314437933244E-6</v>
      </c>
      <c r="P14" s="1"/>
      <c r="BC14" s="1" t="s">
        <v>140</v>
      </c>
      <c r="BE14" s="1" t="s">
        <v>162</v>
      </c>
      <c r="BG14" s="1" t="s">
        <v>185</v>
      </c>
    </row>
    <row r="15" spans="1:60">
      <c r="B15" s="84" t="s">
        <v>1605</v>
      </c>
      <c r="C15" s="85" t="s">
        <v>1606</v>
      </c>
      <c r="D15" s="98" t="s">
        <v>32</v>
      </c>
      <c r="E15" s="98"/>
      <c r="F15" s="98" t="s">
        <v>180</v>
      </c>
      <c r="G15" s="95">
        <v>14</v>
      </c>
      <c r="H15" s="97">
        <v>642250</v>
      </c>
      <c r="I15" s="95">
        <v>296.10864000000004</v>
      </c>
      <c r="J15" s="96">
        <v>2.6819612798043613</v>
      </c>
      <c r="K15" s="96">
        <f>I15/'סכום נכסי הקרן'!$C$43</f>
        <v>4.6076480428864069E-4</v>
      </c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84" t="s">
        <v>1607</v>
      </c>
      <c r="C16" s="85" t="s">
        <v>1608</v>
      </c>
      <c r="D16" s="98" t="s">
        <v>32</v>
      </c>
      <c r="E16" s="98"/>
      <c r="F16" s="98" t="s">
        <v>177</v>
      </c>
      <c r="G16" s="95">
        <v>76</v>
      </c>
      <c r="H16" s="97">
        <v>209025</v>
      </c>
      <c r="I16" s="95">
        <v>174.07957999999999</v>
      </c>
      <c r="J16" s="96">
        <v>1.5767006770373388</v>
      </c>
      <c r="K16" s="96">
        <f>I16/'סכום נכסי הקרן'!$C$43</f>
        <v>2.7087944346827829E-4</v>
      </c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84" t="s">
        <v>1609</v>
      </c>
      <c r="C17" s="85" t="s">
        <v>1610</v>
      </c>
      <c r="D17" s="98" t="s">
        <v>32</v>
      </c>
      <c r="E17" s="98"/>
      <c r="F17" s="98" t="s">
        <v>187</v>
      </c>
      <c r="G17" s="95">
        <v>12</v>
      </c>
      <c r="H17" s="97">
        <v>124550</v>
      </c>
      <c r="I17" s="95">
        <v>-391.78145000000001</v>
      </c>
      <c r="J17" s="96">
        <v>-3.5485039512714263</v>
      </c>
      <c r="K17" s="96">
        <f>I17/'סכום נכסי הקרן'!$C$43</f>
        <v>-6.0963808125683147E-4</v>
      </c>
      <c r="P17" s="1"/>
      <c r="BC17" s="1" t="s">
        <v>147</v>
      </c>
      <c r="BE17" s="1" t="s">
        <v>164</v>
      </c>
      <c r="BG17" s="1" t="s">
        <v>189</v>
      </c>
    </row>
    <row r="18" spans="2:60">
      <c r="B18" s="110"/>
      <c r="C18" s="85"/>
      <c r="D18" s="85"/>
      <c r="E18" s="85"/>
      <c r="F18" s="85"/>
      <c r="G18" s="95"/>
      <c r="H18" s="97"/>
      <c r="I18" s="85"/>
      <c r="J18" s="96"/>
      <c r="K18" s="85"/>
      <c r="BD18" s="1" t="s">
        <v>135</v>
      </c>
      <c r="BF18" s="1" t="s">
        <v>165</v>
      </c>
      <c r="BH18" s="1" t="s">
        <v>32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148</v>
      </c>
      <c r="BF19" s="1" t="s">
        <v>166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153</v>
      </c>
      <c r="BF20" s="1" t="s">
        <v>167</v>
      </c>
    </row>
    <row r="21" spans="2:60">
      <c r="B21" s="111" t="s">
        <v>1862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138</v>
      </c>
      <c r="BE21" s="1" t="s">
        <v>154</v>
      </c>
      <c r="BF21" s="1" t="s">
        <v>168</v>
      </c>
    </row>
    <row r="22" spans="2:60">
      <c r="B22" s="111" t="s">
        <v>125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144</v>
      </c>
      <c r="BF22" s="1" t="s">
        <v>169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145</v>
      </c>
      <c r="BF23" s="1" t="s">
        <v>204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7AB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>
      <selection activeCell="Q34" sqref="Q3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9.2851562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193</v>
      </c>
      <c r="C1" s="79" t="s" vm="1">
        <v>252</v>
      </c>
    </row>
    <row r="2" spans="2:81">
      <c r="B2" s="55" t="s">
        <v>192</v>
      </c>
      <c r="C2" s="79" t="s">
        <v>253</v>
      </c>
    </row>
    <row r="3" spans="2:81">
      <c r="B3" s="55" t="s">
        <v>194</v>
      </c>
      <c r="C3" s="79" t="s">
        <v>254</v>
      </c>
      <c r="E3" s="2"/>
    </row>
    <row r="4" spans="2:81">
      <c r="B4" s="55" t="s">
        <v>195</v>
      </c>
      <c r="C4" s="79">
        <v>659</v>
      </c>
    </row>
    <row r="6" spans="2:81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1"/>
    </row>
    <row r="7" spans="2:81" ht="26.25" customHeight="1">
      <c r="B7" s="209" t="s">
        <v>108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1"/>
    </row>
    <row r="8" spans="2:81" s="3" customFormat="1" ht="47.25">
      <c r="B8" s="20" t="s">
        <v>129</v>
      </c>
      <c r="C8" s="28" t="s">
        <v>52</v>
      </c>
      <c r="D8" s="12" t="s">
        <v>58</v>
      </c>
      <c r="E8" s="28" t="s">
        <v>15</v>
      </c>
      <c r="F8" s="28" t="s">
        <v>74</v>
      </c>
      <c r="G8" s="28" t="s">
        <v>115</v>
      </c>
      <c r="H8" s="28" t="s">
        <v>18</v>
      </c>
      <c r="I8" s="28" t="s">
        <v>114</v>
      </c>
      <c r="J8" s="28" t="s">
        <v>17</v>
      </c>
      <c r="K8" s="28" t="s">
        <v>19</v>
      </c>
      <c r="L8" s="28" t="s">
        <v>0</v>
      </c>
      <c r="M8" s="28" t="s">
        <v>118</v>
      </c>
      <c r="N8" s="28" t="s">
        <v>69</v>
      </c>
      <c r="O8" s="28" t="s">
        <v>66</v>
      </c>
      <c r="P8" s="71" t="s">
        <v>196</v>
      </c>
      <c r="Q8" s="29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70</v>
      </c>
      <c r="N9" s="30" t="s">
        <v>23</v>
      </c>
      <c r="O9" s="30" t="s">
        <v>20</v>
      </c>
      <c r="P9" s="30" t="s">
        <v>20</v>
      </c>
      <c r="Q9" s="31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password="C7AB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>
      <selection activeCell="Q29" sqref="Q29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29.42578125" style="2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193</v>
      </c>
      <c r="C1" s="79" t="s" vm="1">
        <v>252</v>
      </c>
    </row>
    <row r="2" spans="2:72">
      <c r="B2" s="55" t="s">
        <v>192</v>
      </c>
      <c r="C2" s="79" t="s">
        <v>253</v>
      </c>
    </row>
    <row r="3" spans="2:72">
      <c r="B3" s="55" t="s">
        <v>194</v>
      </c>
      <c r="C3" s="79" t="s">
        <v>254</v>
      </c>
    </row>
    <row r="4" spans="2:72">
      <c r="B4" s="55" t="s">
        <v>195</v>
      </c>
      <c r="C4" s="79">
        <v>659</v>
      </c>
    </row>
    <row r="6" spans="2:72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1"/>
    </row>
    <row r="7" spans="2:72" ht="26.25" customHeight="1">
      <c r="B7" s="209" t="s">
        <v>99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1"/>
    </row>
    <row r="8" spans="2:72" s="3" customFormat="1" ht="78.75">
      <c r="B8" s="20" t="s">
        <v>129</v>
      </c>
      <c r="C8" s="28" t="s">
        <v>52</v>
      </c>
      <c r="D8" s="28" t="s">
        <v>15</v>
      </c>
      <c r="E8" s="28" t="s">
        <v>74</v>
      </c>
      <c r="F8" s="28" t="s">
        <v>115</v>
      </c>
      <c r="G8" s="28" t="s">
        <v>18</v>
      </c>
      <c r="H8" s="28" t="s">
        <v>114</v>
      </c>
      <c r="I8" s="28" t="s">
        <v>17</v>
      </c>
      <c r="J8" s="28" t="s">
        <v>19</v>
      </c>
      <c r="K8" s="28" t="s">
        <v>0</v>
      </c>
      <c r="L8" s="28" t="s">
        <v>118</v>
      </c>
      <c r="M8" s="28" t="s">
        <v>122</v>
      </c>
      <c r="N8" s="28" t="s">
        <v>66</v>
      </c>
      <c r="O8" s="71" t="s">
        <v>196</v>
      </c>
      <c r="P8" s="29" t="s">
        <v>198</v>
      </c>
    </row>
    <row r="9" spans="2:72" s="3" customFormat="1" ht="25.5" customHeight="1">
      <c r="B9" s="14"/>
      <c r="C9" s="30"/>
      <c r="D9" s="30"/>
      <c r="E9" s="30"/>
      <c r="F9" s="30" t="s">
        <v>24</v>
      </c>
      <c r="G9" s="30" t="s">
        <v>21</v>
      </c>
      <c r="H9" s="30"/>
      <c r="I9" s="30" t="s">
        <v>20</v>
      </c>
      <c r="J9" s="30" t="s">
        <v>20</v>
      </c>
      <c r="K9" s="30" t="s">
        <v>22</v>
      </c>
      <c r="L9" s="30" t="s">
        <v>70</v>
      </c>
      <c r="M9" s="30" t="s">
        <v>23</v>
      </c>
      <c r="N9" s="30" t="s">
        <v>20</v>
      </c>
      <c r="O9" s="30" t="s">
        <v>20</v>
      </c>
      <c r="P9" s="31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password="C7AB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>
      <selection activeCell="S27" sqref="S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3.140625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193</v>
      </c>
      <c r="C1" s="79" t="s" vm="1">
        <v>252</v>
      </c>
    </row>
    <row r="2" spans="2:65">
      <c r="B2" s="55" t="s">
        <v>192</v>
      </c>
      <c r="C2" s="79" t="s">
        <v>253</v>
      </c>
    </row>
    <row r="3" spans="2:65">
      <c r="B3" s="55" t="s">
        <v>194</v>
      </c>
      <c r="C3" s="79" t="s">
        <v>254</v>
      </c>
    </row>
    <row r="4" spans="2:65">
      <c r="B4" s="55" t="s">
        <v>195</v>
      </c>
      <c r="C4" s="79">
        <v>659</v>
      </c>
    </row>
    <row r="6" spans="2:65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1"/>
    </row>
    <row r="7" spans="2:65" ht="26.25" customHeight="1">
      <c r="B7" s="209" t="s">
        <v>100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1"/>
    </row>
    <row r="8" spans="2:65" s="3" customFormat="1" ht="78.75">
      <c r="B8" s="20" t="s">
        <v>129</v>
      </c>
      <c r="C8" s="28" t="s">
        <v>52</v>
      </c>
      <c r="D8" s="71" t="s">
        <v>131</v>
      </c>
      <c r="E8" s="71" t="s">
        <v>130</v>
      </c>
      <c r="F8" s="71" t="s">
        <v>73</v>
      </c>
      <c r="G8" s="28" t="s">
        <v>15</v>
      </c>
      <c r="H8" s="28" t="s">
        <v>74</v>
      </c>
      <c r="I8" s="28" t="s">
        <v>115</v>
      </c>
      <c r="J8" s="28" t="s">
        <v>18</v>
      </c>
      <c r="K8" s="28" t="s">
        <v>114</v>
      </c>
      <c r="L8" s="28" t="s">
        <v>17</v>
      </c>
      <c r="M8" s="71" t="s">
        <v>19</v>
      </c>
      <c r="N8" s="28" t="s">
        <v>0</v>
      </c>
      <c r="O8" s="28" t="s">
        <v>118</v>
      </c>
      <c r="P8" s="28" t="s">
        <v>122</v>
      </c>
      <c r="Q8" s="28" t="s">
        <v>66</v>
      </c>
      <c r="R8" s="71" t="s">
        <v>196</v>
      </c>
      <c r="S8" s="29" t="s">
        <v>198</v>
      </c>
      <c r="U8" s="1"/>
      <c r="BJ8" s="1"/>
    </row>
    <row r="9" spans="2:65" s="3" customFormat="1" ht="17.2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70</v>
      </c>
      <c r="P9" s="30" t="s">
        <v>23</v>
      </c>
      <c r="Q9" s="30" t="s">
        <v>20</v>
      </c>
      <c r="R9" s="30" t="s">
        <v>20</v>
      </c>
      <c r="S9" s="31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9" t="s">
        <v>127</v>
      </c>
      <c r="S10" s="19" t="s">
        <v>199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7AB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S540"/>
  <sheetViews>
    <sheetView rightToLeft="1" zoomScale="90" zoomScaleNormal="90" workbookViewId="0">
      <selection activeCell="I44" sqref="I4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0.855468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71">
      <c r="B1" s="55" t="s">
        <v>193</v>
      </c>
      <c r="C1" s="79" t="s" vm="1">
        <v>252</v>
      </c>
    </row>
    <row r="2" spans="2:71">
      <c r="B2" s="55" t="s">
        <v>192</v>
      </c>
      <c r="C2" s="79" t="s">
        <v>253</v>
      </c>
    </row>
    <row r="3" spans="2:71">
      <c r="B3" s="55" t="s">
        <v>194</v>
      </c>
      <c r="C3" s="79" t="s">
        <v>254</v>
      </c>
    </row>
    <row r="4" spans="2:71">
      <c r="B4" s="55" t="s">
        <v>195</v>
      </c>
      <c r="C4" s="79">
        <v>659</v>
      </c>
    </row>
    <row r="6" spans="2:71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1"/>
    </row>
    <row r="7" spans="2:71" ht="26.25" customHeight="1">
      <c r="B7" s="209" t="s">
        <v>101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1"/>
    </row>
    <row r="8" spans="2:71" s="3" customFormat="1" ht="78.75">
      <c r="B8" s="20" t="s">
        <v>129</v>
      </c>
      <c r="C8" s="28" t="s">
        <v>52</v>
      </c>
      <c r="D8" s="71" t="s">
        <v>131</v>
      </c>
      <c r="E8" s="71" t="s">
        <v>130</v>
      </c>
      <c r="F8" s="71" t="s">
        <v>73</v>
      </c>
      <c r="G8" s="28" t="s">
        <v>15</v>
      </c>
      <c r="H8" s="28" t="s">
        <v>74</v>
      </c>
      <c r="I8" s="28" t="s">
        <v>115</v>
      </c>
      <c r="J8" s="28" t="s">
        <v>18</v>
      </c>
      <c r="K8" s="28" t="s">
        <v>114</v>
      </c>
      <c r="L8" s="28" t="s">
        <v>17</v>
      </c>
      <c r="M8" s="71" t="s">
        <v>19</v>
      </c>
      <c r="N8" s="28" t="s">
        <v>0</v>
      </c>
      <c r="O8" s="28" t="s">
        <v>118</v>
      </c>
      <c r="P8" s="28" t="s">
        <v>122</v>
      </c>
      <c r="Q8" s="28" t="s">
        <v>66</v>
      </c>
      <c r="R8" s="71" t="s">
        <v>196</v>
      </c>
      <c r="S8" s="29" t="s">
        <v>198</v>
      </c>
      <c r="BP8" s="1"/>
    </row>
    <row r="9" spans="2:71" s="3" customFormat="1" ht="27.7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70</v>
      </c>
      <c r="P9" s="30" t="s">
        <v>23</v>
      </c>
      <c r="Q9" s="30" t="s">
        <v>20</v>
      </c>
      <c r="R9" s="30" t="s">
        <v>20</v>
      </c>
      <c r="S9" s="31" t="s">
        <v>20</v>
      </c>
      <c r="BP9" s="1"/>
    </row>
    <row r="10" spans="2:7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9" t="s">
        <v>127</v>
      </c>
      <c r="S10" s="19" t="s">
        <v>199</v>
      </c>
      <c r="T10" s="5"/>
      <c r="BP10" s="1"/>
    </row>
    <row r="11" spans="2:71" s="4" customFormat="1" ht="18" customHeight="1">
      <c r="B11" s="112" t="s">
        <v>59</v>
      </c>
      <c r="C11" s="83"/>
      <c r="D11" s="83"/>
      <c r="E11" s="83"/>
      <c r="F11" s="83"/>
      <c r="G11" s="83"/>
      <c r="H11" s="83"/>
      <c r="I11" s="83"/>
      <c r="J11" s="94">
        <v>4.3692285666934207</v>
      </c>
      <c r="K11" s="83"/>
      <c r="L11" s="83"/>
      <c r="M11" s="93">
        <v>2.5730448723236918E-2</v>
      </c>
      <c r="N11" s="92"/>
      <c r="O11" s="94"/>
      <c r="P11" s="92">
        <v>3168.6426800000004</v>
      </c>
      <c r="Q11" s="83"/>
      <c r="R11" s="93">
        <v>1</v>
      </c>
      <c r="S11" s="93">
        <f>P11/'סכום נכסי הקרן'!$C$43</f>
        <v>4.9306194655813962E-3</v>
      </c>
      <c r="T11" s="5"/>
      <c r="BP11" s="126"/>
      <c r="BS11" s="126"/>
    </row>
    <row r="12" spans="2:71" s="126" customFormat="1" ht="17.25" customHeight="1">
      <c r="B12" s="106" t="s">
        <v>248</v>
      </c>
      <c r="C12" s="83"/>
      <c r="D12" s="83"/>
      <c r="E12" s="83"/>
      <c r="F12" s="83"/>
      <c r="G12" s="83"/>
      <c r="H12" s="83"/>
      <c r="I12" s="83"/>
      <c r="J12" s="94">
        <v>4.4691939929932216</v>
      </c>
      <c r="K12" s="83"/>
      <c r="L12" s="83"/>
      <c r="M12" s="93">
        <v>1.7656064253202819E-2</v>
      </c>
      <c r="N12" s="92"/>
      <c r="O12" s="94"/>
      <c r="P12" s="92">
        <v>2570.0819999999994</v>
      </c>
      <c r="Q12" s="83"/>
      <c r="R12" s="93">
        <v>0.8110987130931403</v>
      </c>
      <c r="S12" s="93">
        <f>P12/'סכום נכסי הקרן'!$C$43</f>
        <v>3.9992191032850576E-3</v>
      </c>
    </row>
    <row r="13" spans="2:71">
      <c r="B13" s="107" t="s">
        <v>67</v>
      </c>
      <c r="C13" s="83"/>
      <c r="D13" s="83"/>
      <c r="E13" s="83"/>
      <c r="F13" s="83"/>
      <c r="G13" s="83"/>
      <c r="H13" s="83"/>
      <c r="I13" s="83"/>
      <c r="J13" s="94">
        <v>4.5364927554219081</v>
      </c>
      <c r="K13" s="83"/>
      <c r="L13" s="83"/>
      <c r="M13" s="93">
        <v>1.4583040367020969E-2</v>
      </c>
      <c r="N13" s="92"/>
      <c r="O13" s="94"/>
      <c r="P13" s="92">
        <v>2401.7112899999997</v>
      </c>
      <c r="Q13" s="83"/>
      <c r="R13" s="93">
        <v>0.7579621726233895</v>
      </c>
      <c r="S13" s="93">
        <f>P13/'סכום נכסי הקרן'!$C$43</f>
        <v>3.7372230425112506E-3</v>
      </c>
    </row>
    <row r="14" spans="2:71">
      <c r="B14" s="108" t="s">
        <v>1611</v>
      </c>
      <c r="C14" s="85" t="s">
        <v>1612</v>
      </c>
      <c r="D14" s="98" t="s">
        <v>1613</v>
      </c>
      <c r="E14" s="85" t="s">
        <v>1614</v>
      </c>
      <c r="F14" s="98" t="s">
        <v>587</v>
      </c>
      <c r="G14" s="85" t="s">
        <v>333</v>
      </c>
      <c r="H14" s="85" t="s">
        <v>176</v>
      </c>
      <c r="I14" s="118">
        <v>39076</v>
      </c>
      <c r="J14" s="97">
        <v>10.130000000000001</v>
      </c>
      <c r="K14" s="98" t="s">
        <v>178</v>
      </c>
      <c r="L14" s="99">
        <v>4.9000000000000002E-2</v>
      </c>
      <c r="M14" s="96">
        <v>1.2699999999999999E-2</v>
      </c>
      <c r="N14" s="95">
        <v>50000</v>
      </c>
      <c r="O14" s="97">
        <v>171.3</v>
      </c>
      <c r="P14" s="95">
        <v>85.65</v>
      </c>
      <c r="Q14" s="96">
        <v>2.5469973686420031E-5</v>
      </c>
      <c r="R14" s="96">
        <v>2.703050127444474E-2</v>
      </c>
      <c r="S14" s="96">
        <f>P14/'סכום נכסי הקרן'!$C$43</f>
        <v>1.3327711574819996E-4</v>
      </c>
    </row>
    <row r="15" spans="2:71">
      <c r="B15" s="108" t="s">
        <v>1615</v>
      </c>
      <c r="C15" s="85" t="s">
        <v>1616</v>
      </c>
      <c r="D15" s="98" t="s">
        <v>1613</v>
      </c>
      <c r="E15" s="85" t="s">
        <v>1617</v>
      </c>
      <c r="F15" s="98" t="s">
        <v>486</v>
      </c>
      <c r="G15" s="85" t="s">
        <v>357</v>
      </c>
      <c r="H15" s="85" t="s">
        <v>176</v>
      </c>
      <c r="I15" s="118">
        <v>38918</v>
      </c>
      <c r="J15" s="97">
        <v>2.52</v>
      </c>
      <c r="K15" s="98" t="s">
        <v>178</v>
      </c>
      <c r="L15" s="99">
        <v>0.05</v>
      </c>
      <c r="M15" s="96">
        <v>7.3000000000000009E-3</v>
      </c>
      <c r="N15" s="95">
        <v>25290.67</v>
      </c>
      <c r="O15" s="97">
        <v>130.29</v>
      </c>
      <c r="P15" s="95">
        <v>32.951209999999996</v>
      </c>
      <c r="Q15" s="96">
        <v>6.5841231967458578E-4</v>
      </c>
      <c r="R15" s="96">
        <v>1.0399156145936906E-2</v>
      </c>
      <c r="S15" s="96">
        <f>P15/'סכום נכסי הקרן'!$C$43</f>
        <v>5.1274281718776925E-5</v>
      </c>
    </row>
    <row r="16" spans="2:71">
      <c r="B16" s="108" t="s">
        <v>1618</v>
      </c>
      <c r="C16" s="85" t="s">
        <v>1619</v>
      </c>
      <c r="D16" s="98" t="s">
        <v>1613</v>
      </c>
      <c r="E16" s="85" t="s">
        <v>1620</v>
      </c>
      <c r="F16" s="98" t="s">
        <v>587</v>
      </c>
      <c r="G16" s="85" t="s">
        <v>387</v>
      </c>
      <c r="H16" s="85" t="s">
        <v>176</v>
      </c>
      <c r="I16" s="118">
        <v>40196</v>
      </c>
      <c r="J16" s="97">
        <v>0.5</v>
      </c>
      <c r="K16" s="98" t="s">
        <v>178</v>
      </c>
      <c r="L16" s="99">
        <v>8.4000000000000005E-2</v>
      </c>
      <c r="M16" s="96">
        <v>7.7000000000000002E-3</v>
      </c>
      <c r="N16" s="95">
        <v>155200</v>
      </c>
      <c r="O16" s="97">
        <v>127.53</v>
      </c>
      <c r="P16" s="95">
        <v>197.92655999999999</v>
      </c>
      <c r="Q16" s="96">
        <v>1.0179998442696372E-3</v>
      </c>
      <c r="R16" s="96">
        <v>6.2464146320215561E-2</v>
      </c>
      <c r="S16" s="96">
        <f>P16/'סכום נכסי הקרן'!$C$43</f>
        <v>3.0798693574737938E-4</v>
      </c>
    </row>
    <row r="17" spans="2:19">
      <c r="B17" s="108" t="s">
        <v>1621</v>
      </c>
      <c r="C17" s="85" t="s">
        <v>1622</v>
      </c>
      <c r="D17" s="98" t="s">
        <v>1613</v>
      </c>
      <c r="E17" s="85" t="s">
        <v>1623</v>
      </c>
      <c r="F17" s="98" t="s">
        <v>587</v>
      </c>
      <c r="G17" s="85" t="s">
        <v>387</v>
      </c>
      <c r="H17" s="85" t="s">
        <v>176</v>
      </c>
      <c r="I17" s="118">
        <v>38817</v>
      </c>
      <c r="J17" s="97">
        <v>0.77999999999999992</v>
      </c>
      <c r="K17" s="98" t="s">
        <v>178</v>
      </c>
      <c r="L17" s="99">
        <v>6.5000000000000002E-2</v>
      </c>
      <c r="M17" s="96">
        <v>3.3E-3</v>
      </c>
      <c r="N17" s="95">
        <v>100000</v>
      </c>
      <c r="O17" s="97">
        <v>126.19</v>
      </c>
      <c r="P17" s="95">
        <v>126.19001</v>
      </c>
      <c r="Q17" s="96">
        <v>2.3011359465554732E-4</v>
      </c>
      <c r="R17" s="96">
        <v>3.9824626107731395E-2</v>
      </c>
      <c r="S17" s="96">
        <f>P17/'סכום נכסי הקרן'!$C$43</f>
        <v>1.9636007669628148E-4</v>
      </c>
    </row>
    <row r="18" spans="2:19">
      <c r="B18" s="108" t="s">
        <v>1624</v>
      </c>
      <c r="C18" s="85" t="s">
        <v>1625</v>
      </c>
      <c r="D18" s="98" t="s">
        <v>1613</v>
      </c>
      <c r="E18" s="85" t="s">
        <v>1623</v>
      </c>
      <c r="F18" s="98" t="s">
        <v>587</v>
      </c>
      <c r="G18" s="85" t="s">
        <v>387</v>
      </c>
      <c r="H18" s="85" t="s">
        <v>176</v>
      </c>
      <c r="I18" s="118">
        <v>39856</v>
      </c>
      <c r="J18" s="97">
        <v>3.24</v>
      </c>
      <c r="K18" s="98" t="s">
        <v>178</v>
      </c>
      <c r="L18" s="99">
        <v>6.8499999999999991E-2</v>
      </c>
      <c r="M18" s="96">
        <v>7.9000000000000008E-3</v>
      </c>
      <c r="N18" s="95">
        <v>168000</v>
      </c>
      <c r="O18" s="97">
        <v>137.97</v>
      </c>
      <c r="P18" s="95">
        <v>231.78959999999998</v>
      </c>
      <c r="Q18" s="96">
        <v>3.3263967401311948E-4</v>
      </c>
      <c r="R18" s="96">
        <v>7.3151069214279454E-2</v>
      </c>
      <c r="S18" s="96">
        <f>P18/'סכום נכסי הקרן'!$C$43</f>
        <v>3.6068008579601829E-4</v>
      </c>
    </row>
    <row r="19" spans="2:19">
      <c r="B19" s="108" t="s">
        <v>1626</v>
      </c>
      <c r="C19" s="85" t="s">
        <v>1627</v>
      </c>
      <c r="D19" s="98" t="s">
        <v>1613</v>
      </c>
      <c r="E19" s="85" t="s">
        <v>1628</v>
      </c>
      <c r="F19" s="98" t="s">
        <v>587</v>
      </c>
      <c r="G19" s="85" t="s">
        <v>387</v>
      </c>
      <c r="H19" s="85" t="s">
        <v>176</v>
      </c>
      <c r="I19" s="118">
        <v>39350</v>
      </c>
      <c r="J19" s="97">
        <v>5.64</v>
      </c>
      <c r="K19" s="98" t="s">
        <v>178</v>
      </c>
      <c r="L19" s="99">
        <v>5.5999999999999994E-2</v>
      </c>
      <c r="M19" s="96">
        <v>1.01E-2</v>
      </c>
      <c r="N19" s="95">
        <v>138313.17000000001</v>
      </c>
      <c r="O19" s="97">
        <v>152.5</v>
      </c>
      <c r="P19" s="95">
        <v>210.92759000000001</v>
      </c>
      <c r="Q19" s="96">
        <v>1.4291982378752298E-4</v>
      </c>
      <c r="R19" s="96">
        <v>6.6567174434449011E-2</v>
      </c>
      <c r="S19" s="96">
        <f>P19/'סכום נכסי הקרן'!$C$43</f>
        <v>3.2821740603524655E-4</v>
      </c>
    </row>
    <row r="20" spans="2:19">
      <c r="B20" s="108" t="s">
        <v>1629</v>
      </c>
      <c r="C20" s="85" t="s">
        <v>1630</v>
      </c>
      <c r="D20" s="98" t="s">
        <v>1613</v>
      </c>
      <c r="E20" s="85" t="s">
        <v>1631</v>
      </c>
      <c r="F20" s="98" t="s">
        <v>375</v>
      </c>
      <c r="G20" s="85" t="s">
        <v>429</v>
      </c>
      <c r="H20" s="85" t="s">
        <v>176</v>
      </c>
      <c r="I20" s="118">
        <v>38652</v>
      </c>
      <c r="J20" s="97">
        <v>3.29</v>
      </c>
      <c r="K20" s="98" t="s">
        <v>178</v>
      </c>
      <c r="L20" s="99">
        <v>5.2999999999999999E-2</v>
      </c>
      <c r="M20" s="96">
        <v>7.4000000000000012E-3</v>
      </c>
      <c r="N20" s="95">
        <v>18933.810000000001</v>
      </c>
      <c r="O20" s="97">
        <v>140.03</v>
      </c>
      <c r="P20" s="95">
        <v>26.513009999999998</v>
      </c>
      <c r="Q20" s="96">
        <v>8.8731527486630887E-5</v>
      </c>
      <c r="R20" s="96">
        <v>8.3673082381128545E-3</v>
      </c>
      <c r="S20" s="96">
        <f>P20/'סכום נכסי הקרן'!$C$43</f>
        <v>4.1256012873358818E-5</v>
      </c>
    </row>
    <row r="21" spans="2:19">
      <c r="B21" s="108" t="s">
        <v>1632</v>
      </c>
      <c r="C21" s="85" t="s">
        <v>1633</v>
      </c>
      <c r="D21" s="98" t="s">
        <v>1613</v>
      </c>
      <c r="E21" s="85" t="s">
        <v>347</v>
      </c>
      <c r="F21" s="98" t="s">
        <v>332</v>
      </c>
      <c r="G21" s="85" t="s">
        <v>531</v>
      </c>
      <c r="H21" s="85" t="s">
        <v>176</v>
      </c>
      <c r="I21" s="118">
        <v>39656</v>
      </c>
      <c r="J21" s="97">
        <v>5.4700000000000006</v>
      </c>
      <c r="K21" s="98" t="s">
        <v>178</v>
      </c>
      <c r="L21" s="99">
        <v>5.7500000000000002E-2</v>
      </c>
      <c r="M21" s="96">
        <v>8.1000000000000013E-3</v>
      </c>
      <c r="N21" s="95">
        <v>889349</v>
      </c>
      <c r="O21" s="97">
        <v>153.22</v>
      </c>
      <c r="P21" s="95">
        <v>1362.6605099999999</v>
      </c>
      <c r="Q21" s="96">
        <v>6.8306374807987715E-4</v>
      </c>
      <c r="R21" s="96">
        <v>0.4300454950635203</v>
      </c>
      <c r="S21" s="96">
        <f>P21/'סכום נכסי הקרן'!$C$43</f>
        <v>2.1203906890457816E-3</v>
      </c>
    </row>
    <row r="22" spans="2:19">
      <c r="B22" s="108" t="s">
        <v>1634</v>
      </c>
      <c r="C22" s="85" t="s">
        <v>1635</v>
      </c>
      <c r="D22" s="98" t="s">
        <v>1613</v>
      </c>
      <c r="E22" s="85" t="s">
        <v>1636</v>
      </c>
      <c r="F22" s="98" t="s">
        <v>375</v>
      </c>
      <c r="G22" s="85" t="s">
        <v>573</v>
      </c>
      <c r="H22" s="85" t="s">
        <v>174</v>
      </c>
      <c r="I22" s="118">
        <v>39422</v>
      </c>
      <c r="J22" s="97">
        <v>0.46</v>
      </c>
      <c r="K22" s="98" t="s">
        <v>178</v>
      </c>
      <c r="L22" s="99">
        <v>6.5000000000000002E-2</v>
      </c>
      <c r="M22" s="96">
        <v>7.6E-3</v>
      </c>
      <c r="N22" s="95">
        <v>20000</v>
      </c>
      <c r="O22" s="97">
        <v>119.84</v>
      </c>
      <c r="P22" s="95">
        <v>23.968</v>
      </c>
      <c r="Q22" s="96">
        <v>1.9430605535390906E-4</v>
      </c>
      <c r="R22" s="96">
        <v>7.5641220612480036E-3</v>
      </c>
      <c r="S22" s="96">
        <f>P22/'סכום נכסי הקרן'!$C$43</f>
        <v>3.729580747522308E-5</v>
      </c>
    </row>
    <row r="23" spans="2:19">
      <c r="B23" s="108" t="s">
        <v>1637</v>
      </c>
      <c r="C23" s="85" t="s">
        <v>1638</v>
      </c>
      <c r="D23" s="98" t="s">
        <v>1613</v>
      </c>
      <c r="E23" s="85"/>
      <c r="F23" s="98" t="s">
        <v>375</v>
      </c>
      <c r="G23" s="85" t="s">
        <v>611</v>
      </c>
      <c r="H23" s="85" t="s">
        <v>176</v>
      </c>
      <c r="I23" s="118">
        <v>38890</v>
      </c>
      <c r="J23" s="97">
        <v>2.27</v>
      </c>
      <c r="K23" s="98" t="s">
        <v>178</v>
      </c>
      <c r="L23" s="99">
        <v>6.7000000000000004E-2</v>
      </c>
      <c r="M23" s="96">
        <v>5.67E-2</v>
      </c>
      <c r="N23" s="95">
        <v>29078.35</v>
      </c>
      <c r="O23" s="97">
        <v>126.92</v>
      </c>
      <c r="P23" s="95">
        <v>36.90625</v>
      </c>
      <c r="Q23" s="96">
        <v>3.0141017694579472E-4</v>
      </c>
      <c r="R23" s="96">
        <v>1.1647337275656464E-2</v>
      </c>
      <c r="S23" s="96">
        <f>P23/'סכום נכסי הקרן'!$C$43</f>
        <v>5.7428587893543545E-5</v>
      </c>
    </row>
    <row r="24" spans="2:19">
      <c r="B24" s="108" t="s">
        <v>1639</v>
      </c>
      <c r="C24" s="85" t="s">
        <v>1640</v>
      </c>
      <c r="D24" s="98" t="s">
        <v>1613</v>
      </c>
      <c r="E24" s="85" t="s">
        <v>1641</v>
      </c>
      <c r="F24" s="98" t="s">
        <v>706</v>
      </c>
      <c r="G24" s="85" t="s">
        <v>692</v>
      </c>
      <c r="H24" s="85" t="s">
        <v>176</v>
      </c>
      <c r="I24" s="118">
        <v>39104</v>
      </c>
      <c r="J24" s="97">
        <v>2.5799999999999996</v>
      </c>
      <c r="K24" s="98" t="s">
        <v>178</v>
      </c>
      <c r="L24" s="99">
        <v>5.5999999999999994E-2</v>
      </c>
      <c r="M24" s="96">
        <v>0.21569999999999998</v>
      </c>
      <c r="N24" s="95">
        <v>81063.09</v>
      </c>
      <c r="O24" s="97">
        <v>81.7</v>
      </c>
      <c r="P24" s="95">
        <v>66.228549999999998</v>
      </c>
      <c r="Q24" s="96">
        <v>5.5572237560013872E-5</v>
      </c>
      <c r="R24" s="96">
        <v>2.0901236487794829E-2</v>
      </c>
      <c r="S24" s="96">
        <f>P24/'סכום נכסי הקרן'!$C$43</f>
        <v>1.030560434814413E-4</v>
      </c>
    </row>
    <row r="25" spans="2:19">
      <c r="B25" s="108" t="s">
        <v>1642</v>
      </c>
      <c r="C25" s="85" t="s">
        <v>1643</v>
      </c>
      <c r="D25" s="98" t="s">
        <v>1613</v>
      </c>
      <c r="E25" s="85" t="s">
        <v>1644</v>
      </c>
      <c r="F25" s="98" t="s">
        <v>587</v>
      </c>
      <c r="G25" s="85" t="s">
        <v>702</v>
      </c>
      <c r="H25" s="85"/>
      <c r="I25" s="118">
        <v>39071</v>
      </c>
      <c r="J25" s="97">
        <v>0</v>
      </c>
      <c r="K25" s="98" t="s">
        <v>178</v>
      </c>
      <c r="L25" s="99">
        <v>0</v>
      </c>
      <c r="M25" s="99">
        <v>0</v>
      </c>
      <c r="N25" s="95">
        <v>46480.24</v>
      </c>
      <c r="O25" s="97">
        <v>0</v>
      </c>
      <c r="P25" s="97">
        <v>0</v>
      </c>
      <c r="Q25" s="96">
        <v>9.8076337939605705E-4</v>
      </c>
      <c r="R25" s="96">
        <v>0</v>
      </c>
      <c r="S25" s="99">
        <f>P25/'סכום נכסי הקרן'!$C$43</f>
        <v>0</v>
      </c>
    </row>
    <row r="26" spans="2:19">
      <c r="B26" s="109"/>
      <c r="C26" s="85"/>
      <c r="D26" s="85"/>
      <c r="E26" s="85"/>
      <c r="F26" s="85"/>
      <c r="G26" s="85"/>
      <c r="H26" s="85"/>
      <c r="I26" s="85"/>
      <c r="J26" s="97"/>
      <c r="K26" s="85"/>
      <c r="L26" s="85"/>
      <c r="M26" s="96"/>
      <c r="N26" s="95"/>
      <c r="O26" s="97"/>
      <c r="P26" s="85"/>
      <c r="Q26" s="85"/>
      <c r="R26" s="96"/>
      <c r="S26" s="85"/>
    </row>
    <row r="27" spans="2:19">
      <c r="B27" s="107" t="s">
        <v>68</v>
      </c>
      <c r="C27" s="83"/>
      <c r="D27" s="83"/>
      <c r="E27" s="83"/>
      <c r="F27" s="83"/>
      <c r="G27" s="83"/>
      <c r="H27" s="83"/>
      <c r="I27" s="83"/>
      <c r="J27" s="94">
        <v>2.62</v>
      </c>
      <c r="K27" s="83"/>
      <c r="L27" s="83"/>
      <c r="M27" s="93">
        <v>3.1200000000000002E-2</v>
      </c>
      <c r="N27" s="92"/>
      <c r="O27" s="94"/>
      <c r="P27" s="92">
        <v>101.42281</v>
      </c>
      <c r="Q27" s="83"/>
      <c r="R27" s="93">
        <v>3.200828248643043E-2</v>
      </c>
      <c r="S27" s="93">
        <f>P27/'סכום נכסי הקרן'!$C$43</f>
        <v>1.5782066068742198E-4</v>
      </c>
    </row>
    <row r="28" spans="2:19">
      <c r="B28" s="108" t="s">
        <v>1645</v>
      </c>
      <c r="C28" s="85" t="s">
        <v>1646</v>
      </c>
      <c r="D28" s="98" t="s">
        <v>1613</v>
      </c>
      <c r="E28" s="85" t="s">
        <v>1647</v>
      </c>
      <c r="F28" s="98" t="s">
        <v>375</v>
      </c>
      <c r="G28" s="85" t="s">
        <v>611</v>
      </c>
      <c r="H28" s="85" t="s">
        <v>174</v>
      </c>
      <c r="I28" s="118">
        <v>41903</v>
      </c>
      <c r="J28" s="97">
        <v>2.62</v>
      </c>
      <c r="K28" s="98" t="s">
        <v>178</v>
      </c>
      <c r="L28" s="99">
        <v>5.1500000000000004E-2</v>
      </c>
      <c r="M28" s="96">
        <v>3.1200000000000002E-2</v>
      </c>
      <c r="N28" s="95">
        <v>94285.4</v>
      </c>
      <c r="O28" s="97">
        <v>107.57</v>
      </c>
      <c r="P28" s="95">
        <v>101.42281</v>
      </c>
      <c r="Q28" s="96">
        <v>6.4705882352941171E-4</v>
      </c>
      <c r="R28" s="96">
        <v>3.200828248643043E-2</v>
      </c>
      <c r="S28" s="96">
        <f>P28/'סכום נכסי הקרן'!$C$43</f>
        <v>1.5782066068742198E-4</v>
      </c>
    </row>
    <row r="29" spans="2:19">
      <c r="B29" s="109"/>
      <c r="C29" s="85"/>
      <c r="D29" s="85"/>
      <c r="E29" s="85"/>
      <c r="F29" s="85"/>
      <c r="G29" s="85"/>
      <c r="H29" s="85"/>
      <c r="I29" s="85"/>
      <c r="J29" s="97"/>
      <c r="K29" s="85"/>
      <c r="L29" s="85"/>
      <c r="M29" s="96"/>
      <c r="N29" s="95"/>
      <c r="O29" s="97"/>
      <c r="P29" s="85"/>
      <c r="Q29" s="85"/>
      <c r="R29" s="96"/>
      <c r="S29" s="85"/>
    </row>
    <row r="30" spans="2:19">
      <c r="B30" s="107" t="s">
        <v>54</v>
      </c>
      <c r="C30" s="83"/>
      <c r="D30" s="83"/>
      <c r="E30" s="83"/>
      <c r="F30" s="83"/>
      <c r="G30" s="83"/>
      <c r="H30" s="83"/>
      <c r="I30" s="83"/>
      <c r="J30" s="94">
        <v>4.8563346423114098</v>
      </c>
      <c r="K30" s="83"/>
      <c r="L30" s="83"/>
      <c r="M30" s="93">
        <v>0.10738034447682454</v>
      </c>
      <c r="N30" s="92"/>
      <c r="O30" s="94"/>
      <c r="P30" s="92">
        <v>66.94789999999999</v>
      </c>
      <c r="Q30" s="83"/>
      <c r="R30" s="93">
        <v>2.1128257983320475E-2</v>
      </c>
      <c r="S30" s="93">
        <f>P30/'סכום נכסי הקרן'!$C$43</f>
        <v>1.0417540008638546E-4</v>
      </c>
    </row>
    <row r="31" spans="2:19">
      <c r="B31" s="108" t="s">
        <v>1648</v>
      </c>
      <c r="C31" s="85" t="s">
        <v>1649</v>
      </c>
      <c r="D31" s="98" t="s">
        <v>1613</v>
      </c>
      <c r="E31" s="85" t="s">
        <v>1650</v>
      </c>
      <c r="F31" s="98" t="s">
        <v>587</v>
      </c>
      <c r="G31" s="85" t="s">
        <v>702</v>
      </c>
      <c r="H31" s="85"/>
      <c r="I31" s="118">
        <v>41840</v>
      </c>
      <c r="J31" s="97">
        <v>5.9399999999999995</v>
      </c>
      <c r="K31" s="98" t="s">
        <v>177</v>
      </c>
      <c r="L31" s="99">
        <v>0.03</v>
      </c>
      <c r="M31" s="96">
        <v>0.15340000000000001</v>
      </c>
      <c r="N31" s="95">
        <v>22220.86</v>
      </c>
      <c r="O31" s="97">
        <v>50.04</v>
      </c>
      <c r="P31" s="95">
        <v>42.764859999999999</v>
      </c>
      <c r="Q31" s="96">
        <v>6.2475064712187134E-5</v>
      </c>
      <c r="R31" s="96">
        <v>1.3496270901709875E-2</v>
      </c>
      <c r="S31" s="96">
        <f>P31/'סכום נכסי הקרן'!$C$43</f>
        <v>6.6544976020730483E-5</v>
      </c>
    </row>
    <row r="32" spans="2:19">
      <c r="B32" s="108" t="s">
        <v>1651</v>
      </c>
      <c r="C32" s="85" t="s">
        <v>1652</v>
      </c>
      <c r="D32" s="98" t="s">
        <v>1613</v>
      </c>
      <c r="E32" s="85" t="s">
        <v>1650</v>
      </c>
      <c r="F32" s="98" t="s">
        <v>587</v>
      </c>
      <c r="G32" s="85" t="s">
        <v>702</v>
      </c>
      <c r="H32" s="85"/>
      <c r="I32" s="118">
        <v>41840</v>
      </c>
      <c r="J32" s="97">
        <v>2.94</v>
      </c>
      <c r="K32" s="98" t="s">
        <v>177</v>
      </c>
      <c r="L32" s="99">
        <v>3.4541000000000002E-2</v>
      </c>
      <c r="M32" s="96">
        <v>2.5999999999999995E-2</v>
      </c>
      <c r="N32" s="95">
        <v>6176.66</v>
      </c>
      <c r="O32" s="97">
        <v>101.8</v>
      </c>
      <c r="P32" s="95">
        <v>24.183040000000002</v>
      </c>
      <c r="Q32" s="96">
        <v>1.6632362494195722E-4</v>
      </c>
      <c r="R32" s="96">
        <v>7.6319870816106026E-3</v>
      </c>
      <c r="S32" s="96">
        <f>P32/'סכום נכסי הקרן'!$C$43</f>
        <v>3.7630424065654991E-5</v>
      </c>
    </row>
    <row r="33" spans="2:19">
      <c r="B33" s="109"/>
      <c r="C33" s="85"/>
      <c r="D33" s="85"/>
      <c r="E33" s="85"/>
      <c r="F33" s="85"/>
      <c r="G33" s="85"/>
      <c r="H33" s="85"/>
      <c r="I33" s="85"/>
      <c r="J33" s="97"/>
      <c r="K33" s="85"/>
      <c r="L33" s="85"/>
      <c r="M33" s="96"/>
      <c r="N33" s="95"/>
      <c r="O33" s="97"/>
      <c r="P33" s="85"/>
      <c r="Q33" s="85"/>
      <c r="R33" s="96"/>
      <c r="S33" s="85"/>
    </row>
    <row r="34" spans="2:19" s="126" customFormat="1">
      <c r="B34" s="130" t="s">
        <v>247</v>
      </c>
      <c r="C34" s="122"/>
      <c r="D34" s="122"/>
      <c r="E34" s="122"/>
      <c r="F34" s="122"/>
      <c r="G34" s="122"/>
      <c r="H34" s="122"/>
      <c r="I34" s="122"/>
      <c r="J34" s="125">
        <v>3.9400000000000004</v>
      </c>
      <c r="K34" s="122"/>
      <c r="L34" s="122"/>
      <c r="M34" s="124">
        <v>6.0400000000000002E-2</v>
      </c>
      <c r="N34" s="123"/>
      <c r="O34" s="125"/>
      <c r="P34" s="123">
        <v>598.56067999999993</v>
      </c>
      <c r="Q34" s="122"/>
      <c r="R34" s="124">
        <v>0.18890128690685939</v>
      </c>
      <c r="S34" s="124">
        <f>P34/'סכום נכסי הקרן'!$C$43</f>
        <v>9.3140036229633701E-4</v>
      </c>
    </row>
    <row r="35" spans="2:19">
      <c r="B35" s="107" t="s">
        <v>79</v>
      </c>
      <c r="C35" s="83"/>
      <c r="D35" s="83"/>
      <c r="E35" s="83"/>
      <c r="F35" s="83"/>
      <c r="G35" s="83"/>
      <c r="H35" s="83"/>
      <c r="I35" s="83"/>
      <c r="J35" s="94">
        <v>3.9400000000000004</v>
      </c>
      <c r="K35" s="83"/>
      <c r="L35" s="83"/>
      <c r="M35" s="93">
        <v>6.0400000000000002E-2</v>
      </c>
      <c r="N35" s="92"/>
      <c r="O35" s="94"/>
      <c r="P35" s="92">
        <v>598.56067999999993</v>
      </c>
      <c r="Q35" s="83"/>
      <c r="R35" s="93">
        <v>0.18890128690685939</v>
      </c>
      <c r="S35" s="93">
        <f>P35/'סכום נכסי הקרן'!$C$43</f>
        <v>9.3140036229633701E-4</v>
      </c>
    </row>
    <row r="36" spans="2:19">
      <c r="B36" s="108" t="s">
        <v>1653</v>
      </c>
      <c r="C36" s="85" t="s">
        <v>1654</v>
      </c>
      <c r="D36" s="98" t="s">
        <v>1613</v>
      </c>
      <c r="E36" s="85"/>
      <c r="F36" s="98" t="s">
        <v>1297</v>
      </c>
      <c r="G36" s="85" t="s">
        <v>679</v>
      </c>
      <c r="H36" s="85" t="s">
        <v>1655</v>
      </c>
      <c r="I36" s="118">
        <v>42135</v>
      </c>
      <c r="J36" s="97">
        <v>3.9400000000000004</v>
      </c>
      <c r="K36" s="98" t="s">
        <v>177</v>
      </c>
      <c r="L36" s="99">
        <v>0.06</v>
      </c>
      <c r="M36" s="96">
        <v>6.0400000000000002E-2</v>
      </c>
      <c r="N36" s="95">
        <v>137000</v>
      </c>
      <c r="O36" s="97">
        <v>113.6</v>
      </c>
      <c r="P36" s="95">
        <v>598.56067999999993</v>
      </c>
      <c r="Q36" s="96">
        <v>1.6606060606060607E-4</v>
      </c>
      <c r="R36" s="96">
        <v>0.18890128690685939</v>
      </c>
      <c r="S36" s="96">
        <f>P36/'סכום נכסי הקרן'!$C$43</f>
        <v>9.3140036229633701E-4</v>
      </c>
    </row>
    <row r="37" spans="2:19">
      <c r="B37" s="113"/>
      <c r="C37" s="114"/>
      <c r="D37" s="114"/>
      <c r="E37" s="114"/>
      <c r="F37" s="114"/>
      <c r="G37" s="114"/>
      <c r="H37" s="114"/>
      <c r="I37" s="114"/>
      <c r="J37" s="116"/>
      <c r="K37" s="114"/>
      <c r="L37" s="114"/>
      <c r="M37" s="117"/>
      <c r="N37" s="115"/>
      <c r="O37" s="116"/>
      <c r="P37" s="114"/>
      <c r="Q37" s="114"/>
      <c r="R37" s="117"/>
      <c r="S37" s="114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11" t="s">
        <v>1862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11" t="s">
        <v>125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</row>
    <row r="131" spans="2:19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</row>
    <row r="132" spans="2:19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</row>
    <row r="133" spans="2:19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</row>
    <row r="134" spans="2:19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</row>
    <row r="135" spans="2:19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password="C7AB" sheet="1" objects="1" scenarios="1"/>
  <mergeCells count="2">
    <mergeCell ref="B6:S6"/>
    <mergeCell ref="B7:S7"/>
  </mergeCells>
  <phoneticPr fontId="4" type="noConversion"/>
  <conditionalFormatting sqref="B12:B38 B41:B135">
    <cfRule type="cellIs" dxfId="15" priority="1" operator="equal">
      <formula>"NR3"</formula>
    </cfRule>
  </conditionalFormatting>
  <dataValidations count="1">
    <dataValidation allowBlank="1" showInputMessage="1" showErrorMessage="1" sqref="X1:XFD2 D1:V2 D3:XFD1048576 A1:B1048576 C5:C1048576"/>
  </dataValidations>
  <pageMargins left="0" right="0" top="0.51181102362204722" bottom="0.51181102362204722" header="0" footer="0.23622047244094491"/>
  <pageSetup paperSize="9" scale="66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Q404"/>
  <sheetViews>
    <sheetView rightToLeft="1" zoomScaleNormal="10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33.85546875" style="2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8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95">
      <c r="B1" s="55" t="s">
        <v>193</v>
      </c>
      <c r="C1" s="79" t="s" vm="1">
        <v>252</v>
      </c>
    </row>
    <row r="2" spans="2:95">
      <c r="B2" s="55" t="s">
        <v>192</v>
      </c>
      <c r="C2" s="79" t="s">
        <v>253</v>
      </c>
    </row>
    <row r="3" spans="2:95">
      <c r="B3" s="55" t="s">
        <v>194</v>
      </c>
      <c r="C3" s="79" t="s">
        <v>254</v>
      </c>
    </row>
    <row r="4" spans="2:95">
      <c r="B4" s="55" t="s">
        <v>195</v>
      </c>
      <c r="C4" s="79">
        <v>659</v>
      </c>
    </row>
    <row r="6" spans="2:95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1"/>
    </row>
    <row r="7" spans="2:95" ht="26.25" customHeight="1">
      <c r="B7" s="209" t="s">
        <v>102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1"/>
    </row>
    <row r="8" spans="2:95" s="3" customFormat="1" ht="63">
      <c r="B8" s="20" t="s">
        <v>129</v>
      </c>
      <c r="C8" s="28" t="s">
        <v>52</v>
      </c>
      <c r="D8" s="71" t="s">
        <v>131</v>
      </c>
      <c r="E8" s="71" t="s">
        <v>130</v>
      </c>
      <c r="F8" s="71" t="s">
        <v>73</v>
      </c>
      <c r="G8" s="28" t="s">
        <v>114</v>
      </c>
      <c r="H8" s="28" t="s">
        <v>0</v>
      </c>
      <c r="I8" s="28" t="s">
        <v>118</v>
      </c>
      <c r="J8" s="28" t="s">
        <v>122</v>
      </c>
      <c r="K8" s="28" t="s">
        <v>66</v>
      </c>
      <c r="L8" s="71" t="s">
        <v>196</v>
      </c>
      <c r="M8" s="29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CQ8" s="1"/>
    </row>
    <row r="9" spans="2:95" s="3" customFormat="1" ht="14.25" customHeight="1">
      <c r="B9" s="14"/>
      <c r="C9" s="30"/>
      <c r="D9" s="15"/>
      <c r="E9" s="15"/>
      <c r="F9" s="30"/>
      <c r="G9" s="30"/>
      <c r="H9" s="30" t="s">
        <v>22</v>
      </c>
      <c r="I9" s="30" t="s">
        <v>70</v>
      </c>
      <c r="J9" s="30" t="s">
        <v>23</v>
      </c>
      <c r="K9" s="30" t="s">
        <v>20</v>
      </c>
      <c r="L9" s="30" t="s">
        <v>20</v>
      </c>
      <c r="M9" s="31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CQ9" s="1"/>
    </row>
    <row r="10" spans="2:9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CQ10" s="1"/>
    </row>
    <row r="11" spans="2:95" s="4" customFormat="1" ht="18" customHeight="1">
      <c r="B11" s="128" t="s">
        <v>36</v>
      </c>
      <c r="C11" s="122"/>
      <c r="D11" s="122"/>
      <c r="E11" s="122"/>
      <c r="F11" s="122"/>
      <c r="G11" s="122"/>
      <c r="H11" s="123"/>
      <c r="I11" s="125"/>
      <c r="J11" s="123">
        <v>204.06824</v>
      </c>
      <c r="K11" s="122"/>
      <c r="L11" s="124">
        <v>1</v>
      </c>
      <c r="M11" s="124">
        <f>J11/'סכום נכסי הקרן'!$C$43</f>
        <v>3.1754379968489723E-4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CQ11" s="126"/>
    </row>
    <row r="12" spans="2:95" s="126" customFormat="1" ht="17.25" customHeight="1">
      <c r="B12" s="129" t="s">
        <v>248</v>
      </c>
      <c r="C12" s="122"/>
      <c r="D12" s="122"/>
      <c r="E12" s="122"/>
      <c r="F12" s="122"/>
      <c r="G12" s="122"/>
      <c r="H12" s="123"/>
      <c r="I12" s="125"/>
      <c r="J12" s="123">
        <v>118.57404999999999</v>
      </c>
      <c r="K12" s="122"/>
      <c r="L12" s="124">
        <v>0.58105097588924171</v>
      </c>
      <c r="M12" s="124">
        <f>J12/'סכום נכסי הקרן'!$C$43</f>
        <v>1.8450913469448741E-4</v>
      </c>
    </row>
    <row r="13" spans="2:95" s="146" customFormat="1">
      <c r="B13" s="84" t="s">
        <v>1864</v>
      </c>
      <c r="C13" s="85" t="s">
        <v>1656</v>
      </c>
      <c r="D13" s="98" t="s">
        <v>32</v>
      </c>
      <c r="E13" s="85" t="s">
        <v>1650</v>
      </c>
      <c r="F13" s="98" t="s">
        <v>587</v>
      </c>
      <c r="G13" s="98" t="s">
        <v>177</v>
      </c>
      <c r="H13" s="95">
        <v>341.01000000000005</v>
      </c>
      <c r="I13" s="97">
        <v>5620.3950999999997</v>
      </c>
      <c r="J13" s="95">
        <v>73.712810000000005</v>
      </c>
      <c r="K13" s="96">
        <v>3.4778752469004842E-5</v>
      </c>
      <c r="L13" s="96">
        <v>0.36121647346985503</v>
      </c>
      <c r="M13" s="96">
        <f>J13/'סכום נכסי הקרן'!$C$43</f>
        <v>1.1470205149439664E-4</v>
      </c>
    </row>
    <row r="14" spans="2:95" s="146" customFormat="1">
      <c r="B14" s="84" t="s">
        <v>1865</v>
      </c>
      <c r="C14" s="85">
        <v>4960</v>
      </c>
      <c r="D14" s="98" t="s">
        <v>32</v>
      </c>
      <c r="E14" s="85" t="s">
        <v>1657</v>
      </c>
      <c r="F14" s="98" t="s">
        <v>204</v>
      </c>
      <c r="G14" s="98" t="s">
        <v>179</v>
      </c>
      <c r="H14" s="95">
        <v>10471.59</v>
      </c>
      <c r="I14" s="97">
        <v>100</v>
      </c>
      <c r="J14" s="95">
        <v>44.85924</v>
      </c>
      <c r="K14" s="96">
        <v>1E-3</v>
      </c>
      <c r="L14" s="96">
        <v>0.21982470177622937</v>
      </c>
      <c r="M14" s="96">
        <f>J14/'סכום נכסי הקרן'!$C$43</f>
        <v>6.9803971066623253E-5</v>
      </c>
    </row>
    <row r="15" spans="2:95" s="149" customFormat="1">
      <c r="B15" s="129" t="s">
        <v>247</v>
      </c>
      <c r="C15" s="122"/>
      <c r="D15" s="122"/>
      <c r="E15" s="122"/>
      <c r="F15" s="122"/>
      <c r="G15" s="122"/>
      <c r="H15" s="123"/>
      <c r="I15" s="125"/>
      <c r="J15" s="123">
        <v>85.494190000000003</v>
      </c>
      <c r="K15" s="122"/>
      <c r="L15" s="124">
        <v>0.41894902411075824</v>
      </c>
      <c r="M15" s="124">
        <f>J15/'סכום נכסי הקרן'!$C$43</f>
        <v>1.330346649904098E-4</v>
      </c>
    </row>
    <row r="16" spans="2:95" s="146" customFormat="1">
      <c r="B16" s="84" t="s">
        <v>1866</v>
      </c>
      <c r="C16" s="85">
        <v>4811</v>
      </c>
      <c r="D16" s="98" t="s">
        <v>32</v>
      </c>
      <c r="E16" s="85" t="s">
        <v>1658</v>
      </c>
      <c r="F16" s="98" t="s">
        <v>776</v>
      </c>
      <c r="G16" s="98" t="s">
        <v>177</v>
      </c>
      <c r="H16" s="95">
        <v>7962</v>
      </c>
      <c r="I16" s="97">
        <v>279.1934</v>
      </c>
      <c r="J16" s="95">
        <v>85.494190000000003</v>
      </c>
      <c r="K16" s="96">
        <v>4.1104315032490437E-4</v>
      </c>
      <c r="L16" s="96">
        <v>0.41894902411075824</v>
      </c>
      <c r="M16" s="96">
        <f>J16/'סכום נכסי הקרן'!$C$43</f>
        <v>1.330346649904098E-4</v>
      </c>
    </row>
    <row r="17" spans="2:13">
      <c r="B17" s="101"/>
      <c r="C17" s="85"/>
      <c r="D17" s="85"/>
      <c r="E17" s="85"/>
      <c r="F17" s="85"/>
      <c r="G17" s="85"/>
      <c r="H17" s="95"/>
      <c r="I17" s="97"/>
      <c r="J17" s="85"/>
      <c r="K17" s="85"/>
      <c r="L17" s="96"/>
      <c r="M17" s="85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11" t="s">
        <v>1862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11" t="s">
        <v>125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2"/>
      <c r="C402" s="1"/>
      <c r="D402" s="1"/>
      <c r="E402" s="1"/>
    </row>
    <row r="403" spans="2:5">
      <c r="B403" s="42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7AB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E1:XFD2 C5:C1048576 A1:B1048576 D3:XFD1048576 D1:A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J640"/>
  <sheetViews>
    <sheetView rightToLeft="1" zoomScaleNormal="100" workbookViewId="0">
      <selection activeCell="J26" sqref="J26"/>
    </sheetView>
  </sheetViews>
  <sheetFormatPr defaultColWidth="9.140625" defaultRowHeight="18"/>
  <cols>
    <col min="1" max="1" width="6.28515625" style="1" customWidth="1"/>
    <col min="2" max="2" width="26.7109375" style="2" bestFit="1" customWidth="1"/>
    <col min="3" max="3" width="36.42578125" style="2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6.85546875" style="1" bestFit="1" customWidth="1"/>
    <col min="9" max="9" width="8.5703125" style="1" customWidth="1"/>
    <col min="10" max="10" width="9.140625" style="1" bestFit="1" customWidth="1"/>
    <col min="11" max="11" width="11.42578125" style="1" customWidth="1"/>
    <col min="12" max="12" width="7.5703125" style="3" customWidth="1"/>
    <col min="13" max="23" width="5.7109375" style="1" customWidth="1"/>
    <col min="24" max="16384" width="9.140625" style="1"/>
  </cols>
  <sheetData>
    <row r="1" spans="2:36">
      <c r="B1" s="55" t="s">
        <v>193</v>
      </c>
      <c r="C1" s="79" t="s" vm="1">
        <v>252</v>
      </c>
    </row>
    <row r="2" spans="2:36">
      <c r="B2" s="55" t="s">
        <v>192</v>
      </c>
      <c r="C2" s="79" t="s">
        <v>253</v>
      </c>
    </row>
    <row r="3" spans="2:36">
      <c r="B3" s="55" t="s">
        <v>194</v>
      </c>
      <c r="C3" s="79" t="s">
        <v>254</v>
      </c>
    </row>
    <row r="4" spans="2:36">
      <c r="B4" s="55" t="s">
        <v>195</v>
      </c>
      <c r="C4" s="79">
        <v>659</v>
      </c>
    </row>
    <row r="6" spans="2:36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1"/>
    </row>
    <row r="7" spans="2:36" ht="26.25" customHeight="1">
      <c r="B7" s="209" t="s">
        <v>109</v>
      </c>
      <c r="C7" s="210"/>
      <c r="D7" s="210"/>
      <c r="E7" s="210"/>
      <c r="F7" s="210"/>
      <c r="G7" s="210"/>
      <c r="H7" s="210"/>
      <c r="I7" s="210"/>
      <c r="J7" s="210"/>
      <c r="K7" s="211"/>
    </row>
    <row r="8" spans="2:36" s="3" customFormat="1" ht="63">
      <c r="B8" s="20" t="s">
        <v>129</v>
      </c>
      <c r="C8" s="28" t="s">
        <v>52</v>
      </c>
      <c r="D8" s="28" t="s">
        <v>114</v>
      </c>
      <c r="E8" s="28" t="s">
        <v>115</v>
      </c>
      <c r="F8" s="28" t="s">
        <v>0</v>
      </c>
      <c r="G8" s="28" t="s">
        <v>118</v>
      </c>
      <c r="H8" s="28" t="s">
        <v>122</v>
      </c>
      <c r="I8" s="28" t="s">
        <v>66</v>
      </c>
      <c r="J8" s="71" t="s">
        <v>196</v>
      </c>
      <c r="K8" s="29" t="s">
        <v>198</v>
      </c>
      <c r="AJ8" s="1"/>
    </row>
    <row r="9" spans="2:36" s="3" customFormat="1" ht="21" customHeight="1">
      <c r="B9" s="14"/>
      <c r="C9" s="15"/>
      <c r="D9" s="15"/>
      <c r="E9" s="30" t="s">
        <v>24</v>
      </c>
      <c r="F9" s="30" t="s">
        <v>22</v>
      </c>
      <c r="G9" s="30" t="s">
        <v>70</v>
      </c>
      <c r="H9" s="30" t="s">
        <v>23</v>
      </c>
      <c r="I9" s="30" t="s">
        <v>20</v>
      </c>
      <c r="J9" s="30" t="s">
        <v>20</v>
      </c>
      <c r="K9" s="31" t="s">
        <v>20</v>
      </c>
      <c r="AJ9" s="1"/>
    </row>
    <row r="10" spans="2:36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AJ10" s="1"/>
    </row>
    <row r="11" spans="2:36" s="4" customFormat="1" ht="18" customHeight="1">
      <c r="B11" s="128" t="s">
        <v>1659</v>
      </c>
      <c r="C11" s="122"/>
      <c r="D11" s="122"/>
      <c r="E11" s="122"/>
      <c r="F11" s="123"/>
      <c r="G11" s="125"/>
      <c r="H11" s="123">
        <v>76.774770000000004</v>
      </c>
      <c r="I11" s="122"/>
      <c r="J11" s="124">
        <v>1</v>
      </c>
      <c r="K11" s="124">
        <f>H11/'סכום נכסי הקרן'!$C$43</f>
        <v>1.1946666559055961E-4</v>
      </c>
      <c r="L11" s="3"/>
      <c r="AJ11" s="126"/>
    </row>
    <row r="12" spans="2:36" s="149" customFormat="1" ht="21" customHeight="1">
      <c r="B12" s="129" t="s">
        <v>41</v>
      </c>
      <c r="C12" s="122"/>
      <c r="D12" s="122"/>
      <c r="E12" s="122"/>
      <c r="F12" s="123"/>
      <c r="G12" s="125"/>
      <c r="H12" s="123">
        <f>H13</f>
        <v>32.0991</v>
      </c>
      <c r="I12" s="122"/>
      <c r="J12" s="124">
        <v>0.41809438178714176</v>
      </c>
      <c r="K12" s="124">
        <f>H12/'סכום נכסי הקרן'!$C$43</f>
        <v>4.994834169425622E-5</v>
      </c>
      <c r="L12" s="147"/>
    </row>
    <row r="13" spans="2:36" s="146" customFormat="1">
      <c r="B13" s="102" t="s">
        <v>245</v>
      </c>
      <c r="C13" s="83"/>
      <c r="D13" s="83"/>
      <c r="E13" s="83"/>
      <c r="F13" s="92"/>
      <c r="G13" s="94"/>
      <c r="H13" s="92">
        <f>H14</f>
        <v>32.0991</v>
      </c>
      <c r="I13" s="83"/>
      <c r="J13" s="93">
        <v>0.41809438178714176</v>
      </c>
      <c r="K13" s="93">
        <f>H13/'סכום נכסי הקרן'!$C$43</f>
        <v>4.994834169425622E-5</v>
      </c>
      <c r="L13" s="147"/>
    </row>
    <row r="14" spans="2:36" s="146" customFormat="1">
      <c r="B14" s="88" t="s">
        <v>1660</v>
      </c>
      <c r="C14" s="85">
        <v>5277</v>
      </c>
      <c r="D14" s="98" t="s">
        <v>177</v>
      </c>
      <c r="E14" s="118">
        <v>42545</v>
      </c>
      <c r="F14" s="95">
        <v>8346.1</v>
      </c>
      <c r="G14" s="97">
        <v>100</v>
      </c>
      <c r="H14" s="95">
        <v>32.0991</v>
      </c>
      <c r="I14" s="96">
        <v>4.0000000000000002E-4</v>
      </c>
      <c r="J14" s="96">
        <v>0.41809438178714176</v>
      </c>
      <c r="K14" s="96">
        <f>H14/'סכום נכסי הקרן'!$C$43</f>
        <v>4.994834169425622E-5</v>
      </c>
      <c r="L14" s="147"/>
    </row>
    <row r="15" spans="2:36" s="146" customFormat="1">
      <c r="B15" s="154"/>
      <c r="C15" s="154"/>
      <c r="L15" s="147"/>
    </row>
    <row r="16" spans="2:36" s="146" customFormat="1">
      <c r="B16" s="84"/>
      <c r="C16" s="85"/>
      <c r="D16" s="85"/>
      <c r="E16" s="85"/>
      <c r="F16" s="95"/>
      <c r="G16" s="97"/>
      <c r="H16" s="85"/>
      <c r="I16" s="85"/>
      <c r="J16" s="96"/>
      <c r="K16" s="85"/>
      <c r="L16" s="147"/>
    </row>
    <row r="17" spans="2:12" s="146" customFormat="1">
      <c r="B17" s="82" t="s">
        <v>1922</v>
      </c>
      <c r="C17" s="85"/>
      <c r="D17" s="85"/>
      <c r="E17" s="85"/>
      <c r="F17" s="95"/>
      <c r="G17" s="97"/>
      <c r="H17" s="122">
        <v>44.675669999999997</v>
      </c>
      <c r="I17" s="122"/>
      <c r="J17" s="124">
        <v>0.58190561821285813</v>
      </c>
      <c r="K17" s="124">
        <f>H17/'סכום נכסי הקרן'!$C$43</f>
        <v>6.9518323896303367E-5</v>
      </c>
      <c r="L17" s="147"/>
    </row>
    <row r="18" spans="2:12" s="146" customFormat="1">
      <c r="B18" s="102" t="s">
        <v>245</v>
      </c>
      <c r="C18" s="85"/>
      <c r="D18" s="85"/>
      <c r="E18" s="85"/>
      <c r="F18" s="95"/>
      <c r="G18" s="97"/>
      <c r="H18" s="122">
        <v>44.675669999999997</v>
      </c>
      <c r="I18" s="122"/>
      <c r="J18" s="124">
        <v>0.58190561821285813</v>
      </c>
      <c r="K18" s="124">
        <f>H18/'סכום נכסי הקרן'!$C$43</f>
        <v>6.9518323896303367E-5</v>
      </c>
      <c r="L18" s="147"/>
    </row>
    <row r="19" spans="2:12" s="146" customFormat="1">
      <c r="B19" s="88" t="s">
        <v>1661</v>
      </c>
      <c r="C19" s="85">
        <v>5276</v>
      </c>
      <c r="D19" s="98" t="s">
        <v>177</v>
      </c>
      <c r="E19" s="118">
        <v>42521</v>
      </c>
      <c r="F19" s="95">
        <v>11616.140000000003</v>
      </c>
      <c r="G19" s="97">
        <v>100</v>
      </c>
      <c r="H19" s="95">
        <v>44.675669999999997</v>
      </c>
      <c r="I19" s="96">
        <v>0</v>
      </c>
      <c r="J19" s="96">
        <v>0.58190561821285813</v>
      </c>
      <c r="K19" s="96">
        <f>H19/'סכום נכסי הקרן'!$C$43</f>
        <v>6.9518323896303367E-5</v>
      </c>
      <c r="L19" s="147"/>
    </row>
    <row r="20" spans="2:12">
      <c r="B20" s="84"/>
      <c r="C20" s="85"/>
      <c r="D20" s="85"/>
      <c r="E20" s="85"/>
      <c r="F20" s="95"/>
      <c r="G20" s="97"/>
      <c r="H20" s="85"/>
      <c r="I20" s="85"/>
      <c r="J20" s="96"/>
      <c r="K20" s="85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2">
      <c r="B23" s="111" t="s">
        <v>1862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2">
      <c r="B24" s="111" t="s">
        <v>125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2" ht="16.5" customHeight="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2" ht="16.5" customHeight="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2" ht="16.5" customHeight="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</sheetData>
  <sheetProtection password="C7AB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O1:XFD2 A1:A1048576 C5:C14 B16:L1048576 D3:L14 B1:B14 M3:XFD1048576 D1:M2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34.2851562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193</v>
      </c>
      <c r="C1" s="79" t="s" vm="1">
        <v>252</v>
      </c>
    </row>
    <row r="2" spans="2:59">
      <c r="B2" s="55" t="s">
        <v>192</v>
      </c>
      <c r="C2" s="79" t="s">
        <v>253</v>
      </c>
    </row>
    <row r="3" spans="2:59">
      <c r="B3" s="55" t="s">
        <v>194</v>
      </c>
      <c r="C3" s="79" t="s">
        <v>254</v>
      </c>
    </row>
    <row r="4" spans="2:59">
      <c r="B4" s="55" t="s">
        <v>195</v>
      </c>
      <c r="C4" s="79">
        <v>659</v>
      </c>
    </row>
    <row r="6" spans="2:59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</row>
    <row r="7" spans="2:59" ht="26.25" customHeight="1">
      <c r="B7" s="209" t="s">
        <v>110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2:59" s="3" customFormat="1" ht="78.75">
      <c r="B8" s="20" t="s">
        <v>129</v>
      </c>
      <c r="C8" s="28" t="s">
        <v>52</v>
      </c>
      <c r="D8" s="71" t="s">
        <v>73</v>
      </c>
      <c r="E8" s="28" t="s">
        <v>114</v>
      </c>
      <c r="F8" s="28" t="s">
        <v>115</v>
      </c>
      <c r="G8" s="28" t="s">
        <v>0</v>
      </c>
      <c r="H8" s="28" t="s">
        <v>118</v>
      </c>
      <c r="I8" s="28" t="s">
        <v>122</v>
      </c>
      <c r="J8" s="28" t="s">
        <v>66</v>
      </c>
      <c r="K8" s="71" t="s">
        <v>196</v>
      </c>
      <c r="L8" s="29" t="s">
        <v>198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70</v>
      </c>
      <c r="I9" s="15" t="s">
        <v>23</v>
      </c>
      <c r="J9" s="30" t="s">
        <v>20</v>
      </c>
      <c r="K9" s="30" t="s">
        <v>20</v>
      </c>
      <c r="L9" s="31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128" t="s">
        <v>55</v>
      </c>
      <c r="C11" s="122"/>
      <c r="D11" s="122"/>
      <c r="E11" s="122"/>
      <c r="F11" s="122"/>
      <c r="G11" s="123"/>
      <c r="H11" s="125"/>
      <c r="I11" s="123">
        <v>0.98774000000000006</v>
      </c>
      <c r="J11" s="122"/>
      <c r="K11" s="124">
        <v>1</v>
      </c>
      <c r="L11" s="124">
        <f>I11/'סכום נכסי הקרן'!$C$43</f>
        <v>1.5369893556231995E-6</v>
      </c>
      <c r="M11" s="126"/>
      <c r="N11" s="126"/>
      <c r="O11" s="126"/>
      <c r="P11" s="126"/>
      <c r="BG11" s="126"/>
    </row>
    <row r="12" spans="2:59" s="126" customFormat="1" ht="21" customHeight="1">
      <c r="B12" s="129" t="s">
        <v>1662</v>
      </c>
      <c r="C12" s="122"/>
      <c r="D12" s="122"/>
      <c r="E12" s="122"/>
      <c r="F12" s="122"/>
      <c r="G12" s="123"/>
      <c r="H12" s="125"/>
      <c r="I12" s="123">
        <v>0.98774000000000006</v>
      </c>
      <c r="J12" s="122"/>
      <c r="K12" s="124">
        <v>1</v>
      </c>
      <c r="L12" s="124">
        <f>I12/'סכום נכסי הקרן'!$C$43</f>
        <v>1.5369893556231995E-6</v>
      </c>
    </row>
    <row r="13" spans="2:59" s="146" customFormat="1">
      <c r="B13" s="84" t="s">
        <v>1663</v>
      </c>
      <c r="C13" s="85" t="s">
        <v>1664</v>
      </c>
      <c r="D13" s="98" t="s">
        <v>949</v>
      </c>
      <c r="E13" s="98" t="s">
        <v>178</v>
      </c>
      <c r="F13" s="118">
        <v>41546</v>
      </c>
      <c r="G13" s="95">
        <v>428</v>
      </c>
      <c r="H13" s="97">
        <v>0</v>
      </c>
      <c r="I13" s="97">
        <v>0</v>
      </c>
      <c r="J13" s="85"/>
      <c r="K13" s="96">
        <v>0</v>
      </c>
      <c r="L13" s="96">
        <f>I13/'סכום נכסי הקרן'!$C$43</f>
        <v>0</v>
      </c>
    </row>
    <row r="14" spans="2:59" s="146" customFormat="1">
      <c r="B14" s="84" t="s">
        <v>1665</v>
      </c>
      <c r="C14" s="85" t="s">
        <v>1666</v>
      </c>
      <c r="D14" s="98" t="s">
        <v>942</v>
      </c>
      <c r="E14" s="98" t="s">
        <v>178</v>
      </c>
      <c r="F14" s="118">
        <v>41879</v>
      </c>
      <c r="G14" s="95">
        <v>48000</v>
      </c>
      <c r="H14" s="97">
        <v>0</v>
      </c>
      <c r="I14" s="97">
        <v>0</v>
      </c>
      <c r="J14" s="96">
        <v>1.4072691432140867E-3</v>
      </c>
      <c r="K14" s="96">
        <v>0</v>
      </c>
      <c r="L14" s="96">
        <f>I14/'סכום נכסי הקרן'!$C$43</f>
        <v>0</v>
      </c>
    </row>
    <row r="15" spans="2:59" s="146" customFormat="1">
      <c r="B15" s="84" t="s">
        <v>1667</v>
      </c>
      <c r="C15" s="85" t="s">
        <v>1668</v>
      </c>
      <c r="D15" s="98" t="s">
        <v>942</v>
      </c>
      <c r="E15" s="98" t="s">
        <v>178</v>
      </c>
      <c r="F15" s="118">
        <v>41660</v>
      </c>
      <c r="G15" s="95">
        <v>5490</v>
      </c>
      <c r="H15" s="97">
        <v>0.1799</v>
      </c>
      <c r="I15" s="95">
        <v>0.98774000000000006</v>
      </c>
      <c r="J15" s="96">
        <v>1.3122995695466185E-3</v>
      </c>
      <c r="K15" s="96">
        <v>1</v>
      </c>
      <c r="L15" s="96">
        <f>I15/'סכום נכסי הקרן'!$C$43</f>
        <v>1.5369893556231995E-6</v>
      </c>
    </row>
    <row r="16" spans="2:59" s="149" customFormat="1">
      <c r="B16" s="129" t="s">
        <v>249</v>
      </c>
      <c r="C16" s="122"/>
      <c r="D16" s="122"/>
      <c r="E16" s="122"/>
      <c r="F16" s="122"/>
      <c r="G16" s="123"/>
      <c r="H16" s="125"/>
      <c r="I16" s="123">
        <v>0</v>
      </c>
      <c r="J16" s="122"/>
      <c r="K16" s="124"/>
      <c r="L16" s="124">
        <f>I16/'סכום נכסי הקרן'!$C$43</f>
        <v>0</v>
      </c>
    </row>
    <row r="17" spans="2:12" s="146" customFormat="1">
      <c r="B17" s="84" t="s">
        <v>1669</v>
      </c>
      <c r="C17" s="85" t="s">
        <v>1670</v>
      </c>
      <c r="D17" s="98" t="s">
        <v>942</v>
      </c>
      <c r="E17" s="98" t="s">
        <v>177</v>
      </c>
      <c r="F17" s="158">
        <v>40570</v>
      </c>
      <c r="G17" s="95">
        <v>1093</v>
      </c>
      <c r="H17" s="97">
        <v>0</v>
      </c>
      <c r="I17" s="97">
        <v>0</v>
      </c>
      <c r="J17" s="96">
        <v>1.320050860001662E-4</v>
      </c>
      <c r="K17" s="96">
        <v>0</v>
      </c>
      <c r="L17" s="96">
        <f>I17/'סכום נכסי הקרן'!$C$43</f>
        <v>0</v>
      </c>
    </row>
    <row r="18" spans="2:12" s="146" customFormat="1">
      <c r="B18" s="101"/>
      <c r="C18" s="85"/>
      <c r="D18" s="85"/>
      <c r="E18" s="85"/>
      <c r="F18" s="85"/>
      <c r="G18" s="95"/>
      <c r="H18" s="97"/>
      <c r="I18" s="85"/>
      <c r="J18" s="85"/>
      <c r="K18" s="96"/>
      <c r="L18" s="85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1" t="s">
        <v>1862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11" t="s">
        <v>125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7AB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1:XFD2 D1:AF2 D3:XFD1048576"/>
  </dataValidations>
  <pageMargins left="0" right="0" top="0.5" bottom="0.5" header="0" footer="0.25"/>
  <pageSetup paperSize="9" scale="8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97</v>
      </c>
      <c r="C6" s="12" t="s">
        <v>52</v>
      </c>
      <c r="E6" s="12" t="s">
        <v>130</v>
      </c>
      <c r="I6" s="12" t="s">
        <v>15</v>
      </c>
      <c r="J6" s="12" t="s">
        <v>74</v>
      </c>
      <c r="M6" s="12" t="s">
        <v>114</v>
      </c>
      <c r="Q6" s="12" t="s">
        <v>17</v>
      </c>
      <c r="R6" s="12" t="s">
        <v>19</v>
      </c>
      <c r="U6" s="12" t="s">
        <v>69</v>
      </c>
      <c r="W6" s="13" t="s">
        <v>65</v>
      </c>
    </row>
    <row r="7" spans="2:25" ht="18">
      <c r="B7" s="51" t="str">
        <f>'תעודות התחייבות ממשלתיות'!B6:Q6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99</v>
      </c>
      <c r="C8" s="28" t="s">
        <v>52</v>
      </c>
      <c r="D8" s="28" t="s">
        <v>133</v>
      </c>
      <c r="I8" s="28" t="s">
        <v>15</v>
      </c>
      <c r="J8" s="28" t="s">
        <v>74</v>
      </c>
      <c r="K8" s="28" t="s">
        <v>115</v>
      </c>
      <c r="L8" s="28" t="s">
        <v>18</v>
      </c>
      <c r="M8" s="28" t="s">
        <v>114</v>
      </c>
      <c r="Q8" s="28" t="s">
        <v>17</v>
      </c>
      <c r="R8" s="28" t="s">
        <v>19</v>
      </c>
      <c r="S8" s="28" t="s">
        <v>0</v>
      </c>
      <c r="T8" s="28" t="s">
        <v>118</v>
      </c>
      <c r="U8" s="28" t="s">
        <v>69</v>
      </c>
      <c r="V8" s="28" t="s">
        <v>66</v>
      </c>
      <c r="W8" s="29" t="s">
        <v>124</v>
      </c>
    </row>
    <row r="9" spans="2:25" ht="31.5">
      <c r="B9" s="47" t="str">
        <f>'תעודות חוב מסחריות '!B7:T7</f>
        <v>2. תעודות חוב מסחריות</v>
      </c>
      <c r="C9" s="12" t="s">
        <v>52</v>
      </c>
      <c r="D9" s="12" t="s">
        <v>133</v>
      </c>
      <c r="E9" s="40" t="s">
        <v>130</v>
      </c>
      <c r="G9" s="12" t="s">
        <v>73</v>
      </c>
      <c r="I9" s="12" t="s">
        <v>15</v>
      </c>
      <c r="J9" s="12" t="s">
        <v>74</v>
      </c>
      <c r="K9" s="12" t="s">
        <v>115</v>
      </c>
      <c r="L9" s="12" t="s">
        <v>18</v>
      </c>
      <c r="M9" s="12" t="s">
        <v>114</v>
      </c>
      <c r="Q9" s="12" t="s">
        <v>17</v>
      </c>
      <c r="R9" s="12" t="s">
        <v>19</v>
      </c>
      <c r="S9" s="12" t="s">
        <v>0</v>
      </c>
      <c r="T9" s="12" t="s">
        <v>118</v>
      </c>
      <c r="U9" s="12" t="s">
        <v>69</v>
      </c>
      <c r="V9" s="12" t="s">
        <v>66</v>
      </c>
      <c r="W9" s="37" t="s">
        <v>124</v>
      </c>
    </row>
    <row r="10" spans="2:25" ht="31.5">
      <c r="B10" s="47" t="str">
        <f>'אג"ח קונצרני'!B7:T7</f>
        <v>3. אג"ח קונצרני</v>
      </c>
      <c r="C10" s="28" t="s">
        <v>52</v>
      </c>
      <c r="D10" s="12" t="s">
        <v>133</v>
      </c>
      <c r="E10" s="40" t="s">
        <v>130</v>
      </c>
      <c r="G10" s="28" t="s">
        <v>73</v>
      </c>
      <c r="I10" s="28" t="s">
        <v>15</v>
      </c>
      <c r="J10" s="28" t="s">
        <v>74</v>
      </c>
      <c r="K10" s="28" t="s">
        <v>115</v>
      </c>
      <c r="L10" s="28" t="s">
        <v>18</v>
      </c>
      <c r="M10" s="28" t="s">
        <v>114</v>
      </c>
      <c r="Q10" s="28" t="s">
        <v>17</v>
      </c>
      <c r="R10" s="28" t="s">
        <v>19</v>
      </c>
      <c r="S10" s="28" t="s">
        <v>0</v>
      </c>
      <c r="T10" s="28" t="s">
        <v>118</v>
      </c>
      <c r="U10" s="28" t="s">
        <v>69</v>
      </c>
      <c r="V10" s="12" t="s">
        <v>66</v>
      </c>
      <c r="W10" s="29" t="s">
        <v>124</v>
      </c>
    </row>
    <row r="11" spans="2:25" ht="31.5">
      <c r="B11" s="47" t="str">
        <f>מניות!B7</f>
        <v>4. מניות</v>
      </c>
      <c r="C11" s="28" t="s">
        <v>52</v>
      </c>
      <c r="D11" s="12" t="s">
        <v>133</v>
      </c>
      <c r="E11" s="40" t="s">
        <v>130</v>
      </c>
      <c r="H11" s="28" t="s">
        <v>114</v>
      </c>
      <c r="S11" s="28" t="s">
        <v>0</v>
      </c>
      <c r="T11" s="12" t="s">
        <v>118</v>
      </c>
      <c r="U11" s="12" t="s">
        <v>69</v>
      </c>
      <c r="V11" s="12" t="s">
        <v>66</v>
      </c>
      <c r="W11" s="13" t="s">
        <v>124</v>
      </c>
    </row>
    <row r="12" spans="2:25" ht="31.5">
      <c r="B12" s="47" t="str">
        <f>'תעודות סל'!B7:M7</f>
        <v>5. תעודות סל</v>
      </c>
      <c r="C12" s="28" t="s">
        <v>52</v>
      </c>
      <c r="D12" s="12" t="s">
        <v>133</v>
      </c>
      <c r="E12" s="40" t="s">
        <v>130</v>
      </c>
      <c r="H12" s="28" t="s">
        <v>114</v>
      </c>
      <c r="S12" s="28" t="s">
        <v>0</v>
      </c>
      <c r="T12" s="28" t="s">
        <v>118</v>
      </c>
      <c r="U12" s="28" t="s">
        <v>69</v>
      </c>
      <c r="V12" s="28" t="s">
        <v>66</v>
      </c>
      <c r="W12" s="29" t="s">
        <v>124</v>
      </c>
    </row>
    <row r="13" spans="2:25" ht="31.5">
      <c r="B13" s="47" t="str">
        <f>'קרנות נאמנות'!B7:O7</f>
        <v>6. קרנות נאמנות</v>
      </c>
      <c r="C13" s="28" t="s">
        <v>52</v>
      </c>
      <c r="D13" s="28" t="s">
        <v>133</v>
      </c>
      <c r="G13" s="28" t="s">
        <v>73</v>
      </c>
      <c r="H13" s="28" t="s">
        <v>114</v>
      </c>
      <c r="S13" s="28" t="s">
        <v>0</v>
      </c>
      <c r="T13" s="28" t="s">
        <v>118</v>
      </c>
      <c r="U13" s="28" t="s">
        <v>69</v>
      </c>
      <c r="V13" s="28" t="s">
        <v>66</v>
      </c>
      <c r="W13" s="29" t="s">
        <v>124</v>
      </c>
    </row>
    <row r="14" spans="2:25" ht="31.5">
      <c r="B14" s="47" t="str">
        <f>'כתבי אופציה'!B7:L7</f>
        <v>7. כתבי אופציה</v>
      </c>
      <c r="C14" s="28" t="s">
        <v>52</v>
      </c>
      <c r="D14" s="28" t="s">
        <v>133</v>
      </c>
      <c r="G14" s="28" t="s">
        <v>73</v>
      </c>
      <c r="H14" s="28" t="s">
        <v>114</v>
      </c>
      <c r="S14" s="28" t="s">
        <v>0</v>
      </c>
      <c r="T14" s="28" t="s">
        <v>118</v>
      </c>
      <c r="U14" s="28" t="s">
        <v>69</v>
      </c>
      <c r="V14" s="28" t="s">
        <v>66</v>
      </c>
      <c r="W14" s="29" t="s">
        <v>124</v>
      </c>
    </row>
    <row r="15" spans="2:25" ht="31.5">
      <c r="B15" s="47" t="str">
        <f>אופציות!B7</f>
        <v>8. אופציות</v>
      </c>
      <c r="C15" s="28" t="s">
        <v>52</v>
      </c>
      <c r="D15" s="28" t="s">
        <v>133</v>
      </c>
      <c r="G15" s="28" t="s">
        <v>73</v>
      </c>
      <c r="H15" s="28" t="s">
        <v>114</v>
      </c>
      <c r="S15" s="28" t="s">
        <v>0</v>
      </c>
      <c r="T15" s="28" t="s">
        <v>118</v>
      </c>
      <c r="U15" s="28" t="s">
        <v>69</v>
      </c>
      <c r="V15" s="28" t="s">
        <v>66</v>
      </c>
      <c r="W15" s="29" t="s">
        <v>124</v>
      </c>
    </row>
    <row r="16" spans="2:25" ht="31.5">
      <c r="B16" s="47" t="str">
        <f>'חוזים עתידיים'!B7:I7</f>
        <v>9. חוזים עתידיים</v>
      </c>
      <c r="C16" s="28" t="s">
        <v>52</v>
      </c>
      <c r="D16" s="28" t="s">
        <v>133</v>
      </c>
      <c r="G16" s="28" t="s">
        <v>73</v>
      </c>
      <c r="H16" s="28" t="s">
        <v>114</v>
      </c>
      <c r="S16" s="28" t="s">
        <v>0</v>
      </c>
      <c r="T16" s="29" t="s">
        <v>118</v>
      </c>
    </row>
    <row r="17" spans="2:25" ht="31.5">
      <c r="B17" s="47" t="str">
        <f>'מוצרים מובנים'!B7:Q7</f>
        <v>10. מוצרים מובנים</v>
      </c>
      <c r="C17" s="28" t="s">
        <v>52</v>
      </c>
      <c r="F17" s="12" t="s">
        <v>58</v>
      </c>
      <c r="I17" s="28" t="s">
        <v>15</v>
      </c>
      <c r="J17" s="28" t="s">
        <v>74</v>
      </c>
      <c r="K17" s="28" t="s">
        <v>115</v>
      </c>
      <c r="L17" s="28" t="s">
        <v>18</v>
      </c>
      <c r="M17" s="28" t="s">
        <v>114</v>
      </c>
      <c r="Q17" s="28" t="s">
        <v>17</v>
      </c>
      <c r="R17" s="28" t="s">
        <v>19</v>
      </c>
      <c r="S17" s="28" t="s">
        <v>0</v>
      </c>
      <c r="T17" s="28" t="s">
        <v>118</v>
      </c>
      <c r="U17" s="28" t="s">
        <v>69</v>
      </c>
      <c r="V17" s="28" t="s">
        <v>66</v>
      </c>
      <c r="W17" s="29" t="s">
        <v>124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8" t="s">
        <v>52</v>
      </c>
      <c r="I19" s="28" t="s">
        <v>15</v>
      </c>
      <c r="J19" s="28" t="s">
        <v>74</v>
      </c>
      <c r="K19" s="28" t="s">
        <v>115</v>
      </c>
      <c r="L19" s="28" t="s">
        <v>18</v>
      </c>
      <c r="M19" s="28" t="s">
        <v>114</v>
      </c>
      <c r="Q19" s="28" t="s">
        <v>17</v>
      </c>
      <c r="R19" s="28" t="s">
        <v>19</v>
      </c>
      <c r="S19" s="28" t="s">
        <v>0</v>
      </c>
      <c r="T19" s="28" t="s">
        <v>118</v>
      </c>
      <c r="U19" s="28" t="s">
        <v>122</v>
      </c>
      <c r="V19" s="28" t="s">
        <v>66</v>
      </c>
      <c r="W19" s="29" t="s">
        <v>124</v>
      </c>
    </row>
    <row r="20" spans="2:25" ht="31.5">
      <c r="B20" s="47" t="str">
        <f>'לא סחיר - תעודות חוב מסחריות'!B7:S7</f>
        <v>2. תעודות חוב מסחריות</v>
      </c>
      <c r="C20" s="28" t="s">
        <v>52</v>
      </c>
      <c r="D20" s="40" t="s">
        <v>131</v>
      </c>
      <c r="E20" s="40" t="s">
        <v>130</v>
      </c>
      <c r="G20" s="28" t="s">
        <v>73</v>
      </c>
      <c r="I20" s="28" t="s">
        <v>15</v>
      </c>
      <c r="J20" s="28" t="s">
        <v>74</v>
      </c>
      <c r="K20" s="28" t="s">
        <v>115</v>
      </c>
      <c r="L20" s="28" t="s">
        <v>18</v>
      </c>
      <c r="M20" s="28" t="s">
        <v>114</v>
      </c>
      <c r="Q20" s="28" t="s">
        <v>17</v>
      </c>
      <c r="R20" s="28" t="s">
        <v>19</v>
      </c>
      <c r="S20" s="28" t="s">
        <v>0</v>
      </c>
      <c r="T20" s="28" t="s">
        <v>118</v>
      </c>
      <c r="U20" s="28" t="s">
        <v>122</v>
      </c>
      <c r="V20" s="28" t="s">
        <v>66</v>
      </c>
      <c r="W20" s="29" t="s">
        <v>124</v>
      </c>
    </row>
    <row r="21" spans="2:25" ht="31.5">
      <c r="B21" s="47" t="str">
        <f>'לא סחיר - אג"ח קונצרני'!B7:S7</f>
        <v>3. אג"ח קונצרני</v>
      </c>
      <c r="C21" s="28" t="s">
        <v>52</v>
      </c>
      <c r="D21" s="40" t="s">
        <v>131</v>
      </c>
      <c r="E21" s="40" t="s">
        <v>130</v>
      </c>
      <c r="G21" s="28" t="s">
        <v>73</v>
      </c>
      <c r="I21" s="28" t="s">
        <v>15</v>
      </c>
      <c r="J21" s="28" t="s">
        <v>74</v>
      </c>
      <c r="K21" s="28" t="s">
        <v>115</v>
      </c>
      <c r="L21" s="28" t="s">
        <v>18</v>
      </c>
      <c r="M21" s="28" t="s">
        <v>114</v>
      </c>
      <c r="Q21" s="28" t="s">
        <v>17</v>
      </c>
      <c r="R21" s="28" t="s">
        <v>19</v>
      </c>
      <c r="S21" s="28" t="s">
        <v>0</v>
      </c>
      <c r="T21" s="28" t="s">
        <v>118</v>
      </c>
      <c r="U21" s="28" t="s">
        <v>122</v>
      </c>
      <c r="V21" s="28" t="s">
        <v>66</v>
      </c>
      <c r="W21" s="29" t="s">
        <v>124</v>
      </c>
    </row>
    <row r="22" spans="2:25" ht="31.5">
      <c r="B22" s="47" t="str">
        <f>'לא סחיר - מניות'!B7:M7</f>
        <v>4. מניות</v>
      </c>
      <c r="C22" s="28" t="s">
        <v>52</v>
      </c>
      <c r="D22" s="40" t="s">
        <v>131</v>
      </c>
      <c r="E22" s="40" t="s">
        <v>130</v>
      </c>
      <c r="G22" s="28" t="s">
        <v>73</v>
      </c>
      <c r="H22" s="28" t="s">
        <v>114</v>
      </c>
      <c r="S22" s="28" t="s">
        <v>0</v>
      </c>
      <c r="T22" s="28" t="s">
        <v>118</v>
      </c>
      <c r="U22" s="28" t="s">
        <v>122</v>
      </c>
      <c r="V22" s="28" t="s">
        <v>66</v>
      </c>
      <c r="W22" s="29" t="s">
        <v>124</v>
      </c>
    </row>
    <row r="23" spans="2:25" ht="31.5">
      <c r="B23" s="47" t="str">
        <f>'לא סחיר - קרנות השקעה'!B7:K7</f>
        <v>5. קרנות השקעה</v>
      </c>
      <c r="C23" s="28" t="s">
        <v>52</v>
      </c>
      <c r="G23" s="28" t="s">
        <v>73</v>
      </c>
      <c r="H23" s="28" t="s">
        <v>114</v>
      </c>
      <c r="K23" s="28" t="s">
        <v>115</v>
      </c>
      <c r="S23" s="28" t="s">
        <v>0</v>
      </c>
      <c r="T23" s="28" t="s">
        <v>118</v>
      </c>
      <c r="U23" s="28" t="s">
        <v>122</v>
      </c>
      <c r="V23" s="28" t="s">
        <v>66</v>
      </c>
      <c r="W23" s="29" t="s">
        <v>124</v>
      </c>
    </row>
    <row r="24" spans="2:25" ht="31.5">
      <c r="B24" s="47" t="str">
        <f>'לא סחיר - כתבי אופציה'!B7:L7</f>
        <v>6. כתבי אופציה</v>
      </c>
      <c r="C24" s="28" t="s">
        <v>52</v>
      </c>
      <c r="G24" s="28" t="s">
        <v>73</v>
      </c>
      <c r="H24" s="28" t="s">
        <v>114</v>
      </c>
      <c r="K24" s="28" t="s">
        <v>115</v>
      </c>
      <c r="S24" s="28" t="s">
        <v>0</v>
      </c>
      <c r="T24" s="28" t="s">
        <v>118</v>
      </c>
      <c r="U24" s="28" t="s">
        <v>122</v>
      </c>
      <c r="V24" s="28" t="s">
        <v>66</v>
      </c>
      <c r="W24" s="29" t="s">
        <v>124</v>
      </c>
    </row>
    <row r="25" spans="2:25" ht="31.5">
      <c r="B25" s="47" t="str">
        <f>'לא סחיר - אופציות'!B7:L7</f>
        <v>7. אופציות</v>
      </c>
      <c r="C25" s="28" t="s">
        <v>52</v>
      </c>
      <c r="G25" s="28" t="s">
        <v>73</v>
      </c>
      <c r="H25" s="28" t="s">
        <v>114</v>
      </c>
      <c r="K25" s="28" t="s">
        <v>115</v>
      </c>
      <c r="S25" s="28" t="s">
        <v>0</v>
      </c>
      <c r="T25" s="28" t="s">
        <v>118</v>
      </c>
      <c r="U25" s="28" t="s">
        <v>122</v>
      </c>
      <c r="V25" s="28" t="s">
        <v>66</v>
      </c>
      <c r="W25" s="29" t="s">
        <v>124</v>
      </c>
    </row>
    <row r="26" spans="2:25" ht="31.5">
      <c r="B26" s="47" t="str">
        <f>'לא סחיר - חוזים עתידיים'!B7:K7</f>
        <v>8. חוזים עתידיים</v>
      </c>
      <c r="C26" s="28" t="s">
        <v>52</v>
      </c>
      <c r="G26" s="28" t="s">
        <v>73</v>
      </c>
      <c r="H26" s="28" t="s">
        <v>114</v>
      </c>
      <c r="K26" s="28" t="s">
        <v>115</v>
      </c>
      <c r="S26" s="28" t="s">
        <v>0</v>
      </c>
      <c r="T26" s="28" t="s">
        <v>118</v>
      </c>
      <c r="U26" s="28" t="s">
        <v>122</v>
      </c>
      <c r="V26" s="29" t="s">
        <v>124</v>
      </c>
    </row>
    <row r="27" spans="2:25" ht="31.5">
      <c r="B27" s="47" t="str">
        <f>'לא סחיר - מוצרים מובנים'!B7:Q7</f>
        <v>9. מוצרים מובנים</v>
      </c>
      <c r="C27" s="28" t="s">
        <v>52</v>
      </c>
      <c r="F27" s="28" t="s">
        <v>58</v>
      </c>
      <c r="I27" s="28" t="s">
        <v>15</v>
      </c>
      <c r="J27" s="28" t="s">
        <v>74</v>
      </c>
      <c r="K27" s="28" t="s">
        <v>115</v>
      </c>
      <c r="L27" s="28" t="s">
        <v>18</v>
      </c>
      <c r="M27" s="28" t="s">
        <v>114</v>
      </c>
      <c r="Q27" s="28" t="s">
        <v>17</v>
      </c>
      <c r="R27" s="28" t="s">
        <v>19</v>
      </c>
      <c r="S27" s="28" t="s">
        <v>0</v>
      </c>
      <c r="T27" s="28" t="s">
        <v>118</v>
      </c>
      <c r="U27" s="28" t="s">
        <v>122</v>
      </c>
      <c r="V27" s="28" t="s">
        <v>66</v>
      </c>
      <c r="W27" s="29" t="s">
        <v>124</v>
      </c>
    </row>
    <row r="28" spans="2:25" ht="31.5">
      <c r="B28" s="51" t="str">
        <f>הלוואות!B6</f>
        <v>1.ד. הלוואות:</v>
      </c>
      <c r="C28" s="28" t="s">
        <v>52</v>
      </c>
      <c r="I28" s="28" t="s">
        <v>15</v>
      </c>
      <c r="J28" s="28" t="s">
        <v>74</v>
      </c>
      <c r="L28" s="28" t="s">
        <v>18</v>
      </c>
      <c r="M28" s="28" t="s">
        <v>114</v>
      </c>
      <c r="Q28" s="12" t="s">
        <v>44</v>
      </c>
      <c r="R28" s="28" t="s">
        <v>19</v>
      </c>
      <c r="S28" s="28" t="s">
        <v>0</v>
      </c>
      <c r="T28" s="28" t="s">
        <v>118</v>
      </c>
      <c r="U28" s="28" t="s">
        <v>122</v>
      </c>
      <c r="V28" s="29" t="s">
        <v>124</v>
      </c>
    </row>
    <row r="29" spans="2:25" ht="47.25">
      <c r="B29" s="51" t="str">
        <f>'פקדונות מעל 3 חודשים'!B6:O6</f>
        <v>1.ה. פקדונות מעל 3 חודשים:</v>
      </c>
      <c r="C29" s="28" t="s">
        <v>52</v>
      </c>
      <c r="E29" s="28" t="s">
        <v>130</v>
      </c>
      <c r="I29" s="28" t="s">
        <v>15</v>
      </c>
      <c r="J29" s="28" t="s">
        <v>74</v>
      </c>
      <c r="L29" s="28" t="s">
        <v>18</v>
      </c>
      <c r="M29" s="28" t="s">
        <v>114</v>
      </c>
      <c r="O29" s="48" t="s">
        <v>60</v>
      </c>
      <c r="P29" s="49"/>
      <c r="R29" s="28" t="s">
        <v>19</v>
      </c>
      <c r="S29" s="28" t="s">
        <v>0</v>
      </c>
      <c r="T29" s="28" t="s">
        <v>118</v>
      </c>
      <c r="U29" s="28" t="s">
        <v>122</v>
      </c>
      <c r="V29" s="29" t="s">
        <v>124</v>
      </c>
    </row>
    <row r="30" spans="2:25" ht="63">
      <c r="B30" s="51" t="str">
        <f>'זכויות מקרקעין'!B6</f>
        <v>1. ו. זכויות במקרקעין:</v>
      </c>
      <c r="C30" s="12" t="s">
        <v>62</v>
      </c>
      <c r="N30" s="48" t="s">
        <v>98</v>
      </c>
      <c r="P30" s="49" t="s">
        <v>63</v>
      </c>
      <c r="U30" s="28" t="s">
        <v>122</v>
      </c>
      <c r="V30" s="13" t="s">
        <v>65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64</v>
      </c>
      <c r="R31" s="12" t="s">
        <v>61</v>
      </c>
      <c r="U31" s="28" t="s">
        <v>122</v>
      </c>
      <c r="V31" s="13" t="s">
        <v>65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120</v>
      </c>
      <c r="Y32" s="13" t="s">
        <v>119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zoomScaleNormal="100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193</v>
      </c>
      <c r="C1" s="79" t="s" vm="1">
        <v>252</v>
      </c>
    </row>
    <row r="2" spans="2:54">
      <c r="B2" s="55" t="s">
        <v>192</v>
      </c>
      <c r="C2" s="79" t="s">
        <v>253</v>
      </c>
    </row>
    <row r="3" spans="2:54">
      <c r="B3" s="55" t="s">
        <v>194</v>
      </c>
      <c r="C3" s="79" t="s">
        <v>254</v>
      </c>
    </row>
    <row r="4" spans="2:54">
      <c r="B4" s="55" t="s">
        <v>195</v>
      </c>
      <c r="C4" s="79">
        <v>659</v>
      </c>
    </row>
    <row r="6" spans="2:54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</row>
    <row r="7" spans="2:54" ht="26.25" customHeight="1">
      <c r="B7" s="209" t="s">
        <v>111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2:54" s="3" customFormat="1" ht="78.75">
      <c r="B8" s="20" t="s">
        <v>129</v>
      </c>
      <c r="C8" s="28" t="s">
        <v>52</v>
      </c>
      <c r="D8" s="71" t="s">
        <v>73</v>
      </c>
      <c r="E8" s="28" t="s">
        <v>114</v>
      </c>
      <c r="F8" s="28" t="s">
        <v>115</v>
      </c>
      <c r="G8" s="28" t="s">
        <v>0</v>
      </c>
      <c r="H8" s="28" t="s">
        <v>118</v>
      </c>
      <c r="I8" s="28" t="s">
        <v>122</v>
      </c>
      <c r="J8" s="28" t="s">
        <v>66</v>
      </c>
      <c r="K8" s="71" t="s">
        <v>196</v>
      </c>
      <c r="L8" s="29" t="s">
        <v>198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70</v>
      </c>
      <c r="I9" s="15" t="s">
        <v>23</v>
      </c>
      <c r="J9" s="30" t="s">
        <v>20</v>
      </c>
      <c r="K9" s="30" t="s">
        <v>20</v>
      </c>
      <c r="L9" s="31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7AB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</sheetPr>
  <dimension ref="B1:AY560"/>
  <sheetViews>
    <sheetView rightToLeft="1" zoomScaleNormal="100" workbookViewId="0">
      <selection activeCell="C1" sqref="C1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32.710937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193</v>
      </c>
      <c r="C1" s="79" t="s" vm="1">
        <v>252</v>
      </c>
    </row>
    <row r="2" spans="2:51">
      <c r="B2" s="55" t="s">
        <v>192</v>
      </c>
      <c r="C2" s="79" t="s">
        <v>253</v>
      </c>
    </row>
    <row r="3" spans="2:51">
      <c r="B3" s="55" t="s">
        <v>194</v>
      </c>
      <c r="C3" s="79" t="s">
        <v>254</v>
      </c>
    </row>
    <row r="4" spans="2:51">
      <c r="B4" s="55" t="s">
        <v>195</v>
      </c>
      <c r="C4" s="79">
        <v>659</v>
      </c>
    </row>
    <row r="6" spans="2:51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1"/>
    </row>
    <row r="7" spans="2:51" ht="26.25" customHeight="1">
      <c r="B7" s="209" t="s">
        <v>112</v>
      </c>
      <c r="C7" s="210"/>
      <c r="D7" s="210"/>
      <c r="E7" s="210"/>
      <c r="F7" s="210"/>
      <c r="G7" s="210"/>
      <c r="H7" s="210"/>
      <c r="I7" s="210"/>
      <c r="J7" s="210"/>
      <c r="K7" s="211"/>
    </row>
    <row r="8" spans="2:51" s="3" customFormat="1" ht="63">
      <c r="B8" s="20" t="s">
        <v>129</v>
      </c>
      <c r="C8" s="28" t="s">
        <v>52</v>
      </c>
      <c r="D8" s="71" t="s">
        <v>73</v>
      </c>
      <c r="E8" s="28" t="s">
        <v>114</v>
      </c>
      <c r="F8" s="28" t="s">
        <v>115</v>
      </c>
      <c r="G8" s="28" t="s">
        <v>0</v>
      </c>
      <c r="H8" s="28" t="s">
        <v>118</v>
      </c>
      <c r="I8" s="28" t="s">
        <v>122</v>
      </c>
      <c r="J8" s="71" t="s">
        <v>196</v>
      </c>
      <c r="K8" s="29" t="s">
        <v>198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70</v>
      </c>
      <c r="I9" s="15" t="s">
        <v>23</v>
      </c>
      <c r="J9" s="30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80" t="s">
        <v>56</v>
      </c>
      <c r="C11" s="81"/>
      <c r="D11" s="81"/>
      <c r="E11" s="81"/>
      <c r="F11" s="81"/>
      <c r="G11" s="89"/>
      <c r="H11" s="91"/>
      <c r="I11" s="89">
        <v>-513.31252999999947</v>
      </c>
      <c r="J11" s="90">
        <v>1</v>
      </c>
      <c r="K11" s="90">
        <f>I11/'סכום נכסי הקרן'!$C$43</f>
        <v>-7.9874855196510562E-4</v>
      </c>
      <c r="AW11" s="1"/>
    </row>
    <row r="12" spans="2:51" ht="19.5" customHeight="1">
      <c r="B12" s="82" t="s">
        <v>43</v>
      </c>
      <c r="C12" s="83"/>
      <c r="D12" s="83"/>
      <c r="E12" s="83"/>
      <c r="F12" s="83"/>
      <c r="G12" s="92"/>
      <c r="H12" s="94"/>
      <c r="I12" s="92">
        <v>-513.31252999999947</v>
      </c>
      <c r="J12" s="93">
        <v>1</v>
      </c>
      <c r="K12" s="93">
        <f>I12/'סכום נכסי הקרן'!$C$43</f>
        <v>-7.9874855196510562E-4</v>
      </c>
    </row>
    <row r="13" spans="2:51">
      <c r="B13" s="102" t="s">
        <v>42</v>
      </c>
      <c r="C13" s="83"/>
      <c r="D13" s="83"/>
      <c r="E13" s="83"/>
      <c r="F13" s="83"/>
      <c r="G13" s="92"/>
      <c r="H13" s="94"/>
      <c r="I13" s="92">
        <v>-243.07902000000004</v>
      </c>
      <c r="J13" s="93">
        <v>0.47354974950640749</v>
      </c>
      <c r="K13" s="93">
        <f>I13/'סכום נכסי הקרן'!$C$43</f>
        <v>-3.7824717670168146E-4</v>
      </c>
    </row>
    <row r="14" spans="2:51" s="146" customFormat="1">
      <c r="B14" s="88" t="s">
        <v>1671</v>
      </c>
      <c r="C14" s="85" t="s">
        <v>1672</v>
      </c>
      <c r="D14" s="98"/>
      <c r="E14" s="98" t="s">
        <v>179</v>
      </c>
      <c r="F14" s="118">
        <v>42479</v>
      </c>
      <c r="G14" s="95">
        <v>748475</v>
      </c>
      <c r="H14" s="97">
        <v>-0.18720000000000001</v>
      </c>
      <c r="I14" s="95">
        <v>-1.40127</v>
      </c>
      <c r="J14" s="96">
        <v>2.7298573833761694E-3</v>
      </c>
      <c r="K14" s="96">
        <f>I14/'סכום נכסי הקרן'!$C$43</f>
        <v>-2.1804696320429675E-6</v>
      </c>
    </row>
    <row r="15" spans="2:51" s="146" customFormat="1">
      <c r="B15" s="88" t="s">
        <v>1673</v>
      </c>
      <c r="C15" s="85" t="s">
        <v>1674</v>
      </c>
      <c r="D15" s="98"/>
      <c r="E15" s="98" t="s">
        <v>179</v>
      </c>
      <c r="F15" s="118">
        <v>42506</v>
      </c>
      <c r="G15" s="95">
        <v>6224125</v>
      </c>
      <c r="H15" s="97">
        <v>0.1822</v>
      </c>
      <c r="I15" s="95">
        <v>11.33784</v>
      </c>
      <c r="J15" s="96">
        <v>-2.2087596420060137E-2</v>
      </c>
      <c r="K15" s="96">
        <f>I15/'סכום נכסי הקרן'!$C$43</f>
        <v>1.7642435656912684E-5</v>
      </c>
    </row>
    <row r="16" spans="2:51" s="159" customFormat="1">
      <c r="B16" s="88" t="s">
        <v>1675</v>
      </c>
      <c r="C16" s="85" t="s">
        <v>1676</v>
      </c>
      <c r="D16" s="98"/>
      <c r="E16" s="98" t="s">
        <v>179</v>
      </c>
      <c r="F16" s="118">
        <v>42515</v>
      </c>
      <c r="G16" s="95">
        <v>171856</v>
      </c>
      <c r="H16" s="97">
        <v>0.2651</v>
      </c>
      <c r="I16" s="95">
        <v>0.45567000000000002</v>
      </c>
      <c r="J16" s="96">
        <v>-8.8770480627075373E-4</v>
      </c>
      <c r="K16" s="96">
        <f>I16/'סכום נכסי הקרן'!$C$43</f>
        <v>7.0905292858122918E-7</v>
      </c>
      <c r="AW16" s="146"/>
      <c r="AY16" s="146"/>
    </row>
    <row r="17" spans="2:51" s="159" customFormat="1">
      <c r="B17" s="88" t="s">
        <v>1677</v>
      </c>
      <c r="C17" s="85" t="s">
        <v>1678</v>
      </c>
      <c r="D17" s="98"/>
      <c r="E17" s="98" t="s">
        <v>179</v>
      </c>
      <c r="F17" s="118">
        <v>42492</v>
      </c>
      <c r="G17" s="95">
        <v>645330</v>
      </c>
      <c r="H17" s="97">
        <v>0.38369999999999999</v>
      </c>
      <c r="I17" s="95">
        <v>2.47628</v>
      </c>
      <c r="J17" s="96">
        <v>-4.8241175799858278E-3</v>
      </c>
      <c r="K17" s="96">
        <f>I17/'סכום נכסי הקרן'!$C$43</f>
        <v>3.8532569315230892E-6</v>
      </c>
      <c r="AW17" s="146"/>
      <c r="AY17" s="146"/>
    </row>
    <row r="18" spans="2:51" s="159" customFormat="1">
      <c r="B18" s="88" t="s">
        <v>1679</v>
      </c>
      <c r="C18" s="85" t="s">
        <v>1680</v>
      </c>
      <c r="D18" s="98"/>
      <c r="E18" s="98" t="s">
        <v>177</v>
      </c>
      <c r="F18" s="118">
        <v>42480</v>
      </c>
      <c r="G18" s="95">
        <v>52578.400000000001</v>
      </c>
      <c r="H18" s="97">
        <v>-2.3961000000000001</v>
      </c>
      <c r="I18" s="95">
        <v>-1.2598499999999999</v>
      </c>
      <c r="J18" s="96">
        <v>2.4543527117874978E-3</v>
      </c>
      <c r="K18" s="96">
        <f>I18/'סכום נכסי הקרן'!$C$43</f>
        <v>-1.9604106745518939E-6</v>
      </c>
      <c r="AW18" s="146"/>
      <c r="AY18" s="146"/>
    </row>
    <row r="19" spans="2:51" s="146" customFormat="1">
      <c r="B19" s="88" t="s">
        <v>1681</v>
      </c>
      <c r="C19" s="85" t="s">
        <v>1682</v>
      </c>
      <c r="D19" s="98"/>
      <c r="E19" s="98" t="s">
        <v>177</v>
      </c>
      <c r="F19" s="118">
        <v>42487</v>
      </c>
      <c r="G19" s="95">
        <v>6388.6</v>
      </c>
      <c r="H19" s="97">
        <v>-2.3307000000000002</v>
      </c>
      <c r="I19" s="95">
        <v>-0.1489</v>
      </c>
      <c r="J19" s="96">
        <v>2.9007669070536845E-4</v>
      </c>
      <c r="K19" s="96">
        <f>I19/'סכום נכסי הקרן'!$C$43</f>
        <v>-2.3169833665974283E-7</v>
      </c>
    </row>
    <row r="20" spans="2:51" s="146" customFormat="1">
      <c r="B20" s="88" t="s">
        <v>1683</v>
      </c>
      <c r="C20" s="85" t="s">
        <v>1684</v>
      </c>
      <c r="D20" s="98"/>
      <c r="E20" s="98" t="s">
        <v>177</v>
      </c>
      <c r="F20" s="118">
        <v>42494</v>
      </c>
      <c r="G20" s="95">
        <v>11259742</v>
      </c>
      <c r="H20" s="97">
        <v>-2.0914999999999999</v>
      </c>
      <c r="I20" s="95">
        <v>-235.49909</v>
      </c>
      <c r="J20" s="96">
        <v>0.45878305366907807</v>
      </c>
      <c r="K20" s="96">
        <f>I20/'סכום נכסי הקרן'!$C$43</f>
        <v>-3.6645229978430542E-4</v>
      </c>
    </row>
    <row r="21" spans="2:51" s="146" customFormat="1">
      <c r="B21" s="88" t="s">
        <v>1685</v>
      </c>
      <c r="C21" s="85" t="s">
        <v>1686</v>
      </c>
      <c r="D21" s="98"/>
      <c r="E21" s="98" t="s">
        <v>177</v>
      </c>
      <c r="F21" s="118">
        <v>42478</v>
      </c>
      <c r="G21" s="95">
        <v>3771.5</v>
      </c>
      <c r="H21" s="97">
        <v>-1.9644999999999999</v>
      </c>
      <c r="I21" s="95">
        <v>-7.4090000000000003E-2</v>
      </c>
      <c r="J21" s="96">
        <v>1.4433701822942074E-4</v>
      </c>
      <c r="K21" s="96">
        <f>I21/'סכום נכסי הקרן'!$C$43</f>
        <v>-1.1528898430571086E-7</v>
      </c>
    </row>
    <row r="22" spans="2:51" s="146" customFormat="1">
      <c r="B22" s="88" t="s">
        <v>1687</v>
      </c>
      <c r="C22" s="85" t="s">
        <v>1688</v>
      </c>
      <c r="D22" s="98"/>
      <c r="E22" s="98" t="s">
        <v>177</v>
      </c>
      <c r="F22" s="118">
        <v>42499</v>
      </c>
      <c r="G22" s="95">
        <v>11318.7</v>
      </c>
      <c r="H22" s="97">
        <v>-1.9266000000000001</v>
      </c>
      <c r="I22" s="95">
        <v>-0.21806999999999999</v>
      </c>
      <c r="J22" s="96">
        <v>4.2482890491685486E-4</v>
      </c>
      <c r="K22" s="96">
        <f>I22/'סכום נכסי הקרן'!$C$43</f>
        <v>-3.3933147263525936E-7</v>
      </c>
    </row>
    <row r="23" spans="2:51" s="146" customFormat="1">
      <c r="B23" s="88" t="s">
        <v>1689</v>
      </c>
      <c r="C23" s="85" t="s">
        <v>1690</v>
      </c>
      <c r="D23" s="98"/>
      <c r="E23" s="98" t="s">
        <v>177</v>
      </c>
      <c r="F23" s="118">
        <v>42500</v>
      </c>
      <c r="G23" s="95">
        <v>37764</v>
      </c>
      <c r="H23" s="97">
        <v>-1.8322000000000001</v>
      </c>
      <c r="I23" s="95">
        <v>-0.69189999999999996</v>
      </c>
      <c r="J23" s="96">
        <v>1.3479117682944554E-3</v>
      </c>
      <c r="K23" s="96">
        <f>I23/'סכום נכסי הקרן'!$C$43</f>
        <v>-1.0766425731019211E-6</v>
      </c>
    </row>
    <row r="24" spans="2:51" s="146" customFormat="1">
      <c r="B24" s="88" t="s">
        <v>1689</v>
      </c>
      <c r="C24" s="85" t="s">
        <v>1691</v>
      </c>
      <c r="D24" s="98"/>
      <c r="E24" s="98" t="s">
        <v>177</v>
      </c>
      <c r="F24" s="118">
        <v>42500</v>
      </c>
      <c r="G24" s="95">
        <v>49093.2</v>
      </c>
      <c r="H24" s="97">
        <v>-1.8322000000000001</v>
      </c>
      <c r="I24" s="95">
        <v>-0.89946999999999999</v>
      </c>
      <c r="J24" s="96">
        <v>1.752285298782792E-3</v>
      </c>
      <c r="K24" s="96">
        <f>I24/'סכום נכסי הקרן'!$C$43</f>
        <v>-1.3996353450324976E-6</v>
      </c>
    </row>
    <row r="25" spans="2:51" s="146" customFormat="1">
      <c r="B25" s="88" t="s">
        <v>1692</v>
      </c>
      <c r="C25" s="85" t="s">
        <v>1693</v>
      </c>
      <c r="D25" s="98"/>
      <c r="E25" s="98" t="s">
        <v>177</v>
      </c>
      <c r="F25" s="118">
        <v>42467</v>
      </c>
      <c r="G25" s="95">
        <v>82773.789999999994</v>
      </c>
      <c r="H25" s="97">
        <v>-1.7917000000000001</v>
      </c>
      <c r="I25" s="95">
        <v>-1.48309</v>
      </c>
      <c r="J25" s="96">
        <v>2.8892534534467754E-3</v>
      </c>
      <c r="K25" s="96">
        <f>I25/'סכום נכסי הקרן'!$C$43</f>
        <v>-2.3077870122007926E-6</v>
      </c>
    </row>
    <row r="26" spans="2:51" s="146" customFormat="1">
      <c r="B26" s="88" t="s">
        <v>1692</v>
      </c>
      <c r="C26" s="85" t="s">
        <v>1694</v>
      </c>
      <c r="D26" s="98"/>
      <c r="E26" s="98" t="s">
        <v>177</v>
      </c>
      <c r="F26" s="118">
        <v>42467</v>
      </c>
      <c r="G26" s="95">
        <v>30034.31</v>
      </c>
      <c r="H26" s="97">
        <v>-1.7917000000000001</v>
      </c>
      <c r="I26" s="95">
        <v>-0.53813</v>
      </c>
      <c r="J26" s="96">
        <v>1.0483476801160505E-3</v>
      </c>
      <c r="K26" s="96">
        <f>I26/'סכום נכסי הקרן'!$C$43</f>
        <v>-8.3736619144867302E-7</v>
      </c>
    </row>
    <row r="27" spans="2:51" s="146" customFormat="1">
      <c r="B27" s="88" t="s">
        <v>1692</v>
      </c>
      <c r="C27" s="85" t="s">
        <v>1695</v>
      </c>
      <c r="D27" s="98"/>
      <c r="E27" s="98" t="s">
        <v>177</v>
      </c>
      <c r="F27" s="118">
        <v>42467</v>
      </c>
      <c r="G27" s="95">
        <v>8386.94</v>
      </c>
      <c r="H27" s="97">
        <v>-1.7917000000000001</v>
      </c>
      <c r="I27" s="95">
        <v>-0.15027000000000001</v>
      </c>
      <c r="J27" s="96">
        <v>2.9274563003556562E-4</v>
      </c>
      <c r="K27" s="96">
        <f>I27/'סכום נכסי הקרן'!$C$43</f>
        <v>-2.3383014808502054E-7</v>
      </c>
    </row>
    <row r="28" spans="2:51" s="146" customFormat="1">
      <c r="B28" s="88" t="s">
        <v>1696</v>
      </c>
      <c r="C28" s="85" t="s">
        <v>1697</v>
      </c>
      <c r="D28" s="98"/>
      <c r="E28" s="98" t="s">
        <v>177</v>
      </c>
      <c r="F28" s="118">
        <v>42495</v>
      </c>
      <c r="G28" s="95">
        <v>56715</v>
      </c>
      <c r="H28" s="97">
        <v>-1.7082999999999999</v>
      </c>
      <c r="I28" s="95">
        <v>-0.96884999999999999</v>
      </c>
      <c r="J28" s="96">
        <v>1.887446620482849E-3</v>
      </c>
      <c r="K28" s="96">
        <f>I28/'סכום נכסי הקרן'!$C$43</f>
        <v>-1.5075952550221078E-6</v>
      </c>
    </row>
    <row r="29" spans="2:51" s="146" customFormat="1">
      <c r="B29" s="88" t="s">
        <v>1696</v>
      </c>
      <c r="C29" s="85" t="s">
        <v>1698</v>
      </c>
      <c r="D29" s="98"/>
      <c r="E29" s="98" t="s">
        <v>177</v>
      </c>
      <c r="F29" s="118">
        <v>42495</v>
      </c>
      <c r="G29" s="95">
        <v>9830.6</v>
      </c>
      <c r="H29" s="97">
        <v>-1.7081999999999999</v>
      </c>
      <c r="I29" s="95">
        <v>-0.16793</v>
      </c>
      <c r="J29" s="96">
        <v>3.2714962169343533E-4</v>
      </c>
      <c r="K29" s="96">
        <f>I29/'סכום נכסי הקרן'!$C$43</f>
        <v>-2.6131028660356358E-7</v>
      </c>
    </row>
    <row r="30" spans="2:51" s="146" customFormat="1">
      <c r="B30" s="88" t="s">
        <v>1696</v>
      </c>
      <c r="C30" s="85" t="s">
        <v>1699</v>
      </c>
      <c r="D30" s="98"/>
      <c r="E30" s="98" t="s">
        <v>177</v>
      </c>
      <c r="F30" s="118">
        <v>42495</v>
      </c>
      <c r="G30" s="95">
        <v>14367.8</v>
      </c>
      <c r="H30" s="97">
        <v>-1.7082999999999999</v>
      </c>
      <c r="I30" s="95">
        <v>-0.24543999999999999</v>
      </c>
      <c r="J30" s="96">
        <v>4.7814924759385913E-4</v>
      </c>
      <c r="K30" s="96">
        <f>I30/'סכום נכסי הקרן'!$C$43</f>
        <v>-3.819210191387997E-7</v>
      </c>
    </row>
    <row r="31" spans="2:51" s="146" customFormat="1">
      <c r="B31" s="88" t="s">
        <v>1700</v>
      </c>
      <c r="C31" s="85" t="s">
        <v>1701</v>
      </c>
      <c r="D31" s="98"/>
      <c r="E31" s="98" t="s">
        <v>177</v>
      </c>
      <c r="F31" s="118">
        <v>42544</v>
      </c>
      <c r="G31" s="95">
        <v>57336</v>
      </c>
      <c r="H31" s="97">
        <v>-0.60670000000000002</v>
      </c>
      <c r="I31" s="95">
        <v>-0.34787000000000001</v>
      </c>
      <c r="J31" s="96">
        <v>6.7769629547129965E-4</v>
      </c>
      <c r="K31" s="96">
        <f>I31/'סכום נכסי הקרן'!$C$43</f>
        <v>-5.4130893467981691E-7</v>
      </c>
    </row>
    <row r="32" spans="2:51" s="146" customFormat="1">
      <c r="B32" s="88" t="s">
        <v>1702</v>
      </c>
      <c r="C32" s="85" t="s">
        <v>1703</v>
      </c>
      <c r="D32" s="98"/>
      <c r="E32" s="98" t="s">
        <v>177</v>
      </c>
      <c r="F32" s="118">
        <v>42529</v>
      </c>
      <c r="G32" s="95">
        <v>11473.2</v>
      </c>
      <c r="H32" s="97">
        <v>-0.55410000000000004</v>
      </c>
      <c r="I32" s="95">
        <v>-6.3570000000000002E-2</v>
      </c>
      <c r="J32" s="96">
        <v>1.238426811829434E-4</v>
      </c>
      <c r="K32" s="96">
        <f>I32/'סכום נכסי הקרן'!$C$43</f>
        <v>-9.8919162266352269E-8</v>
      </c>
    </row>
    <row r="33" spans="2:11" s="146" customFormat="1">
      <c r="B33" s="88" t="s">
        <v>1702</v>
      </c>
      <c r="C33" s="85" t="s">
        <v>1680</v>
      </c>
      <c r="D33" s="98"/>
      <c r="E33" s="98" t="s">
        <v>177</v>
      </c>
      <c r="F33" s="118">
        <v>42529</v>
      </c>
      <c r="G33" s="95">
        <v>38244</v>
      </c>
      <c r="H33" s="97">
        <v>-0.55410000000000004</v>
      </c>
      <c r="I33" s="95">
        <v>-0.21192</v>
      </c>
      <c r="J33" s="96">
        <v>4.1284789989443706E-4</v>
      </c>
      <c r="K33" s="96">
        <f>I33/'סכום נכסי הקרן'!$C$43</f>
        <v>-3.2976166222251646E-7</v>
      </c>
    </row>
    <row r="34" spans="2:11" s="146" customFormat="1">
      <c r="B34" s="88" t="s">
        <v>1704</v>
      </c>
      <c r="C34" s="85" t="s">
        <v>1705</v>
      </c>
      <c r="D34" s="98"/>
      <c r="E34" s="98" t="s">
        <v>177</v>
      </c>
      <c r="F34" s="118">
        <v>42508</v>
      </c>
      <c r="G34" s="95">
        <v>9739028</v>
      </c>
      <c r="H34" s="97">
        <v>-0.34</v>
      </c>
      <c r="I34" s="95">
        <v>-33.110469999999999</v>
      </c>
      <c r="J34" s="96">
        <v>6.4503529652782943E-2</v>
      </c>
      <c r="K34" s="96">
        <f>I34/'סכום נכסי הקרן'!$C$43</f>
        <v>-5.1522100906798622E-5</v>
      </c>
    </row>
    <row r="35" spans="2:11" s="146" customFormat="1">
      <c r="B35" s="88" t="s">
        <v>1704</v>
      </c>
      <c r="C35" s="85" t="s">
        <v>1706</v>
      </c>
      <c r="D35" s="98"/>
      <c r="E35" s="98" t="s">
        <v>177</v>
      </c>
      <c r="F35" s="118">
        <v>42508</v>
      </c>
      <c r="G35" s="95">
        <v>19389.919999999998</v>
      </c>
      <c r="H35" s="97">
        <v>-0.34</v>
      </c>
      <c r="I35" s="95">
        <v>-6.5920000000000006E-2</v>
      </c>
      <c r="J35" s="96">
        <v>1.2842078879313559E-4</v>
      </c>
      <c r="K35" s="96">
        <f>I35/'סכום נכסי הקרן'!$C$43</f>
        <v>-1.0257591909073371E-7</v>
      </c>
    </row>
    <row r="36" spans="2:11" s="146" customFormat="1">
      <c r="B36" s="88" t="s">
        <v>1704</v>
      </c>
      <c r="C36" s="85" t="s">
        <v>1707</v>
      </c>
      <c r="D36" s="98"/>
      <c r="E36" s="98" t="s">
        <v>177</v>
      </c>
      <c r="F36" s="118">
        <v>42508</v>
      </c>
      <c r="G36" s="95">
        <v>523834.4</v>
      </c>
      <c r="H36" s="97">
        <v>-0.34</v>
      </c>
      <c r="I36" s="95">
        <v>-1.7809200000000001</v>
      </c>
      <c r="J36" s="96">
        <v>3.469465278784451E-3</v>
      </c>
      <c r="K36" s="96">
        <f>I36/'סכום נכסי הקרן'!$C$43</f>
        <v>-2.7712303675222915E-6</v>
      </c>
    </row>
    <row r="37" spans="2:11" s="146" customFormat="1">
      <c r="B37" s="88" t="s">
        <v>1708</v>
      </c>
      <c r="C37" s="85" t="s">
        <v>1709</v>
      </c>
      <c r="D37" s="98"/>
      <c r="E37" s="98" t="s">
        <v>177</v>
      </c>
      <c r="F37" s="118">
        <v>42516</v>
      </c>
      <c r="G37" s="95">
        <v>11498.1</v>
      </c>
      <c r="H37" s="97">
        <v>-0.33639999999999998</v>
      </c>
      <c r="I37" s="95">
        <v>-3.8679999999999999E-2</v>
      </c>
      <c r="J37" s="96">
        <v>7.5353703132865349E-5</v>
      </c>
      <c r="K37" s="96">
        <f>I37/'סכום נכסי הקרן'!$C$43</f>
        <v>-6.0188661262584632E-8</v>
      </c>
    </row>
    <row r="38" spans="2:11" s="146" customFormat="1">
      <c r="B38" s="88" t="s">
        <v>1710</v>
      </c>
      <c r="C38" s="85" t="s">
        <v>1711</v>
      </c>
      <c r="D38" s="98"/>
      <c r="E38" s="98" t="s">
        <v>177</v>
      </c>
      <c r="F38" s="118">
        <v>42530</v>
      </c>
      <c r="G38" s="95">
        <v>26873.7</v>
      </c>
      <c r="H38" s="97">
        <v>-0.1691</v>
      </c>
      <c r="I38" s="95">
        <v>-4.5439999999999994E-2</v>
      </c>
      <c r="J38" s="96">
        <v>8.8523068003035189E-5</v>
      </c>
      <c r="K38" s="96">
        <f>I38/'סכום נכסי הקרן'!$C$43</f>
        <v>-7.070767238293293E-8</v>
      </c>
    </row>
    <row r="39" spans="2:11" s="146" customFormat="1">
      <c r="B39" s="88" t="s">
        <v>1712</v>
      </c>
      <c r="C39" s="85" t="s">
        <v>1713</v>
      </c>
      <c r="D39" s="98"/>
      <c r="E39" s="98" t="s">
        <v>177</v>
      </c>
      <c r="F39" s="118">
        <v>42541</v>
      </c>
      <c r="G39" s="95">
        <v>38463425</v>
      </c>
      <c r="H39" s="97">
        <v>5.1999999999999998E-3</v>
      </c>
      <c r="I39" s="95">
        <v>1.99146</v>
      </c>
      <c r="J39" s="96">
        <v>-3.8796247580397112E-3</v>
      </c>
      <c r="K39" s="96">
        <f>I39/'סכום נכסי הקרן'!$C$43</f>
        <v>3.0988446576521925E-6</v>
      </c>
    </row>
    <row r="40" spans="2:11" s="146" customFormat="1">
      <c r="B40" s="88" t="s">
        <v>1714</v>
      </c>
      <c r="C40" s="85" t="s">
        <v>1715</v>
      </c>
      <c r="D40" s="98"/>
      <c r="E40" s="98" t="s">
        <v>177</v>
      </c>
      <c r="F40" s="118">
        <v>42515</v>
      </c>
      <c r="G40" s="95">
        <v>1345750</v>
      </c>
      <c r="H40" s="97">
        <v>1.12E-2</v>
      </c>
      <c r="I40" s="95">
        <v>0.1507</v>
      </c>
      <c r="J40" s="96">
        <v>-2.9358332632168586E-4</v>
      </c>
      <c r="K40" s="96">
        <f>I40/'סכום נכסי הקרן'!$C$43</f>
        <v>2.3449925678054564E-7</v>
      </c>
    </row>
    <row r="41" spans="2:11" s="146" customFormat="1">
      <c r="B41" s="88" t="s">
        <v>1716</v>
      </c>
      <c r="C41" s="85" t="s">
        <v>1717</v>
      </c>
      <c r="D41" s="98"/>
      <c r="E41" s="98" t="s">
        <v>177</v>
      </c>
      <c r="F41" s="118">
        <v>42551</v>
      </c>
      <c r="G41" s="95">
        <v>96195</v>
      </c>
      <c r="H41" s="97">
        <v>5.74E-2</v>
      </c>
      <c r="I41" s="95">
        <v>5.5189999999999996E-2</v>
      </c>
      <c r="J41" s="96">
        <v>-1.0751734425808786E-4</v>
      </c>
      <c r="K41" s="96">
        <f>I41/'סכום נכסי הקרן'!$C$43</f>
        <v>8.5879323037281432E-8</v>
      </c>
    </row>
    <row r="42" spans="2:11" s="146" customFormat="1">
      <c r="B42" s="88" t="s">
        <v>1718</v>
      </c>
      <c r="C42" s="85" t="s">
        <v>1719</v>
      </c>
      <c r="D42" s="98"/>
      <c r="E42" s="98" t="s">
        <v>177</v>
      </c>
      <c r="F42" s="118">
        <v>42523</v>
      </c>
      <c r="G42" s="95">
        <v>11553.3</v>
      </c>
      <c r="H42" s="97">
        <v>0.14299999999999999</v>
      </c>
      <c r="I42" s="95">
        <v>1.652E-2</v>
      </c>
      <c r="J42" s="96">
        <v>-3.2183122434202059E-5</v>
      </c>
      <c r="K42" s="96">
        <f>I42/'סכום נכסי הקרן'!$C$43</f>
        <v>2.5706222442034599E-8</v>
      </c>
    </row>
    <row r="43" spans="2:11" s="146" customFormat="1">
      <c r="B43" s="88" t="s">
        <v>1718</v>
      </c>
      <c r="C43" s="85" t="s">
        <v>1720</v>
      </c>
      <c r="D43" s="98"/>
      <c r="E43" s="98" t="s">
        <v>177</v>
      </c>
      <c r="F43" s="118">
        <v>42523</v>
      </c>
      <c r="G43" s="95">
        <v>23106.6</v>
      </c>
      <c r="H43" s="97">
        <v>0.14299999999999999</v>
      </c>
      <c r="I43" s="95">
        <v>3.3049999999999996E-2</v>
      </c>
      <c r="J43" s="96">
        <v>-6.4385726177383648E-5</v>
      </c>
      <c r="K43" s="96">
        <f>I43/'סכום נכסי הקרן'!$C$43</f>
        <v>5.1428005551406981E-8</v>
      </c>
    </row>
    <row r="44" spans="2:11" s="146" customFormat="1">
      <c r="B44" s="88" t="s">
        <v>1721</v>
      </c>
      <c r="C44" s="85" t="s">
        <v>1722</v>
      </c>
      <c r="D44" s="98"/>
      <c r="E44" s="98" t="s">
        <v>177</v>
      </c>
      <c r="F44" s="118">
        <v>42515</v>
      </c>
      <c r="G44" s="95">
        <v>77067</v>
      </c>
      <c r="H44" s="97">
        <v>0.20130000000000001</v>
      </c>
      <c r="I44" s="95">
        <v>0.15515000000000001</v>
      </c>
      <c r="J44" s="96">
        <v>-3.0225250881758169E-4</v>
      </c>
      <c r="K44" s="96">
        <f>I44/'סכום נכסי הקרן'!$C$43</f>
        <v>2.4142375374586371E-7</v>
      </c>
    </row>
    <row r="45" spans="2:11" s="146" customFormat="1">
      <c r="B45" s="88" t="s">
        <v>1723</v>
      </c>
      <c r="C45" s="85" t="s">
        <v>1724</v>
      </c>
      <c r="D45" s="98"/>
      <c r="E45" s="98" t="s">
        <v>177</v>
      </c>
      <c r="F45" s="118">
        <v>42513</v>
      </c>
      <c r="G45" s="95">
        <v>1547440</v>
      </c>
      <c r="H45" s="97">
        <v>0.62109999999999999</v>
      </c>
      <c r="I45" s="95">
        <v>9.6113700000000009</v>
      </c>
      <c r="J45" s="96">
        <v>-1.8724206868669289E-2</v>
      </c>
      <c r="K45" s="96">
        <f>I45/'סכום נכסי הקרן'!$C$43</f>
        <v>1.4955933123044679E-5</v>
      </c>
    </row>
    <row r="46" spans="2:11" s="146" customFormat="1">
      <c r="B46" s="88" t="s">
        <v>1725</v>
      </c>
      <c r="C46" s="85" t="s">
        <v>1726</v>
      </c>
      <c r="D46" s="98"/>
      <c r="E46" s="98" t="s">
        <v>177</v>
      </c>
      <c r="F46" s="118">
        <v>42513</v>
      </c>
      <c r="G46" s="95">
        <v>564815.6</v>
      </c>
      <c r="H46" s="97">
        <v>0.60499999999999998</v>
      </c>
      <c r="I46" s="95">
        <v>3.4169699999999996</v>
      </c>
      <c r="J46" s="96">
        <v>-6.6567048343822875E-3</v>
      </c>
      <c r="K46" s="96">
        <f>I46/'סכום נכסי הקרן'!$C$43</f>
        <v>5.31703334732197E-6</v>
      </c>
    </row>
    <row r="47" spans="2:11" s="146" customFormat="1">
      <c r="B47" s="88" t="s">
        <v>1727</v>
      </c>
      <c r="C47" s="85" t="s">
        <v>1728</v>
      </c>
      <c r="D47" s="98"/>
      <c r="E47" s="98" t="s">
        <v>177</v>
      </c>
      <c r="F47" s="118">
        <v>42537</v>
      </c>
      <c r="G47" s="95">
        <v>116118</v>
      </c>
      <c r="H47" s="97">
        <v>0.64610000000000001</v>
      </c>
      <c r="I47" s="95">
        <v>0.75021000000000004</v>
      </c>
      <c r="J47" s="96">
        <v>-1.4615072809541602E-3</v>
      </c>
      <c r="K47" s="96">
        <f>I47/'סכום נכסי הקרן'!$C$43</f>
        <v>1.1673768243485943E-6</v>
      </c>
    </row>
    <row r="48" spans="2:11" s="146" customFormat="1">
      <c r="B48" s="88" t="s">
        <v>1727</v>
      </c>
      <c r="C48" s="85" t="s">
        <v>1711</v>
      </c>
      <c r="D48" s="98"/>
      <c r="E48" s="98" t="s">
        <v>177</v>
      </c>
      <c r="F48" s="118">
        <v>42537</v>
      </c>
      <c r="G48" s="95">
        <v>15482.4</v>
      </c>
      <c r="H48" s="97">
        <v>0.64610000000000001</v>
      </c>
      <c r="I48" s="95">
        <v>0.10003000000000001</v>
      </c>
      <c r="J48" s="96">
        <v>-1.948715337223506E-4</v>
      </c>
      <c r="K48" s="96">
        <f>I48/'סכום נכסי הקרן'!$C$43</f>
        <v>1.5565335537994678E-7</v>
      </c>
    </row>
    <row r="49" spans="2:11" s="146" customFormat="1">
      <c r="B49" s="88" t="s">
        <v>1727</v>
      </c>
      <c r="C49" s="85" t="s">
        <v>1729</v>
      </c>
      <c r="D49" s="98"/>
      <c r="E49" s="98" t="s">
        <v>177</v>
      </c>
      <c r="F49" s="118">
        <v>42537</v>
      </c>
      <c r="G49" s="95">
        <v>7741.2</v>
      </c>
      <c r="H49" s="97">
        <v>0.64600000000000002</v>
      </c>
      <c r="I49" s="95">
        <v>5.0009999999999999E-2</v>
      </c>
      <c r="J49" s="96">
        <v>-9.7426026206685529E-5</v>
      </c>
      <c r="K49" s="96">
        <f>I49/'סכום נכסי הקרן'!$C$43</f>
        <v>7.7818897356304489E-8</v>
      </c>
    </row>
    <row r="50" spans="2:11" s="146" customFormat="1">
      <c r="B50" s="88" t="s">
        <v>1730</v>
      </c>
      <c r="C50" s="85" t="s">
        <v>1693</v>
      </c>
      <c r="D50" s="98"/>
      <c r="E50" s="98" t="s">
        <v>177</v>
      </c>
      <c r="F50" s="118">
        <v>42513</v>
      </c>
      <c r="G50" s="95">
        <v>15486.8</v>
      </c>
      <c r="H50" s="97">
        <v>0.67430000000000001</v>
      </c>
      <c r="I50" s="95">
        <v>0.10443000000000001</v>
      </c>
      <c r="J50" s="96">
        <v>-2.0344330967334874E-4</v>
      </c>
      <c r="K50" s="96">
        <f>I50/'סכום נכסי הקרן'!$C$43</f>
        <v>1.6250004900857586E-7</v>
      </c>
    </row>
    <row r="51" spans="2:11" s="146" customFormat="1">
      <c r="B51" s="88" t="s">
        <v>1731</v>
      </c>
      <c r="C51" s="85" t="s">
        <v>1732</v>
      </c>
      <c r="D51" s="98"/>
      <c r="E51" s="98" t="s">
        <v>177</v>
      </c>
      <c r="F51" s="118">
        <v>42549</v>
      </c>
      <c r="G51" s="95">
        <v>19412.5</v>
      </c>
      <c r="H51" s="97">
        <v>0.9506</v>
      </c>
      <c r="I51" s="95">
        <v>0.18453</v>
      </c>
      <c r="J51" s="96">
        <v>-3.594885945994737E-4</v>
      </c>
      <c r="K51" s="96">
        <f>I51/'סכום נכסי הקרן'!$C$43</f>
        <v>2.8714099438430051E-7</v>
      </c>
    </row>
    <row r="52" spans="2:11" s="146" customFormat="1">
      <c r="B52" s="88" t="s">
        <v>1733</v>
      </c>
      <c r="C52" s="85" t="s">
        <v>1720</v>
      </c>
      <c r="D52" s="98"/>
      <c r="E52" s="98" t="s">
        <v>177</v>
      </c>
      <c r="F52" s="118">
        <v>42471</v>
      </c>
      <c r="G52" s="95">
        <v>23076</v>
      </c>
      <c r="H52" s="97">
        <v>1.9810000000000001</v>
      </c>
      <c r="I52" s="95">
        <v>0.45713999999999999</v>
      </c>
      <c r="J52" s="96">
        <v>-8.9056855869074634E-4</v>
      </c>
      <c r="K52" s="96">
        <f>I52/'סכום נכסי הקרן'!$C$43</f>
        <v>7.1134034667988476E-7</v>
      </c>
    </row>
    <row r="53" spans="2:11" s="146" customFormat="1">
      <c r="B53" s="88" t="s">
        <v>1733</v>
      </c>
      <c r="C53" s="85" t="s">
        <v>1734</v>
      </c>
      <c r="D53" s="98"/>
      <c r="E53" s="98" t="s">
        <v>177</v>
      </c>
      <c r="F53" s="118">
        <v>42471</v>
      </c>
      <c r="G53" s="95">
        <v>9615</v>
      </c>
      <c r="H53" s="97">
        <v>1.9810000000000001</v>
      </c>
      <c r="I53" s="95">
        <v>0.19047</v>
      </c>
      <c r="J53" s="96">
        <v>-3.7106049213332117E-4</v>
      </c>
      <c r="K53" s="96">
        <f>I53/'סכום נכסי הקרן'!$C$43</f>
        <v>2.9638403078294974E-7</v>
      </c>
    </row>
    <row r="54" spans="2:11" s="146" customFormat="1">
      <c r="B54" s="88" t="s">
        <v>1735</v>
      </c>
      <c r="C54" s="85" t="s">
        <v>1736</v>
      </c>
      <c r="D54" s="98"/>
      <c r="E54" s="98" t="s">
        <v>177</v>
      </c>
      <c r="F54" s="118">
        <v>42506</v>
      </c>
      <c r="G54" s="95">
        <v>15384</v>
      </c>
      <c r="H54" s="97">
        <v>0.90980000000000005</v>
      </c>
      <c r="I54" s="95">
        <v>0.13996</v>
      </c>
      <c r="J54" s="96">
        <v>-2.7266040047765861E-4</v>
      </c>
      <c r="K54" s="96">
        <f>I54/'סכום נכסי הקרן'!$C$43</f>
        <v>2.1778710005975559E-7</v>
      </c>
    </row>
    <row r="55" spans="2:11" s="146" customFormat="1">
      <c r="B55" s="88" t="s">
        <v>1737</v>
      </c>
      <c r="C55" s="85" t="s">
        <v>1738</v>
      </c>
      <c r="D55" s="98"/>
      <c r="E55" s="98" t="s">
        <v>177</v>
      </c>
      <c r="F55" s="118">
        <v>42527</v>
      </c>
      <c r="G55" s="95">
        <v>26922</v>
      </c>
      <c r="H55" s="97">
        <v>0.4496</v>
      </c>
      <c r="I55" s="95">
        <v>0.12104000000000001</v>
      </c>
      <c r="J55" s="96">
        <v>-2.3580176388836668E-4</v>
      </c>
      <c r="K55" s="96">
        <f>I55/'סכום נכסי הקרן'!$C$43</f>
        <v>1.883463174566506E-7</v>
      </c>
    </row>
    <row r="56" spans="2:11" s="146" customFormat="1">
      <c r="B56" s="88" t="s">
        <v>1737</v>
      </c>
      <c r="C56" s="85" t="s">
        <v>1739</v>
      </c>
      <c r="D56" s="98"/>
      <c r="E56" s="98" t="s">
        <v>177</v>
      </c>
      <c r="F56" s="118">
        <v>42527</v>
      </c>
      <c r="G56" s="95">
        <v>17307</v>
      </c>
      <c r="H56" s="97">
        <v>0.4496</v>
      </c>
      <c r="I56" s="95">
        <v>7.7810000000000004E-2</v>
      </c>
      <c r="J56" s="96">
        <v>-1.5158406516981008E-4</v>
      </c>
      <c r="K56" s="96">
        <f>I56/'סכום נכסי הקרן'!$C$43</f>
        <v>1.2107755255536997E-7</v>
      </c>
    </row>
    <row r="57" spans="2:11" s="146" customFormat="1">
      <c r="B57" s="88" t="s">
        <v>1740</v>
      </c>
      <c r="C57" s="85" t="s">
        <v>1741</v>
      </c>
      <c r="D57" s="98"/>
      <c r="E57" s="98" t="s">
        <v>177</v>
      </c>
      <c r="F57" s="118">
        <v>42527</v>
      </c>
      <c r="G57" s="95">
        <v>1538400</v>
      </c>
      <c r="H57" s="97">
        <v>0.4219</v>
      </c>
      <c r="I57" s="95">
        <v>6.4910800000000002</v>
      </c>
      <c r="J57" s="96">
        <v>-1.2645473509092028E-2</v>
      </c>
      <c r="K57" s="96">
        <f>I57/'סכום נכסי הקרן'!$C$43</f>
        <v>1.0100553654300359E-5</v>
      </c>
    </row>
    <row r="58" spans="2:11" s="146" customFormat="1">
      <c r="B58" s="88" t="s">
        <v>1742</v>
      </c>
      <c r="C58" s="85" t="s">
        <v>1743</v>
      </c>
      <c r="D58" s="98"/>
      <c r="E58" s="98" t="s">
        <v>177</v>
      </c>
      <c r="F58" s="118">
        <v>42508</v>
      </c>
      <c r="G58" s="95">
        <v>34614</v>
      </c>
      <c r="H58" s="97">
        <v>0.39850000000000002</v>
      </c>
      <c r="I58" s="95">
        <v>0.13794999999999999</v>
      </c>
      <c r="J58" s="96">
        <v>-2.6874465737277082E-4</v>
      </c>
      <c r="K58" s="96">
        <f>I58/'סכום נכסי הקרן'!$C$43</f>
        <v>2.1465940592485911E-7</v>
      </c>
    </row>
    <row r="59" spans="2:11" s="146" customFormat="1">
      <c r="B59" s="88" t="s">
        <v>1744</v>
      </c>
      <c r="C59" s="85" t="s">
        <v>1745</v>
      </c>
      <c r="D59" s="98"/>
      <c r="E59" s="98" t="s">
        <v>177</v>
      </c>
      <c r="F59" s="118">
        <v>42535</v>
      </c>
      <c r="G59" s="95">
        <v>7692</v>
      </c>
      <c r="H59" s="97">
        <v>-0.55300000000000005</v>
      </c>
      <c r="I59" s="95">
        <v>-4.2540000000000001E-2</v>
      </c>
      <c r="J59" s="96">
        <v>8.2873488398968259E-5</v>
      </c>
      <c r="K59" s="96">
        <f>I59/'סכום נכסי הקרן'!$C$43</f>
        <v>-6.6195078854972872E-8</v>
      </c>
    </row>
    <row r="60" spans="2:11" s="146" customFormat="1">
      <c r="B60" s="88" t="s">
        <v>1744</v>
      </c>
      <c r="C60" s="85" t="s">
        <v>1746</v>
      </c>
      <c r="D60" s="98"/>
      <c r="E60" s="98" t="s">
        <v>177</v>
      </c>
      <c r="F60" s="118">
        <v>42535</v>
      </c>
      <c r="G60" s="95">
        <v>26922</v>
      </c>
      <c r="H60" s="97">
        <v>-0.55300000000000005</v>
      </c>
      <c r="I60" s="95">
        <v>-0.14888999999999999</v>
      </c>
      <c r="J60" s="96">
        <v>2.9005720939638888E-4</v>
      </c>
      <c r="K60" s="96">
        <f>I60/'סכום נכסי הקרן'!$C$43</f>
        <v>-2.3168277599240503E-7</v>
      </c>
    </row>
    <row r="61" spans="2:11" s="146" customFormat="1">
      <c r="B61" s="88" t="s">
        <v>1747</v>
      </c>
      <c r="C61" s="85" t="s">
        <v>1748</v>
      </c>
      <c r="D61" s="98"/>
      <c r="E61" s="98" t="s">
        <v>177</v>
      </c>
      <c r="F61" s="118">
        <v>42535</v>
      </c>
      <c r="G61" s="95">
        <v>76920</v>
      </c>
      <c r="H61" s="97">
        <v>-0.54100000000000004</v>
      </c>
      <c r="I61" s="95">
        <v>-0.41614000000000001</v>
      </c>
      <c r="J61" s="96">
        <v>8.1069519187462746E-4</v>
      </c>
      <c r="K61" s="96">
        <f>I61/'סכום נכסי הקרן'!$C$43</f>
        <v>-6.4754161059493202E-7</v>
      </c>
    </row>
    <row r="62" spans="2:11" s="146" customFormat="1">
      <c r="B62" s="88" t="s">
        <v>1747</v>
      </c>
      <c r="C62" s="85" t="s">
        <v>1749</v>
      </c>
      <c r="D62" s="98"/>
      <c r="E62" s="98" t="s">
        <v>177</v>
      </c>
      <c r="F62" s="118">
        <v>42535</v>
      </c>
      <c r="G62" s="95">
        <v>13461</v>
      </c>
      <c r="H62" s="97">
        <v>-0.54100000000000004</v>
      </c>
      <c r="I62" s="95">
        <v>-7.2829999999999992E-2</v>
      </c>
      <c r="J62" s="96">
        <v>1.4188237329799852E-4</v>
      </c>
      <c r="K62" s="96">
        <f>I62/'סכום נכסי הקרן'!$C$43</f>
        <v>-1.1332834022114888E-7</v>
      </c>
    </row>
    <row r="63" spans="2:11" s="146" customFormat="1">
      <c r="B63" s="88" t="s">
        <v>1747</v>
      </c>
      <c r="C63" s="85" t="s">
        <v>1750</v>
      </c>
      <c r="D63" s="98"/>
      <c r="E63" s="98" t="s">
        <v>177</v>
      </c>
      <c r="F63" s="118">
        <v>42535</v>
      </c>
      <c r="G63" s="95">
        <v>23076</v>
      </c>
      <c r="H63" s="97">
        <v>-0.54100000000000004</v>
      </c>
      <c r="I63" s="95">
        <v>-0.12484000000000001</v>
      </c>
      <c r="J63" s="96">
        <v>2.4320466130059231E-4</v>
      </c>
      <c r="K63" s="96">
        <f>I63/'סכום נכסי הקרן'!$C$43</f>
        <v>-1.9425937104501206E-7</v>
      </c>
    </row>
    <row r="64" spans="2:11" s="146" customFormat="1">
      <c r="B64" s="88" t="s">
        <v>1751</v>
      </c>
      <c r="C64" s="85" t="s">
        <v>1752</v>
      </c>
      <c r="D64" s="98"/>
      <c r="E64" s="98" t="s">
        <v>177</v>
      </c>
      <c r="F64" s="118">
        <v>42549</v>
      </c>
      <c r="G64" s="95">
        <v>14999.4</v>
      </c>
      <c r="H64" s="97">
        <v>-0.94299999999999995</v>
      </c>
      <c r="I64" s="95">
        <v>-0.14144999999999999</v>
      </c>
      <c r="J64" s="96">
        <v>2.755631155156102E-4</v>
      </c>
      <c r="K64" s="96">
        <f>I64/'סכום נכסי הקרן'!$C$43</f>
        <v>-2.2010563949308677E-7</v>
      </c>
    </row>
    <row r="65" spans="2:11" s="146" customFormat="1">
      <c r="B65" s="88" t="s">
        <v>1753</v>
      </c>
      <c r="C65" s="85" t="s">
        <v>1754</v>
      </c>
      <c r="D65" s="98"/>
      <c r="E65" s="98" t="s">
        <v>177</v>
      </c>
      <c r="F65" s="118">
        <v>42548</v>
      </c>
      <c r="G65" s="95">
        <v>76920</v>
      </c>
      <c r="H65" s="97">
        <v>-1.3859999999999999</v>
      </c>
      <c r="I65" s="95">
        <v>-1.06613</v>
      </c>
      <c r="J65" s="96">
        <v>2.0769607942358256E-3</v>
      </c>
      <c r="K65" s="96">
        <f>I65/'סכום נכסי הקרן'!$C$43</f>
        <v>-1.6589694268841613E-6</v>
      </c>
    </row>
    <row r="66" spans="2:11" s="146" customFormat="1">
      <c r="B66" s="88" t="s">
        <v>1753</v>
      </c>
      <c r="C66" s="85" t="s">
        <v>1755</v>
      </c>
      <c r="D66" s="98"/>
      <c r="E66" s="98" t="s">
        <v>177</v>
      </c>
      <c r="F66" s="118">
        <v>42548</v>
      </c>
      <c r="G66" s="95">
        <v>11538</v>
      </c>
      <c r="H66" s="97">
        <v>-1.3859999999999999</v>
      </c>
      <c r="I66" s="95">
        <v>-0.15991999999999998</v>
      </c>
      <c r="J66" s="96">
        <v>3.115450932008228E-4</v>
      </c>
      <c r="K66" s="96">
        <f>I66/'סכום נכסי הקרן'!$C$43</f>
        <v>-2.4884619206599108E-7</v>
      </c>
    </row>
    <row r="67" spans="2:11" s="146" customFormat="1">
      <c r="B67" s="84"/>
      <c r="C67" s="85"/>
      <c r="D67" s="85"/>
      <c r="E67" s="85"/>
      <c r="F67" s="85"/>
      <c r="G67" s="95"/>
      <c r="H67" s="97"/>
      <c r="I67" s="85"/>
      <c r="J67" s="96"/>
      <c r="K67" s="85"/>
    </row>
    <row r="68" spans="2:11" s="146" customFormat="1">
      <c r="B68" s="102" t="s">
        <v>246</v>
      </c>
      <c r="C68" s="83"/>
      <c r="D68" s="83"/>
      <c r="E68" s="83"/>
      <c r="F68" s="83"/>
      <c r="G68" s="92"/>
      <c r="H68" s="94"/>
      <c r="I68" s="92">
        <v>-393.94295000000005</v>
      </c>
      <c r="J68" s="93">
        <v>0.76745243292619503</v>
      </c>
      <c r="K68" s="93">
        <f>I68/'סכום נכסי הקרן'!$C$43</f>
        <v>-6.1300151950189556E-4</v>
      </c>
    </row>
    <row r="69" spans="2:11" s="146" customFormat="1">
      <c r="B69" s="88" t="s">
        <v>1756</v>
      </c>
      <c r="C69" s="85" t="s">
        <v>1757</v>
      </c>
      <c r="D69" s="98"/>
      <c r="E69" s="98" t="s">
        <v>180</v>
      </c>
      <c r="F69" s="118">
        <v>42527</v>
      </c>
      <c r="G69" s="95">
        <v>1034260</v>
      </c>
      <c r="H69" s="97">
        <v>-7.1894</v>
      </c>
      <c r="I69" s="95">
        <v>-74.35678999999999</v>
      </c>
      <c r="J69" s="96">
        <v>0.14485676007168588</v>
      </c>
      <c r="K69" s="96">
        <f>I69/'סכום נכסי הקרן'!$C$43</f>
        <v>-1.1570412734961583E-4</v>
      </c>
    </row>
    <row r="70" spans="2:11" s="146" customFormat="1">
      <c r="B70" s="88" t="s">
        <v>1758</v>
      </c>
      <c r="C70" s="85" t="s">
        <v>1759</v>
      </c>
      <c r="D70" s="98"/>
      <c r="E70" s="98" t="s">
        <v>180</v>
      </c>
      <c r="F70" s="118">
        <v>42500</v>
      </c>
      <c r="G70" s="95">
        <v>2844215</v>
      </c>
      <c r="H70" s="97">
        <v>-7.2740999999999998</v>
      </c>
      <c r="I70" s="95">
        <v>-206.88973000000001</v>
      </c>
      <c r="J70" s="96">
        <v>0.40304827548238542</v>
      </c>
      <c r="K70" s="96">
        <f>I70/'סכום נכסי הקרן'!$C$43</f>
        <v>-3.219342264135883E-4</v>
      </c>
    </row>
    <row r="71" spans="2:11" s="146" customFormat="1">
      <c r="B71" s="88" t="s">
        <v>1760</v>
      </c>
      <c r="C71" s="85" t="s">
        <v>1761</v>
      </c>
      <c r="D71" s="98"/>
      <c r="E71" s="98" t="s">
        <v>177</v>
      </c>
      <c r="F71" s="118">
        <v>42548</v>
      </c>
      <c r="G71" s="95">
        <v>151724.32</v>
      </c>
      <c r="H71" s="97">
        <v>-1.3633999999999999</v>
      </c>
      <c r="I71" s="95">
        <v>-2.0686300000000002</v>
      </c>
      <c r="J71" s="96">
        <v>4.0299620194348311E-3</v>
      </c>
      <c r="K71" s="96">
        <f>I71/'סכום נכסי הקרן'!$C$43</f>
        <v>-3.2189263274979441E-6</v>
      </c>
    </row>
    <row r="72" spans="2:11" s="146" customFormat="1">
      <c r="B72" s="88" t="s">
        <v>1762</v>
      </c>
      <c r="C72" s="85" t="s">
        <v>1763</v>
      </c>
      <c r="D72" s="98"/>
      <c r="E72" s="98" t="s">
        <v>177</v>
      </c>
      <c r="F72" s="118">
        <v>42465</v>
      </c>
      <c r="G72" s="95">
        <v>1235568.8400000001</v>
      </c>
      <c r="H72" s="97">
        <v>6.6463999999999999</v>
      </c>
      <c r="I72" s="95">
        <v>82.120360000000005</v>
      </c>
      <c r="J72" s="96">
        <v>-0.1599812106671156</v>
      </c>
      <c r="K72" s="96">
        <f>I72/'סכום נכסי הקרן'!$C$43</f>
        <v>1.2778476036198307E-4</v>
      </c>
    </row>
    <row r="73" spans="2:11" s="146" customFormat="1">
      <c r="B73" s="88" t="s">
        <v>1764</v>
      </c>
      <c r="C73" s="85" t="s">
        <v>1765</v>
      </c>
      <c r="D73" s="98"/>
      <c r="E73" s="98" t="s">
        <v>177</v>
      </c>
      <c r="F73" s="118">
        <v>42458</v>
      </c>
      <c r="G73" s="95">
        <v>380809.04</v>
      </c>
      <c r="H73" s="97">
        <v>9.1317000000000004</v>
      </c>
      <c r="I73" s="95">
        <v>34.774360000000001</v>
      </c>
      <c r="J73" s="96">
        <v>-6.7745005172579822E-2</v>
      </c>
      <c r="K73" s="96">
        <f>I73/'סכום נכסי הקרן'!$C$43</f>
        <v>5.4111224784466727E-5</v>
      </c>
    </row>
    <row r="74" spans="2:11" s="146" customFormat="1">
      <c r="B74" s="88" t="s">
        <v>1766</v>
      </c>
      <c r="C74" s="85" t="s">
        <v>1767</v>
      </c>
      <c r="D74" s="98"/>
      <c r="E74" s="98" t="s">
        <v>179</v>
      </c>
      <c r="F74" s="118">
        <v>42551</v>
      </c>
      <c r="G74" s="95">
        <v>428290.56</v>
      </c>
      <c r="H74" s="97">
        <v>-0.25080000000000002</v>
      </c>
      <c r="I74" s="95">
        <v>-1.07426</v>
      </c>
      <c r="J74" s="96">
        <v>2.0927990984361926E-3</v>
      </c>
      <c r="K74" s="96">
        <f>I74/'סכום נכסי הקרן'!$C$43</f>
        <v>-1.6716202494297874E-6</v>
      </c>
    </row>
    <row r="75" spans="2:11" s="146" customFormat="1">
      <c r="B75" s="88" t="s">
        <v>1768</v>
      </c>
      <c r="C75" s="85" t="s">
        <v>1769</v>
      </c>
      <c r="D75" s="98"/>
      <c r="E75" s="98" t="s">
        <v>179</v>
      </c>
      <c r="F75" s="118">
        <v>42520</v>
      </c>
      <c r="G75" s="95">
        <v>429705.89</v>
      </c>
      <c r="H75" s="97">
        <v>0.15540000000000001</v>
      </c>
      <c r="I75" s="95">
        <v>0.66774</v>
      </c>
      <c r="J75" s="96">
        <v>-1.300844925799884E-3</v>
      </c>
      <c r="K75" s="96">
        <f>I75/'סכום נכסי הקרן'!$C$43</f>
        <v>1.0390480008138125E-6</v>
      </c>
    </row>
    <row r="76" spans="2:11" s="146" customFormat="1">
      <c r="B76" s="88" t="s">
        <v>1770</v>
      </c>
      <c r="C76" s="85" t="s">
        <v>1771</v>
      </c>
      <c r="D76" s="98"/>
      <c r="E76" s="98" t="s">
        <v>179</v>
      </c>
      <c r="F76" s="118">
        <v>42522</v>
      </c>
      <c r="G76" s="95">
        <v>12924.29</v>
      </c>
      <c r="H76" s="97">
        <v>0.41880000000000001</v>
      </c>
      <c r="I76" s="95">
        <v>5.4130000000000005E-2</v>
      </c>
      <c r="J76" s="96">
        <v>-1.0545232550625652E-4</v>
      </c>
      <c r="K76" s="96">
        <f>I76/'סכום נכסי הקרן'!$C$43</f>
        <v>8.4229892299475353E-8</v>
      </c>
    </row>
    <row r="77" spans="2:11" s="146" customFormat="1">
      <c r="B77" s="88" t="s">
        <v>1770</v>
      </c>
      <c r="C77" s="85" t="s">
        <v>1772</v>
      </c>
      <c r="D77" s="98"/>
      <c r="E77" s="98" t="s">
        <v>179</v>
      </c>
      <c r="F77" s="118">
        <v>42522</v>
      </c>
      <c r="G77" s="95">
        <v>4308.1000000000004</v>
      </c>
      <c r="H77" s="97">
        <v>0.41870000000000002</v>
      </c>
      <c r="I77" s="95">
        <v>1.804E-2</v>
      </c>
      <c r="J77" s="96">
        <v>-3.5144281399092322E-5</v>
      </c>
      <c r="K77" s="96">
        <f>I77/'סכום נכסי הקרן'!$C$43</f>
        <v>2.8071443877379186E-8</v>
      </c>
    </row>
    <row r="78" spans="2:11" s="146" customFormat="1">
      <c r="B78" s="88" t="s">
        <v>1770</v>
      </c>
      <c r="C78" s="85" t="s">
        <v>1773</v>
      </c>
      <c r="D78" s="98"/>
      <c r="E78" s="98" t="s">
        <v>179</v>
      </c>
      <c r="F78" s="118">
        <v>42522</v>
      </c>
      <c r="G78" s="95">
        <v>3015.69</v>
      </c>
      <c r="H78" s="97">
        <v>0.41949999999999998</v>
      </c>
      <c r="I78" s="95">
        <v>1.265E-2</v>
      </c>
      <c r="J78" s="96">
        <v>-2.4643855859119616E-5</v>
      </c>
      <c r="K78" s="96">
        <f>I78/'סכום נכסי הקרן'!$C$43</f>
        <v>1.9684244182308573E-8</v>
      </c>
    </row>
    <row r="79" spans="2:11" s="146" customFormat="1">
      <c r="B79" s="88" t="s">
        <v>1774</v>
      </c>
      <c r="C79" s="85" t="s">
        <v>1775</v>
      </c>
      <c r="D79" s="98"/>
      <c r="E79" s="98" t="s">
        <v>179</v>
      </c>
      <c r="F79" s="118">
        <v>42514</v>
      </c>
      <c r="G79" s="95">
        <v>2932147.32</v>
      </c>
      <c r="H79" s="97">
        <v>0.48649999999999999</v>
      </c>
      <c r="I79" s="95">
        <v>14.265889999999999</v>
      </c>
      <c r="J79" s="96">
        <v>-2.7791821095814694E-2</v>
      </c>
      <c r="K79" s="96">
        <f>I79/'סכום נכסי הקרן'!$C$43</f>
        <v>2.2198676856755262E-5</v>
      </c>
    </row>
    <row r="80" spans="2:11" s="146" customFormat="1">
      <c r="B80" s="88" t="s">
        <v>1776</v>
      </c>
      <c r="C80" s="85" t="s">
        <v>1777</v>
      </c>
      <c r="D80" s="98"/>
      <c r="E80" s="98" t="s">
        <v>179</v>
      </c>
      <c r="F80" s="118">
        <v>42523</v>
      </c>
      <c r="G80" s="95">
        <v>16835.79</v>
      </c>
      <c r="H80" s="97">
        <v>0.621</v>
      </c>
      <c r="I80" s="95">
        <v>0.10455</v>
      </c>
      <c r="J80" s="96">
        <v>-2.0367708538110324E-4</v>
      </c>
      <c r="K80" s="96">
        <f>I80/'סכום נכסי הקרן'!$C$43</f>
        <v>1.6268677701662937E-7</v>
      </c>
    </row>
    <row r="81" spans="2:11" s="146" customFormat="1">
      <c r="B81" s="88" t="s">
        <v>1776</v>
      </c>
      <c r="C81" s="85" t="s">
        <v>1778</v>
      </c>
      <c r="D81" s="98"/>
      <c r="E81" s="98" t="s">
        <v>179</v>
      </c>
      <c r="F81" s="118">
        <v>42523</v>
      </c>
      <c r="G81" s="95">
        <v>5611.93</v>
      </c>
      <c r="H81" s="97">
        <v>0.621</v>
      </c>
      <c r="I81" s="95">
        <v>3.4849999999999999E-2</v>
      </c>
      <c r="J81" s="96">
        <v>-6.789236179370107E-5</v>
      </c>
      <c r="K81" s="96">
        <f>I81/'סכום נכסי הקרן'!$C$43</f>
        <v>5.4228925672209789E-8</v>
      </c>
    </row>
    <row r="82" spans="2:11" s="146" customFormat="1">
      <c r="B82" s="88" t="s">
        <v>1776</v>
      </c>
      <c r="C82" s="85" t="s">
        <v>1772</v>
      </c>
      <c r="D82" s="98"/>
      <c r="E82" s="98" t="s">
        <v>179</v>
      </c>
      <c r="F82" s="118">
        <v>42523</v>
      </c>
      <c r="G82" s="95">
        <v>7770.34</v>
      </c>
      <c r="H82" s="97">
        <v>0.62070000000000003</v>
      </c>
      <c r="I82" s="95">
        <v>4.8229999999999995E-2</v>
      </c>
      <c r="J82" s="96">
        <v>-9.395835320832718E-5</v>
      </c>
      <c r="K82" s="96">
        <f>I82/'סכום נכסי הקרן'!$C$43</f>
        <v>7.5049098570177274E-8</v>
      </c>
    </row>
    <row r="83" spans="2:11" s="146" customFormat="1">
      <c r="B83" s="88" t="s">
        <v>1779</v>
      </c>
      <c r="C83" s="85" t="s">
        <v>1780</v>
      </c>
      <c r="D83" s="98"/>
      <c r="E83" s="98" t="s">
        <v>179</v>
      </c>
      <c r="F83" s="118">
        <v>42458</v>
      </c>
      <c r="G83" s="95">
        <v>1901028.57</v>
      </c>
      <c r="H83" s="97">
        <v>0.78339999999999999</v>
      </c>
      <c r="I83" s="95">
        <v>14.892200000000001</v>
      </c>
      <c r="J83" s="96">
        <v>-2.9011954958512342E-2</v>
      </c>
      <c r="K83" s="96">
        <f>I83/'סכום נכסי הקרן'!$C$43</f>
        <v>2.3173257012788598E-5</v>
      </c>
    </row>
    <row r="84" spans="2:11" s="146" customFormat="1">
      <c r="B84" s="88" t="s">
        <v>1781</v>
      </c>
      <c r="C84" s="85" t="s">
        <v>1782</v>
      </c>
      <c r="D84" s="98"/>
      <c r="E84" s="98" t="s">
        <v>179</v>
      </c>
      <c r="F84" s="118">
        <v>42513</v>
      </c>
      <c r="G84" s="95">
        <v>2032162.56</v>
      </c>
      <c r="H84" s="97">
        <v>0.82630000000000003</v>
      </c>
      <c r="I84" s="95">
        <v>16.792360000000002</v>
      </c>
      <c r="J84" s="96">
        <v>-3.2713715365568843E-2</v>
      </c>
      <c r="K84" s="96">
        <f>I84/'סכום נכסי הקרן'!$C$43</f>
        <v>2.6130032777646742E-5</v>
      </c>
    </row>
    <row r="85" spans="2:11" s="146" customFormat="1">
      <c r="B85" s="88" t="s">
        <v>1783</v>
      </c>
      <c r="C85" s="85" t="s">
        <v>1784</v>
      </c>
      <c r="D85" s="98"/>
      <c r="E85" s="98" t="s">
        <v>179</v>
      </c>
      <c r="F85" s="118">
        <v>42535</v>
      </c>
      <c r="G85" s="95">
        <v>2595.09</v>
      </c>
      <c r="H85" s="97">
        <v>0.81110000000000004</v>
      </c>
      <c r="I85" s="95">
        <v>2.1049999999999999E-2</v>
      </c>
      <c r="J85" s="96">
        <v>-4.1008155401934218E-5</v>
      </c>
      <c r="K85" s="96">
        <f>I85/'סכום נכסי הקרן'!$C$43</f>
        <v>3.2755204746054977E-8</v>
      </c>
    </row>
    <row r="86" spans="2:11" s="146" customFormat="1">
      <c r="B86" s="88" t="s">
        <v>1785</v>
      </c>
      <c r="C86" s="85" t="s">
        <v>1786</v>
      </c>
      <c r="D86" s="98"/>
      <c r="E86" s="98" t="s">
        <v>179</v>
      </c>
      <c r="F86" s="118">
        <v>42535</v>
      </c>
      <c r="G86" s="95">
        <v>432725</v>
      </c>
      <c r="H86" s="97">
        <v>0.81710000000000005</v>
      </c>
      <c r="I86" s="95">
        <v>3.5358000000000001</v>
      </c>
      <c r="J86" s="96">
        <v>-6.8882012289861764E-3</v>
      </c>
      <c r="K86" s="96">
        <f>I86/'סכום נכסי הקרן'!$C$43</f>
        <v>5.501940757296969E-6</v>
      </c>
    </row>
    <row r="87" spans="2:11" s="146" customFormat="1">
      <c r="B87" s="88" t="s">
        <v>1787</v>
      </c>
      <c r="C87" s="85" t="s">
        <v>1788</v>
      </c>
      <c r="D87" s="98"/>
      <c r="E87" s="98" t="s">
        <v>179</v>
      </c>
      <c r="F87" s="118">
        <v>42486</v>
      </c>
      <c r="G87" s="95">
        <v>390850.9</v>
      </c>
      <c r="H87" s="97">
        <v>1.2919</v>
      </c>
      <c r="I87" s="95">
        <v>5.0495600000000005</v>
      </c>
      <c r="J87" s="96">
        <v>-9.837203857073205E-3</v>
      </c>
      <c r="K87" s="96">
        <f>I87/'סכום נכסי הקרן'!$C$43</f>
        <v>7.8574523362227752E-6</v>
      </c>
    </row>
    <row r="88" spans="2:11" s="146" customFormat="1">
      <c r="B88" s="88" t="s">
        <v>1789</v>
      </c>
      <c r="C88" s="85" t="s">
        <v>1790</v>
      </c>
      <c r="D88" s="98"/>
      <c r="E88" s="98" t="s">
        <v>179</v>
      </c>
      <c r="F88" s="118">
        <v>42534</v>
      </c>
      <c r="G88" s="95">
        <v>434867.22</v>
      </c>
      <c r="H88" s="97">
        <v>1.3050999999999999</v>
      </c>
      <c r="I88" s="95">
        <v>5.6753999999999998</v>
      </c>
      <c r="J88" s="96">
        <v>-1.1056422098248812E-2</v>
      </c>
      <c r="K88" s="96">
        <f>I88/'סכום נכסי הקרן'!$C$43</f>
        <v>8.8313011408912311E-6</v>
      </c>
    </row>
    <row r="89" spans="2:11" s="146" customFormat="1">
      <c r="B89" s="88" t="s">
        <v>1791</v>
      </c>
      <c r="C89" s="85" t="s">
        <v>1792</v>
      </c>
      <c r="D89" s="98"/>
      <c r="E89" s="98" t="s">
        <v>179</v>
      </c>
      <c r="F89" s="118">
        <v>42543</v>
      </c>
      <c r="G89" s="95">
        <v>1308639.96</v>
      </c>
      <c r="H89" s="97">
        <v>1.5702</v>
      </c>
      <c r="I89" s="95">
        <v>20.548629999999999</v>
      </c>
      <c r="J89" s="96">
        <v>-4.0031421013626965E-2</v>
      </c>
      <c r="K89" s="96">
        <f>I89/'סכום נכסי הקרן'!$C$43</f>
        <v>3.1975039567740033E-5</v>
      </c>
    </row>
    <row r="90" spans="2:11" s="146" customFormat="1">
      <c r="B90" s="88" t="s">
        <v>1793</v>
      </c>
      <c r="C90" s="85" t="s">
        <v>1794</v>
      </c>
      <c r="D90" s="98"/>
      <c r="E90" s="98" t="s">
        <v>179</v>
      </c>
      <c r="F90" s="118">
        <v>42507</v>
      </c>
      <c r="G90" s="95">
        <v>436897.91</v>
      </c>
      <c r="H90" s="97">
        <v>1.7974000000000001</v>
      </c>
      <c r="I90" s="95">
        <v>7.8529</v>
      </c>
      <c r="J90" s="96">
        <v>-1.5298477128543908E-2</v>
      </c>
      <c r="K90" s="96">
        <f>I90/'סכום נכסי הקרן'!$C$43</f>
        <v>1.2219636453695732E-5</v>
      </c>
    </row>
    <row r="91" spans="2:11" s="146" customFormat="1">
      <c r="B91" s="88" t="s">
        <v>1795</v>
      </c>
      <c r="C91" s="85" t="s">
        <v>1796</v>
      </c>
      <c r="D91" s="98"/>
      <c r="E91" s="98" t="s">
        <v>179</v>
      </c>
      <c r="F91" s="118">
        <v>42506</v>
      </c>
      <c r="G91" s="95">
        <v>437097.9</v>
      </c>
      <c r="H91" s="97">
        <v>1.8502000000000001</v>
      </c>
      <c r="I91" s="95">
        <v>8.0869900000000001</v>
      </c>
      <c r="J91" s="96">
        <v>-1.5754515090445988E-2</v>
      </c>
      <c r="K91" s="96">
        <f>I91/'סכום נכסי הקרן'!$C$43</f>
        <v>1.2583896115406136E-5</v>
      </c>
    </row>
    <row r="92" spans="2:11" s="146" customFormat="1">
      <c r="B92" s="88" t="s">
        <v>1797</v>
      </c>
      <c r="C92" s="85" t="s">
        <v>1798</v>
      </c>
      <c r="D92" s="98"/>
      <c r="E92" s="98" t="s">
        <v>179</v>
      </c>
      <c r="F92" s="118">
        <v>42479</v>
      </c>
      <c r="G92" s="95">
        <v>438490.15</v>
      </c>
      <c r="H92" s="97">
        <v>2.2395999999999998</v>
      </c>
      <c r="I92" s="95">
        <v>9.8204699999999985</v>
      </c>
      <c r="J92" s="96">
        <v>-1.9131561039431491E-2</v>
      </c>
      <c r="K92" s="96">
        <f>I92/'סכום נכסי הקרן'!$C$43</f>
        <v>1.5281306677077933E-5</v>
      </c>
    </row>
    <row r="93" spans="2:11" s="146" customFormat="1">
      <c r="B93" s="88" t="s">
        <v>1799</v>
      </c>
      <c r="C93" s="85" t="s">
        <v>1800</v>
      </c>
      <c r="D93" s="98"/>
      <c r="E93" s="98" t="s">
        <v>179</v>
      </c>
      <c r="F93" s="118">
        <v>42530</v>
      </c>
      <c r="G93" s="95">
        <v>175485.29</v>
      </c>
      <c r="H93" s="97">
        <v>2.2111999999999998</v>
      </c>
      <c r="I93" s="95">
        <v>3.88035</v>
      </c>
      <c r="J93" s="96">
        <v>-7.5594297298762683E-3</v>
      </c>
      <c r="K93" s="96">
        <f>I93/'סכום נכסי הקרן'!$C$43</f>
        <v>6.0380835504206388E-6</v>
      </c>
    </row>
    <row r="94" spans="2:11" s="146" customFormat="1">
      <c r="B94" s="88" t="s">
        <v>1801</v>
      </c>
      <c r="C94" s="85" t="s">
        <v>1802</v>
      </c>
      <c r="D94" s="98"/>
      <c r="E94" s="98" t="s">
        <v>179</v>
      </c>
      <c r="F94" s="118">
        <v>42544</v>
      </c>
      <c r="G94" s="95">
        <v>4389.4399999999996</v>
      </c>
      <c r="H94" s="97">
        <v>2.2625000000000002</v>
      </c>
      <c r="I94" s="95">
        <v>9.9309999999999996E-2</v>
      </c>
      <c r="J94" s="96">
        <v>-1.9346887947582363E-4</v>
      </c>
      <c r="K94" s="96">
        <f>I94/'סכום נכסי הקרן'!$C$43</f>
        <v>1.5453298733162566E-7</v>
      </c>
    </row>
    <row r="95" spans="2:11" s="146" customFormat="1">
      <c r="B95" s="88" t="s">
        <v>1803</v>
      </c>
      <c r="C95" s="85" t="s">
        <v>1804</v>
      </c>
      <c r="D95" s="98"/>
      <c r="E95" s="98" t="s">
        <v>179</v>
      </c>
      <c r="F95" s="118">
        <v>42544</v>
      </c>
      <c r="G95" s="95">
        <v>747008.96</v>
      </c>
      <c r="H95" s="97">
        <v>2.2837000000000001</v>
      </c>
      <c r="I95" s="95">
        <v>17.059090000000001</v>
      </c>
      <c r="J95" s="96">
        <v>-3.3233340319980147E-2</v>
      </c>
      <c r="K95" s="96">
        <f>I95/'סכום נכסי הקרן'!$C$43</f>
        <v>2.6545082457547701E-5</v>
      </c>
    </row>
    <row r="96" spans="2:11" s="146" customFormat="1">
      <c r="B96" s="88" t="s">
        <v>1805</v>
      </c>
      <c r="C96" s="85" t="s">
        <v>1806</v>
      </c>
      <c r="D96" s="98"/>
      <c r="E96" s="98" t="s">
        <v>179</v>
      </c>
      <c r="F96" s="118">
        <v>42495</v>
      </c>
      <c r="G96" s="95">
        <v>300299.53000000003</v>
      </c>
      <c r="H96" s="97">
        <v>2.9054000000000002</v>
      </c>
      <c r="I96" s="95">
        <v>8.7250499999999995</v>
      </c>
      <c r="J96" s="96">
        <v>-1.6997539491194591E-2</v>
      </c>
      <c r="K96" s="96">
        <f>I96/'סכום נכסי הקרן'!$C$43</f>
        <v>1.3576760055561378E-5</v>
      </c>
    </row>
    <row r="97" spans="2:11" s="146" customFormat="1">
      <c r="B97" s="88" t="s">
        <v>1807</v>
      </c>
      <c r="C97" s="85" t="s">
        <v>1808</v>
      </c>
      <c r="D97" s="98"/>
      <c r="E97" s="98" t="s">
        <v>180</v>
      </c>
      <c r="F97" s="118">
        <v>42549</v>
      </c>
      <c r="G97" s="95">
        <v>1023820.58</v>
      </c>
      <c r="H97" s="97">
        <v>-1.0269999999999999</v>
      </c>
      <c r="I97" s="95">
        <v>-10.51491</v>
      </c>
      <c r="J97" s="96">
        <v>2.0484421060206755E-2</v>
      </c>
      <c r="K97" s="96">
        <f>I97/'סכום נכסי הקרן'!$C$43</f>
        <v>-1.6361901659683658E-5</v>
      </c>
    </row>
    <row r="98" spans="2:11" s="146" customFormat="1">
      <c r="B98" s="88" t="s">
        <v>1809</v>
      </c>
      <c r="C98" s="85" t="s">
        <v>1810</v>
      </c>
      <c r="D98" s="98"/>
      <c r="E98" s="98" t="s">
        <v>180</v>
      </c>
      <c r="F98" s="118">
        <v>42551</v>
      </c>
      <c r="G98" s="95">
        <v>412398.89</v>
      </c>
      <c r="H98" s="97">
        <v>-0.3246</v>
      </c>
      <c r="I98" s="95">
        <v>-1.3387500000000001</v>
      </c>
      <c r="J98" s="96">
        <v>2.6080602396360781E-3</v>
      </c>
      <c r="K98" s="96">
        <f>I98/'סכום נכסי הקרן'!$C$43</f>
        <v>-2.0831843398470836E-6</v>
      </c>
    </row>
    <row r="99" spans="2:11" s="146" customFormat="1">
      <c r="B99" s="88" t="s">
        <v>1811</v>
      </c>
      <c r="C99" s="85" t="s">
        <v>1812</v>
      </c>
      <c r="D99" s="98"/>
      <c r="E99" s="98" t="s">
        <v>177</v>
      </c>
      <c r="F99" s="118">
        <v>42486</v>
      </c>
      <c r="G99" s="95">
        <v>461520</v>
      </c>
      <c r="H99" s="97">
        <v>-7.4869000000000003</v>
      </c>
      <c r="I99" s="95">
        <v>-34.553559999999997</v>
      </c>
      <c r="J99" s="96">
        <v>6.7314857870311551E-2</v>
      </c>
      <c r="K99" s="96">
        <f>I99/'סכום נכסי הקרן'!$C$43</f>
        <v>-5.3767645249648243E-5</v>
      </c>
    </row>
    <row r="100" spans="2:11" s="146" customFormat="1">
      <c r="B100" s="88" t="s">
        <v>1813</v>
      </c>
      <c r="C100" s="85" t="s">
        <v>1814</v>
      </c>
      <c r="D100" s="98"/>
      <c r="E100" s="98" t="s">
        <v>177</v>
      </c>
      <c r="F100" s="118">
        <v>42446</v>
      </c>
      <c r="G100" s="95">
        <v>538440</v>
      </c>
      <c r="H100" s="97">
        <v>-7.8817000000000004</v>
      </c>
      <c r="I100" s="95">
        <v>-42.438269999999996</v>
      </c>
      <c r="J100" s="96">
        <v>8.2675305042719374E-2</v>
      </c>
      <c r="K100" s="96">
        <f>I100/'סכום נכסי הקרן'!$C$43</f>
        <v>-6.6036780186145495E-5</v>
      </c>
    </row>
    <row r="101" spans="2:11" s="146" customFormat="1">
      <c r="B101" s="88" t="s">
        <v>1815</v>
      </c>
      <c r="C101" s="85" t="s">
        <v>1816</v>
      </c>
      <c r="D101" s="98"/>
      <c r="E101" s="98" t="s">
        <v>177</v>
      </c>
      <c r="F101" s="118">
        <v>42450</v>
      </c>
      <c r="G101" s="95">
        <v>3466207.62</v>
      </c>
      <c r="H101" s="97">
        <v>-7.9294000000000002</v>
      </c>
      <c r="I101" s="95">
        <v>-274.84800999999999</v>
      </c>
      <c r="J101" s="96">
        <v>0.53543990052220292</v>
      </c>
      <c r="K101" s="96">
        <f>I101/'סכום נכסי הקרן'!$C$43</f>
        <v>-4.2768184520644971E-4</v>
      </c>
    </row>
    <row r="102" spans="2:11" s="146" customFormat="1">
      <c r="B102" s="84"/>
      <c r="C102" s="85"/>
      <c r="D102" s="85"/>
      <c r="E102" s="85"/>
      <c r="F102" s="85"/>
      <c r="G102" s="95"/>
      <c r="H102" s="97"/>
      <c r="I102" s="85"/>
      <c r="J102" s="96"/>
      <c r="K102" s="85"/>
    </row>
    <row r="103" spans="2:11" s="146" customFormat="1">
      <c r="B103" s="102" t="s">
        <v>244</v>
      </c>
      <c r="C103" s="83"/>
      <c r="D103" s="83"/>
      <c r="E103" s="83"/>
      <c r="F103" s="83"/>
      <c r="G103" s="92"/>
      <c r="H103" s="94"/>
      <c r="I103" s="92">
        <v>123.70944</v>
      </c>
      <c r="J103" s="93">
        <v>-0.2410021824326013</v>
      </c>
      <c r="K103" s="93">
        <f>I103/'סכום נכסי הקרן'!$C$43</f>
        <v>1.925001442384705E-4</v>
      </c>
    </row>
    <row r="104" spans="2:11" s="146" customFormat="1">
      <c r="B104" s="160" t="s">
        <v>1867</v>
      </c>
      <c r="C104" s="85" t="s">
        <v>1817</v>
      </c>
      <c r="D104" s="98"/>
      <c r="E104" s="98" t="s">
        <v>178</v>
      </c>
      <c r="F104" s="118">
        <v>42185</v>
      </c>
      <c r="G104" s="95">
        <v>403.76</v>
      </c>
      <c r="H104" s="97">
        <v>5249.2370000000001</v>
      </c>
      <c r="I104" s="95">
        <v>100.63194</v>
      </c>
      <c r="J104" s="96">
        <v>-0.19604419163506509</v>
      </c>
      <c r="K104" s="96">
        <f>I104/'סכום נכסי הקרן'!$C$43</f>
        <v>1.5659001418967791E-4</v>
      </c>
    </row>
    <row r="105" spans="2:11" s="146" customFormat="1">
      <c r="B105" s="160" t="s">
        <v>1867</v>
      </c>
      <c r="C105" s="85" t="s">
        <v>1818</v>
      </c>
      <c r="D105" s="98"/>
      <c r="E105" s="98" t="s">
        <v>178</v>
      </c>
      <c r="F105" s="118">
        <v>42369</v>
      </c>
      <c r="G105" s="95">
        <v>426.3</v>
      </c>
      <c r="H105" s="97">
        <v>2054.1338999999998</v>
      </c>
      <c r="I105" s="95">
        <v>23.077500000000001</v>
      </c>
      <c r="J105" s="96">
        <v>-4.49579907975362E-2</v>
      </c>
      <c r="K105" s="96">
        <f>I105/'סכום נכסי הקרן'!$C$43</f>
        <v>3.5910130048792583E-5</v>
      </c>
    </row>
    <row r="106" spans="2:11" s="146" customFormat="1">
      <c r="B106" s="154"/>
    </row>
    <row r="107" spans="2:11" s="146" customFormat="1">
      <c r="B107" s="154"/>
    </row>
    <row r="108" spans="2:11" s="146" customFormat="1">
      <c r="B108" s="154"/>
    </row>
    <row r="109" spans="2:11" s="146" customFormat="1">
      <c r="B109" s="156" t="s">
        <v>1862</v>
      </c>
    </row>
    <row r="110" spans="2:11" s="146" customFormat="1">
      <c r="B110" s="156" t="s">
        <v>125</v>
      </c>
    </row>
    <row r="111" spans="2:11" s="146" customFormat="1">
      <c r="B111" s="154"/>
    </row>
    <row r="112" spans="2:11" s="146" customFormat="1">
      <c r="B112" s="154"/>
    </row>
    <row r="113" spans="2:2" s="146" customFormat="1">
      <c r="B113" s="154"/>
    </row>
    <row r="114" spans="2:2" s="146" customFormat="1">
      <c r="B114" s="154"/>
    </row>
    <row r="115" spans="2:2" s="146" customFormat="1">
      <c r="B115" s="154"/>
    </row>
    <row r="116" spans="2:2" s="146" customFormat="1">
      <c r="B116" s="154"/>
    </row>
    <row r="117" spans="2:2" s="146" customFormat="1">
      <c r="B117" s="154"/>
    </row>
    <row r="118" spans="2:2" s="146" customFormat="1">
      <c r="B118" s="154"/>
    </row>
    <row r="119" spans="2:2" s="146" customFormat="1">
      <c r="B119" s="154"/>
    </row>
    <row r="120" spans="2:2" s="146" customFormat="1">
      <c r="B120" s="154"/>
    </row>
    <row r="121" spans="2:2" s="146" customFormat="1">
      <c r="B121" s="154"/>
    </row>
    <row r="122" spans="2:2" s="146" customFormat="1">
      <c r="B122" s="154"/>
    </row>
    <row r="123" spans="2:2" s="146" customFormat="1">
      <c r="B123" s="154"/>
    </row>
    <row r="124" spans="2:2" s="146" customFormat="1">
      <c r="B124" s="154"/>
    </row>
    <row r="125" spans="2:2" s="146" customFormat="1">
      <c r="B125" s="154"/>
    </row>
    <row r="126" spans="2:2" s="146" customFormat="1">
      <c r="B126" s="154"/>
    </row>
    <row r="127" spans="2:2" s="146" customFormat="1">
      <c r="B127" s="154"/>
    </row>
    <row r="128" spans="2:2" s="146" customFormat="1">
      <c r="B128" s="154"/>
    </row>
    <row r="129" spans="2:2" s="146" customFormat="1">
      <c r="B129" s="154"/>
    </row>
    <row r="130" spans="2:2" s="146" customFormat="1">
      <c r="B130" s="154"/>
    </row>
    <row r="131" spans="2:2" s="146" customFormat="1">
      <c r="B131" s="154"/>
    </row>
    <row r="132" spans="2:2" s="146" customFormat="1">
      <c r="B132" s="154"/>
    </row>
    <row r="133" spans="2:2" s="146" customFormat="1">
      <c r="B133" s="154"/>
    </row>
    <row r="134" spans="2:2" s="146" customFormat="1">
      <c r="B134" s="154"/>
    </row>
    <row r="135" spans="2:2" s="146" customFormat="1">
      <c r="B135" s="154"/>
    </row>
    <row r="136" spans="2:2" s="146" customFormat="1">
      <c r="B136" s="154"/>
    </row>
    <row r="137" spans="2:2" s="146" customFormat="1">
      <c r="B137" s="154"/>
    </row>
    <row r="138" spans="2:2" s="146" customFormat="1">
      <c r="B138" s="154"/>
    </row>
    <row r="139" spans="2:2" s="146" customFormat="1">
      <c r="B139" s="154"/>
    </row>
    <row r="140" spans="2:2" s="146" customFormat="1">
      <c r="B140" s="154"/>
    </row>
    <row r="141" spans="2:2" s="146" customFormat="1">
      <c r="B141" s="154"/>
    </row>
    <row r="142" spans="2:2" s="146" customFormat="1">
      <c r="B142" s="154"/>
    </row>
    <row r="143" spans="2:2" s="146" customFormat="1">
      <c r="B143" s="154"/>
    </row>
    <row r="144" spans="2:2" s="146" customFormat="1">
      <c r="B144" s="154"/>
    </row>
    <row r="145" spans="2:2" s="146" customFormat="1">
      <c r="B145" s="154"/>
    </row>
    <row r="146" spans="2:2" s="146" customFormat="1">
      <c r="B146" s="154"/>
    </row>
    <row r="147" spans="2:2" s="146" customFormat="1">
      <c r="B147" s="154"/>
    </row>
    <row r="148" spans="2:2" s="146" customFormat="1">
      <c r="B148" s="154"/>
    </row>
    <row r="149" spans="2:2" s="146" customFormat="1">
      <c r="B149" s="154"/>
    </row>
    <row r="150" spans="2:2" s="146" customFormat="1">
      <c r="B150" s="154"/>
    </row>
    <row r="151" spans="2:2" s="146" customFormat="1">
      <c r="B151" s="154"/>
    </row>
    <row r="152" spans="2:2" s="146" customFormat="1">
      <c r="B152" s="154"/>
    </row>
    <row r="153" spans="2:2" s="146" customFormat="1">
      <c r="B153" s="154"/>
    </row>
    <row r="154" spans="2:2" s="146" customFormat="1">
      <c r="B154" s="154"/>
    </row>
    <row r="155" spans="2:2" s="146" customFormat="1">
      <c r="B155" s="154"/>
    </row>
    <row r="156" spans="2:2" s="146" customFormat="1">
      <c r="B156" s="154"/>
    </row>
    <row r="157" spans="2:2" s="146" customFormat="1">
      <c r="B157" s="154"/>
    </row>
    <row r="158" spans="2:2" s="146" customFormat="1">
      <c r="B158" s="154"/>
    </row>
    <row r="159" spans="2:2" s="146" customFormat="1">
      <c r="B159" s="154"/>
    </row>
    <row r="160" spans="2:2" s="146" customFormat="1">
      <c r="B160" s="154"/>
    </row>
    <row r="161" spans="2:2" s="146" customFormat="1">
      <c r="B161" s="154"/>
    </row>
    <row r="162" spans="2:2" s="146" customFormat="1">
      <c r="B162" s="154"/>
    </row>
    <row r="163" spans="2:2" s="146" customFormat="1">
      <c r="B163" s="154"/>
    </row>
    <row r="164" spans="2:2" s="146" customFormat="1">
      <c r="B164" s="154"/>
    </row>
    <row r="165" spans="2:2" s="146" customFormat="1">
      <c r="B165" s="154"/>
    </row>
    <row r="166" spans="2:2" s="146" customFormat="1">
      <c r="B166" s="154"/>
    </row>
    <row r="167" spans="2:2" s="146" customFormat="1">
      <c r="B167" s="154"/>
    </row>
    <row r="168" spans="2:2" s="146" customFormat="1">
      <c r="B168" s="154"/>
    </row>
    <row r="169" spans="2:2" s="146" customFormat="1">
      <c r="B169" s="154"/>
    </row>
    <row r="170" spans="2:2" s="146" customFormat="1">
      <c r="B170" s="154"/>
    </row>
    <row r="171" spans="2:2" s="146" customFormat="1">
      <c r="B171" s="154"/>
    </row>
    <row r="172" spans="2:2" s="146" customFormat="1">
      <c r="B172" s="154"/>
    </row>
    <row r="173" spans="2:2" s="146" customFormat="1">
      <c r="B173" s="154"/>
    </row>
    <row r="174" spans="2:2" s="146" customFormat="1">
      <c r="B174" s="154"/>
    </row>
    <row r="175" spans="2:2" s="146" customFormat="1">
      <c r="B175" s="154"/>
    </row>
    <row r="176" spans="2:2" s="146" customFormat="1">
      <c r="B176" s="154"/>
    </row>
    <row r="177" spans="2:2" s="146" customFormat="1">
      <c r="B177" s="154"/>
    </row>
    <row r="178" spans="2:2" s="146" customFormat="1">
      <c r="B178" s="154"/>
    </row>
    <row r="179" spans="2:2" s="146" customFormat="1">
      <c r="B179" s="154"/>
    </row>
    <row r="180" spans="2:2" s="146" customFormat="1">
      <c r="B180" s="154"/>
    </row>
    <row r="181" spans="2:2" s="146" customFormat="1">
      <c r="B181" s="154"/>
    </row>
    <row r="182" spans="2:2" s="146" customFormat="1">
      <c r="B182" s="154"/>
    </row>
    <row r="183" spans="2:2" s="146" customFormat="1">
      <c r="B183" s="154"/>
    </row>
    <row r="184" spans="2:2" s="146" customFormat="1">
      <c r="B184" s="154"/>
    </row>
    <row r="185" spans="2:2" s="146" customFormat="1">
      <c r="B185" s="154"/>
    </row>
    <row r="186" spans="2:2" s="146" customFormat="1">
      <c r="B186" s="154"/>
    </row>
    <row r="187" spans="2:2" s="146" customFormat="1">
      <c r="B187" s="154"/>
    </row>
    <row r="188" spans="2:2" s="146" customFormat="1">
      <c r="B188" s="154"/>
    </row>
    <row r="189" spans="2:2" s="146" customFormat="1">
      <c r="B189" s="154"/>
    </row>
    <row r="190" spans="2:2" s="146" customFormat="1">
      <c r="B190" s="154"/>
    </row>
    <row r="191" spans="2:2" s="146" customFormat="1">
      <c r="B191" s="154"/>
    </row>
    <row r="192" spans="2:2" s="146" customFormat="1">
      <c r="B192" s="154"/>
    </row>
    <row r="193" spans="2:4" s="146" customFormat="1">
      <c r="B193" s="154"/>
    </row>
    <row r="194" spans="2:4" s="146" customFormat="1">
      <c r="B194" s="154"/>
    </row>
    <row r="195" spans="2:4" s="146" customFormat="1">
      <c r="B195" s="154"/>
    </row>
    <row r="196" spans="2:4" s="146" customFormat="1">
      <c r="B196" s="154"/>
    </row>
    <row r="197" spans="2:4" s="146" customFormat="1">
      <c r="B197" s="154"/>
    </row>
    <row r="198" spans="2:4" s="146" customFormat="1">
      <c r="B198" s="154"/>
    </row>
    <row r="199" spans="2:4" s="146" customFormat="1">
      <c r="B199" s="154"/>
    </row>
    <row r="200" spans="2:4" s="146" customFormat="1">
      <c r="B200" s="154"/>
    </row>
    <row r="201" spans="2:4" s="146" customFormat="1">
      <c r="B201" s="154"/>
    </row>
    <row r="202" spans="2:4">
      <c r="C202" s="1"/>
      <c r="D202" s="1"/>
    </row>
    <row r="203" spans="2:4">
      <c r="C203" s="1"/>
      <c r="D203" s="1"/>
    </row>
    <row r="204" spans="2:4">
      <c r="C204" s="1"/>
      <c r="D204" s="1"/>
    </row>
    <row r="205" spans="2:4">
      <c r="C205" s="1"/>
      <c r="D205" s="1"/>
    </row>
    <row r="206" spans="2:4">
      <c r="C206" s="1"/>
      <c r="D206" s="1"/>
    </row>
    <row r="207" spans="2:4">
      <c r="C207" s="1"/>
      <c r="D207" s="1"/>
    </row>
    <row r="208" spans="2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</sheetData>
  <sheetProtection password="C7AB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D1:AF2 AH1:XFD2 C5:C1048576 D3:XFD1048576 A1:A1048576 B1:B103 B106:B1048576"/>
  </dataValidations>
  <pageMargins left="0" right="0" top="0.51181102362204722" bottom="0.51181102362204722" header="0" footer="0.23622047244094491"/>
  <pageSetup paperSize="9" scale="67" fitToHeight="25" pageOrder="overThenDown" orientation="landscape" r:id="rId1"/>
  <headerFooter alignWithMargins="0">
    <oddFooter>&amp;L&amp;Z&amp;F&amp;C&amp;A&amp;R&amp;D</oddFooter>
  </headerFooter>
  <rowBreaks count="1" manualBreakCount="1">
    <brk id="3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G26" sqref="G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4.570312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193</v>
      </c>
      <c r="C1" s="79" t="s" vm="1">
        <v>252</v>
      </c>
    </row>
    <row r="2" spans="2:78">
      <c r="B2" s="55" t="s">
        <v>192</v>
      </c>
      <c r="C2" s="79" t="s">
        <v>253</v>
      </c>
    </row>
    <row r="3" spans="2:78">
      <c r="B3" s="55" t="s">
        <v>194</v>
      </c>
      <c r="C3" s="79" t="s">
        <v>254</v>
      </c>
    </row>
    <row r="4" spans="2:78">
      <c r="B4" s="55" t="s">
        <v>195</v>
      </c>
      <c r="C4" s="79">
        <v>659</v>
      </c>
    </row>
    <row r="6" spans="2:78" ht="26.25" customHeight="1">
      <c r="B6" s="209" t="s">
        <v>225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1"/>
    </row>
    <row r="7" spans="2:78" ht="26.25" customHeight="1">
      <c r="B7" s="209" t="s">
        <v>113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1"/>
    </row>
    <row r="8" spans="2:78" s="3" customFormat="1" ht="47.25">
      <c r="B8" s="20" t="s">
        <v>129</v>
      </c>
      <c r="C8" s="28" t="s">
        <v>52</v>
      </c>
      <c r="D8" s="28" t="s">
        <v>58</v>
      </c>
      <c r="E8" s="28" t="s">
        <v>15</v>
      </c>
      <c r="F8" s="28" t="s">
        <v>74</v>
      </c>
      <c r="G8" s="28" t="s">
        <v>115</v>
      </c>
      <c r="H8" s="28" t="s">
        <v>18</v>
      </c>
      <c r="I8" s="28" t="s">
        <v>114</v>
      </c>
      <c r="J8" s="28" t="s">
        <v>17</v>
      </c>
      <c r="K8" s="28" t="s">
        <v>19</v>
      </c>
      <c r="L8" s="28" t="s">
        <v>0</v>
      </c>
      <c r="M8" s="28" t="s">
        <v>118</v>
      </c>
      <c r="N8" s="28" t="s">
        <v>122</v>
      </c>
      <c r="O8" s="28" t="s">
        <v>66</v>
      </c>
      <c r="P8" s="71" t="s">
        <v>196</v>
      </c>
      <c r="Q8" s="29" t="s">
        <v>198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70</v>
      </c>
      <c r="N9" s="15" t="s">
        <v>23</v>
      </c>
      <c r="O9" s="15" t="s">
        <v>20</v>
      </c>
      <c r="P9" s="30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126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7AB" sheet="1" objects="1" scenarios="1"/>
  <mergeCells count="2">
    <mergeCell ref="B6:Q6"/>
    <mergeCell ref="B7:Q7"/>
  </mergeCells>
  <phoneticPr fontId="4" type="noConversion"/>
  <conditionalFormatting sqref="B14:B110">
    <cfRule type="cellIs" dxfId="14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Z122"/>
  <sheetViews>
    <sheetView rightToLeft="1" zoomScale="90" zoomScaleNormal="90" workbookViewId="0">
      <selection activeCell="K22" sqref="K22"/>
    </sheetView>
  </sheetViews>
  <sheetFormatPr defaultColWidth="9.140625" defaultRowHeight="18"/>
  <cols>
    <col min="1" max="1" width="7.7109375" style="1" customWidth="1"/>
    <col min="2" max="2" width="38.85546875" style="2" customWidth="1"/>
    <col min="3" max="3" width="18.7109375" style="2" customWidth="1"/>
    <col min="4" max="4" width="10.140625" style="2" bestFit="1" customWidth="1"/>
    <col min="5" max="5" width="6" style="1" bestFit="1" customWidth="1"/>
    <col min="6" max="6" width="8.140625" style="1" bestFit="1" customWidth="1"/>
    <col min="7" max="7" width="6.140625" style="1" bestFit="1" customWidth="1"/>
    <col min="8" max="8" width="12" style="1" bestFit="1" customWidth="1"/>
    <col min="9" max="9" width="6.85546875" style="1" bestFit="1" customWidth="1"/>
    <col min="10" max="10" width="8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5" t="s">
        <v>193</v>
      </c>
      <c r="C1" s="79" t="s" vm="1">
        <v>252</v>
      </c>
    </row>
    <row r="2" spans="2:52">
      <c r="B2" s="55" t="s">
        <v>192</v>
      </c>
      <c r="C2" s="79" t="s">
        <v>253</v>
      </c>
    </row>
    <row r="3" spans="2:52">
      <c r="B3" s="55" t="s">
        <v>194</v>
      </c>
      <c r="C3" s="79" t="s">
        <v>254</v>
      </c>
    </row>
    <row r="4" spans="2:52">
      <c r="B4" s="55" t="s">
        <v>195</v>
      </c>
      <c r="C4" s="79">
        <v>659</v>
      </c>
    </row>
    <row r="6" spans="2:52" ht="26.25" customHeight="1">
      <c r="B6" s="209" t="s">
        <v>226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1"/>
    </row>
    <row r="7" spans="2:52" s="3" customFormat="1" ht="63">
      <c r="B7" s="20" t="s">
        <v>129</v>
      </c>
      <c r="C7" s="28" t="s">
        <v>239</v>
      </c>
      <c r="D7" s="28" t="s">
        <v>52</v>
      </c>
      <c r="E7" s="28" t="s">
        <v>15</v>
      </c>
      <c r="F7" s="28" t="s">
        <v>74</v>
      </c>
      <c r="G7" s="28" t="s">
        <v>18</v>
      </c>
      <c r="H7" s="28" t="s">
        <v>114</v>
      </c>
      <c r="I7" s="12" t="s">
        <v>44</v>
      </c>
      <c r="J7" s="71" t="s">
        <v>19</v>
      </c>
      <c r="K7" s="28" t="s">
        <v>0</v>
      </c>
      <c r="L7" s="28" t="s">
        <v>118</v>
      </c>
      <c r="M7" s="28" t="s">
        <v>122</v>
      </c>
      <c r="N7" s="71" t="s">
        <v>196</v>
      </c>
      <c r="O7" s="29" t="s">
        <v>198</v>
      </c>
      <c r="P7" s="1"/>
      <c r="AY7" s="3" t="s">
        <v>176</v>
      </c>
      <c r="AZ7" s="3" t="s">
        <v>178</v>
      </c>
    </row>
    <row r="8" spans="2:52" s="3" customFormat="1" ht="24" customHeight="1">
      <c r="B8" s="14"/>
      <c r="C8" s="70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70</v>
      </c>
      <c r="M8" s="15" t="s">
        <v>23</v>
      </c>
      <c r="N8" s="30" t="s">
        <v>20</v>
      </c>
      <c r="O8" s="16" t="s">
        <v>20</v>
      </c>
      <c r="P8" s="1"/>
      <c r="AY8" s="3" t="s">
        <v>174</v>
      </c>
      <c r="AZ8" s="3" t="s">
        <v>177</v>
      </c>
    </row>
    <row r="9" spans="2:52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  <c r="AY9" s="4" t="s">
        <v>175</v>
      </c>
      <c r="AZ9" s="4" t="s">
        <v>179</v>
      </c>
    </row>
    <row r="10" spans="2:52" s="148" customFormat="1" ht="18" customHeight="1">
      <c r="B10" s="80" t="s">
        <v>47</v>
      </c>
      <c r="C10" s="81"/>
      <c r="D10" s="81"/>
      <c r="E10" s="81"/>
      <c r="F10" s="81"/>
      <c r="G10" s="89">
        <v>5.8052670542733651</v>
      </c>
      <c r="H10" s="81"/>
      <c r="I10" s="81"/>
      <c r="J10" s="103">
        <v>2.9432013204165997E-2</v>
      </c>
      <c r="K10" s="89"/>
      <c r="L10" s="91"/>
      <c r="M10" s="89">
        <f>+M11+M103</f>
        <v>20738.330749764355</v>
      </c>
      <c r="N10" s="90">
        <f>+M10/$M$10</f>
        <v>1</v>
      </c>
      <c r="O10" s="90">
        <f>M10/'סכום נכסי הקרן'!$C$43</f>
        <v>3.2270226593821345E-2</v>
      </c>
      <c r="P10" s="146"/>
      <c r="AY10" s="146" t="s">
        <v>32</v>
      </c>
      <c r="AZ10" s="148" t="s">
        <v>180</v>
      </c>
    </row>
    <row r="11" spans="2:52" s="146" customFormat="1" ht="21.75" customHeight="1">
      <c r="B11" s="82" t="s">
        <v>46</v>
      </c>
      <c r="C11" s="83"/>
      <c r="D11" s="83"/>
      <c r="E11" s="83"/>
      <c r="F11" s="83"/>
      <c r="G11" s="92">
        <v>5.8773300523713861</v>
      </c>
      <c r="H11" s="83"/>
      <c r="I11" s="83"/>
      <c r="J11" s="104">
        <v>2.8650500709175044E-2</v>
      </c>
      <c r="K11" s="92"/>
      <c r="L11" s="94"/>
      <c r="M11" s="92">
        <f>+M12+M18+M98</f>
        <v>19123.928769764356</v>
      </c>
      <c r="N11" s="93">
        <f t="shared" ref="N11:N16" si="0">+M11/$M$10</f>
        <v>0.92215371625229081</v>
      </c>
      <c r="O11" s="93">
        <f>M11/'סכום נכסי הקרן'!$C$43</f>
        <v>2.9758109377795858E-2</v>
      </c>
      <c r="AZ11" s="146" t="s">
        <v>186</v>
      </c>
    </row>
    <row r="12" spans="2:52" s="146" customFormat="1" ht="21.75" customHeight="1">
      <c r="B12" s="102" t="s">
        <v>1863</v>
      </c>
      <c r="C12" s="83"/>
      <c r="D12" s="83"/>
      <c r="E12" s="83"/>
      <c r="F12" s="83"/>
      <c r="G12" s="92">
        <v>8.3125</v>
      </c>
      <c r="H12" s="83"/>
      <c r="I12" s="83"/>
      <c r="J12" s="144">
        <v>2.1025000000000002E-2</v>
      </c>
      <c r="K12" s="92"/>
      <c r="L12" s="94"/>
      <c r="M12" s="92">
        <f>SUM(M13:M16)</f>
        <v>2760.1901797643577</v>
      </c>
      <c r="N12" s="93">
        <f t="shared" si="0"/>
        <v>0.13309606318221737</v>
      </c>
      <c r="O12" s="124">
        <f>M12/'סכום נכסי הקרן'!$C$43</f>
        <v>4.2950401176357171E-3</v>
      </c>
    </row>
    <row r="13" spans="2:52" s="146" customFormat="1" ht="21.75" customHeight="1">
      <c r="B13" s="88" t="s">
        <v>1868</v>
      </c>
      <c r="C13" s="98" t="s">
        <v>1855</v>
      </c>
      <c r="D13" s="85">
        <v>3333</v>
      </c>
      <c r="E13" s="85" t="s">
        <v>702</v>
      </c>
      <c r="F13" s="85"/>
      <c r="G13" s="95">
        <v>9</v>
      </c>
      <c r="H13" s="98" t="s">
        <v>178</v>
      </c>
      <c r="I13" s="161">
        <v>2.46E-2</v>
      </c>
      <c r="J13" s="161">
        <v>2.46E-2</v>
      </c>
      <c r="K13" s="95">
        <v>545011.39675859583</v>
      </c>
      <c r="L13" s="97">
        <v>101.03070010146951</v>
      </c>
      <c r="M13" s="95">
        <v>550.628829778007</v>
      </c>
      <c r="N13" s="96">
        <f t="shared" si="0"/>
        <v>2.6551260871575388E-2</v>
      </c>
      <c r="O13" s="96">
        <f>M13/'סכום נכסי הקרן'!$C$43</f>
        <v>8.5681520467740027E-4</v>
      </c>
    </row>
    <row r="14" spans="2:52" s="146" customFormat="1" ht="21.75" customHeight="1">
      <c r="B14" s="88" t="s">
        <v>1868</v>
      </c>
      <c r="C14" s="98" t="s">
        <v>1855</v>
      </c>
      <c r="D14" s="85">
        <v>3334</v>
      </c>
      <c r="E14" s="85" t="s">
        <v>702</v>
      </c>
      <c r="F14" s="85"/>
      <c r="G14" s="95">
        <v>5</v>
      </c>
      <c r="H14" s="98" t="s">
        <v>178</v>
      </c>
      <c r="I14" s="161">
        <v>1.4200000000000001E-2</v>
      </c>
      <c r="J14" s="161">
        <v>1.4200000000000001E-2</v>
      </c>
      <c r="K14" s="95">
        <v>701385.15435109241</v>
      </c>
      <c r="L14" s="97">
        <v>103.70562396052418</v>
      </c>
      <c r="M14" s="95">
        <v>727.37585068628596</v>
      </c>
      <c r="N14" s="96">
        <f t="shared" si="0"/>
        <v>3.5073982542907944E-2</v>
      </c>
      <c r="O14" s="96">
        <f>M14/'סכום נכסי הקרן'!$C$43</f>
        <v>1.1318453642073735E-3</v>
      </c>
    </row>
    <row r="15" spans="2:52" s="146" customFormat="1" ht="21.75" customHeight="1">
      <c r="B15" s="88" t="s">
        <v>1868</v>
      </c>
      <c r="C15" s="98" t="s">
        <v>1855</v>
      </c>
      <c r="D15" s="85">
        <v>3335</v>
      </c>
      <c r="E15" s="85" t="s">
        <v>702</v>
      </c>
      <c r="F15" s="85"/>
      <c r="G15" s="95">
        <v>7.666666666666667</v>
      </c>
      <c r="H15" s="98" t="s">
        <v>178</v>
      </c>
      <c r="I15" s="161">
        <v>3.6999999999999998E-2</v>
      </c>
      <c r="J15" s="161">
        <v>3.6999999999999998E-2</v>
      </c>
      <c r="K15" s="95">
        <v>670653.08444096963</v>
      </c>
      <c r="L15" s="97">
        <v>104.11929307253457</v>
      </c>
      <c r="M15" s="95">
        <v>698.27925048908605</v>
      </c>
      <c r="N15" s="96">
        <f t="shared" si="0"/>
        <v>3.3670947720660711E-2</v>
      </c>
      <c r="O15" s="96">
        <f>M15/'סכום נכסי הקרן'!$C$43</f>
        <v>1.0865691125744336E-3</v>
      </c>
    </row>
    <row r="16" spans="2:52" s="146" customFormat="1" ht="21.75" customHeight="1">
      <c r="B16" s="88" t="s">
        <v>1868</v>
      </c>
      <c r="C16" s="98" t="s">
        <v>1855</v>
      </c>
      <c r="D16" s="85">
        <v>3336</v>
      </c>
      <c r="E16" s="85" t="s">
        <v>702</v>
      </c>
      <c r="F16" s="85"/>
      <c r="G16" s="95">
        <v>11.583333333333334</v>
      </c>
      <c r="H16" s="98" t="s">
        <v>178</v>
      </c>
      <c r="I16" s="161">
        <v>8.3000000000000001E-3</v>
      </c>
      <c r="J16" s="161">
        <v>8.3000000000000001E-3</v>
      </c>
      <c r="K16" s="95">
        <v>783546.04153031472</v>
      </c>
      <c r="L16" s="97">
        <v>100.0459714249798</v>
      </c>
      <c r="M16" s="95">
        <v>783.90624881097892</v>
      </c>
      <c r="N16" s="96">
        <f t="shared" si="0"/>
        <v>3.779987204707333E-2</v>
      </c>
      <c r="O16" s="96">
        <f>M16/'סכום נכסי הקרן'!$C$43</f>
        <v>1.2198104361765098E-3</v>
      </c>
    </row>
    <row r="17" spans="2:52" s="146" customFormat="1" ht="21.75" customHeight="1">
      <c r="B17" s="82"/>
      <c r="C17" s="83"/>
      <c r="D17" s="83"/>
      <c r="E17" s="83"/>
      <c r="F17" s="83"/>
      <c r="G17" s="92"/>
      <c r="H17" s="83"/>
      <c r="I17" s="83"/>
      <c r="J17" s="104"/>
      <c r="K17" s="92"/>
      <c r="L17" s="94"/>
      <c r="M17" s="92"/>
      <c r="N17" s="93"/>
      <c r="O17" s="93"/>
    </row>
    <row r="18" spans="2:52" s="146" customFormat="1">
      <c r="B18" s="102" t="s">
        <v>45</v>
      </c>
      <c r="C18" s="83"/>
      <c r="D18" s="83"/>
      <c r="E18" s="83"/>
      <c r="F18" s="83"/>
      <c r="G18" s="92">
        <v>6.0821816093271597</v>
      </c>
      <c r="H18" s="83"/>
      <c r="I18" s="83"/>
      <c r="J18" s="104">
        <v>2.8710666474454874E-2</v>
      </c>
      <c r="K18" s="92"/>
      <c r="L18" s="94"/>
      <c r="M18" s="92">
        <v>15625.254399999998</v>
      </c>
      <c r="N18" s="93">
        <f t="shared" ref="N18:N81" si="1">+M18/$M$10</f>
        <v>0.75344802764212571</v>
      </c>
      <c r="O18" s="93">
        <f>M18/'סכום נכסי הקרן'!$C$43</f>
        <v>2.4313938578679164E-2</v>
      </c>
      <c r="AZ18" s="146" t="s">
        <v>181</v>
      </c>
    </row>
    <row r="19" spans="2:52" s="146" customFormat="1">
      <c r="B19" s="88" t="s">
        <v>1869</v>
      </c>
      <c r="C19" s="98" t="s">
        <v>1855</v>
      </c>
      <c r="D19" s="85">
        <v>5513</v>
      </c>
      <c r="E19" s="85" t="s">
        <v>357</v>
      </c>
      <c r="F19" s="85" t="s">
        <v>175</v>
      </c>
      <c r="G19" s="95">
        <v>0.02</v>
      </c>
      <c r="H19" s="98" t="s">
        <v>178</v>
      </c>
      <c r="I19" s="99">
        <v>6.0599999999999994E-2</v>
      </c>
      <c r="J19" s="99">
        <v>1.1999999999999999E-3</v>
      </c>
      <c r="K19" s="95">
        <v>65767.95</v>
      </c>
      <c r="L19" s="97">
        <v>119.21</v>
      </c>
      <c r="M19" s="95">
        <v>78.401970000000006</v>
      </c>
      <c r="N19" s="96">
        <f t="shared" si="1"/>
        <v>3.7805342650777652E-3</v>
      </c>
      <c r="O19" s="96">
        <f>M19/'סכום נכסי הקרן'!$C$43</f>
        <v>1.2199869737976534E-4</v>
      </c>
      <c r="AZ19" s="146" t="s">
        <v>182</v>
      </c>
    </row>
    <row r="20" spans="2:52" s="146" customFormat="1">
      <c r="B20" s="88" t="s">
        <v>1870</v>
      </c>
      <c r="C20" s="98" t="s">
        <v>1856</v>
      </c>
      <c r="D20" s="85">
        <v>90148620</v>
      </c>
      <c r="E20" s="85" t="s">
        <v>387</v>
      </c>
      <c r="F20" s="85" t="s">
        <v>176</v>
      </c>
      <c r="G20" s="95">
        <v>11.06</v>
      </c>
      <c r="H20" s="98" t="s">
        <v>178</v>
      </c>
      <c r="I20" s="99">
        <v>3.1699999999999999E-2</v>
      </c>
      <c r="J20" s="99">
        <v>2.5500000000000002E-2</v>
      </c>
      <c r="K20" s="95">
        <v>73448.209999999992</v>
      </c>
      <c r="L20" s="97">
        <v>107.22</v>
      </c>
      <c r="M20" s="95">
        <v>78.751170000000002</v>
      </c>
      <c r="N20" s="96">
        <f t="shared" si="1"/>
        <v>3.7973726502020821E-3</v>
      </c>
      <c r="O20" s="96">
        <f>M20/'סכום נכסי הקרן'!$C$43</f>
        <v>1.2254207588320107E-4</v>
      </c>
      <c r="AZ20" s="146" t="s">
        <v>183</v>
      </c>
    </row>
    <row r="21" spans="2:52" s="146" customFormat="1">
      <c r="B21" s="88" t="s">
        <v>1870</v>
      </c>
      <c r="C21" s="98" t="s">
        <v>1856</v>
      </c>
      <c r="D21" s="85">
        <v>90148621</v>
      </c>
      <c r="E21" s="85" t="s">
        <v>387</v>
      </c>
      <c r="F21" s="85" t="s">
        <v>176</v>
      </c>
      <c r="G21" s="95">
        <v>11.05</v>
      </c>
      <c r="H21" s="98" t="s">
        <v>178</v>
      </c>
      <c r="I21" s="99">
        <v>3.1899999999999998E-2</v>
      </c>
      <c r="J21" s="99">
        <v>2.5600000000000001E-2</v>
      </c>
      <c r="K21" s="95">
        <v>102827.5</v>
      </c>
      <c r="L21" s="97">
        <v>107.4</v>
      </c>
      <c r="M21" s="95">
        <v>110.43673</v>
      </c>
      <c r="N21" s="96">
        <f t="shared" si="1"/>
        <v>5.3252468259170219E-3</v>
      </c>
      <c r="O21" s="96">
        <f>M21/'סכום נכסי הקרן'!$C$43</f>
        <v>1.7184692174037019E-4</v>
      </c>
      <c r="AZ21" s="146" t="s">
        <v>185</v>
      </c>
    </row>
    <row r="22" spans="2:52" s="146" customFormat="1">
      <c r="B22" s="88" t="s">
        <v>1870</v>
      </c>
      <c r="C22" s="98" t="s">
        <v>1856</v>
      </c>
      <c r="D22" s="85">
        <v>90148622</v>
      </c>
      <c r="E22" s="85" t="s">
        <v>387</v>
      </c>
      <c r="F22" s="85" t="s">
        <v>176</v>
      </c>
      <c r="G22" s="95">
        <v>11.159999999999998</v>
      </c>
      <c r="H22" s="98" t="s">
        <v>178</v>
      </c>
      <c r="I22" s="99">
        <v>2.7400000000000001E-2</v>
      </c>
      <c r="J22" s="99">
        <v>2.7999999999999997E-2</v>
      </c>
      <c r="K22" s="95">
        <v>102827.5</v>
      </c>
      <c r="L22" s="97">
        <v>100.01</v>
      </c>
      <c r="M22" s="95">
        <v>102.83778</v>
      </c>
      <c r="N22" s="96">
        <f t="shared" si="1"/>
        <v>4.9588263028917372E-3</v>
      </c>
      <c r="O22" s="96">
        <f>M22/'סכום נכסי הקרן'!$C$43</f>
        <v>1.6002244843371771E-4</v>
      </c>
      <c r="AZ22" s="146" t="s">
        <v>184</v>
      </c>
    </row>
    <row r="23" spans="2:52" s="146" customFormat="1">
      <c r="B23" s="88" t="s">
        <v>1872</v>
      </c>
      <c r="C23" s="98" t="s">
        <v>1856</v>
      </c>
      <c r="D23" s="85">
        <v>90150400</v>
      </c>
      <c r="E23" s="85" t="s">
        <v>387</v>
      </c>
      <c r="F23" s="85" t="s">
        <v>174</v>
      </c>
      <c r="G23" s="95">
        <v>5.44</v>
      </c>
      <c r="H23" s="98" t="s">
        <v>177</v>
      </c>
      <c r="I23" s="99">
        <v>9.8519999999999996E-2</v>
      </c>
      <c r="J23" s="99">
        <v>3.2099999999999997E-2</v>
      </c>
      <c r="K23" s="95">
        <v>172282.56</v>
      </c>
      <c r="L23" s="97">
        <v>139.11000000000001</v>
      </c>
      <c r="M23" s="95">
        <v>921.74108000000001</v>
      </c>
      <c r="N23" s="96">
        <f t="shared" si="1"/>
        <v>4.444625226215343E-2</v>
      </c>
      <c r="O23" s="96">
        <f>M23/'סכום נכסי הקרן'!$C$43</f>
        <v>1.4342906317458357E-3</v>
      </c>
      <c r="AZ23" s="146" t="s">
        <v>187</v>
      </c>
    </row>
    <row r="24" spans="2:52" s="146" customFormat="1">
      <c r="B24" s="88" t="s">
        <v>1873</v>
      </c>
      <c r="C24" s="98" t="s">
        <v>1856</v>
      </c>
      <c r="D24" s="85">
        <v>90150520</v>
      </c>
      <c r="E24" s="85" t="s">
        <v>387</v>
      </c>
      <c r="F24" s="85" t="s">
        <v>174</v>
      </c>
      <c r="G24" s="95">
        <v>5.71</v>
      </c>
      <c r="H24" s="98" t="s">
        <v>178</v>
      </c>
      <c r="I24" s="99">
        <v>3.8450999999999999E-2</v>
      </c>
      <c r="J24" s="99">
        <v>1.24E-2</v>
      </c>
      <c r="K24" s="95">
        <v>495680.26</v>
      </c>
      <c r="L24" s="97">
        <v>146.04</v>
      </c>
      <c r="M24" s="95">
        <v>723.89175</v>
      </c>
      <c r="N24" s="96">
        <f t="shared" si="1"/>
        <v>3.4905979595692652E-2</v>
      </c>
      <c r="O24" s="96">
        <f>M24/'סכום נכסי הקרן'!$C$43</f>
        <v>1.1264238710323063E-3</v>
      </c>
      <c r="AZ24" s="146" t="s">
        <v>188</v>
      </c>
    </row>
    <row r="25" spans="2:52" s="146" customFormat="1">
      <c r="B25" s="88" t="s">
        <v>1876</v>
      </c>
      <c r="C25" s="98" t="s">
        <v>1856</v>
      </c>
      <c r="D25" s="85">
        <v>92321020</v>
      </c>
      <c r="E25" s="85" t="s">
        <v>387</v>
      </c>
      <c r="F25" s="85" t="s">
        <v>176</v>
      </c>
      <c r="G25" s="95">
        <v>1.7999999999999996</v>
      </c>
      <c r="H25" s="98" t="s">
        <v>177</v>
      </c>
      <c r="I25" s="99">
        <v>3.8751000000000001E-2</v>
      </c>
      <c r="J25" s="99">
        <v>2.4799999999999999E-2</v>
      </c>
      <c r="K25" s="95">
        <v>73849.959999999992</v>
      </c>
      <c r="L25" s="97">
        <v>103.69</v>
      </c>
      <c r="M25" s="95">
        <v>294.50751000000002</v>
      </c>
      <c r="N25" s="96">
        <f t="shared" si="1"/>
        <v>1.420111934531406E-2</v>
      </c>
      <c r="O25" s="96">
        <f>M25/'סכום נכסי הקרן'!$C$43</f>
        <v>4.582733391591846E-4</v>
      </c>
      <c r="AZ25" s="146" t="s">
        <v>189</v>
      </c>
    </row>
    <row r="26" spans="2:52" s="146" customFormat="1">
      <c r="B26" s="88" t="s">
        <v>1874</v>
      </c>
      <c r="C26" s="98" t="s">
        <v>1855</v>
      </c>
      <c r="D26" s="85">
        <v>14811160</v>
      </c>
      <c r="E26" s="85" t="s">
        <v>387</v>
      </c>
      <c r="F26" s="85" t="s">
        <v>175</v>
      </c>
      <c r="G26" s="95">
        <v>8.3099999999999987</v>
      </c>
      <c r="H26" s="98" t="s">
        <v>178</v>
      </c>
      <c r="I26" s="99">
        <v>4.2030000000000005E-2</v>
      </c>
      <c r="J26" s="99">
        <v>2.8399999999999998E-2</v>
      </c>
      <c r="K26" s="95">
        <v>41383.39</v>
      </c>
      <c r="L26" s="97">
        <v>112.85</v>
      </c>
      <c r="M26" s="95">
        <v>46.701160000000002</v>
      </c>
      <c r="N26" s="96">
        <f t="shared" si="1"/>
        <v>2.2519247360605751E-3</v>
      </c>
      <c r="O26" s="96">
        <f>M26/'סכום נכסי הקרן'!$C$43</f>
        <v>7.2670121504906079E-5</v>
      </c>
      <c r="AZ26" s="146" t="s">
        <v>190</v>
      </c>
    </row>
    <row r="27" spans="2:52" s="146" customFormat="1">
      <c r="B27" s="88" t="s">
        <v>1875</v>
      </c>
      <c r="C27" s="98" t="s">
        <v>1855</v>
      </c>
      <c r="D27" s="85">
        <v>14760843</v>
      </c>
      <c r="E27" s="85" t="s">
        <v>387</v>
      </c>
      <c r="F27" s="85" t="s">
        <v>175</v>
      </c>
      <c r="G27" s="95">
        <v>6.4899999999999984</v>
      </c>
      <c r="H27" s="98" t="s">
        <v>178</v>
      </c>
      <c r="I27" s="99">
        <v>4.4999999999999998E-2</v>
      </c>
      <c r="J27" s="99">
        <v>1.1699999999999999E-2</v>
      </c>
      <c r="K27" s="95">
        <v>560470.46</v>
      </c>
      <c r="L27" s="97">
        <v>126.4</v>
      </c>
      <c r="M27" s="95">
        <v>708.43468000000007</v>
      </c>
      <c r="N27" s="96">
        <f t="shared" si="1"/>
        <v>3.416064140109492E-2</v>
      </c>
      <c r="O27" s="96">
        <f>M27/'סכום נכסי הקרן'!$C$43</f>
        <v>1.1023716386036077E-3</v>
      </c>
      <c r="AZ27" s="146" t="s">
        <v>191</v>
      </c>
    </row>
    <row r="28" spans="2:52" s="146" customFormat="1">
      <c r="B28" s="88" t="s">
        <v>1871</v>
      </c>
      <c r="C28" s="98" t="s">
        <v>1855</v>
      </c>
      <c r="D28" s="85">
        <v>2963</v>
      </c>
      <c r="E28" s="85" t="s">
        <v>429</v>
      </c>
      <c r="F28" s="85" t="s">
        <v>175</v>
      </c>
      <c r="G28" s="95">
        <v>5.9500000000000011</v>
      </c>
      <c r="H28" s="98" t="s">
        <v>178</v>
      </c>
      <c r="I28" s="99">
        <v>0.05</v>
      </c>
      <c r="J28" s="99">
        <v>2.0799999999999999E-2</v>
      </c>
      <c r="K28" s="95">
        <v>163230.49</v>
      </c>
      <c r="L28" s="97">
        <v>118</v>
      </c>
      <c r="M28" s="95">
        <v>192.61198999999999</v>
      </c>
      <c r="N28" s="96">
        <f t="shared" si="1"/>
        <v>9.2877287147225488E-3</v>
      </c>
      <c r="O28" s="96">
        <f>M28/'סכום נכסי הקרן'!$C$43</f>
        <v>2.9971711016603771E-4</v>
      </c>
      <c r="AZ28" s="146" t="s">
        <v>32</v>
      </c>
    </row>
    <row r="29" spans="2:52" s="146" customFormat="1">
      <c r="B29" s="88" t="s">
        <v>1871</v>
      </c>
      <c r="C29" s="98" t="s">
        <v>1855</v>
      </c>
      <c r="D29" s="85">
        <v>2968</v>
      </c>
      <c r="E29" s="85" t="s">
        <v>429</v>
      </c>
      <c r="F29" s="85" t="s">
        <v>175</v>
      </c>
      <c r="G29" s="95">
        <v>5.95</v>
      </c>
      <c r="H29" s="98" t="s">
        <v>178</v>
      </c>
      <c r="I29" s="99">
        <v>0.05</v>
      </c>
      <c r="J29" s="99">
        <v>2.0799999999999999E-2</v>
      </c>
      <c r="K29" s="95">
        <v>52498.18</v>
      </c>
      <c r="L29" s="97">
        <v>118</v>
      </c>
      <c r="M29" s="95">
        <v>61.947849999999995</v>
      </c>
      <c r="N29" s="96">
        <f t="shared" si="1"/>
        <v>2.9871184304794589E-3</v>
      </c>
      <c r="O29" s="96">
        <f>M29/'סכום נכסי הקרן'!$C$43</f>
        <v>9.6394988614152102E-5</v>
      </c>
    </row>
    <row r="30" spans="2:52" s="146" customFormat="1">
      <c r="B30" s="88" t="s">
        <v>1871</v>
      </c>
      <c r="C30" s="98" t="s">
        <v>1855</v>
      </c>
      <c r="D30" s="85">
        <v>4605</v>
      </c>
      <c r="E30" s="85" t="s">
        <v>429</v>
      </c>
      <c r="F30" s="85" t="s">
        <v>175</v>
      </c>
      <c r="G30" s="95">
        <v>7.5699999999999994</v>
      </c>
      <c r="H30" s="98" t="s">
        <v>178</v>
      </c>
      <c r="I30" s="99">
        <v>0.05</v>
      </c>
      <c r="J30" s="99">
        <v>3.6599999999999994E-2</v>
      </c>
      <c r="K30" s="95">
        <v>148961.27000000002</v>
      </c>
      <c r="L30" s="97">
        <v>110.42</v>
      </c>
      <c r="M30" s="95">
        <v>164.48304000000002</v>
      </c>
      <c r="N30" s="96">
        <f t="shared" si="1"/>
        <v>7.9313538772578882E-3</v>
      </c>
      <c r="O30" s="96">
        <f>M30/'סכום נכסי הקרן'!$C$43</f>
        <v>2.5594658681489556E-4</v>
      </c>
    </row>
    <row r="31" spans="2:52" s="146" customFormat="1">
      <c r="B31" s="88" t="s">
        <v>1871</v>
      </c>
      <c r="C31" s="98" t="s">
        <v>1855</v>
      </c>
      <c r="D31" s="85">
        <v>4606</v>
      </c>
      <c r="E31" s="85" t="s">
        <v>429</v>
      </c>
      <c r="F31" s="85" t="s">
        <v>175</v>
      </c>
      <c r="G31" s="95">
        <v>8.84</v>
      </c>
      <c r="H31" s="98" t="s">
        <v>178</v>
      </c>
      <c r="I31" s="99">
        <v>4.0999999999999995E-2</v>
      </c>
      <c r="J31" s="99">
        <v>0.03</v>
      </c>
      <c r="K31" s="95">
        <v>373775.67</v>
      </c>
      <c r="L31" s="97">
        <v>109.96</v>
      </c>
      <c r="M31" s="95">
        <v>411.00373999999999</v>
      </c>
      <c r="N31" s="96">
        <f t="shared" si="1"/>
        <v>1.9818554586640013E-2</v>
      </c>
      <c r="O31" s="96">
        <f>M31/'סכום נכסי הקרן'!$C$43</f>
        <v>6.3954924727289064E-4</v>
      </c>
    </row>
    <row r="32" spans="2:52" s="146" customFormat="1">
      <c r="B32" s="88" t="s">
        <v>1883</v>
      </c>
      <c r="C32" s="98" t="s">
        <v>1856</v>
      </c>
      <c r="D32" s="85">
        <v>90145563</v>
      </c>
      <c r="E32" s="85" t="s">
        <v>429</v>
      </c>
      <c r="F32" s="85" t="s">
        <v>175</v>
      </c>
      <c r="G32" s="95">
        <v>6.97</v>
      </c>
      <c r="H32" s="98" t="s">
        <v>178</v>
      </c>
      <c r="I32" s="99">
        <v>2.4799999999999999E-2</v>
      </c>
      <c r="J32" s="99">
        <v>2.3899999999999998E-2</v>
      </c>
      <c r="K32" s="95">
        <v>2404765.77</v>
      </c>
      <c r="L32" s="97">
        <v>100.77</v>
      </c>
      <c r="M32" s="95">
        <v>2423.2824599999999</v>
      </c>
      <c r="N32" s="96">
        <f t="shared" si="1"/>
        <v>0.11685041044238988</v>
      </c>
      <c r="O32" s="96">
        <f>M32/'סכום נכסי הקרן'!$C$43</f>
        <v>3.7707892225569495E-3</v>
      </c>
    </row>
    <row r="33" spans="2:15" s="146" customFormat="1">
      <c r="B33" s="88" t="s">
        <v>1902</v>
      </c>
      <c r="C33" s="98" t="s">
        <v>1856</v>
      </c>
      <c r="D33" s="85">
        <v>422332</v>
      </c>
      <c r="E33" s="85" t="s">
        <v>429</v>
      </c>
      <c r="F33" s="85" t="s">
        <v>175</v>
      </c>
      <c r="G33" s="95">
        <v>0.5</v>
      </c>
      <c r="H33" s="98" t="s">
        <v>178</v>
      </c>
      <c r="I33" s="99">
        <v>0.02</v>
      </c>
      <c r="J33" s="99">
        <v>1.9100000000000002E-2</v>
      </c>
      <c r="K33" s="95">
        <v>182950.8</v>
      </c>
      <c r="L33" s="97">
        <v>100.06</v>
      </c>
      <c r="M33" s="95">
        <v>183.06057000000001</v>
      </c>
      <c r="N33" s="96">
        <f t="shared" si="1"/>
        <v>8.8271603056615383E-3</v>
      </c>
      <c r="O33" s="96">
        <f>M33/'סכום נכסי הקרן'!$C$43</f>
        <v>2.8485446324368318E-4</v>
      </c>
    </row>
    <row r="34" spans="2:15" s="146" customFormat="1">
      <c r="B34" s="88" t="s">
        <v>1877</v>
      </c>
      <c r="C34" s="98" t="s">
        <v>1855</v>
      </c>
      <c r="D34" s="85">
        <v>414968</v>
      </c>
      <c r="E34" s="85" t="s">
        <v>429</v>
      </c>
      <c r="F34" s="85" t="s">
        <v>175</v>
      </c>
      <c r="G34" s="95">
        <v>7.22</v>
      </c>
      <c r="H34" s="98" t="s">
        <v>178</v>
      </c>
      <c r="I34" s="99">
        <v>2.5399999999999999E-2</v>
      </c>
      <c r="J34" s="99">
        <v>2.1299999999999999E-2</v>
      </c>
      <c r="K34" s="95">
        <v>444705.14</v>
      </c>
      <c r="L34" s="97">
        <v>103.7</v>
      </c>
      <c r="M34" s="95">
        <v>461.15921000000003</v>
      </c>
      <c r="N34" s="96">
        <f t="shared" si="1"/>
        <v>2.2237045766339707E-2</v>
      </c>
      <c r="O34" s="96">
        <f>M34/'סכום נכסי הקרן'!$C$43</f>
        <v>7.1759450565695804E-4</v>
      </c>
    </row>
    <row r="35" spans="2:15" s="146" customFormat="1">
      <c r="B35" s="88" t="s">
        <v>1878</v>
      </c>
      <c r="C35" s="98" t="s">
        <v>1856</v>
      </c>
      <c r="D35" s="85">
        <v>90145980</v>
      </c>
      <c r="E35" s="85" t="s">
        <v>429</v>
      </c>
      <c r="F35" s="85" t="s">
        <v>175</v>
      </c>
      <c r="G35" s="95">
        <v>6.5099999999999989</v>
      </c>
      <c r="H35" s="98" t="s">
        <v>178</v>
      </c>
      <c r="I35" s="99">
        <v>2.3599999999999999E-2</v>
      </c>
      <c r="J35" s="99">
        <v>1.7199999999999997E-2</v>
      </c>
      <c r="K35" s="95">
        <v>859047.98</v>
      </c>
      <c r="L35" s="97">
        <v>104.24</v>
      </c>
      <c r="M35" s="95">
        <v>895.47163999999998</v>
      </c>
      <c r="N35" s="96">
        <f t="shared" si="1"/>
        <v>4.3179542789873529E-2</v>
      </c>
      <c r="O35" s="96">
        <f>M35/'סכום נכסי הקרן'!$C$43</f>
        <v>1.3934136300468236E-3</v>
      </c>
    </row>
    <row r="36" spans="2:15" s="146" customFormat="1">
      <c r="B36" s="88" t="s">
        <v>1879</v>
      </c>
      <c r="C36" s="98" t="s">
        <v>1855</v>
      </c>
      <c r="D36" s="85">
        <v>4176</v>
      </c>
      <c r="E36" s="85" t="s">
        <v>429</v>
      </c>
      <c r="F36" s="85" t="s">
        <v>175</v>
      </c>
      <c r="G36" s="95">
        <v>1.8500000000000003</v>
      </c>
      <c r="H36" s="98" t="s">
        <v>178</v>
      </c>
      <c r="I36" s="99">
        <v>1E-3</v>
      </c>
      <c r="J36" s="99">
        <v>2.0300000000000002E-2</v>
      </c>
      <c r="K36" s="95">
        <v>38147.07</v>
      </c>
      <c r="L36" s="97">
        <v>102.75</v>
      </c>
      <c r="M36" s="95">
        <v>39.196119999999993</v>
      </c>
      <c r="N36" s="96">
        <f t="shared" si="1"/>
        <v>1.8900325427804923E-3</v>
      </c>
      <c r="O36" s="96">
        <f>M36/'סכום נכסי הקרן'!$C$43</f>
        <v>6.0991778425222819E-5</v>
      </c>
    </row>
    <row r="37" spans="2:15" s="146" customFormat="1">
      <c r="B37" s="88" t="s">
        <v>1880</v>
      </c>
      <c r="C37" s="98" t="s">
        <v>1855</v>
      </c>
      <c r="D37" s="85">
        <v>4260</v>
      </c>
      <c r="E37" s="85" t="s">
        <v>429</v>
      </c>
      <c r="F37" s="85" t="s">
        <v>175</v>
      </c>
      <c r="G37" s="95">
        <v>1.8499999999999999</v>
      </c>
      <c r="H37" s="98" t="s">
        <v>178</v>
      </c>
      <c r="I37" s="99">
        <v>1E-3</v>
      </c>
      <c r="J37" s="99">
        <v>2.0199999999999996E-2</v>
      </c>
      <c r="K37" s="95">
        <v>71638.06</v>
      </c>
      <c r="L37" s="97">
        <v>102.78</v>
      </c>
      <c r="M37" s="95">
        <v>73.629590000000007</v>
      </c>
      <c r="N37" s="96">
        <f t="shared" si="1"/>
        <v>3.5504106327765386E-3</v>
      </c>
      <c r="O37" s="96">
        <f>M37/'סכום נכסי הקרן'!$C$43</f>
        <v>1.1457255562081153E-4</v>
      </c>
    </row>
    <row r="38" spans="2:15" s="146" customFormat="1">
      <c r="B38" s="88" t="s">
        <v>1880</v>
      </c>
      <c r="C38" s="98" t="s">
        <v>1855</v>
      </c>
      <c r="D38" s="85">
        <v>4280</v>
      </c>
      <c r="E38" s="85" t="s">
        <v>429</v>
      </c>
      <c r="F38" s="85" t="s">
        <v>175</v>
      </c>
      <c r="G38" s="95">
        <v>1.85</v>
      </c>
      <c r="H38" s="98" t="s">
        <v>178</v>
      </c>
      <c r="I38" s="99">
        <v>1E-3</v>
      </c>
      <c r="J38" s="99">
        <v>2.0199999999999999E-2</v>
      </c>
      <c r="K38" s="95">
        <v>74499.12</v>
      </c>
      <c r="L38" s="97">
        <v>102.78</v>
      </c>
      <c r="M38" s="95">
        <v>76.570189999999997</v>
      </c>
      <c r="N38" s="96">
        <f t="shared" si="1"/>
        <v>3.6922060374058817E-3</v>
      </c>
      <c r="O38" s="96">
        <f>M38/'סכום נכסי הקרן'!$C$43</f>
        <v>1.1914832545816302E-4</v>
      </c>
    </row>
    <row r="39" spans="2:15" s="146" customFormat="1">
      <c r="B39" s="88" t="s">
        <v>1880</v>
      </c>
      <c r="C39" s="98" t="s">
        <v>1855</v>
      </c>
      <c r="D39" s="85">
        <v>4344</v>
      </c>
      <c r="E39" s="85" t="s">
        <v>429</v>
      </c>
      <c r="F39" s="85" t="s">
        <v>175</v>
      </c>
      <c r="G39" s="95">
        <v>1.85</v>
      </c>
      <c r="H39" s="98" t="s">
        <v>178</v>
      </c>
      <c r="I39" s="99">
        <v>1E-3</v>
      </c>
      <c r="J39" s="99">
        <v>2.0200000000000006E-2</v>
      </c>
      <c r="K39" s="95">
        <v>58542.78</v>
      </c>
      <c r="L39" s="97">
        <v>102.78</v>
      </c>
      <c r="M39" s="95">
        <v>60.170269999999995</v>
      </c>
      <c r="N39" s="96">
        <f t="shared" si="1"/>
        <v>2.9014037207736065E-3</v>
      </c>
      <c r="O39" s="96">
        <f>M39/'סכום נכסי הקרן'!$C$43</f>
        <v>9.3628955509520646E-5</v>
      </c>
    </row>
    <row r="40" spans="2:15" s="146" customFormat="1">
      <c r="B40" s="88" t="s">
        <v>1880</v>
      </c>
      <c r="C40" s="98" t="s">
        <v>1855</v>
      </c>
      <c r="D40" s="85">
        <v>4452</v>
      </c>
      <c r="E40" s="85" t="s">
        <v>429</v>
      </c>
      <c r="F40" s="85" t="s">
        <v>175</v>
      </c>
      <c r="G40" s="95">
        <v>1.85</v>
      </c>
      <c r="H40" s="98" t="s">
        <v>178</v>
      </c>
      <c r="I40" s="99">
        <v>1E-3</v>
      </c>
      <c r="J40" s="99">
        <v>2.0400000000000001E-2</v>
      </c>
      <c r="K40" s="95">
        <v>23166.639999999999</v>
      </c>
      <c r="L40" s="97">
        <v>102.73</v>
      </c>
      <c r="M40" s="95">
        <v>23.79909</v>
      </c>
      <c r="N40" s="96">
        <f t="shared" si="1"/>
        <v>1.1475894702986365E-3</v>
      </c>
      <c r="O40" s="96">
        <f>M40/'סכום נכסי הקרן'!$C$43</f>
        <v>3.7032972243220408E-5</v>
      </c>
    </row>
    <row r="41" spans="2:15" s="146" customFormat="1">
      <c r="B41" s="88" t="s">
        <v>1880</v>
      </c>
      <c r="C41" s="98" t="s">
        <v>1855</v>
      </c>
      <c r="D41" s="85">
        <v>4464</v>
      </c>
      <c r="E41" s="85" t="s">
        <v>429</v>
      </c>
      <c r="F41" s="85" t="s">
        <v>175</v>
      </c>
      <c r="G41" s="95">
        <v>1.8499999999999999</v>
      </c>
      <c r="H41" s="98" t="s">
        <v>178</v>
      </c>
      <c r="I41" s="99">
        <v>1E-3</v>
      </c>
      <c r="J41" s="99">
        <v>2.0199999999999996E-2</v>
      </c>
      <c r="K41" s="95">
        <v>36241.11</v>
      </c>
      <c r="L41" s="97">
        <v>102.78</v>
      </c>
      <c r="M41" s="95">
        <v>37.248609999999999</v>
      </c>
      <c r="N41" s="96">
        <f t="shared" si="1"/>
        <v>1.7961238273925806E-3</v>
      </c>
      <c r="O41" s="96">
        <f>M41/'סכום נכסי הקרן'!$C$43</f>
        <v>5.7961322900520236E-5</v>
      </c>
    </row>
    <row r="42" spans="2:15" s="146" customFormat="1">
      <c r="B42" s="88" t="s">
        <v>1880</v>
      </c>
      <c r="C42" s="98" t="s">
        <v>1855</v>
      </c>
      <c r="D42" s="85">
        <v>4495</v>
      </c>
      <c r="E42" s="85" t="s">
        <v>429</v>
      </c>
      <c r="F42" s="85" t="s">
        <v>175</v>
      </c>
      <c r="G42" s="95">
        <v>1.8499999999999999</v>
      </c>
      <c r="H42" s="98" t="s">
        <v>178</v>
      </c>
      <c r="I42" s="99">
        <v>1E-3</v>
      </c>
      <c r="J42" s="99">
        <v>2.0199999999999999E-2</v>
      </c>
      <c r="K42" s="95">
        <v>16392.34</v>
      </c>
      <c r="L42" s="97">
        <v>102.78</v>
      </c>
      <c r="M42" s="95">
        <v>16.848040000000001</v>
      </c>
      <c r="N42" s="96">
        <f t="shared" si="1"/>
        <v>8.1241061314404211E-4</v>
      </c>
      <c r="O42" s="96">
        <f>M42/'סכום נכסי הקרן'!$C$43</f>
        <v>2.6216674573383573E-5</v>
      </c>
    </row>
    <row r="43" spans="2:15" s="146" customFormat="1">
      <c r="B43" s="88" t="s">
        <v>1880</v>
      </c>
      <c r="C43" s="98" t="s">
        <v>1855</v>
      </c>
      <c r="D43" s="85">
        <v>4680</v>
      </c>
      <c r="E43" s="85" t="s">
        <v>429</v>
      </c>
      <c r="F43" s="85" t="s">
        <v>175</v>
      </c>
      <c r="G43" s="95">
        <v>1.85</v>
      </c>
      <c r="H43" s="98" t="s">
        <v>178</v>
      </c>
      <c r="I43" s="99">
        <v>1E-3</v>
      </c>
      <c r="J43" s="99">
        <v>2.3600000000000003E-2</v>
      </c>
      <c r="K43" s="95">
        <v>6992.46</v>
      </c>
      <c r="L43" s="97">
        <v>102.14</v>
      </c>
      <c r="M43" s="95">
        <v>7.1421099999999997</v>
      </c>
      <c r="N43" s="96">
        <f t="shared" si="1"/>
        <v>3.443917490842967E-4</v>
      </c>
      <c r="O43" s="96">
        <f>M43/'סכום נכסי הקרן'!$C$43</f>
        <v>1.1113599779992719E-5</v>
      </c>
    </row>
    <row r="44" spans="2:15" s="146" customFormat="1">
      <c r="B44" s="88" t="s">
        <v>1880</v>
      </c>
      <c r="C44" s="98" t="s">
        <v>1855</v>
      </c>
      <c r="D44" s="85">
        <v>4859</v>
      </c>
      <c r="E44" s="85" t="s">
        <v>429</v>
      </c>
      <c r="F44" s="85" t="s">
        <v>175</v>
      </c>
      <c r="G44" s="95">
        <v>1.8500000000000003</v>
      </c>
      <c r="H44" s="98" t="s">
        <v>178</v>
      </c>
      <c r="I44" s="99">
        <v>1E-3</v>
      </c>
      <c r="J44" s="99">
        <v>3.1200000000000006E-2</v>
      </c>
      <c r="K44" s="95">
        <v>73428.78</v>
      </c>
      <c r="L44" s="97">
        <v>100.76</v>
      </c>
      <c r="M44" s="95">
        <v>73.986829999999983</v>
      </c>
      <c r="N44" s="96">
        <f t="shared" si="1"/>
        <v>3.5676367058057787E-3</v>
      </c>
      <c r="O44" s="96">
        <f>M44/'סכום נכסי הקרן'!$C$43</f>
        <v>1.1512844490078681E-4</v>
      </c>
    </row>
    <row r="45" spans="2:15" s="146" customFormat="1">
      <c r="B45" s="88" t="s">
        <v>1903</v>
      </c>
      <c r="C45" s="98" t="s">
        <v>1856</v>
      </c>
      <c r="D45" s="85">
        <v>90143221</v>
      </c>
      <c r="E45" s="85" t="s">
        <v>429</v>
      </c>
      <c r="F45" s="85" t="s">
        <v>176</v>
      </c>
      <c r="G45" s="95">
        <v>6.4999999999999991</v>
      </c>
      <c r="H45" s="98" t="s">
        <v>178</v>
      </c>
      <c r="I45" s="99">
        <v>2.3269999999999999E-2</v>
      </c>
      <c r="J45" s="99">
        <v>2.3700000000000002E-2</v>
      </c>
      <c r="K45" s="95">
        <v>828629.89</v>
      </c>
      <c r="L45" s="97">
        <v>100.16</v>
      </c>
      <c r="M45" s="95">
        <v>829.95568000000003</v>
      </c>
      <c r="N45" s="96">
        <f t="shared" si="1"/>
        <v>4.0020370492424066E-2</v>
      </c>
      <c r="O45" s="96">
        <f>M45/'סכום נכסי הקרן'!$C$43</f>
        <v>1.2914664241592063E-3</v>
      </c>
    </row>
    <row r="46" spans="2:15" s="146" customFormat="1">
      <c r="B46" s="88" t="s">
        <v>1881</v>
      </c>
      <c r="C46" s="98" t="s">
        <v>1856</v>
      </c>
      <c r="D46" s="85">
        <v>95350502</v>
      </c>
      <c r="E46" s="85" t="s">
        <v>429</v>
      </c>
      <c r="F46" s="85" t="s">
        <v>175</v>
      </c>
      <c r="G46" s="95">
        <v>7.34</v>
      </c>
      <c r="H46" s="98" t="s">
        <v>178</v>
      </c>
      <c r="I46" s="99">
        <v>5.3499999999999999E-2</v>
      </c>
      <c r="J46" s="99">
        <v>3.1200000000000002E-2</v>
      </c>
      <c r="K46" s="95">
        <v>11080.27</v>
      </c>
      <c r="L46" s="97">
        <v>118.66</v>
      </c>
      <c r="M46" s="95">
        <v>13.14785</v>
      </c>
      <c r="N46" s="96">
        <f t="shared" si="1"/>
        <v>6.3398786327821478E-4</v>
      </c>
      <c r="O46" s="96">
        <f>M46/'סכום נכסי הקרן'!$C$43</f>
        <v>2.0458932005720616E-5</v>
      </c>
    </row>
    <row r="47" spans="2:15" s="146" customFormat="1">
      <c r="B47" s="88" t="s">
        <v>1881</v>
      </c>
      <c r="C47" s="98" t="s">
        <v>1856</v>
      </c>
      <c r="D47" s="85">
        <v>95350101</v>
      </c>
      <c r="E47" s="85" t="s">
        <v>429</v>
      </c>
      <c r="F47" s="85" t="s">
        <v>174</v>
      </c>
      <c r="G47" s="95">
        <v>7.6400000000000006</v>
      </c>
      <c r="H47" s="98" t="s">
        <v>178</v>
      </c>
      <c r="I47" s="99">
        <v>5.3499999999999999E-2</v>
      </c>
      <c r="J47" s="99">
        <v>1.72E-2</v>
      </c>
      <c r="K47" s="95">
        <v>55030.76</v>
      </c>
      <c r="L47" s="97">
        <v>132.07</v>
      </c>
      <c r="M47" s="95">
        <v>72.679129999999986</v>
      </c>
      <c r="N47" s="96">
        <f t="shared" si="1"/>
        <v>3.5045795573891993E-3</v>
      </c>
      <c r="O47" s="96">
        <f>M47/'סכום נכסי הקרן'!$C$43</f>
        <v>1.1309357643302358E-4</v>
      </c>
    </row>
    <row r="48" spans="2:15" s="146" customFormat="1">
      <c r="B48" s="88" t="s">
        <v>1881</v>
      </c>
      <c r="C48" s="98" t="s">
        <v>1856</v>
      </c>
      <c r="D48" s="85">
        <v>95350102</v>
      </c>
      <c r="E48" s="85" t="s">
        <v>429</v>
      </c>
      <c r="F48" s="85" t="s">
        <v>175</v>
      </c>
      <c r="G48" s="95">
        <v>7.339999999999999</v>
      </c>
      <c r="H48" s="98" t="s">
        <v>178</v>
      </c>
      <c r="I48" s="99">
        <v>5.3499999999999999E-2</v>
      </c>
      <c r="J48" s="99">
        <v>3.1200000000000002E-2</v>
      </c>
      <c r="K48" s="95">
        <v>8671.51</v>
      </c>
      <c r="L48" s="97">
        <v>118.66</v>
      </c>
      <c r="M48" s="95">
        <v>10.28961</v>
      </c>
      <c r="N48" s="96">
        <f t="shared" si="1"/>
        <v>4.9616384867990975E-4</v>
      </c>
      <c r="O48" s="96">
        <f>M48/'סכום נכסי הקרן'!$C$43</f>
        <v>1.6011319824563171E-5</v>
      </c>
    </row>
    <row r="49" spans="2:15" s="146" customFormat="1">
      <c r="B49" s="88" t="s">
        <v>1881</v>
      </c>
      <c r="C49" s="98" t="s">
        <v>1856</v>
      </c>
      <c r="D49" s="85">
        <v>95350202</v>
      </c>
      <c r="E49" s="85" t="s">
        <v>429</v>
      </c>
      <c r="F49" s="85" t="s">
        <v>175</v>
      </c>
      <c r="G49" s="95">
        <v>7.34</v>
      </c>
      <c r="H49" s="98" t="s">
        <v>178</v>
      </c>
      <c r="I49" s="99">
        <v>5.3499999999999999E-2</v>
      </c>
      <c r="J49" s="99">
        <v>3.1200000000000002E-2</v>
      </c>
      <c r="K49" s="95">
        <v>11080.169999999998</v>
      </c>
      <c r="L49" s="97">
        <v>118.66</v>
      </c>
      <c r="M49" s="95">
        <v>13.147729999999999</v>
      </c>
      <c r="N49" s="96">
        <f t="shared" si="1"/>
        <v>6.33982076891574E-4</v>
      </c>
      <c r="O49" s="96">
        <f>M49/'סכום נכסי הקרן'!$C$43</f>
        <v>2.0458745277712563E-5</v>
      </c>
    </row>
    <row r="50" spans="2:15" s="146" customFormat="1">
      <c r="B50" s="88" t="s">
        <v>1881</v>
      </c>
      <c r="C50" s="98" t="s">
        <v>1856</v>
      </c>
      <c r="D50" s="85">
        <v>95350201</v>
      </c>
      <c r="E50" s="85" t="s">
        <v>429</v>
      </c>
      <c r="F50" s="85" t="s">
        <v>174</v>
      </c>
      <c r="G50" s="95">
        <v>7.6400000000000006</v>
      </c>
      <c r="H50" s="98" t="s">
        <v>178</v>
      </c>
      <c r="I50" s="99">
        <v>5.3499999999999999E-2</v>
      </c>
      <c r="J50" s="99">
        <v>1.7200000000000003E-2</v>
      </c>
      <c r="K50" s="95">
        <v>58469.689999999988</v>
      </c>
      <c r="L50" s="97">
        <v>132.07</v>
      </c>
      <c r="M50" s="95">
        <v>77.220919999999992</v>
      </c>
      <c r="N50" s="96">
        <f t="shared" si="1"/>
        <v>3.723584165561514E-3</v>
      </c>
      <c r="O50" s="96">
        <f>M50/'סכום נכסי הקרן'!$C$43</f>
        <v>1.2016090476383524E-4</v>
      </c>
    </row>
    <row r="51" spans="2:15" s="146" customFormat="1">
      <c r="B51" s="88" t="s">
        <v>1881</v>
      </c>
      <c r="C51" s="98" t="s">
        <v>1856</v>
      </c>
      <c r="D51" s="85">
        <v>95350301</v>
      </c>
      <c r="E51" s="85" t="s">
        <v>429</v>
      </c>
      <c r="F51" s="85" t="s">
        <v>174</v>
      </c>
      <c r="G51" s="95">
        <v>7.6300000000000017</v>
      </c>
      <c r="H51" s="98" t="s">
        <v>178</v>
      </c>
      <c r="I51" s="99">
        <v>5.3499999999999999E-2</v>
      </c>
      <c r="J51" s="99">
        <v>1.7600000000000008E-2</v>
      </c>
      <c r="K51" s="95">
        <v>73663.98000000001</v>
      </c>
      <c r="L51" s="97">
        <v>131.65</v>
      </c>
      <c r="M51" s="95">
        <v>96.978629999999981</v>
      </c>
      <c r="N51" s="96">
        <f t="shared" si="1"/>
        <v>4.67629874217827E-3</v>
      </c>
      <c r="O51" s="96">
        <f>M51/'סכום נכסי הקרן'!$C$43</f>
        <v>1.5090522003049451E-4</v>
      </c>
    </row>
    <row r="52" spans="2:15" s="146" customFormat="1">
      <c r="B52" s="88" t="s">
        <v>1881</v>
      </c>
      <c r="C52" s="98" t="s">
        <v>1856</v>
      </c>
      <c r="D52" s="85">
        <v>95350302</v>
      </c>
      <c r="E52" s="85" t="s">
        <v>429</v>
      </c>
      <c r="F52" s="85" t="s">
        <v>175</v>
      </c>
      <c r="G52" s="95">
        <v>7.34</v>
      </c>
      <c r="H52" s="98" t="s">
        <v>178</v>
      </c>
      <c r="I52" s="99">
        <v>5.3499999999999999E-2</v>
      </c>
      <c r="J52" s="99">
        <v>3.1200000000000002E-2</v>
      </c>
      <c r="K52" s="95">
        <v>13007.240000000002</v>
      </c>
      <c r="L52" s="97">
        <v>118.66</v>
      </c>
      <c r="M52" s="95">
        <v>15.434389999999999</v>
      </c>
      <c r="N52" s="96">
        <f t="shared" si="1"/>
        <v>7.4424456752264772E-4</v>
      </c>
      <c r="O52" s="96">
        <f>M52/'סכום נכסי הקרן'!$C$43</f>
        <v>2.4016940835176414E-5</v>
      </c>
    </row>
    <row r="53" spans="2:15" s="146" customFormat="1">
      <c r="B53" s="88" t="s">
        <v>1881</v>
      </c>
      <c r="C53" s="98" t="s">
        <v>1856</v>
      </c>
      <c r="D53" s="85">
        <v>95350401</v>
      </c>
      <c r="E53" s="85" t="s">
        <v>429</v>
      </c>
      <c r="F53" s="85" t="s">
        <v>174</v>
      </c>
      <c r="G53" s="95">
        <v>7.6300000000000017</v>
      </c>
      <c r="H53" s="98" t="s">
        <v>178</v>
      </c>
      <c r="I53" s="99">
        <v>5.3499999999999999E-2</v>
      </c>
      <c r="J53" s="99">
        <v>1.7600000000000001E-2</v>
      </c>
      <c r="K53" s="95">
        <v>53063.05</v>
      </c>
      <c r="L53" s="97">
        <v>131.65</v>
      </c>
      <c r="M53" s="95">
        <v>69.857489999999984</v>
      </c>
      <c r="N53" s="96">
        <f t="shared" si="1"/>
        <v>3.3685203907162951E-3</v>
      </c>
      <c r="O53" s="96">
        <f>M53/'סכום נכסי הקרן'!$C$43</f>
        <v>1.0870291629432246E-4</v>
      </c>
    </row>
    <row r="54" spans="2:15" s="146" customFormat="1">
      <c r="B54" s="88" t="s">
        <v>1881</v>
      </c>
      <c r="C54" s="98" t="s">
        <v>1856</v>
      </c>
      <c r="D54" s="85">
        <v>95350402</v>
      </c>
      <c r="E54" s="85" t="s">
        <v>429</v>
      </c>
      <c r="F54" s="85" t="s">
        <v>175</v>
      </c>
      <c r="G54" s="95">
        <v>7.3400000000000016</v>
      </c>
      <c r="H54" s="98" t="s">
        <v>178</v>
      </c>
      <c r="I54" s="99">
        <v>5.3499999999999999E-2</v>
      </c>
      <c r="J54" s="99">
        <v>3.1200000000000006E-2</v>
      </c>
      <c r="K54" s="95">
        <v>10598.52</v>
      </c>
      <c r="L54" s="97">
        <v>118.66</v>
      </c>
      <c r="M54" s="95">
        <v>12.57621</v>
      </c>
      <c r="N54" s="96">
        <f t="shared" si="1"/>
        <v>6.0642344611766313E-4</v>
      </c>
      <c r="O54" s="96">
        <f>M54/'סכום נכסי הקרן'!$C$43</f>
        <v>1.9569422018022997E-5</v>
      </c>
    </row>
    <row r="55" spans="2:15" s="146" customFormat="1">
      <c r="B55" s="88" t="s">
        <v>1881</v>
      </c>
      <c r="C55" s="98" t="s">
        <v>1856</v>
      </c>
      <c r="D55" s="85">
        <v>95350501</v>
      </c>
      <c r="E55" s="85" t="s">
        <v>429</v>
      </c>
      <c r="F55" s="85" t="s">
        <v>174</v>
      </c>
      <c r="G55" s="95">
        <v>7.629999999999999</v>
      </c>
      <c r="H55" s="98" t="s">
        <v>178</v>
      </c>
      <c r="I55" s="99">
        <v>5.3499999999999999E-2</v>
      </c>
      <c r="J55" s="99">
        <v>1.7600000000000001E-2</v>
      </c>
      <c r="K55" s="95">
        <v>63727.67</v>
      </c>
      <c r="L55" s="97">
        <v>131.65</v>
      </c>
      <c r="M55" s="95">
        <v>83.897469999999998</v>
      </c>
      <c r="N55" s="96">
        <f t="shared" si="1"/>
        <v>4.0455266632756018E-3</v>
      </c>
      <c r="O55" s="96">
        <f>M55/'סכום נכסי הקרן'!$C$43</f>
        <v>1.3055006211524966E-4</v>
      </c>
    </row>
    <row r="56" spans="2:15" s="146" customFormat="1">
      <c r="B56" s="88" t="s">
        <v>1882</v>
      </c>
      <c r="C56" s="98" t="s">
        <v>1855</v>
      </c>
      <c r="D56" s="85">
        <v>4069</v>
      </c>
      <c r="E56" s="85" t="s">
        <v>531</v>
      </c>
      <c r="F56" s="85" t="s">
        <v>174</v>
      </c>
      <c r="G56" s="95">
        <v>6.76</v>
      </c>
      <c r="H56" s="98" t="s">
        <v>178</v>
      </c>
      <c r="I56" s="99">
        <v>2.9779E-2</v>
      </c>
      <c r="J56" s="99">
        <v>2.0199999999999999E-2</v>
      </c>
      <c r="K56" s="95">
        <v>344021.37</v>
      </c>
      <c r="L56" s="97">
        <v>107.38</v>
      </c>
      <c r="M56" s="95">
        <v>369.41015999999996</v>
      </c>
      <c r="N56" s="96">
        <f t="shared" si="1"/>
        <v>1.7812916789563572E-2</v>
      </c>
      <c r="O56" s="96">
        <f>M56/'סכום נכסי הקרן'!$C$43</f>
        <v>5.7482686109610107E-4</v>
      </c>
    </row>
    <row r="57" spans="2:15" s="146" customFormat="1">
      <c r="B57" s="88" t="s">
        <v>1884</v>
      </c>
      <c r="C57" s="98" t="s">
        <v>1856</v>
      </c>
      <c r="D57" s="85">
        <v>90135669</v>
      </c>
      <c r="E57" s="85" t="s">
        <v>531</v>
      </c>
      <c r="F57" s="85" t="s">
        <v>175</v>
      </c>
      <c r="G57" s="95">
        <v>0.24</v>
      </c>
      <c r="H57" s="98" t="s">
        <v>178</v>
      </c>
      <c r="I57" s="99">
        <v>3.4000000000000002E-2</v>
      </c>
      <c r="J57" s="99">
        <v>2.7099999999999999E-2</v>
      </c>
      <c r="K57" s="95">
        <v>14106</v>
      </c>
      <c r="L57" s="97">
        <v>101.3</v>
      </c>
      <c r="M57" s="95">
        <v>14.289389999999999</v>
      </c>
      <c r="N57" s="96">
        <f t="shared" si="1"/>
        <v>6.8903279499302834E-4</v>
      </c>
      <c r="O57" s="96">
        <f>M57/'סכום נכסי הקרן'!$C$43</f>
        <v>2.2235244424999077E-5</v>
      </c>
    </row>
    <row r="58" spans="2:15" s="146" customFormat="1">
      <c r="B58" s="88" t="s">
        <v>1884</v>
      </c>
      <c r="C58" s="98" t="s">
        <v>1856</v>
      </c>
      <c r="D58" s="85">
        <v>4991</v>
      </c>
      <c r="E58" s="85" t="s">
        <v>531</v>
      </c>
      <c r="F58" s="85" t="s">
        <v>175</v>
      </c>
      <c r="G58" s="85">
        <v>0.24</v>
      </c>
      <c r="H58" s="98" t="s">
        <v>178</v>
      </c>
      <c r="I58" s="99">
        <v>3.4000000000000002E-2</v>
      </c>
      <c r="J58" s="96">
        <v>2.7099999999999999E-2</v>
      </c>
      <c r="K58" s="95">
        <v>13837.4</v>
      </c>
      <c r="L58" s="97">
        <v>101.3005</v>
      </c>
      <c r="M58" s="95">
        <v>14.017370000000001</v>
      </c>
      <c r="N58" s="96">
        <f t="shared" si="1"/>
        <v>6.7591602087642845E-4</v>
      </c>
      <c r="O58" s="96">
        <f>M58/'סכום נכסי הקרן'!$C$43</f>
        <v>2.1811963152076427E-5</v>
      </c>
    </row>
    <row r="59" spans="2:15" s="146" customFormat="1">
      <c r="B59" s="88" t="s">
        <v>1884</v>
      </c>
      <c r="C59" s="98" t="s">
        <v>1856</v>
      </c>
      <c r="D59" s="85">
        <v>90135664</v>
      </c>
      <c r="E59" s="85" t="s">
        <v>531</v>
      </c>
      <c r="F59" s="85" t="s">
        <v>175</v>
      </c>
      <c r="G59" s="95">
        <v>2.8</v>
      </c>
      <c r="H59" s="98" t="s">
        <v>178</v>
      </c>
      <c r="I59" s="99">
        <v>4.4000000000000004E-2</v>
      </c>
      <c r="J59" s="99">
        <v>3.0399999999999996E-2</v>
      </c>
      <c r="K59" s="95">
        <v>48260.57</v>
      </c>
      <c r="L59" s="97">
        <v>100.05</v>
      </c>
      <c r="M59" s="95">
        <v>48.284699999999994</v>
      </c>
      <c r="N59" s="96">
        <f t="shared" si="1"/>
        <v>2.3282828585684816E-3</v>
      </c>
      <c r="O59" s="96">
        <f>M59/'סכום נכסי הקרן'!$C$43</f>
        <v>7.5134215420514993E-5</v>
      </c>
    </row>
    <row r="60" spans="2:15" s="146" customFormat="1">
      <c r="B60" s="88" t="s">
        <v>1884</v>
      </c>
      <c r="C60" s="98" t="s">
        <v>1856</v>
      </c>
      <c r="D60" s="85">
        <v>90135667</v>
      </c>
      <c r="E60" s="85" t="s">
        <v>531</v>
      </c>
      <c r="F60" s="85" t="s">
        <v>175</v>
      </c>
      <c r="G60" s="95">
        <v>2.78</v>
      </c>
      <c r="H60" s="98" t="s">
        <v>178</v>
      </c>
      <c r="I60" s="99">
        <v>4.4500000000000005E-2</v>
      </c>
      <c r="J60" s="99">
        <v>3.0899999999999997E-2</v>
      </c>
      <c r="K60" s="95">
        <v>27977.14</v>
      </c>
      <c r="L60" s="97">
        <v>101.18</v>
      </c>
      <c r="M60" s="95">
        <v>28.307269999999999</v>
      </c>
      <c r="N60" s="96">
        <f t="shared" si="1"/>
        <v>1.3649734080126796E-3</v>
      </c>
      <c r="O60" s="96">
        <f>M60/'סכום נכסי הקרן'!$C$43</f>
        <v>4.4048001171109727E-5</v>
      </c>
    </row>
    <row r="61" spans="2:15" s="146" customFormat="1">
      <c r="B61" s="88" t="s">
        <v>1884</v>
      </c>
      <c r="C61" s="98" t="s">
        <v>1856</v>
      </c>
      <c r="D61" s="85">
        <v>4985</v>
      </c>
      <c r="E61" s="85" t="s">
        <v>531</v>
      </c>
      <c r="F61" s="85" t="s">
        <v>175</v>
      </c>
      <c r="G61" s="85">
        <v>2.78</v>
      </c>
      <c r="H61" s="98" t="s">
        <v>178</v>
      </c>
      <c r="I61" s="99">
        <v>4.4500000000000005E-2</v>
      </c>
      <c r="J61" s="96">
        <v>3.09E-2</v>
      </c>
      <c r="K61" s="95">
        <v>32031.120000000006</v>
      </c>
      <c r="L61" s="97">
        <v>101.1794</v>
      </c>
      <c r="M61" s="95">
        <v>32.40889</v>
      </c>
      <c r="N61" s="96">
        <f t="shared" si="1"/>
        <v>1.5627530677881708E-3</v>
      </c>
      <c r="O61" s="96">
        <f>M61/'סכום נכסי הקרן'!$C$43</f>
        <v>5.0430395607713719E-5</v>
      </c>
    </row>
    <row r="62" spans="2:15" s="146" customFormat="1">
      <c r="B62" s="88" t="s">
        <v>1884</v>
      </c>
      <c r="C62" s="98" t="s">
        <v>1856</v>
      </c>
      <c r="D62" s="85">
        <v>90135668</v>
      </c>
      <c r="E62" s="85" t="s">
        <v>531</v>
      </c>
      <c r="F62" s="85" t="s">
        <v>175</v>
      </c>
      <c r="G62" s="95">
        <v>0.24</v>
      </c>
      <c r="H62" s="98" t="s">
        <v>178</v>
      </c>
      <c r="I62" s="99">
        <v>3.4500000000000003E-2</v>
      </c>
      <c r="J62" s="99">
        <v>2.3299902241126311E-2</v>
      </c>
      <c r="K62" s="95">
        <v>24479.98</v>
      </c>
      <c r="L62" s="97">
        <v>104.32</v>
      </c>
      <c r="M62" s="95">
        <v>25.537509999999997</v>
      </c>
      <c r="N62" s="96">
        <f t="shared" si="1"/>
        <v>1.2314158891640868E-3</v>
      </c>
      <c r="O62" s="96">
        <f>M62/'סכום נכסי הקרן'!$C$43</f>
        <v>3.9738069774557075E-5</v>
      </c>
    </row>
    <row r="63" spans="2:15" s="146" customFormat="1">
      <c r="B63" s="88" t="s">
        <v>1884</v>
      </c>
      <c r="C63" s="98" t="s">
        <v>1856</v>
      </c>
      <c r="D63" s="85">
        <v>4984</v>
      </c>
      <c r="E63" s="85" t="s">
        <v>531</v>
      </c>
      <c r="F63" s="85" t="s">
        <v>175</v>
      </c>
      <c r="G63" s="85">
        <v>0.24</v>
      </c>
      <c r="H63" s="98" t="s">
        <v>178</v>
      </c>
      <c r="I63" s="99">
        <v>3.4500000000000003E-2</v>
      </c>
      <c r="J63" s="96">
        <v>2.3300000000000001E-2</v>
      </c>
      <c r="K63" s="95">
        <v>24023.340000000004</v>
      </c>
      <c r="L63" s="97">
        <v>104.32429999999999</v>
      </c>
      <c r="M63" s="95">
        <v>25.062180000000001</v>
      </c>
      <c r="N63" s="96">
        <f t="shared" si="1"/>
        <v>1.2084955294815508E-3</v>
      </c>
      <c r="O63" s="96">
        <f>M63/'סכום נכסי הקרן'!$C$43</f>
        <v>3.899842457398975E-5</v>
      </c>
    </row>
    <row r="64" spans="2:15" s="146" customFormat="1">
      <c r="B64" s="88" t="s">
        <v>1884</v>
      </c>
      <c r="C64" s="98" t="s">
        <v>1856</v>
      </c>
      <c r="D64" s="85">
        <v>4987</v>
      </c>
      <c r="E64" s="85" t="s">
        <v>531</v>
      </c>
      <c r="F64" s="85" t="s">
        <v>175</v>
      </c>
      <c r="G64" s="85">
        <v>3.5</v>
      </c>
      <c r="H64" s="98" t="s">
        <v>178</v>
      </c>
      <c r="I64" s="99">
        <v>3.4000000000000002E-2</v>
      </c>
      <c r="J64" s="96">
        <v>2.3400000000000001E-2</v>
      </c>
      <c r="K64" s="95">
        <v>108905.81</v>
      </c>
      <c r="L64" s="97">
        <v>101.2084</v>
      </c>
      <c r="M64" s="95">
        <v>110.22184</v>
      </c>
      <c r="N64" s="96">
        <f t="shared" si="1"/>
        <v>5.3148848540402619E-3</v>
      </c>
      <c r="O64" s="96">
        <f>M64/'סכום נכסי הקרן'!$C$43</f>
        <v>1.7151253855994834E-4</v>
      </c>
    </row>
    <row r="65" spans="2:15" s="146" customFormat="1">
      <c r="B65" s="88" t="s">
        <v>1884</v>
      </c>
      <c r="C65" s="98" t="s">
        <v>1856</v>
      </c>
      <c r="D65" s="85">
        <v>90135663</v>
      </c>
      <c r="E65" s="85" t="s">
        <v>531</v>
      </c>
      <c r="F65" s="85" t="s">
        <v>175</v>
      </c>
      <c r="G65" s="95">
        <v>3.5</v>
      </c>
      <c r="H65" s="98" t="s">
        <v>178</v>
      </c>
      <c r="I65" s="99">
        <v>3.4000000000000002E-2</v>
      </c>
      <c r="J65" s="99">
        <v>2.3400000000000004E-2</v>
      </c>
      <c r="K65" s="95">
        <v>99024.7</v>
      </c>
      <c r="L65" s="97">
        <v>101.21</v>
      </c>
      <c r="M65" s="95">
        <v>100.2229</v>
      </c>
      <c r="N65" s="96">
        <f t="shared" si="1"/>
        <v>4.832737080400688E-3</v>
      </c>
      <c r="O65" s="96">
        <f>M65/'סכום נכסי הקרן'!$C$43</f>
        <v>1.559535206528928E-4</v>
      </c>
    </row>
    <row r="66" spans="2:15" s="146" customFormat="1">
      <c r="B66" s="88" t="s">
        <v>1884</v>
      </c>
      <c r="C66" s="98" t="s">
        <v>1856</v>
      </c>
      <c r="D66" s="85">
        <v>90135666</v>
      </c>
      <c r="E66" s="85" t="s">
        <v>531</v>
      </c>
      <c r="F66" s="85" t="s">
        <v>175</v>
      </c>
      <c r="G66" s="95">
        <v>2.8000000000000003</v>
      </c>
      <c r="H66" s="98" t="s">
        <v>178</v>
      </c>
      <c r="I66" s="99">
        <v>4.4000000000000004E-2</v>
      </c>
      <c r="J66" s="99">
        <v>3.04E-2</v>
      </c>
      <c r="K66" s="95">
        <v>21449.14</v>
      </c>
      <c r="L66" s="97">
        <v>100.05</v>
      </c>
      <c r="M66" s="95">
        <v>21.459859999999999</v>
      </c>
      <c r="N66" s="96">
        <f t="shared" si="1"/>
        <v>1.0347920601200674E-3</v>
      </c>
      <c r="O66" s="96">
        <f>M66/'סכום נכסי הקרן'!$C$43</f>
        <v>3.339297425756178E-5</v>
      </c>
    </row>
    <row r="67" spans="2:15" s="146" customFormat="1">
      <c r="B67" s="88" t="s">
        <v>1884</v>
      </c>
      <c r="C67" s="98" t="s">
        <v>1856</v>
      </c>
      <c r="D67" s="85">
        <v>4983</v>
      </c>
      <c r="E67" s="85" t="s">
        <v>531</v>
      </c>
      <c r="F67" s="85" t="s">
        <v>175</v>
      </c>
      <c r="G67" s="85">
        <v>2.8</v>
      </c>
      <c r="H67" s="98" t="s">
        <v>178</v>
      </c>
      <c r="I67" s="99">
        <v>4.4000000000000004E-2</v>
      </c>
      <c r="J67" s="96">
        <v>3.04E-2</v>
      </c>
      <c r="K67" s="95">
        <v>25624.9</v>
      </c>
      <c r="L67" s="97">
        <v>100.04810000000001</v>
      </c>
      <c r="M67" s="95">
        <v>25.637220000000003</v>
      </c>
      <c r="N67" s="96">
        <f t="shared" si="1"/>
        <v>1.2362238942635879E-3</v>
      </c>
      <c r="O67" s="96">
        <f>M67/'סכום נכסי הקרן'!$C$43</f>
        <v>3.9893225188582224E-5</v>
      </c>
    </row>
    <row r="68" spans="2:15" s="146" customFormat="1">
      <c r="B68" s="88" t="s">
        <v>1884</v>
      </c>
      <c r="C68" s="98" t="s">
        <v>1856</v>
      </c>
      <c r="D68" s="85">
        <v>90135662</v>
      </c>
      <c r="E68" s="85" t="s">
        <v>531</v>
      </c>
      <c r="F68" s="85" t="s">
        <v>175</v>
      </c>
      <c r="G68" s="95">
        <v>0.66999999999999982</v>
      </c>
      <c r="H68" s="98" t="s">
        <v>178</v>
      </c>
      <c r="I68" s="99">
        <v>0.03</v>
      </c>
      <c r="J68" s="99">
        <v>2.2799999999999997E-2</v>
      </c>
      <c r="K68" s="95">
        <v>32639.99</v>
      </c>
      <c r="L68" s="97">
        <v>101.76</v>
      </c>
      <c r="M68" s="95">
        <v>33.214440000000003</v>
      </c>
      <c r="N68" s="96">
        <f t="shared" si="1"/>
        <v>1.6015965991080267E-3</v>
      </c>
      <c r="O68" s="96">
        <f>M68/'סכום נכסי הקרן'!$C$43</f>
        <v>5.1683885165109666E-5</v>
      </c>
    </row>
    <row r="69" spans="2:15" s="146" customFormat="1">
      <c r="B69" s="88" t="s">
        <v>1884</v>
      </c>
      <c r="C69" s="98" t="s">
        <v>1856</v>
      </c>
      <c r="D69" s="85">
        <v>90135661</v>
      </c>
      <c r="E69" s="85" t="s">
        <v>531</v>
      </c>
      <c r="F69" s="85" t="s">
        <v>175</v>
      </c>
      <c r="G69" s="95">
        <v>4.1499999999999995</v>
      </c>
      <c r="H69" s="98" t="s">
        <v>178</v>
      </c>
      <c r="I69" s="99">
        <v>3.5000000000000003E-2</v>
      </c>
      <c r="J69" s="99">
        <v>2.3499999999999997E-2</v>
      </c>
      <c r="K69" s="95">
        <v>32639.99</v>
      </c>
      <c r="L69" s="97">
        <v>104.7</v>
      </c>
      <c r="M69" s="95">
        <v>34.174059999999997</v>
      </c>
      <c r="N69" s="96">
        <f t="shared" si="1"/>
        <v>1.6478693686756013E-3</v>
      </c>
      <c r="O69" s="96">
        <f>M69/'סכום נכסי הקרן'!$C$43</f>
        <v>5.3177117924178983E-5</v>
      </c>
    </row>
    <row r="70" spans="2:15" s="146" customFormat="1">
      <c r="B70" s="88" t="s">
        <v>1884</v>
      </c>
      <c r="C70" s="98" t="s">
        <v>1856</v>
      </c>
      <c r="D70" s="85">
        <v>4988</v>
      </c>
      <c r="E70" s="85" t="s">
        <v>531</v>
      </c>
      <c r="F70" s="85" t="s">
        <v>175</v>
      </c>
      <c r="G70" s="85">
        <v>0.67</v>
      </c>
      <c r="H70" s="98" t="s">
        <v>178</v>
      </c>
      <c r="I70" s="99">
        <v>0.03</v>
      </c>
      <c r="J70" s="96">
        <v>2.2800000000000001E-2</v>
      </c>
      <c r="K70" s="95">
        <v>32031.120000000006</v>
      </c>
      <c r="L70" s="97">
        <v>101.7598</v>
      </c>
      <c r="M70" s="95">
        <v>32.594810000000003</v>
      </c>
      <c r="N70" s="96">
        <f t="shared" si="1"/>
        <v>1.5717181094900981E-3</v>
      </c>
      <c r="O70" s="96">
        <f>M70/'סכום נכסי הקרן'!$C$43</f>
        <v>5.0719699534857978E-5</v>
      </c>
    </row>
    <row r="71" spans="2:15" s="146" customFormat="1">
      <c r="B71" s="88" t="s">
        <v>1884</v>
      </c>
      <c r="C71" s="98" t="s">
        <v>1856</v>
      </c>
      <c r="D71" s="85">
        <v>4989</v>
      </c>
      <c r="E71" s="85" t="s">
        <v>531</v>
      </c>
      <c r="F71" s="85" t="s">
        <v>175</v>
      </c>
      <c r="G71" s="85">
        <v>4.1500000000000004</v>
      </c>
      <c r="H71" s="98" t="s">
        <v>178</v>
      </c>
      <c r="I71" s="99">
        <v>3.5000000000000003E-2</v>
      </c>
      <c r="J71" s="96">
        <v>2.35E-2</v>
      </c>
      <c r="K71" s="95">
        <v>32031.120000000006</v>
      </c>
      <c r="L71" s="97">
        <v>104.70489999999999</v>
      </c>
      <c r="M71" s="95">
        <v>33.538170000000001</v>
      </c>
      <c r="N71" s="96">
        <f t="shared" si="1"/>
        <v>1.6172068236678639E-3</v>
      </c>
      <c r="O71" s="96">
        <f>M71/'סכום נכסי הקרן'!$C$43</f>
        <v>5.218763064883605E-5</v>
      </c>
    </row>
    <row r="72" spans="2:15" s="146" customFormat="1">
      <c r="B72" s="88" t="s">
        <v>1884</v>
      </c>
      <c r="C72" s="98" t="s">
        <v>1856</v>
      </c>
      <c r="D72" s="85">
        <v>90135670</v>
      </c>
      <c r="E72" s="85" t="s">
        <v>531</v>
      </c>
      <c r="F72" s="85" t="s">
        <v>175</v>
      </c>
      <c r="G72" s="95">
        <v>0.73000000000000009</v>
      </c>
      <c r="H72" s="98" t="s">
        <v>178</v>
      </c>
      <c r="I72" s="99">
        <v>2.9500000000000002E-2</v>
      </c>
      <c r="J72" s="99">
        <v>2.7200000000000002E-2</v>
      </c>
      <c r="K72" s="95">
        <v>56140.78</v>
      </c>
      <c r="L72" s="97">
        <v>100.78</v>
      </c>
      <c r="M72" s="95">
        <v>56.578679999999999</v>
      </c>
      <c r="N72" s="96">
        <f t="shared" si="1"/>
        <v>2.7282176508175754E-3</v>
      </c>
      <c r="O72" s="96">
        <f>M72/'סכום נכסי הקרן'!$C$43</f>
        <v>8.8040201789146133E-5</v>
      </c>
    </row>
    <row r="73" spans="2:15" s="146" customFormat="1">
      <c r="B73" s="88" t="s">
        <v>1884</v>
      </c>
      <c r="C73" s="98" t="s">
        <v>1856</v>
      </c>
      <c r="D73" s="85">
        <v>4990</v>
      </c>
      <c r="E73" s="85" t="s">
        <v>531</v>
      </c>
      <c r="F73" s="85" t="s">
        <v>175</v>
      </c>
      <c r="G73" s="85">
        <v>0.73</v>
      </c>
      <c r="H73" s="98" t="s">
        <v>178</v>
      </c>
      <c r="I73" s="99">
        <v>2.9500000000000002E-2</v>
      </c>
      <c r="J73" s="96">
        <v>2.7199999999999998E-2</v>
      </c>
      <c r="K73" s="95">
        <v>55093.53</v>
      </c>
      <c r="L73" s="97">
        <v>100.7818</v>
      </c>
      <c r="M73" s="95">
        <v>55.524269999999994</v>
      </c>
      <c r="N73" s="96">
        <f t="shared" si="1"/>
        <v>2.6773741180027666E-3</v>
      </c>
      <c r="O73" s="96">
        <f>M73/'סכום נכסי הקרן'!$C$43</f>
        <v>8.6399469464381849E-5</v>
      </c>
    </row>
    <row r="74" spans="2:15" s="146" customFormat="1">
      <c r="B74" s="88" t="s">
        <v>1884</v>
      </c>
      <c r="C74" s="98" t="s">
        <v>1856</v>
      </c>
      <c r="D74" s="85">
        <v>4986</v>
      </c>
      <c r="E74" s="85" t="s">
        <v>531</v>
      </c>
      <c r="F74" s="85" t="s">
        <v>175</v>
      </c>
      <c r="G74" s="85">
        <v>2.8</v>
      </c>
      <c r="H74" s="98" t="s">
        <v>178</v>
      </c>
      <c r="I74" s="99">
        <v>4.4000000000000004E-2</v>
      </c>
      <c r="J74" s="96">
        <v>3.04E-2</v>
      </c>
      <c r="K74" s="95">
        <v>57656.02</v>
      </c>
      <c r="L74" s="97">
        <v>100.04810000000001</v>
      </c>
      <c r="M74" s="95">
        <v>57.683750000000003</v>
      </c>
      <c r="N74" s="96">
        <f t="shared" si="1"/>
        <v>2.7815040031925159E-3</v>
      </c>
      <c r="O74" s="96">
        <f>M74/'סכום נכסי הקרן'!$C$43</f>
        <v>8.9759764454643663E-5</v>
      </c>
    </row>
    <row r="75" spans="2:15" s="146" customFormat="1">
      <c r="B75" s="88" t="s">
        <v>1885</v>
      </c>
      <c r="C75" s="98" t="s">
        <v>1855</v>
      </c>
      <c r="D75" s="85">
        <v>4099</v>
      </c>
      <c r="E75" s="85" t="s">
        <v>531</v>
      </c>
      <c r="F75" s="85" t="s">
        <v>174</v>
      </c>
      <c r="G75" s="95">
        <v>6.74</v>
      </c>
      <c r="H75" s="98" t="s">
        <v>178</v>
      </c>
      <c r="I75" s="99">
        <v>2.9779E-2</v>
      </c>
      <c r="J75" s="99">
        <v>2.0199999999999999E-2</v>
      </c>
      <c r="K75" s="95">
        <v>252301.05</v>
      </c>
      <c r="L75" s="97">
        <v>107.35</v>
      </c>
      <c r="M75" s="95">
        <v>270.84517999999997</v>
      </c>
      <c r="N75" s="96">
        <f t="shared" si="1"/>
        <v>1.3060124426990226E-2</v>
      </c>
      <c r="O75" s="96">
        <f>M75/'סכום נכסי הקרן'!$C$43</f>
        <v>4.2145317460247578E-4</v>
      </c>
    </row>
    <row r="76" spans="2:15" s="146" customFormat="1">
      <c r="B76" s="88" t="s">
        <v>1885</v>
      </c>
      <c r="C76" s="98" t="s">
        <v>1855</v>
      </c>
      <c r="D76" s="85">
        <v>40999</v>
      </c>
      <c r="E76" s="85" t="s">
        <v>531</v>
      </c>
      <c r="F76" s="85" t="s">
        <v>174</v>
      </c>
      <c r="G76" s="95">
        <v>6.74</v>
      </c>
      <c r="H76" s="98" t="s">
        <v>178</v>
      </c>
      <c r="I76" s="99">
        <v>2.9779E-2</v>
      </c>
      <c r="J76" s="99">
        <v>2.0300000000000002E-2</v>
      </c>
      <c r="K76" s="95">
        <v>7135.21</v>
      </c>
      <c r="L76" s="97">
        <v>107.24</v>
      </c>
      <c r="M76" s="95">
        <v>7.6518000000000006</v>
      </c>
      <c r="N76" s="96">
        <f t="shared" si="1"/>
        <v>3.6896894414160822E-4</v>
      </c>
      <c r="O76" s="96">
        <f>M76/'סכום נכסי הקרן'!$C$43</f>
        <v>1.1906711433532708E-5</v>
      </c>
    </row>
    <row r="77" spans="2:15" s="146" customFormat="1">
      <c r="B77" s="88" t="s">
        <v>1875</v>
      </c>
      <c r="C77" s="98" t="s">
        <v>1855</v>
      </c>
      <c r="D77" s="85">
        <v>14760844</v>
      </c>
      <c r="E77" s="85" t="s">
        <v>531</v>
      </c>
      <c r="F77" s="85" t="s">
        <v>175</v>
      </c>
      <c r="G77" s="95">
        <v>9.5</v>
      </c>
      <c r="H77" s="98" t="s">
        <v>178</v>
      </c>
      <c r="I77" s="99">
        <v>0.06</v>
      </c>
      <c r="J77" s="99">
        <v>1.6500000000000001E-2</v>
      </c>
      <c r="K77" s="95">
        <v>482610.80000000005</v>
      </c>
      <c r="L77" s="97">
        <v>152.29</v>
      </c>
      <c r="M77" s="95">
        <v>734.96798000000001</v>
      </c>
      <c r="N77" s="96">
        <f t="shared" si="1"/>
        <v>3.5440074173199852E-2</v>
      </c>
      <c r="O77" s="96">
        <f>M77/'סכום נכסי הקרן'!$C$43</f>
        <v>1.1436592240709948E-3</v>
      </c>
    </row>
    <row r="78" spans="2:15" s="146" customFormat="1">
      <c r="B78" s="88" t="s">
        <v>1886</v>
      </c>
      <c r="C78" s="98" t="s">
        <v>1855</v>
      </c>
      <c r="D78" s="85">
        <v>4100</v>
      </c>
      <c r="E78" s="85" t="s">
        <v>531</v>
      </c>
      <c r="F78" s="85" t="s">
        <v>174</v>
      </c>
      <c r="G78" s="95">
        <v>6.73</v>
      </c>
      <c r="H78" s="98" t="s">
        <v>178</v>
      </c>
      <c r="I78" s="99">
        <v>2.9779E-2</v>
      </c>
      <c r="J78" s="99">
        <v>2.0199999999999999E-2</v>
      </c>
      <c r="K78" s="95">
        <v>287409.39</v>
      </c>
      <c r="L78" s="97">
        <v>107.34</v>
      </c>
      <c r="M78" s="95">
        <v>308.50524000000001</v>
      </c>
      <c r="N78" s="96">
        <f t="shared" si="1"/>
        <v>1.4876088327576968E-2</v>
      </c>
      <c r="O78" s="96">
        <f>M78/'סכום נכסי הקרן'!$C$43</f>
        <v>4.8005474116060955E-4</v>
      </c>
    </row>
    <row r="79" spans="2:15" s="146" customFormat="1">
      <c r="B79" s="88" t="s">
        <v>1887</v>
      </c>
      <c r="C79" s="98" t="s">
        <v>1856</v>
      </c>
      <c r="D79" s="85">
        <v>22333</v>
      </c>
      <c r="E79" s="85" t="s">
        <v>531</v>
      </c>
      <c r="F79" s="85" t="s">
        <v>176</v>
      </c>
      <c r="G79" s="95">
        <v>3.64</v>
      </c>
      <c r="H79" s="98" t="s">
        <v>178</v>
      </c>
      <c r="I79" s="99">
        <v>3.7000000000000005E-2</v>
      </c>
      <c r="J79" s="99">
        <v>1.7000000000000001E-2</v>
      </c>
      <c r="K79" s="95">
        <v>978865.24</v>
      </c>
      <c r="L79" s="97">
        <v>109.32</v>
      </c>
      <c r="M79" s="95">
        <v>1070.09546</v>
      </c>
      <c r="N79" s="96">
        <f t="shared" si="1"/>
        <v>5.1599883949780254E-2</v>
      </c>
      <c r="O79" s="96">
        <f>M79/'סכום נכסי הקרן'!$C$43</f>
        <v>1.6651399472742939E-3</v>
      </c>
    </row>
    <row r="80" spans="2:15" s="146" customFormat="1">
      <c r="B80" s="88" t="s">
        <v>1887</v>
      </c>
      <c r="C80" s="98" t="s">
        <v>1856</v>
      </c>
      <c r="D80" s="85">
        <v>22334</v>
      </c>
      <c r="E80" s="85" t="s">
        <v>531</v>
      </c>
      <c r="F80" s="85" t="s">
        <v>176</v>
      </c>
      <c r="G80" s="95">
        <v>4.3199999999999994</v>
      </c>
      <c r="H80" s="98" t="s">
        <v>178</v>
      </c>
      <c r="I80" s="99">
        <v>3.7000000000000005E-2</v>
      </c>
      <c r="J80" s="99">
        <v>1.89E-2</v>
      </c>
      <c r="K80" s="95">
        <v>340173.04</v>
      </c>
      <c r="L80" s="97">
        <v>109.93</v>
      </c>
      <c r="M80" s="95">
        <v>373.95221000000004</v>
      </c>
      <c r="N80" s="96">
        <f t="shared" si="1"/>
        <v>1.8031933934906944E-2</v>
      </c>
      <c r="O80" s="96">
        <f>M80/'סכום נכסי הקרן'!$C$43</f>
        <v>5.8189459400426365E-4</v>
      </c>
    </row>
    <row r="81" spans="2:15" s="146" customFormat="1">
      <c r="B81" s="88" t="s">
        <v>1888</v>
      </c>
      <c r="C81" s="98" t="s">
        <v>1856</v>
      </c>
      <c r="D81" s="85">
        <v>91102799</v>
      </c>
      <c r="E81" s="85" t="s">
        <v>573</v>
      </c>
      <c r="F81" s="85" t="s">
        <v>175</v>
      </c>
      <c r="G81" s="95">
        <v>3.81</v>
      </c>
      <c r="H81" s="98" t="s">
        <v>178</v>
      </c>
      <c r="I81" s="99">
        <v>4.7500000000000001E-2</v>
      </c>
      <c r="J81" s="99">
        <v>1.2800000000000001E-2</v>
      </c>
      <c r="K81" s="95">
        <v>151743.26</v>
      </c>
      <c r="L81" s="97">
        <v>116.67</v>
      </c>
      <c r="M81" s="95">
        <v>177.03882999999999</v>
      </c>
      <c r="N81" s="96">
        <f t="shared" si="1"/>
        <v>8.536792673248866E-3</v>
      </c>
      <c r="O81" s="96">
        <f>M81/'סכום נכסי הקרן'!$C$43</f>
        <v>2.7548423395021477E-4</v>
      </c>
    </row>
    <row r="82" spans="2:15" s="146" customFormat="1">
      <c r="B82" s="88" t="s">
        <v>1888</v>
      </c>
      <c r="C82" s="98" t="s">
        <v>1856</v>
      </c>
      <c r="D82" s="85">
        <v>91102798</v>
      </c>
      <c r="E82" s="85" t="s">
        <v>573</v>
      </c>
      <c r="F82" s="85" t="s">
        <v>175</v>
      </c>
      <c r="G82" s="95">
        <v>3.82</v>
      </c>
      <c r="H82" s="98" t="s">
        <v>178</v>
      </c>
      <c r="I82" s="99">
        <v>4.4999999999999998E-2</v>
      </c>
      <c r="J82" s="99">
        <v>1.2800000000000001E-2</v>
      </c>
      <c r="K82" s="95">
        <v>258096.74000000005</v>
      </c>
      <c r="L82" s="97">
        <v>115.54</v>
      </c>
      <c r="M82" s="95">
        <v>298.20497</v>
      </c>
      <c r="N82" s="96">
        <f t="shared" ref="N82:N96" si="2">+M82/$M$10</f>
        <v>1.4379410454883812E-2</v>
      </c>
      <c r="O82" s="96">
        <f>M82/'סכום נכסי הקרן'!$C$43</f>
        <v>4.640268336646643E-4</v>
      </c>
    </row>
    <row r="83" spans="2:15" s="146" customFormat="1">
      <c r="B83" s="88" t="s">
        <v>1889</v>
      </c>
      <c r="C83" s="98" t="s">
        <v>1856</v>
      </c>
      <c r="D83" s="85">
        <v>90240690</v>
      </c>
      <c r="E83" s="85" t="s">
        <v>573</v>
      </c>
      <c r="F83" s="85" t="s">
        <v>174</v>
      </c>
      <c r="G83" s="95">
        <v>2.42</v>
      </c>
      <c r="H83" s="98" t="s">
        <v>178</v>
      </c>
      <c r="I83" s="99">
        <v>3.4000000000000002E-2</v>
      </c>
      <c r="J83" s="99">
        <v>6.4000000000000003E-3</v>
      </c>
      <c r="K83" s="95">
        <v>10469.219999999999</v>
      </c>
      <c r="L83" s="97">
        <v>107.68</v>
      </c>
      <c r="M83" s="95">
        <v>11.273260000000001</v>
      </c>
      <c r="N83" s="96">
        <f t="shared" si="2"/>
        <v>5.4359534217227664E-4</v>
      </c>
      <c r="O83" s="96">
        <f>M83/'סכום נכסי הקרן'!$C$43</f>
        <v>1.7541944867245216E-5</v>
      </c>
    </row>
    <row r="84" spans="2:15" s="146" customFormat="1">
      <c r="B84" s="88" t="s">
        <v>1890</v>
      </c>
      <c r="C84" s="98" t="s">
        <v>1856</v>
      </c>
      <c r="D84" s="85">
        <v>90240790</v>
      </c>
      <c r="E84" s="85" t="s">
        <v>573</v>
      </c>
      <c r="F84" s="85" t="s">
        <v>174</v>
      </c>
      <c r="G84" s="95">
        <v>11.850000000000001</v>
      </c>
      <c r="H84" s="98" t="s">
        <v>178</v>
      </c>
      <c r="I84" s="99">
        <v>3.4000000000000002E-2</v>
      </c>
      <c r="J84" s="99">
        <v>2.8000000000000004E-2</v>
      </c>
      <c r="K84" s="95">
        <v>23302.43</v>
      </c>
      <c r="L84" s="97">
        <v>108.35</v>
      </c>
      <c r="M84" s="95">
        <v>25.248189999999997</v>
      </c>
      <c r="N84" s="96">
        <f t="shared" si="2"/>
        <v>1.2174649109734585E-3</v>
      </c>
      <c r="O84" s="96">
        <f>M84/'סכום נכסי הקרן'!$C$43</f>
        <v>3.9287868547140037E-5</v>
      </c>
    </row>
    <row r="85" spans="2:15" s="146" customFormat="1">
      <c r="B85" s="88" t="s">
        <v>1891</v>
      </c>
      <c r="C85" s="98" t="s">
        <v>1856</v>
      </c>
      <c r="D85" s="85">
        <v>4180</v>
      </c>
      <c r="E85" s="85" t="s">
        <v>573</v>
      </c>
      <c r="F85" s="85" t="s">
        <v>175</v>
      </c>
      <c r="G85" s="95">
        <v>2.82</v>
      </c>
      <c r="H85" s="98" t="s">
        <v>177</v>
      </c>
      <c r="I85" s="99">
        <v>4.7100000000000003E-2</v>
      </c>
      <c r="J85" s="99">
        <v>3.7100000000000001E-2</v>
      </c>
      <c r="K85" s="95">
        <v>68533</v>
      </c>
      <c r="L85" s="97">
        <v>103.19</v>
      </c>
      <c r="M85" s="95">
        <v>271.98604999999998</v>
      </c>
      <c r="N85" s="96">
        <f t="shared" si="2"/>
        <v>1.3115137051379629E-2</v>
      </c>
      <c r="O85" s="96">
        <f>M85/'סכום נכסי הקרן'!$C$43</f>
        <v>4.2322844445704262E-4</v>
      </c>
    </row>
    <row r="86" spans="2:15" s="146" customFormat="1">
      <c r="B86" s="88" t="s">
        <v>1891</v>
      </c>
      <c r="C86" s="98" t="s">
        <v>1856</v>
      </c>
      <c r="D86" s="85">
        <v>4179</v>
      </c>
      <c r="E86" s="85" t="s">
        <v>573</v>
      </c>
      <c r="F86" s="85" t="s">
        <v>175</v>
      </c>
      <c r="G86" s="95">
        <v>2.8499999999999996</v>
      </c>
      <c r="H86" s="98" t="s">
        <v>179</v>
      </c>
      <c r="I86" s="99">
        <v>0</v>
      </c>
      <c r="J86" s="99">
        <v>2.9299999999999996E-2</v>
      </c>
      <c r="K86" s="95">
        <v>64565.78</v>
      </c>
      <c r="L86" s="97">
        <v>102.97</v>
      </c>
      <c r="M86" s="95">
        <f>284.80816-5.66</f>
        <v>279.14815999999996</v>
      </c>
      <c r="N86" s="96">
        <f t="shared" si="2"/>
        <v>1.3460493198237368E-2</v>
      </c>
      <c r="O86" s="96">
        <f>M86/'סכום נכסי הקרן'!$C$43</f>
        <v>4.3437316557171085E-4</v>
      </c>
    </row>
    <row r="87" spans="2:15" s="146" customFormat="1">
      <c r="B87" s="88" t="s">
        <v>1892</v>
      </c>
      <c r="C87" s="98" t="s">
        <v>1856</v>
      </c>
      <c r="D87" s="85">
        <v>90839511</v>
      </c>
      <c r="E87" s="85" t="s">
        <v>573</v>
      </c>
      <c r="F87" s="85" t="s">
        <v>175</v>
      </c>
      <c r="G87" s="95">
        <v>9.9500000000000011</v>
      </c>
      <c r="H87" s="98" t="s">
        <v>178</v>
      </c>
      <c r="I87" s="99">
        <v>4.4999999999999998E-2</v>
      </c>
      <c r="J87" s="99">
        <v>2.9400000000000003E-2</v>
      </c>
      <c r="K87" s="95">
        <v>74339.03</v>
      </c>
      <c r="L87" s="97">
        <v>116.7</v>
      </c>
      <c r="M87" s="95">
        <v>86.753649999999993</v>
      </c>
      <c r="N87" s="96">
        <f t="shared" si="2"/>
        <v>4.1832513449032421E-3</v>
      </c>
      <c r="O87" s="96">
        <f>M87/'סכום נכסי הקרן'!$C$43</f>
        <v>1.3499446879893551E-4</v>
      </c>
    </row>
    <row r="88" spans="2:15" s="146" customFormat="1">
      <c r="B88" s="88" t="s">
        <v>1892</v>
      </c>
      <c r="C88" s="98" t="s">
        <v>1856</v>
      </c>
      <c r="D88" s="85">
        <v>90839512</v>
      </c>
      <c r="E88" s="85" t="s">
        <v>573</v>
      </c>
      <c r="F88" s="85" t="s">
        <v>175</v>
      </c>
      <c r="G88" s="95">
        <v>9.98</v>
      </c>
      <c r="H88" s="98" t="s">
        <v>178</v>
      </c>
      <c r="I88" s="99">
        <v>4.4999999999999998E-2</v>
      </c>
      <c r="J88" s="99">
        <v>2.7900000000000005E-2</v>
      </c>
      <c r="K88" s="95">
        <v>14584.54</v>
      </c>
      <c r="L88" s="97">
        <v>118.41</v>
      </c>
      <c r="M88" s="95">
        <v>17.269549999999999</v>
      </c>
      <c r="N88" s="96">
        <f t="shared" si="2"/>
        <v>8.3273577841824276E-4</v>
      </c>
      <c r="O88" s="96">
        <f>M88/'סכום נכסי הקרן'!$C$43</f>
        <v>2.6872572262338895E-5</v>
      </c>
    </row>
    <row r="89" spans="2:15" s="146" customFormat="1">
      <c r="B89" s="88" t="s">
        <v>1893</v>
      </c>
      <c r="C89" s="98" t="s">
        <v>1856</v>
      </c>
      <c r="D89" s="85">
        <v>90839513</v>
      </c>
      <c r="E89" s="85" t="s">
        <v>573</v>
      </c>
      <c r="F89" s="85" t="s">
        <v>175</v>
      </c>
      <c r="G89" s="95">
        <v>9.9</v>
      </c>
      <c r="H89" s="98" t="s">
        <v>178</v>
      </c>
      <c r="I89" s="99">
        <v>4.4999999999999998E-2</v>
      </c>
      <c r="J89" s="99">
        <v>3.1800000000000002E-2</v>
      </c>
      <c r="K89" s="95">
        <v>53411.16</v>
      </c>
      <c r="L89" s="97">
        <v>114.48</v>
      </c>
      <c r="M89" s="95">
        <v>61.145099999999999</v>
      </c>
      <c r="N89" s="96">
        <f t="shared" si="2"/>
        <v>2.9484099148478853E-3</v>
      </c>
      <c r="O89" s="96">
        <f>M89/'סכום נכסי הקרן'!$C$43</f>
        <v>9.5145856043610751E-5</v>
      </c>
    </row>
    <row r="90" spans="2:15" s="146" customFormat="1">
      <c r="B90" s="88" t="s">
        <v>1893</v>
      </c>
      <c r="C90" s="98" t="s">
        <v>1856</v>
      </c>
      <c r="D90" s="85">
        <v>90839515</v>
      </c>
      <c r="E90" s="85" t="s">
        <v>573</v>
      </c>
      <c r="F90" s="85" t="s">
        <v>175</v>
      </c>
      <c r="G90" s="95">
        <v>9.9300000000000015</v>
      </c>
      <c r="H90" s="98" t="s">
        <v>178</v>
      </c>
      <c r="I90" s="99">
        <v>4.4999999999999998E-2</v>
      </c>
      <c r="J90" s="99">
        <v>3.0300000000000004E-2</v>
      </c>
      <c r="K90" s="95">
        <v>50254.030000000006</v>
      </c>
      <c r="L90" s="97">
        <v>116.16</v>
      </c>
      <c r="M90" s="95">
        <v>58.375089999999993</v>
      </c>
      <c r="N90" s="96">
        <f t="shared" si="2"/>
        <v>2.8148403410271244E-3</v>
      </c>
      <c r="O90" s="96">
        <f>M90/'סכום נכסי הקרן'!$C$43</f>
        <v>9.0835535630374656E-5</v>
      </c>
    </row>
    <row r="91" spans="2:15" s="146" customFormat="1">
      <c r="B91" s="88" t="s">
        <v>1893</v>
      </c>
      <c r="C91" s="98" t="s">
        <v>1856</v>
      </c>
      <c r="D91" s="85">
        <v>90839516</v>
      </c>
      <c r="E91" s="85" t="s">
        <v>573</v>
      </c>
      <c r="F91" s="85" t="s">
        <v>175</v>
      </c>
      <c r="G91" s="95">
        <v>9.9099999999999984</v>
      </c>
      <c r="H91" s="98" t="s">
        <v>178</v>
      </c>
      <c r="I91" s="99">
        <v>4.4999999999999998E-2</v>
      </c>
      <c r="J91" s="99">
        <v>3.0700000000000002E-2</v>
      </c>
      <c r="K91" s="95">
        <v>26705.24</v>
      </c>
      <c r="L91" s="97">
        <v>115.69</v>
      </c>
      <c r="M91" s="95">
        <v>30.895289999999999</v>
      </c>
      <c r="N91" s="96">
        <f t="shared" si="2"/>
        <v>1.4897674442939943E-3</v>
      </c>
      <c r="O91" s="96">
        <f>M91/'סכום נכסי הקרן'!$C$43</f>
        <v>4.8075132999465319E-5</v>
      </c>
    </row>
    <row r="92" spans="2:15" s="146" customFormat="1">
      <c r="B92" s="88" t="s">
        <v>1893</v>
      </c>
      <c r="C92" s="98" t="s">
        <v>1856</v>
      </c>
      <c r="D92" s="85">
        <v>90839517</v>
      </c>
      <c r="E92" s="85" t="s">
        <v>573</v>
      </c>
      <c r="F92" s="85" t="s">
        <v>175</v>
      </c>
      <c r="G92" s="95">
        <v>9.8600000000000012</v>
      </c>
      <c r="H92" s="98" t="s">
        <v>178</v>
      </c>
      <c r="I92" s="99">
        <v>4.4999999999999998E-2</v>
      </c>
      <c r="J92" s="99">
        <v>3.3399999999999999E-2</v>
      </c>
      <c r="K92" s="95">
        <v>46245.1</v>
      </c>
      <c r="L92" s="97">
        <v>112.69</v>
      </c>
      <c r="M92" s="95">
        <v>52.113599999999998</v>
      </c>
      <c r="N92" s="96">
        <f t="shared" si="2"/>
        <v>2.5129119903053022E-3</v>
      </c>
      <c r="O92" s="96">
        <f>M92/'סכום נכסי הקרן'!$C$43</f>
        <v>8.1092239337482696E-5</v>
      </c>
    </row>
    <row r="93" spans="2:15" s="146" customFormat="1">
      <c r="B93" s="88" t="s">
        <v>1893</v>
      </c>
      <c r="C93" s="98" t="s">
        <v>1856</v>
      </c>
      <c r="D93" s="85">
        <v>90839518</v>
      </c>
      <c r="E93" s="85" t="s">
        <v>573</v>
      </c>
      <c r="F93" s="85" t="s">
        <v>175</v>
      </c>
      <c r="G93" s="95">
        <v>9.77</v>
      </c>
      <c r="H93" s="98" t="s">
        <v>178</v>
      </c>
      <c r="I93" s="99">
        <v>4.4999999999999998E-2</v>
      </c>
      <c r="J93" s="99">
        <v>3.7699999999999997E-2</v>
      </c>
      <c r="K93" s="95">
        <v>54924.62</v>
      </c>
      <c r="L93" s="97">
        <v>108.48</v>
      </c>
      <c r="M93" s="95">
        <v>59.582239999999999</v>
      </c>
      <c r="N93" s="96">
        <f t="shared" si="2"/>
        <v>2.8730489796377186E-3</v>
      </c>
      <c r="O93" s="96">
        <f>M93/'סכום נכסי הקרן'!$C$43</f>
        <v>9.271394158805639E-5</v>
      </c>
    </row>
    <row r="94" spans="2:15" s="146" customFormat="1">
      <c r="B94" s="88" t="s">
        <v>1893</v>
      </c>
      <c r="C94" s="98" t="s">
        <v>1856</v>
      </c>
      <c r="D94" s="85">
        <v>90839519</v>
      </c>
      <c r="E94" s="85" t="s">
        <v>573</v>
      </c>
      <c r="F94" s="85" t="s">
        <v>175</v>
      </c>
      <c r="G94" s="95">
        <v>9.58</v>
      </c>
      <c r="H94" s="98" t="s">
        <v>178</v>
      </c>
      <c r="I94" s="99">
        <v>4.4999999999999998E-2</v>
      </c>
      <c r="J94" s="99">
        <v>4.6100000000000002E-2</v>
      </c>
      <c r="K94" s="95">
        <v>38647.43</v>
      </c>
      <c r="L94" s="97">
        <v>100.07</v>
      </c>
      <c r="M94" s="95">
        <v>38.674480000000003</v>
      </c>
      <c r="N94" s="96">
        <f t="shared" si="2"/>
        <v>1.8648791200535488E-3</v>
      </c>
      <c r="O94" s="96">
        <f>M94/'סכום נכסי הקרן'!$C$43</f>
        <v>6.0180071774214179E-5</v>
      </c>
    </row>
    <row r="95" spans="2:15" s="146" customFormat="1">
      <c r="B95" s="88" t="s">
        <v>1894</v>
      </c>
      <c r="C95" s="98" t="s">
        <v>1855</v>
      </c>
      <c r="D95" s="85">
        <v>90141407</v>
      </c>
      <c r="E95" s="85" t="s">
        <v>611</v>
      </c>
      <c r="F95" s="85" t="s">
        <v>175</v>
      </c>
      <c r="G95" s="95">
        <v>11.379999999999999</v>
      </c>
      <c r="H95" s="98" t="s">
        <v>178</v>
      </c>
      <c r="I95" s="99">
        <v>6.7000000000000004E-2</v>
      </c>
      <c r="J95" s="99">
        <v>5.0799999999999998E-2</v>
      </c>
      <c r="K95" s="95">
        <v>321948.78000000003</v>
      </c>
      <c r="L95" s="97">
        <v>121.21</v>
      </c>
      <c r="M95" s="95">
        <v>390.23412999999999</v>
      </c>
      <c r="N95" s="96">
        <f t="shared" si="2"/>
        <v>1.8817046304675903E-2</v>
      </c>
      <c r="O95" s="96">
        <f>M95/'סכום נכסי הקרן'!$C$43</f>
        <v>6.0723034807832002E-4</v>
      </c>
    </row>
    <row r="96" spans="2:15" s="146" customFormat="1">
      <c r="B96" s="88" t="s">
        <v>1895</v>
      </c>
      <c r="C96" s="98" t="s">
        <v>1855</v>
      </c>
      <c r="D96" s="85">
        <v>90800100</v>
      </c>
      <c r="E96" s="85" t="s">
        <v>696</v>
      </c>
      <c r="F96" s="85" t="s">
        <v>175</v>
      </c>
      <c r="G96" s="95">
        <v>2.0199999999999996</v>
      </c>
      <c r="H96" s="98" t="s">
        <v>178</v>
      </c>
      <c r="I96" s="99">
        <v>6.2E-2</v>
      </c>
      <c r="J96" s="99">
        <v>0.31689999999999996</v>
      </c>
      <c r="K96" s="95">
        <v>534378.37</v>
      </c>
      <c r="L96" s="97">
        <v>60</v>
      </c>
      <c r="M96" s="95">
        <v>320.62700999999998</v>
      </c>
      <c r="N96" s="96">
        <f t="shared" si="2"/>
        <v>1.5460598727486454E-2</v>
      </c>
      <c r="O96" s="96">
        <f>M96/'סכום נכסי הקרן'!$C$43</f>
        <v>4.989170242121338E-4</v>
      </c>
    </row>
    <row r="97" spans="2:15" s="146" customFormat="1">
      <c r="B97" s="84"/>
      <c r="C97" s="85"/>
      <c r="D97" s="85"/>
      <c r="E97" s="85"/>
      <c r="F97" s="85"/>
      <c r="G97" s="85"/>
      <c r="H97" s="85"/>
      <c r="I97" s="85"/>
      <c r="J97" s="85"/>
      <c r="K97" s="95"/>
      <c r="L97" s="97"/>
      <c r="M97" s="85"/>
      <c r="N97" s="96"/>
      <c r="O97" s="85"/>
    </row>
    <row r="98" spans="2:15" s="146" customFormat="1">
      <c r="B98" s="102"/>
      <c r="C98" s="83"/>
      <c r="D98" s="83"/>
      <c r="E98" s="83"/>
      <c r="F98" s="83"/>
      <c r="G98" s="92">
        <v>1.6502335313366698</v>
      </c>
      <c r="H98" s="83"/>
      <c r="I98" s="83"/>
      <c r="J98" s="104">
        <v>2.7408523453968599E-2</v>
      </c>
      <c r="K98" s="92"/>
      <c r="L98" s="94"/>
      <c r="M98" s="92">
        <v>738.4841899999999</v>
      </c>
      <c r="N98" s="93">
        <f t="shared" ref="N98:N101" si="3">+M98/$M$10</f>
        <v>3.5609625427947766E-2</v>
      </c>
      <c r="O98" s="93">
        <f>M98/'סכום נכסי הקרן'!$C$43</f>
        <v>1.1491306814809771E-3</v>
      </c>
    </row>
    <row r="99" spans="2:15" s="146" customFormat="1">
      <c r="B99" s="138" t="s">
        <v>1896</v>
      </c>
      <c r="C99" s="139" t="s">
        <v>1855</v>
      </c>
      <c r="D99" s="139">
        <v>4351</v>
      </c>
      <c r="E99" s="139" t="s">
        <v>573</v>
      </c>
      <c r="F99" s="139" t="s">
        <v>175</v>
      </c>
      <c r="G99" s="140">
        <v>2.08</v>
      </c>
      <c r="H99" s="139" t="s">
        <v>178</v>
      </c>
      <c r="I99" s="139">
        <v>3.61E-2</v>
      </c>
      <c r="J99" s="141">
        <v>2.4300000000000002E-2</v>
      </c>
      <c r="K99" s="140">
        <v>341653.69</v>
      </c>
      <c r="L99" s="142">
        <v>102.53</v>
      </c>
      <c r="M99" s="140">
        <v>350.29753999999997</v>
      </c>
      <c r="N99" s="143">
        <f t="shared" si="3"/>
        <v>1.6891308380930337E-2</v>
      </c>
      <c r="O99" s="143">
        <f>M99/'סכום נכסי הקרן'!$C$43</f>
        <v>5.4508634891873556E-4</v>
      </c>
    </row>
    <row r="100" spans="2:15" s="146" customFormat="1">
      <c r="B100" s="88" t="s">
        <v>1897</v>
      </c>
      <c r="C100" s="98" t="s">
        <v>1855</v>
      </c>
      <c r="D100" s="85">
        <v>10510</v>
      </c>
      <c r="E100" s="85" t="s">
        <v>573</v>
      </c>
      <c r="F100" s="85" t="s">
        <v>175</v>
      </c>
      <c r="G100" s="95">
        <v>0.97000000000000031</v>
      </c>
      <c r="H100" s="98" t="s">
        <v>178</v>
      </c>
      <c r="I100" s="99">
        <v>4.2500000000000003E-2</v>
      </c>
      <c r="J100" s="99">
        <v>3.32E-2</v>
      </c>
      <c r="K100" s="95">
        <v>145163.25</v>
      </c>
      <c r="L100" s="97">
        <v>101.04</v>
      </c>
      <c r="M100" s="95">
        <v>146.67294999999999</v>
      </c>
      <c r="N100" s="96">
        <f t="shared" si="3"/>
        <v>7.0725533202167972E-3</v>
      </c>
      <c r="O100" s="96">
        <f>M100/'סכום נכסי הקרן'!$C$43</f>
        <v>2.2823289824027955E-4</v>
      </c>
    </row>
    <row r="101" spans="2:15" s="146" customFormat="1">
      <c r="B101" s="88" t="s">
        <v>1897</v>
      </c>
      <c r="C101" s="98" t="s">
        <v>1855</v>
      </c>
      <c r="D101" s="85">
        <v>3880</v>
      </c>
      <c r="E101" s="85" t="s">
        <v>611</v>
      </c>
      <c r="F101" s="85" t="s">
        <v>175</v>
      </c>
      <c r="G101" s="95">
        <v>1.4399999999999997</v>
      </c>
      <c r="H101" s="98" t="s">
        <v>178</v>
      </c>
      <c r="I101" s="99">
        <v>4.4999999999999998E-2</v>
      </c>
      <c r="J101" s="99">
        <v>2.8400000000000009E-2</v>
      </c>
      <c r="K101" s="95">
        <v>235324.66</v>
      </c>
      <c r="L101" s="97">
        <v>102.63</v>
      </c>
      <c r="M101" s="95">
        <v>241.5137</v>
      </c>
      <c r="N101" s="96">
        <f t="shared" si="3"/>
        <v>1.1645763726800639E-2</v>
      </c>
      <c r="O101" s="96">
        <f>M101/'סכום נכסי הקרן'!$C$43</f>
        <v>3.7581143432196195E-4</v>
      </c>
    </row>
    <row r="102" spans="2:15" s="146" customFormat="1">
      <c r="B102" s="84"/>
      <c r="C102" s="85"/>
      <c r="D102" s="85"/>
      <c r="E102" s="85"/>
      <c r="F102" s="85"/>
      <c r="G102" s="85"/>
      <c r="H102" s="85"/>
      <c r="I102" s="85"/>
      <c r="J102" s="85"/>
      <c r="K102" s="95"/>
      <c r="L102" s="97"/>
      <c r="M102" s="85"/>
      <c r="N102" s="96"/>
      <c r="O102" s="85"/>
    </row>
    <row r="103" spans="2:15" s="146" customFormat="1">
      <c r="B103" s="82"/>
      <c r="C103" s="83"/>
      <c r="D103" s="83"/>
      <c r="E103" s="83"/>
      <c r="F103" s="83"/>
      <c r="G103" s="92">
        <v>5.0920901971391279</v>
      </c>
      <c r="H103" s="83"/>
      <c r="I103" s="83"/>
      <c r="J103" s="104">
        <v>3.7169050474033717E-2</v>
      </c>
      <c r="K103" s="92"/>
      <c r="L103" s="94"/>
      <c r="M103" s="92">
        <v>1614.4019800000003</v>
      </c>
      <c r="N103" s="93">
        <f t="shared" ref="N103:N117" si="4">+M103/$M$10</f>
        <v>7.7846283747709272E-2</v>
      </c>
      <c r="O103" s="93">
        <f>M103/'סכום נכסי הקרן'!$C$43</f>
        <v>2.5121172160254904E-3</v>
      </c>
    </row>
    <row r="104" spans="2:15" s="146" customFormat="1">
      <c r="B104" s="121"/>
      <c r="C104" s="85"/>
      <c r="D104" s="85"/>
      <c r="E104" s="85"/>
      <c r="F104" s="85"/>
      <c r="G104" s="95">
        <v>5.0920901971391288</v>
      </c>
      <c r="H104" s="85"/>
      <c r="I104" s="85"/>
      <c r="J104" s="99">
        <v>3.7169050474033745E-2</v>
      </c>
      <c r="K104" s="95"/>
      <c r="L104" s="97"/>
      <c r="M104" s="95">
        <v>1614.4019800000001</v>
      </c>
      <c r="N104" s="96">
        <f t="shared" si="4"/>
        <v>7.7846283747709258E-2</v>
      </c>
      <c r="O104" s="96">
        <f>M104/'סכום נכסי הקרן'!$C$43</f>
        <v>2.5121172160254899E-3</v>
      </c>
    </row>
    <row r="105" spans="2:15" s="146" customFormat="1">
      <c r="B105" s="88" t="s">
        <v>1898</v>
      </c>
      <c r="C105" s="98" t="s">
        <v>1856</v>
      </c>
      <c r="D105" s="85">
        <v>4517</v>
      </c>
      <c r="E105" s="85" t="s">
        <v>531</v>
      </c>
      <c r="F105" s="85" t="s">
        <v>175</v>
      </c>
      <c r="G105" s="95">
        <v>4.8500000000000005</v>
      </c>
      <c r="H105" s="98" t="s">
        <v>177</v>
      </c>
      <c r="I105" s="99">
        <v>3.7088000000000003E-2</v>
      </c>
      <c r="J105" s="99">
        <v>3.39E-2</v>
      </c>
      <c r="K105" s="95">
        <v>28567.41</v>
      </c>
      <c r="L105" s="97">
        <v>102.06</v>
      </c>
      <c r="M105" s="95">
        <v>112.13363000000001</v>
      </c>
      <c r="N105" s="96">
        <f t="shared" si="4"/>
        <v>5.4070711550048053E-3</v>
      </c>
      <c r="O105" s="96">
        <f>M105/'סכום נכסי הקרן'!$C$43</f>
        <v>1.7448741138092035E-4</v>
      </c>
    </row>
    <row r="106" spans="2:15" s="146" customFormat="1">
      <c r="B106" s="88" t="s">
        <v>1898</v>
      </c>
      <c r="C106" s="98" t="s">
        <v>1856</v>
      </c>
      <c r="D106" s="85">
        <v>4902</v>
      </c>
      <c r="E106" s="85" t="s">
        <v>531</v>
      </c>
      <c r="F106" s="85" t="s">
        <v>175</v>
      </c>
      <c r="G106" s="95">
        <v>4.8500000000000014</v>
      </c>
      <c r="H106" s="98" t="s">
        <v>177</v>
      </c>
      <c r="I106" s="99">
        <v>3.7088000000000003E-2</v>
      </c>
      <c r="J106" s="99">
        <v>3.3200000000000007E-2</v>
      </c>
      <c r="K106" s="95">
        <v>9178.3000000000011</v>
      </c>
      <c r="L106" s="97">
        <v>102.06</v>
      </c>
      <c r="M106" s="95">
        <v>36.026869999999995</v>
      </c>
      <c r="N106" s="96">
        <f t="shared" si="4"/>
        <v>1.7372116606062598E-3</v>
      </c>
      <c r="O106" s="96">
        <f>M106/'סכום נכסי הקרן'!$C$43</f>
        <v>5.6060213929192668E-5</v>
      </c>
    </row>
    <row r="107" spans="2:15" s="146" customFormat="1">
      <c r="B107" s="88" t="s">
        <v>1898</v>
      </c>
      <c r="C107" s="98" t="s">
        <v>1856</v>
      </c>
      <c r="D107" s="85">
        <v>4971</v>
      </c>
      <c r="E107" s="85" t="s">
        <v>531</v>
      </c>
      <c r="F107" s="85" t="s">
        <v>175</v>
      </c>
      <c r="G107" s="95">
        <v>4.8500000000000014</v>
      </c>
      <c r="H107" s="98" t="s">
        <v>177</v>
      </c>
      <c r="I107" s="99">
        <v>3.7088000000000003E-2</v>
      </c>
      <c r="J107" s="99">
        <v>3.3900000000000007E-2</v>
      </c>
      <c r="K107" s="95">
        <v>6348.9</v>
      </c>
      <c r="L107" s="97">
        <v>102.06</v>
      </c>
      <c r="M107" s="95">
        <v>24.920879999999993</v>
      </c>
      <c r="N107" s="96">
        <f t="shared" si="4"/>
        <v>1.2016820592121748E-3</v>
      </c>
      <c r="O107" s="96">
        <f>M107/'סכום נכסי הקרן'!$C$43</f>
        <v>3.8778552344506721E-5</v>
      </c>
    </row>
    <row r="108" spans="2:15" s="146" customFormat="1">
      <c r="B108" s="88" t="s">
        <v>1898</v>
      </c>
      <c r="C108" s="98" t="s">
        <v>1856</v>
      </c>
      <c r="D108" s="85">
        <v>4534</v>
      </c>
      <c r="E108" s="85" t="s">
        <v>531</v>
      </c>
      <c r="F108" s="85" t="s">
        <v>175</v>
      </c>
      <c r="G108" s="95">
        <v>4.8500000000000005</v>
      </c>
      <c r="H108" s="98" t="s">
        <v>177</v>
      </c>
      <c r="I108" s="99">
        <v>3.7088000000000003E-2</v>
      </c>
      <c r="J108" s="99">
        <v>3.39E-2</v>
      </c>
      <c r="K108" s="95">
        <v>680.09</v>
      </c>
      <c r="L108" s="97">
        <v>102.06</v>
      </c>
      <c r="M108" s="95">
        <v>2.6695000000000002</v>
      </c>
      <c r="N108" s="96">
        <f t="shared" si="4"/>
        <v>1.2872299281032216E-4</v>
      </c>
      <c r="O108" s="96">
        <f>M108/'סכום נכסי הקרן'!$C$43</f>
        <v>4.1539201458239325E-6</v>
      </c>
    </row>
    <row r="109" spans="2:15" s="146" customFormat="1">
      <c r="B109" s="88" t="s">
        <v>1898</v>
      </c>
      <c r="C109" s="98" t="s">
        <v>1856</v>
      </c>
      <c r="D109" s="85">
        <v>4564</v>
      </c>
      <c r="E109" s="85" t="s">
        <v>531</v>
      </c>
      <c r="F109" s="85" t="s">
        <v>175</v>
      </c>
      <c r="G109" s="95">
        <v>4.8500000000000005</v>
      </c>
      <c r="H109" s="98" t="s">
        <v>177</v>
      </c>
      <c r="I109" s="99">
        <v>3.7088000000000003E-2</v>
      </c>
      <c r="J109" s="99">
        <v>3.39E-2</v>
      </c>
      <c r="K109" s="95">
        <v>97066.63</v>
      </c>
      <c r="L109" s="97">
        <v>102.06</v>
      </c>
      <c r="M109" s="95">
        <v>381.00860999999998</v>
      </c>
      <c r="N109" s="96">
        <f t="shared" si="4"/>
        <v>1.8372192757333147E-2</v>
      </c>
      <c r="O109" s="96">
        <f>M109/'סכום נכסי הקרן'!$C$43</f>
        <v>5.9287482330450407E-4</v>
      </c>
    </row>
    <row r="110" spans="2:15" s="146" customFormat="1">
      <c r="B110" s="88" t="s">
        <v>1898</v>
      </c>
      <c r="C110" s="98" t="s">
        <v>1856</v>
      </c>
      <c r="D110" s="85">
        <v>4636</v>
      </c>
      <c r="E110" s="85" t="s">
        <v>531</v>
      </c>
      <c r="F110" s="85" t="s">
        <v>175</v>
      </c>
      <c r="G110" s="95">
        <v>4.8500000000000005</v>
      </c>
      <c r="H110" s="98" t="s">
        <v>177</v>
      </c>
      <c r="I110" s="99">
        <v>3.7088000000000003E-2</v>
      </c>
      <c r="J110" s="99">
        <v>3.3900000000000007E-2</v>
      </c>
      <c r="K110" s="95">
        <v>9902.9</v>
      </c>
      <c r="L110" s="97">
        <v>102.06</v>
      </c>
      <c r="M110" s="95">
        <v>38.871139999999997</v>
      </c>
      <c r="N110" s="96">
        <f t="shared" si="4"/>
        <v>1.8743620433598149E-3</v>
      </c>
      <c r="O110" s="96">
        <f>M110/'סכום נכסי הקרן'!$C$43</f>
        <v>6.0486087858079214E-5</v>
      </c>
    </row>
    <row r="111" spans="2:15" s="146" customFormat="1">
      <c r="B111" s="88" t="s">
        <v>1898</v>
      </c>
      <c r="C111" s="98" t="s">
        <v>1856</v>
      </c>
      <c r="D111" s="85">
        <v>4695</v>
      </c>
      <c r="E111" s="85" t="s">
        <v>531</v>
      </c>
      <c r="F111" s="85" t="s">
        <v>175</v>
      </c>
      <c r="G111" s="95">
        <v>4.8499999999999996</v>
      </c>
      <c r="H111" s="98" t="s">
        <v>177</v>
      </c>
      <c r="I111" s="99">
        <v>3.7088000000000003E-2</v>
      </c>
      <c r="J111" s="99">
        <v>3.39E-2</v>
      </c>
      <c r="K111" s="95">
        <v>8177.66</v>
      </c>
      <c r="L111" s="97">
        <v>102.06</v>
      </c>
      <c r="M111" s="95">
        <v>32.099179999999997</v>
      </c>
      <c r="N111" s="96">
        <f t="shared" si="4"/>
        <v>1.547818886067517E-3</v>
      </c>
      <c r="O111" s="96">
        <f>M111/'סכום נכסי הקרן'!$C$43</f>
        <v>4.9948466179594917E-5</v>
      </c>
    </row>
    <row r="112" spans="2:15" s="146" customFormat="1">
      <c r="B112" s="88" t="s">
        <v>1898</v>
      </c>
      <c r="C112" s="98" t="s">
        <v>1856</v>
      </c>
      <c r="D112" s="85">
        <v>4735</v>
      </c>
      <c r="E112" s="85" t="s">
        <v>531</v>
      </c>
      <c r="F112" s="85" t="s">
        <v>175</v>
      </c>
      <c r="G112" s="95">
        <v>4.8499999999999996</v>
      </c>
      <c r="H112" s="98" t="s">
        <v>177</v>
      </c>
      <c r="I112" s="99">
        <v>3.7088000000000003E-2</v>
      </c>
      <c r="J112" s="99">
        <v>3.39E-2</v>
      </c>
      <c r="K112" s="95">
        <v>7004.5</v>
      </c>
      <c r="L112" s="97">
        <v>102.06</v>
      </c>
      <c r="M112" s="95">
        <v>27.494250000000001</v>
      </c>
      <c r="N112" s="96">
        <f t="shared" si="4"/>
        <v>1.3257696741244428E-3</v>
      </c>
      <c r="O112" s="96">
        <f>M112/'סכום נכסי הקרן'!$C$43</f>
        <v>4.2782887795212459E-5</v>
      </c>
    </row>
    <row r="113" spans="2:15" s="146" customFormat="1">
      <c r="B113" s="88" t="s">
        <v>1898</v>
      </c>
      <c r="C113" s="98" t="s">
        <v>1856</v>
      </c>
      <c r="D113" s="85">
        <v>4791</v>
      </c>
      <c r="E113" s="85" t="s">
        <v>531</v>
      </c>
      <c r="F113" s="85" t="s">
        <v>175</v>
      </c>
      <c r="G113" s="95">
        <v>4.8499999999999996</v>
      </c>
      <c r="H113" s="98" t="s">
        <v>177</v>
      </c>
      <c r="I113" s="99">
        <v>3.7088000000000003E-2</v>
      </c>
      <c r="J113" s="99">
        <v>3.39E-2</v>
      </c>
      <c r="K113" s="95">
        <v>8302.67</v>
      </c>
      <c r="L113" s="97">
        <v>102.06</v>
      </c>
      <c r="M113" s="95">
        <v>32.589860000000002</v>
      </c>
      <c r="N113" s="96">
        <f t="shared" si="4"/>
        <v>1.5714794210411711E-3</v>
      </c>
      <c r="O113" s="96">
        <f>M113/'סכום נכסי הקרן'!$C$43</f>
        <v>5.0711997004525768E-5</v>
      </c>
    </row>
    <row r="114" spans="2:15" s="146" customFormat="1">
      <c r="B114" s="88" t="s">
        <v>1898</v>
      </c>
      <c r="C114" s="98" t="s">
        <v>1856</v>
      </c>
      <c r="D114" s="85">
        <v>4858</v>
      </c>
      <c r="E114" s="85" t="s">
        <v>531</v>
      </c>
      <c r="F114" s="85" t="s">
        <v>175</v>
      </c>
      <c r="G114" s="95">
        <v>4.8499999999999996</v>
      </c>
      <c r="H114" s="98" t="s">
        <v>177</v>
      </c>
      <c r="I114" s="99">
        <v>3.7088000000000003E-2</v>
      </c>
      <c r="J114" s="99">
        <v>3.39E-2</v>
      </c>
      <c r="K114" s="95">
        <v>17735.52</v>
      </c>
      <c r="L114" s="97">
        <v>102.06</v>
      </c>
      <c r="M114" s="95">
        <v>69.615940000000009</v>
      </c>
      <c r="N114" s="96">
        <f t="shared" si="4"/>
        <v>3.3568728766075369E-3</v>
      </c>
      <c r="O114" s="96">
        <f>M114/'סכום נכסי הקרן'!$C$43</f>
        <v>1.0832704837477811E-4</v>
      </c>
    </row>
    <row r="115" spans="2:15" s="146" customFormat="1">
      <c r="B115" s="88" t="s">
        <v>1899</v>
      </c>
      <c r="C115" s="98" t="s">
        <v>1856</v>
      </c>
      <c r="D115" s="85">
        <v>415761</v>
      </c>
      <c r="E115" s="85" t="s">
        <v>573</v>
      </c>
      <c r="F115" s="85" t="s">
        <v>175</v>
      </c>
      <c r="G115" s="95">
        <v>5.1800000000000006</v>
      </c>
      <c r="H115" s="98" t="s">
        <v>177</v>
      </c>
      <c r="I115" s="99">
        <v>6.4665E-2</v>
      </c>
      <c r="J115" s="99">
        <v>5.4200000000000005E-2</v>
      </c>
      <c r="K115" s="95">
        <v>31972.07</v>
      </c>
      <c r="L115" s="97">
        <v>106.72</v>
      </c>
      <c r="M115" s="95">
        <v>131.22782999999998</v>
      </c>
      <c r="N115" s="96">
        <f t="shared" si="4"/>
        <v>6.3277913532886971E-3</v>
      </c>
      <c r="O115" s="96">
        <f>M115/'סכום נכסי הקרן'!$C$43</f>
        <v>2.0419926080904966E-4</v>
      </c>
    </row>
    <row r="116" spans="2:15" s="146" customFormat="1">
      <c r="B116" s="88" t="s">
        <v>1900</v>
      </c>
      <c r="C116" s="98" t="s">
        <v>1856</v>
      </c>
      <c r="D116" s="85">
        <v>90352101</v>
      </c>
      <c r="E116" s="85" t="s">
        <v>573</v>
      </c>
      <c r="F116" s="85" t="s">
        <v>175</v>
      </c>
      <c r="G116" s="95">
        <v>2.58</v>
      </c>
      <c r="H116" s="98" t="s">
        <v>177</v>
      </c>
      <c r="I116" s="99">
        <v>4.3989E-2</v>
      </c>
      <c r="J116" s="99">
        <v>3.4099999999999998E-2</v>
      </c>
      <c r="K116" s="95">
        <v>77586.95</v>
      </c>
      <c r="L116" s="97">
        <v>103.93</v>
      </c>
      <c r="M116" s="95">
        <v>310.12653</v>
      </c>
      <c r="N116" s="96">
        <f t="shared" si="4"/>
        <v>1.4954266750882248E-2</v>
      </c>
      <c r="O116" s="96">
        <f>M116/'סכום נכסי הקרן'!$C$43</f>
        <v>4.8257757659541864E-4</v>
      </c>
    </row>
    <row r="117" spans="2:15" s="146" customFormat="1">
      <c r="B117" s="88" t="s">
        <v>1901</v>
      </c>
      <c r="C117" s="98" t="s">
        <v>1856</v>
      </c>
      <c r="D117" s="85">
        <v>4623</v>
      </c>
      <c r="E117" s="85" t="s">
        <v>679</v>
      </c>
      <c r="F117" s="85" t="s">
        <v>1655</v>
      </c>
      <c r="G117" s="95">
        <v>7.38</v>
      </c>
      <c r="H117" s="98" t="s">
        <v>177</v>
      </c>
      <c r="I117" s="99">
        <v>5.0199999999999995E-2</v>
      </c>
      <c r="J117" s="99">
        <v>4.0099999999999997E-2</v>
      </c>
      <c r="K117" s="95">
        <v>102312</v>
      </c>
      <c r="L117" s="97">
        <v>108.37</v>
      </c>
      <c r="M117" s="95">
        <v>415.61776000000003</v>
      </c>
      <c r="N117" s="96">
        <f t="shared" si="4"/>
        <v>2.0041042117371122E-2</v>
      </c>
      <c r="O117" s="96">
        <f>M117/'סכום נכסי הקרן'!$C$43</f>
        <v>6.467289703038832E-4</v>
      </c>
    </row>
    <row r="118" spans="2:15" s="146" customFormat="1">
      <c r="B118" s="154"/>
      <c r="C118" s="154"/>
      <c r="D118" s="154"/>
    </row>
    <row r="119" spans="2:15" s="146" customFormat="1">
      <c r="B119" s="154"/>
      <c r="C119" s="154"/>
      <c r="D119" s="154"/>
    </row>
    <row r="120" spans="2:15" s="146" customFormat="1">
      <c r="B120" s="154"/>
      <c r="C120" s="154"/>
      <c r="D120" s="154"/>
    </row>
    <row r="121" spans="2:15">
      <c r="B121" s="111" t="s">
        <v>1862</v>
      </c>
    </row>
    <row r="122" spans="2:15">
      <c r="B122" s="111" t="s">
        <v>125</v>
      </c>
    </row>
  </sheetData>
  <sheetProtection password="C7AB" sheet="1" objects="1" scenarios="1"/>
  <mergeCells count="1">
    <mergeCell ref="B6:O6"/>
  </mergeCells>
  <phoneticPr fontId="4" type="noConversion"/>
  <conditionalFormatting sqref="B64:B98 B100:B117">
    <cfRule type="cellIs" dxfId="13" priority="35" operator="equal">
      <formula>2958465</formula>
    </cfRule>
    <cfRule type="cellIs" dxfId="12" priority="36" operator="equal">
      <formula>"NR3"</formula>
    </cfRule>
    <cfRule type="cellIs" dxfId="11" priority="37" operator="equal">
      <formula>"דירוג פנימי"</formula>
    </cfRule>
  </conditionalFormatting>
  <conditionalFormatting sqref="B64:B98 B100:B117">
    <cfRule type="cellIs" dxfId="10" priority="34" operator="equal">
      <formula>2958465</formula>
    </cfRule>
  </conditionalFormatting>
  <conditionalFormatting sqref="B11 B17:B49">
    <cfRule type="cellIs" dxfId="9" priority="33" operator="equal">
      <formula>"NR3"</formula>
    </cfRule>
  </conditionalFormatting>
  <conditionalFormatting sqref="B99">
    <cfRule type="cellIs" dxfId="8" priority="30" operator="equal">
      <formula>2958465</formula>
    </cfRule>
    <cfRule type="cellIs" dxfId="7" priority="31" operator="equal">
      <formula>"NR3"</formula>
    </cfRule>
    <cfRule type="cellIs" dxfId="6" priority="32" operator="equal">
      <formula>"דירוג פנימי"</formula>
    </cfRule>
  </conditionalFormatting>
  <conditionalFormatting sqref="B99">
    <cfRule type="cellIs" dxfId="5" priority="29" operator="equal">
      <formula>2958465</formula>
    </cfRule>
  </conditionalFormatting>
  <conditionalFormatting sqref="B12">
    <cfRule type="cellIs" dxfId="4" priority="27" operator="equal">
      <formula>"NR3"</formula>
    </cfRule>
  </conditionalFormatting>
  <conditionalFormatting sqref="B13">
    <cfRule type="cellIs" dxfId="3" priority="26" operator="equal">
      <formula>"NR3"</formula>
    </cfRule>
  </conditionalFormatting>
  <conditionalFormatting sqref="B14">
    <cfRule type="cellIs" dxfId="2" priority="25" operator="equal">
      <formula>"NR3"</formula>
    </cfRule>
  </conditionalFormatting>
  <conditionalFormatting sqref="B15">
    <cfRule type="cellIs" dxfId="1" priority="24" operator="equal">
      <formula>"NR3"</formula>
    </cfRule>
  </conditionalFormatting>
  <conditionalFormatting sqref="B16">
    <cfRule type="cellIs" dxfId="0" priority="23" operator="equal">
      <formula>"NR3"</formula>
    </cfRule>
  </conditionalFormatting>
  <dataValidations count="1">
    <dataValidation allowBlank="1" showInputMessage="1" showErrorMessage="1" sqref="AA1:XFD2 D1:Y2 D3:XFD1048576 A1:B1048576 C5:C1048576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>
      <selection activeCell="L22" sqref="L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6" style="2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193</v>
      </c>
      <c r="C1" s="79" t="s" vm="1">
        <v>252</v>
      </c>
    </row>
    <row r="2" spans="2:64">
      <c r="B2" s="55" t="s">
        <v>192</v>
      </c>
      <c r="C2" s="79" t="s">
        <v>253</v>
      </c>
    </row>
    <row r="3" spans="2:64">
      <c r="B3" s="55" t="s">
        <v>194</v>
      </c>
      <c r="C3" s="79" t="s">
        <v>254</v>
      </c>
    </row>
    <row r="4" spans="2:64">
      <c r="B4" s="55" t="s">
        <v>195</v>
      </c>
      <c r="C4" s="79">
        <v>659</v>
      </c>
    </row>
    <row r="6" spans="2:64" ht="26.25" customHeight="1">
      <c r="B6" s="209" t="s">
        <v>227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1"/>
    </row>
    <row r="7" spans="2:64" s="3" customFormat="1" ht="78.75">
      <c r="B7" s="58" t="s">
        <v>129</v>
      </c>
      <c r="C7" s="59" t="s">
        <v>52</v>
      </c>
      <c r="D7" s="59" t="s">
        <v>130</v>
      </c>
      <c r="E7" s="59" t="s">
        <v>15</v>
      </c>
      <c r="F7" s="59" t="s">
        <v>74</v>
      </c>
      <c r="G7" s="59" t="s">
        <v>18</v>
      </c>
      <c r="H7" s="59" t="s">
        <v>114</v>
      </c>
      <c r="I7" s="59" t="s">
        <v>60</v>
      </c>
      <c r="J7" s="59" t="s">
        <v>19</v>
      </c>
      <c r="K7" s="59" t="s">
        <v>0</v>
      </c>
      <c r="L7" s="59" t="s">
        <v>118</v>
      </c>
      <c r="M7" s="59" t="s">
        <v>122</v>
      </c>
      <c r="N7" s="76" t="s">
        <v>196</v>
      </c>
      <c r="O7" s="61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0"/>
      <c r="D8" s="30"/>
      <c r="E8" s="30"/>
      <c r="F8" s="30"/>
      <c r="G8" s="30" t="s">
        <v>21</v>
      </c>
      <c r="H8" s="30"/>
      <c r="I8" s="30" t="s">
        <v>20</v>
      </c>
      <c r="J8" s="30" t="s">
        <v>20</v>
      </c>
      <c r="K8" s="30" t="s">
        <v>22</v>
      </c>
      <c r="L8" s="30" t="s">
        <v>70</v>
      </c>
      <c r="M8" s="30" t="s">
        <v>23</v>
      </c>
      <c r="N8" s="30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password="C7AB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5" t="s">
        <v>193</v>
      </c>
      <c r="C1" s="79" t="s" vm="1">
        <v>252</v>
      </c>
    </row>
    <row r="2" spans="2:55">
      <c r="B2" s="55" t="s">
        <v>192</v>
      </c>
      <c r="C2" s="79" t="s">
        <v>253</v>
      </c>
    </row>
    <row r="3" spans="2:55">
      <c r="B3" s="55" t="s">
        <v>194</v>
      </c>
      <c r="C3" s="79" t="s">
        <v>254</v>
      </c>
    </row>
    <row r="4" spans="2:55">
      <c r="B4" s="55" t="s">
        <v>195</v>
      </c>
      <c r="C4" s="79">
        <v>659</v>
      </c>
    </row>
    <row r="6" spans="2:55" ht="26.25" customHeight="1">
      <c r="B6" s="209" t="s">
        <v>228</v>
      </c>
      <c r="C6" s="210"/>
      <c r="D6" s="210"/>
      <c r="E6" s="210"/>
      <c r="F6" s="210"/>
      <c r="G6" s="210"/>
      <c r="H6" s="210"/>
      <c r="I6" s="211"/>
    </row>
    <row r="7" spans="2:55" s="3" customFormat="1" ht="78.75">
      <c r="B7" s="58" t="s">
        <v>129</v>
      </c>
      <c r="C7" s="60" t="s">
        <v>62</v>
      </c>
      <c r="D7" s="60" t="s">
        <v>98</v>
      </c>
      <c r="E7" s="60" t="s">
        <v>63</v>
      </c>
      <c r="F7" s="60" t="s">
        <v>114</v>
      </c>
      <c r="G7" s="60" t="s">
        <v>240</v>
      </c>
      <c r="H7" s="77" t="s">
        <v>196</v>
      </c>
      <c r="I7" s="62" t="s">
        <v>197</v>
      </c>
    </row>
    <row r="8" spans="2:55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236</v>
      </c>
      <c r="H8" s="30" t="s">
        <v>20</v>
      </c>
      <c r="I8" s="16" t="s">
        <v>20</v>
      </c>
    </row>
    <row r="9" spans="2:55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0"/>
      <c r="C11" s="101"/>
      <c r="D11" s="101"/>
      <c r="E11" s="101"/>
      <c r="F11" s="101"/>
      <c r="G11" s="101"/>
      <c r="H11" s="101"/>
      <c r="I11" s="101"/>
    </row>
    <row r="12" spans="2:55">
      <c r="B12" s="100"/>
      <c r="C12" s="101"/>
      <c r="D12" s="101"/>
      <c r="E12" s="101"/>
      <c r="F12" s="101"/>
      <c r="G12" s="101"/>
      <c r="H12" s="101"/>
      <c r="I12" s="101"/>
    </row>
    <row r="13" spans="2:55">
      <c r="B13" s="101"/>
      <c r="C13" s="101"/>
      <c r="D13" s="101"/>
      <c r="E13" s="101"/>
      <c r="F13" s="101"/>
      <c r="G13" s="101"/>
      <c r="H13" s="101"/>
      <c r="I13" s="101"/>
    </row>
    <row r="14" spans="2:55">
      <c r="B14" s="101"/>
      <c r="C14" s="101"/>
      <c r="D14" s="101"/>
      <c r="E14" s="101"/>
      <c r="F14" s="101"/>
      <c r="G14" s="101"/>
      <c r="H14" s="101"/>
      <c r="I14" s="101"/>
    </row>
    <row r="15" spans="2:55">
      <c r="B15" s="101"/>
      <c r="C15" s="101"/>
      <c r="D15" s="101"/>
      <c r="E15" s="101"/>
      <c r="F15" s="101"/>
      <c r="G15" s="101"/>
      <c r="H15" s="101"/>
      <c r="I15" s="101"/>
    </row>
    <row r="16" spans="2:55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01"/>
      <c r="C17" s="101"/>
      <c r="D17" s="101"/>
      <c r="E17" s="101"/>
      <c r="F17" s="101"/>
      <c r="G17" s="101"/>
      <c r="H17" s="101"/>
      <c r="I17" s="101"/>
    </row>
    <row r="18" spans="2:9">
      <c r="B18" s="101"/>
      <c r="C18" s="101"/>
      <c r="D18" s="101"/>
      <c r="E18" s="101"/>
      <c r="F18" s="101"/>
      <c r="G18" s="101"/>
      <c r="H18" s="101"/>
      <c r="I18" s="101"/>
    </row>
    <row r="19" spans="2:9">
      <c r="B19" s="101"/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7AB" sheet="1" objects="1" scenarios="1"/>
  <mergeCells count="1">
    <mergeCell ref="B6:I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193</v>
      </c>
      <c r="C1" s="79" t="s" vm="1">
        <v>252</v>
      </c>
    </row>
    <row r="2" spans="2:60">
      <c r="B2" s="55" t="s">
        <v>192</v>
      </c>
      <c r="C2" s="79" t="s">
        <v>253</v>
      </c>
    </row>
    <row r="3" spans="2:60">
      <c r="B3" s="55" t="s">
        <v>194</v>
      </c>
      <c r="C3" s="79" t="s">
        <v>254</v>
      </c>
    </row>
    <row r="4" spans="2:60">
      <c r="B4" s="55" t="s">
        <v>195</v>
      </c>
      <c r="C4" s="79">
        <v>659</v>
      </c>
    </row>
    <row r="6" spans="2:60" ht="26.25" customHeight="1">
      <c r="B6" s="209" t="s">
        <v>229</v>
      </c>
      <c r="C6" s="210"/>
      <c r="D6" s="210"/>
      <c r="E6" s="210"/>
      <c r="F6" s="210"/>
      <c r="G6" s="210"/>
      <c r="H6" s="210"/>
      <c r="I6" s="210"/>
      <c r="J6" s="210"/>
      <c r="K6" s="211"/>
    </row>
    <row r="7" spans="2:60" s="3" customFormat="1" ht="66">
      <c r="B7" s="58" t="s">
        <v>129</v>
      </c>
      <c r="C7" s="58" t="s">
        <v>130</v>
      </c>
      <c r="D7" s="58" t="s">
        <v>15</v>
      </c>
      <c r="E7" s="58" t="s">
        <v>16</v>
      </c>
      <c r="F7" s="58" t="s">
        <v>64</v>
      </c>
      <c r="G7" s="58" t="s">
        <v>114</v>
      </c>
      <c r="H7" s="58" t="s">
        <v>61</v>
      </c>
      <c r="I7" s="58" t="s">
        <v>122</v>
      </c>
      <c r="J7" s="78" t="s">
        <v>196</v>
      </c>
      <c r="K7" s="58" t="s">
        <v>197</v>
      </c>
    </row>
    <row r="8" spans="2:60" s="3" customFormat="1" ht="21.75" customHeight="1">
      <c r="B8" s="14"/>
      <c r="C8" s="70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7AB" sheet="1" objects="1" scenarios="1"/>
  <mergeCells count="1">
    <mergeCell ref="B6:K6"/>
  </mergeCells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193</v>
      </c>
      <c r="C1" s="79" t="s" vm="1">
        <v>252</v>
      </c>
    </row>
    <row r="2" spans="2:60">
      <c r="B2" s="55" t="s">
        <v>192</v>
      </c>
      <c r="C2" s="79" t="s">
        <v>253</v>
      </c>
    </row>
    <row r="3" spans="2:60">
      <c r="B3" s="55" t="s">
        <v>194</v>
      </c>
      <c r="C3" s="79" t="s">
        <v>254</v>
      </c>
    </row>
    <row r="4" spans="2:60">
      <c r="B4" s="55" t="s">
        <v>195</v>
      </c>
      <c r="C4" s="79">
        <v>659</v>
      </c>
    </row>
    <row r="6" spans="2:60" ht="26.25" customHeight="1">
      <c r="B6" s="209" t="s">
        <v>230</v>
      </c>
      <c r="C6" s="210"/>
      <c r="D6" s="210"/>
      <c r="E6" s="210"/>
      <c r="F6" s="210"/>
      <c r="G6" s="210"/>
      <c r="H6" s="210"/>
      <c r="I6" s="210"/>
      <c r="J6" s="210"/>
      <c r="K6" s="211"/>
    </row>
    <row r="7" spans="2:60" s="3" customFormat="1" ht="78.75">
      <c r="B7" s="58" t="s">
        <v>129</v>
      </c>
      <c r="C7" s="77" t="s">
        <v>251</v>
      </c>
      <c r="D7" s="60" t="s">
        <v>15</v>
      </c>
      <c r="E7" s="60" t="s">
        <v>16</v>
      </c>
      <c r="F7" s="60" t="s">
        <v>64</v>
      </c>
      <c r="G7" s="60" t="s">
        <v>114</v>
      </c>
      <c r="H7" s="60" t="s">
        <v>61</v>
      </c>
      <c r="I7" s="60" t="s">
        <v>122</v>
      </c>
      <c r="J7" s="77" t="s">
        <v>196</v>
      </c>
      <c r="K7" s="62" t="s">
        <v>197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7AB" sheet="1" objects="1" scenarios="1"/>
  <mergeCells count="1">
    <mergeCell ref="B6:K6"/>
  </mergeCells>
  <phoneticPr fontId="4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A1:R108"/>
  <sheetViews>
    <sheetView rightToLeft="1" zoomScaleNormal="100" workbookViewId="0">
      <selection activeCell="J19" sqref="J19"/>
    </sheetView>
  </sheetViews>
  <sheetFormatPr defaultColWidth="9.140625" defaultRowHeight="18"/>
  <cols>
    <col min="1" max="1" width="11" style="1" customWidth="1"/>
    <col min="2" max="2" width="32.2851562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8.7109375" style="3" customWidth="1"/>
    <col min="7" max="16384" width="9.140625" style="1"/>
  </cols>
  <sheetData>
    <row r="1" spans="1:18">
      <c r="B1" s="55" t="s">
        <v>193</v>
      </c>
      <c r="C1" s="79" t="s" vm="1">
        <v>252</v>
      </c>
    </row>
    <row r="2" spans="1:18">
      <c r="B2" s="55" t="s">
        <v>192</v>
      </c>
      <c r="C2" s="79" t="s">
        <v>253</v>
      </c>
    </row>
    <row r="3" spans="1:18">
      <c r="B3" s="55" t="s">
        <v>194</v>
      </c>
      <c r="C3" s="79" t="s">
        <v>254</v>
      </c>
    </row>
    <row r="4" spans="1:18">
      <c r="B4" s="55" t="s">
        <v>195</v>
      </c>
      <c r="C4" s="79">
        <v>659</v>
      </c>
    </row>
    <row r="6" spans="1:18" ht="26.25" customHeight="1">
      <c r="B6" s="209" t="s">
        <v>231</v>
      </c>
      <c r="C6" s="210"/>
      <c r="D6" s="210"/>
    </row>
    <row r="7" spans="1:18" s="3" customFormat="1" ht="31.5">
      <c r="B7" s="58" t="s">
        <v>129</v>
      </c>
      <c r="C7" s="64" t="s">
        <v>120</v>
      </c>
      <c r="D7" s="65" t="s">
        <v>119</v>
      </c>
    </row>
    <row r="8" spans="1:18" s="3" customFormat="1">
      <c r="B8" s="14"/>
      <c r="C8" s="30" t="s">
        <v>23</v>
      </c>
      <c r="D8" s="16" t="s">
        <v>24</v>
      </c>
    </row>
    <row r="9" spans="1:18" s="4" customFormat="1" ht="18" customHeight="1">
      <c r="B9" s="17"/>
      <c r="C9" s="18" t="s">
        <v>1</v>
      </c>
      <c r="D9" s="19" t="s">
        <v>2</v>
      </c>
      <c r="E9" s="3"/>
      <c r="F9" s="3"/>
    </row>
    <row r="10" spans="1:18" s="4" customFormat="1" ht="18" customHeight="1">
      <c r="B10" s="131" t="s">
        <v>1860</v>
      </c>
      <c r="C10" s="132">
        <f>+C11+C29</f>
        <v>8135.9158241943123</v>
      </c>
      <c r="D10" s="133"/>
      <c r="E10" s="3"/>
      <c r="F10" s="3"/>
    </row>
    <row r="11" spans="1:18">
      <c r="B11" s="134" t="s">
        <v>1861</v>
      </c>
      <c r="C11" s="132">
        <f>SUM(C12:C28)</f>
        <v>6696.9764248813708</v>
      </c>
      <c r="D11" s="133"/>
    </row>
    <row r="12" spans="1:18">
      <c r="B12" s="135" t="s">
        <v>1859</v>
      </c>
      <c r="C12" s="136">
        <v>449</v>
      </c>
      <c r="D12" s="133">
        <v>46132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150"/>
      <c r="B13" s="135" t="s">
        <v>1905</v>
      </c>
      <c r="C13" s="136">
        <v>392.92112100769685</v>
      </c>
      <c r="D13" s="133">
        <v>43404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150"/>
      <c r="B14" s="135" t="s">
        <v>1907</v>
      </c>
      <c r="C14" s="136">
        <v>14.731410987742388</v>
      </c>
      <c r="D14" s="133">
        <v>43404</v>
      </c>
    </row>
    <row r="15" spans="1:18">
      <c r="A15" s="150"/>
      <c r="B15" s="135" t="s">
        <v>1906</v>
      </c>
      <c r="C15" s="136">
        <v>39.023961239136966</v>
      </c>
      <c r="D15" s="133">
        <v>43404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150"/>
      <c r="B16" s="135" t="s">
        <v>1908</v>
      </c>
      <c r="C16" s="136">
        <v>20.97000396476351</v>
      </c>
      <c r="D16" s="133">
        <v>45143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4">
      <c r="A17" s="150"/>
      <c r="B17" s="135" t="s">
        <v>1915</v>
      </c>
      <c r="C17" s="136">
        <v>602.27531691297736</v>
      </c>
      <c r="D17" s="133">
        <v>42735</v>
      </c>
    </row>
    <row r="18" spans="1:4">
      <c r="A18" s="150"/>
      <c r="B18" s="135" t="s">
        <v>1918</v>
      </c>
      <c r="C18" s="136">
        <v>481.1585465029255</v>
      </c>
      <c r="D18" s="133">
        <v>43830</v>
      </c>
    </row>
    <row r="19" spans="1:4">
      <c r="A19" s="150"/>
      <c r="B19" s="135" t="s">
        <v>1920</v>
      </c>
      <c r="C19" s="136">
        <v>2018.803270400595</v>
      </c>
      <c r="D19" s="133">
        <v>42719</v>
      </c>
    </row>
    <row r="20" spans="1:4">
      <c r="A20" s="150"/>
      <c r="B20" s="135" t="s">
        <v>1921</v>
      </c>
      <c r="C20" s="136">
        <v>852.60799999999995</v>
      </c>
      <c r="D20" s="133">
        <v>42901</v>
      </c>
    </row>
    <row r="21" spans="1:4">
      <c r="A21" s="150"/>
      <c r="B21" s="135" t="s">
        <v>1919</v>
      </c>
      <c r="C21" s="136">
        <v>319.98821197080292</v>
      </c>
      <c r="D21" s="133">
        <v>42643</v>
      </c>
    </row>
    <row r="22" spans="1:4">
      <c r="A22" s="150"/>
      <c r="B22" s="135" t="s">
        <v>1916</v>
      </c>
      <c r="C22" s="136">
        <v>18.450534986250002</v>
      </c>
      <c r="D22" s="133">
        <v>42643</v>
      </c>
    </row>
    <row r="23" spans="1:4">
      <c r="A23" s="150"/>
      <c r="B23" s="135" t="s">
        <v>1910</v>
      </c>
      <c r="C23" s="136">
        <v>26.980799999999999</v>
      </c>
      <c r="D23" s="133">
        <v>43948</v>
      </c>
    </row>
    <row r="24" spans="1:4">
      <c r="A24" s="150"/>
      <c r="B24" s="135" t="s">
        <v>1909</v>
      </c>
      <c r="C24" s="136">
        <v>76.720979999999997</v>
      </c>
      <c r="D24" s="133">
        <v>43011</v>
      </c>
    </row>
    <row r="25" spans="1:4">
      <c r="A25" s="150"/>
      <c r="B25" s="135" t="s">
        <v>1913</v>
      </c>
      <c r="C25" s="136">
        <v>225.89669826979889</v>
      </c>
      <c r="D25" s="133">
        <v>43297</v>
      </c>
    </row>
    <row r="26" spans="1:4">
      <c r="A26" s="150"/>
      <c r="B26" s="135" t="s">
        <v>1912</v>
      </c>
      <c r="C26" s="136">
        <v>502.80235963868006</v>
      </c>
      <c r="D26" s="133">
        <v>43297</v>
      </c>
    </row>
    <row r="27" spans="1:4">
      <c r="A27" s="150"/>
      <c r="B27" s="135" t="s">
        <v>1911</v>
      </c>
      <c r="C27" s="136">
        <v>527.15583600000002</v>
      </c>
      <c r="D27" s="133">
        <v>43908</v>
      </c>
    </row>
    <row r="28" spans="1:4">
      <c r="A28" s="150"/>
      <c r="B28" s="135" t="s">
        <v>1904</v>
      </c>
      <c r="C28" s="136">
        <v>127.48937300000001</v>
      </c>
      <c r="D28" s="133">
        <v>42735</v>
      </c>
    </row>
    <row r="29" spans="1:4">
      <c r="A29" s="150"/>
      <c r="B29" s="134" t="s">
        <v>1858</v>
      </c>
      <c r="C29" s="137">
        <f>SUM(C30:C32)</f>
        <v>1438.9393993129413</v>
      </c>
      <c r="D29" s="133"/>
    </row>
    <row r="30" spans="1:4">
      <c r="A30" s="150"/>
      <c r="B30" s="135" t="s">
        <v>1661</v>
      </c>
      <c r="C30" s="136">
        <v>852</v>
      </c>
      <c r="D30" s="133">
        <v>46054</v>
      </c>
    </row>
    <row r="31" spans="1:4">
      <c r="A31" s="150"/>
      <c r="B31" s="135" t="s">
        <v>1917</v>
      </c>
      <c r="C31" s="136">
        <v>532.8463323529412</v>
      </c>
      <c r="D31" s="133">
        <v>44678</v>
      </c>
    </row>
    <row r="32" spans="1:4">
      <c r="A32" s="150"/>
      <c r="B32" s="135" t="s">
        <v>1914</v>
      </c>
      <c r="C32" s="136">
        <v>54.093066960000009</v>
      </c>
      <c r="D32" s="133">
        <v>43100</v>
      </c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11" t="s">
        <v>1862</v>
      </c>
      <c r="C36" s="101"/>
      <c r="D36" s="101"/>
    </row>
    <row r="37" spans="2:4">
      <c r="B37" s="111" t="s">
        <v>125</v>
      </c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</sheetData>
  <sheetProtection password="C7AB" sheet="1" objects="1" scenarios="1"/>
  <mergeCells count="1">
    <mergeCell ref="B6:D6"/>
  </mergeCells>
  <phoneticPr fontId="4" type="noConversion"/>
  <dataValidations count="1">
    <dataValidation allowBlank="1" showInputMessage="1" showErrorMessage="1" sqref="D3:D12 C5:C12 B1:B17 C13:D17 B18:D21 B33:B1048576 C22:D1048576 B22:B31 E3:XFD1048576 A1:A1048576 D1:XFD2"/>
  </dataValidations>
  <pageMargins left="0" right="0" top="0.5" bottom="0.5" header="0" footer="0.25"/>
  <pageSetup paperSize="9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.5703125" style="2" customWidth="1"/>
    <col min="3" max="3" width="23.57031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193</v>
      </c>
      <c r="C1" s="79" t="s" vm="1">
        <v>252</v>
      </c>
    </row>
    <row r="2" spans="2:18">
      <c r="B2" s="55" t="s">
        <v>192</v>
      </c>
      <c r="C2" s="79" t="s">
        <v>253</v>
      </c>
    </row>
    <row r="3" spans="2:18">
      <c r="B3" s="55" t="s">
        <v>194</v>
      </c>
      <c r="C3" s="79" t="s">
        <v>254</v>
      </c>
    </row>
    <row r="4" spans="2:18">
      <c r="B4" s="55" t="s">
        <v>195</v>
      </c>
      <c r="C4" s="79">
        <v>659</v>
      </c>
    </row>
    <row r="6" spans="2:18" ht="26.25" customHeight="1">
      <c r="B6" s="209" t="s">
        <v>234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1"/>
    </row>
    <row r="7" spans="2:18" s="3" customFormat="1" ht="78.75">
      <c r="B7" s="20" t="s">
        <v>129</v>
      </c>
      <c r="C7" s="28" t="s">
        <v>52</v>
      </c>
      <c r="D7" s="71" t="s">
        <v>73</v>
      </c>
      <c r="E7" s="28" t="s">
        <v>15</v>
      </c>
      <c r="F7" s="28" t="s">
        <v>74</v>
      </c>
      <c r="G7" s="28" t="s">
        <v>115</v>
      </c>
      <c r="H7" s="28" t="s">
        <v>18</v>
      </c>
      <c r="I7" s="28" t="s">
        <v>114</v>
      </c>
      <c r="J7" s="28" t="s">
        <v>17</v>
      </c>
      <c r="K7" s="28" t="s">
        <v>232</v>
      </c>
      <c r="L7" s="28" t="s">
        <v>0</v>
      </c>
      <c r="M7" s="28" t="s">
        <v>233</v>
      </c>
      <c r="N7" s="28" t="s">
        <v>66</v>
      </c>
      <c r="O7" s="71" t="s">
        <v>196</v>
      </c>
      <c r="P7" s="29" t="s">
        <v>198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</sheetData>
  <sheetProtection password="C7AB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</sheetPr>
  <dimension ref="B1:AL512"/>
  <sheetViews>
    <sheetView rightToLeft="1" zoomScaleNormal="100" workbookViewId="0">
      <selection activeCell="R26" sqref="R2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2.7109375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10.85546875" style="1" bestFit="1" customWidth="1"/>
    <col min="9" max="9" width="7.5703125" style="1" bestFit="1" customWidth="1"/>
    <col min="10" max="10" width="11.28515625" style="1" bestFit="1" customWidth="1"/>
    <col min="11" max="11" width="12.28515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163" t="s">
        <v>193</v>
      </c>
      <c r="C1" s="164" t="s" vm="1">
        <v>252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2:13">
      <c r="B2" s="163" t="s">
        <v>192</v>
      </c>
      <c r="C2" s="164" t="s">
        <v>253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2:13">
      <c r="B3" s="163" t="s">
        <v>194</v>
      </c>
      <c r="C3" s="164" t="s">
        <v>254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2:13">
      <c r="B4" s="163" t="s">
        <v>195</v>
      </c>
      <c r="C4" s="164">
        <v>659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</row>
    <row r="6" spans="2:13" ht="26.25" customHeight="1">
      <c r="B6" s="199" t="s">
        <v>223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162"/>
    </row>
    <row r="7" spans="2:13" s="3" customFormat="1" ht="63">
      <c r="B7" s="168" t="s">
        <v>128</v>
      </c>
      <c r="C7" s="169" t="s">
        <v>52</v>
      </c>
      <c r="D7" s="169" t="s">
        <v>130</v>
      </c>
      <c r="E7" s="169" t="s">
        <v>15</v>
      </c>
      <c r="F7" s="169" t="s">
        <v>74</v>
      </c>
      <c r="G7" s="169" t="s">
        <v>114</v>
      </c>
      <c r="H7" s="169" t="s">
        <v>17</v>
      </c>
      <c r="I7" s="169" t="s">
        <v>19</v>
      </c>
      <c r="J7" s="169" t="s">
        <v>69</v>
      </c>
      <c r="K7" s="169" t="s">
        <v>196</v>
      </c>
      <c r="L7" s="169" t="s">
        <v>197</v>
      </c>
      <c r="M7" s="167"/>
    </row>
    <row r="8" spans="2:13" s="3" customFormat="1" ht="28.5" customHeight="1">
      <c r="B8" s="171"/>
      <c r="C8" s="172"/>
      <c r="D8" s="172"/>
      <c r="E8" s="172"/>
      <c r="F8" s="172"/>
      <c r="G8" s="172"/>
      <c r="H8" s="172" t="s">
        <v>20</v>
      </c>
      <c r="I8" s="172" t="s">
        <v>20</v>
      </c>
      <c r="J8" s="172" t="s">
        <v>23</v>
      </c>
      <c r="K8" s="172" t="s">
        <v>20</v>
      </c>
      <c r="L8" s="172" t="s">
        <v>20</v>
      </c>
      <c r="M8" s="170"/>
    </row>
    <row r="9" spans="2:13" s="4" customFormat="1" ht="18" customHeight="1">
      <c r="B9" s="173"/>
      <c r="C9" s="174" t="s">
        <v>1</v>
      </c>
      <c r="D9" s="174" t="s">
        <v>2</v>
      </c>
      <c r="E9" s="174" t="s">
        <v>3</v>
      </c>
      <c r="F9" s="174" t="s">
        <v>4</v>
      </c>
      <c r="G9" s="174" t="s">
        <v>5</v>
      </c>
      <c r="H9" s="174" t="s">
        <v>6</v>
      </c>
      <c r="I9" s="174" t="s">
        <v>7</v>
      </c>
      <c r="J9" s="174" t="s">
        <v>8</v>
      </c>
      <c r="K9" s="174" t="s">
        <v>9</v>
      </c>
      <c r="L9" s="174" t="s">
        <v>10</v>
      </c>
      <c r="M9" s="175"/>
    </row>
    <row r="10" spans="2:13" s="148" customFormat="1" ht="18" customHeight="1">
      <c r="B10" s="176" t="s">
        <v>51</v>
      </c>
      <c r="C10" s="177"/>
      <c r="D10" s="177"/>
      <c r="E10" s="177"/>
      <c r="F10" s="177"/>
      <c r="G10" s="177"/>
      <c r="H10" s="177"/>
      <c r="I10" s="177"/>
      <c r="J10" s="178">
        <v>62443.526179999986</v>
      </c>
      <c r="K10" s="179">
        <v>1</v>
      </c>
      <c r="L10" s="179">
        <v>9.7993472812275301E-2</v>
      </c>
      <c r="M10" s="175"/>
    </row>
    <row r="11" spans="2:13" s="146" customFormat="1">
      <c r="B11" s="180" t="s">
        <v>248</v>
      </c>
      <c r="C11" s="181"/>
      <c r="D11" s="181"/>
      <c r="E11" s="181"/>
      <c r="F11" s="181"/>
      <c r="G11" s="181"/>
      <c r="H11" s="181"/>
      <c r="I11" s="181"/>
      <c r="J11" s="182">
        <v>40242.854879999992</v>
      </c>
      <c r="K11" s="183">
        <v>0.5982920693686512</v>
      </c>
      <c r="L11" s="183">
        <v>6.3153658142302255E-2</v>
      </c>
      <c r="M11" s="162"/>
    </row>
    <row r="12" spans="2:13" s="146" customFormat="1">
      <c r="B12" s="184" t="s">
        <v>48</v>
      </c>
      <c r="C12" s="181"/>
      <c r="D12" s="181"/>
      <c r="E12" s="181"/>
      <c r="F12" s="181"/>
      <c r="G12" s="181"/>
      <c r="H12" s="181"/>
      <c r="I12" s="181"/>
      <c r="J12" s="182">
        <v>32943.762449999995</v>
      </c>
      <c r="K12" s="183">
        <v>0.48406165527124395</v>
      </c>
      <c r="L12" s="183">
        <v>5.169909336433523E-2</v>
      </c>
      <c r="M12" s="162"/>
    </row>
    <row r="13" spans="2:13" s="146" customFormat="1">
      <c r="B13" s="185" t="s">
        <v>1821</v>
      </c>
      <c r="C13" s="186" t="s">
        <v>1822</v>
      </c>
      <c r="D13" s="186">
        <v>26</v>
      </c>
      <c r="E13" s="186" t="s">
        <v>1823</v>
      </c>
      <c r="F13" s="186" t="s">
        <v>174</v>
      </c>
      <c r="G13" s="187" t="s">
        <v>178</v>
      </c>
      <c r="H13" s="188">
        <v>0</v>
      </c>
      <c r="I13" s="188">
        <v>0</v>
      </c>
      <c r="J13" s="189">
        <v>8374.2738800000006</v>
      </c>
      <c r="K13" s="190">
        <v>0.13863925119881235</v>
      </c>
      <c r="L13" s="190">
        <v>1.3141861614553803E-2</v>
      </c>
      <c r="M13" s="191"/>
    </row>
    <row r="14" spans="2:13" s="146" customFormat="1">
      <c r="B14" s="185" t="s">
        <v>1824</v>
      </c>
      <c r="C14" s="186" t="s">
        <v>1825</v>
      </c>
      <c r="D14" s="186">
        <v>95</v>
      </c>
      <c r="E14" s="186" t="s">
        <v>702</v>
      </c>
      <c r="F14" s="186"/>
      <c r="G14" s="187" t="s">
        <v>178</v>
      </c>
      <c r="H14" s="188">
        <v>0</v>
      </c>
      <c r="I14" s="188">
        <v>0</v>
      </c>
      <c r="J14" s="189">
        <v>0</v>
      </c>
      <c r="K14" s="190">
        <v>8.9861766969037907E-6</v>
      </c>
      <c r="L14" s="190">
        <v>0</v>
      </c>
      <c r="M14" s="191"/>
    </row>
    <row r="15" spans="2:13" s="146" customFormat="1">
      <c r="B15" s="185" t="s">
        <v>1826</v>
      </c>
      <c r="C15" s="186" t="s">
        <v>1827</v>
      </c>
      <c r="D15" s="186">
        <v>12</v>
      </c>
      <c r="E15" s="186" t="s">
        <v>333</v>
      </c>
      <c r="F15" s="186" t="s">
        <v>176</v>
      </c>
      <c r="G15" s="187" t="s">
        <v>178</v>
      </c>
      <c r="H15" s="188">
        <v>0</v>
      </c>
      <c r="I15" s="188">
        <v>0</v>
      </c>
      <c r="J15" s="189">
        <v>13239.593999999999</v>
      </c>
      <c r="K15" s="190">
        <v>0.20564227350437841</v>
      </c>
      <c r="L15" s="190">
        <v>2.0777074487188473E-2</v>
      </c>
      <c r="M15" s="191"/>
    </row>
    <row r="16" spans="2:13" s="146" customFormat="1">
      <c r="B16" s="185" t="s">
        <v>1828</v>
      </c>
      <c r="C16" s="186" t="s">
        <v>1829</v>
      </c>
      <c r="D16" s="186">
        <v>10</v>
      </c>
      <c r="E16" s="186" t="s">
        <v>333</v>
      </c>
      <c r="F16" s="186" t="s">
        <v>176</v>
      </c>
      <c r="G16" s="187" t="s">
        <v>178</v>
      </c>
      <c r="H16" s="188">
        <v>0</v>
      </c>
      <c r="I16" s="188">
        <v>0</v>
      </c>
      <c r="J16" s="189">
        <v>11329.871999999999</v>
      </c>
      <c r="K16" s="190">
        <v>4.3190846300955599E-4</v>
      </c>
      <c r="L16" s="190">
        <v>1.7780121843185753E-2</v>
      </c>
      <c r="M16" s="191"/>
    </row>
    <row r="17" spans="2:12" s="146" customFormat="1">
      <c r="B17" s="185" t="s">
        <v>1923</v>
      </c>
      <c r="C17" s="186">
        <v>30121010</v>
      </c>
      <c r="D17" s="186">
        <v>20</v>
      </c>
      <c r="E17" s="186" t="s">
        <v>333</v>
      </c>
      <c r="F17" s="186" t="s">
        <v>176</v>
      </c>
      <c r="G17" s="187" t="s">
        <v>178</v>
      </c>
      <c r="H17" s="188">
        <v>0</v>
      </c>
      <c r="I17" s="188">
        <v>0</v>
      </c>
      <c r="J17" s="189">
        <v>2.257E-2</v>
      </c>
      <c r="K17" s="190">
        <v>0</v>
      </c>
      <c r="L17" s="190">
        <v>3.5419407209605054E-8</v>
      </c>
    </row>
    <row r="18" spans="2:12" s="146" customFormat="1">
      <c r="B18" s="192"/>
      <c r="C18" s="186"/>
      <c r="D18" s="186"/>
      <c r="E18" s="186"/>
      <c r="F18" s="186"/>
      <c r="G18" s="186"/>
      <c r="H18" s="186"/>
      <c r="I18" s="186"/>
      <c r="J18" s="186"/>
      <c r="K18" s="190"/>
      <c r="L18" s="186"/>
    </row>
    <row r="19" spans="2:12" s="146" customFormat="1">
      <c r="B19" s="184" t="s">
        <v>49</v>
      </c>
      <c r="C19" s="181"/>
      <c r="D19" s="181"/>
      <c r="E19" s="181"/>
      <c r="F19" s="181"/>
      <c r="G19" s="181"/>
      <c r="H19" s="181"/>
      <c r="I19" s="181"/>
      <c r="J19" s="182">
        <v>7248.2084299999997</v>
      </c>
      <c r="K19" s="183">
        <v>0.11343298998169693</v>
      </c>
      <c r="L19" s="183">
        <v>1.137471182641835E-2</v>
      </c>
    </row>
    <row r="20" spans="2:12" s="146" customFormat="1">
      <c r="B20" s="185" t="s">
        <v>1821</v>
      </c>
      <c r="C20" s="186" t="s">
        <v>1830</v>
      </c>
      <c r="D20" s="186">
        <v>26</v>
      </c>
      <c r="E20" s="186" t="s">
        <v>1823</v>
      </c>
      <c r="F20" s="186" t="s">
        <v>174</v>
      </c>
      <c r="G20" s="187" t="s">
        <v>180</v>
      </c>
      <c r="H20" s="188">
        <v>0</v>
      </c>
      <c r="I20" s="188">
        <v>0</v>
      </c>
      <c r="J20" s="189">
        <v>145.9057</v>
      </c>
      <c r="K20" s="190">
        <v>2.2870750789935725E-3</v>
      </c>
      <c r="L20" s="190">
        <v>2.2897179452824424E-4</v>
      </c>
    </row>
    <row r="21" spans="2:12" s="146" customFormat="1">
      <c r="B21" s="185" t="s">
        <v>1821</v>
      </c>
      <c r="C21" s="186" t="s">
        <v>1831</v>
      </c>
      <c r="D21" s="186">
        <v>26</v>
      </c>
      <c r="E21" s="186" t="s">
        <v>1823</v>
      </c>
      <c r="F21" s="186" t="s">
        <v>174</v>
      </c>
      <c r="G21" s="187" t="s">
        <v>177</v>
      </c>
      <c r="H21" s="188">
        <v>0</v>
      </c>
      <c r="I21" s="188">
        <v>0</v>
      </c>
      <c r="J21" s="189">
        <v>2556.6219999999998</v>
      </c>
      <c r="K21" s="190">
        <v>4.0071784309416721E-2</v>
      </c>
      <c r="L21" s="190">
        <v>4.0121415905642402E-3</v>
      </c>
    </row>
    <row r="22" spans="2:12" s="146" customFormat="1">
      <c r="B22" s="185" t="s">
        <v>1821</v>
      </c>
      <c r="C22" s="186" t="s">
        <v>1832</v>
      </c>
      <c r="D22" s="186">
        <v>26</v>
      </c>
      <c r="E22" s="186" t="s">
        <v>1823</v>
      </c>
      <c r="F22" s="186" t="s">
        <v>174</v>
      </c>
      <c r="G22" s="187" t="s">
        <v>179</v>
      </c>
      <c r="H22" s="188">
        <v>0</v>
      </c>
      <c r="I22" s="188">
        <v>0</v>
      </c>
      <c r="J22" s="189">
        <v>567.08078999999998</v>
      </c>
      <c r="K22" s="190">
        <v>1.1352178020415195E-2</v>
      </c>
      <c r="L22" s="190">
        <v>8.8992757739275719E-4</v>
      </c>
    </row>
    <row r="23" spans="2:12" s="146" customFormat="1">
      <c r="B23" s="185" t="s">
        <v>1821</v>
      </c>
      <c r="C23" s="186" t="s">
        <v>1833</v>
      </c>
      <c r="D23" s="186">
        <v>26</v>
      </c>
      <c r="E23" s="186" t="s">
        <v>1823</v>
      </c>
      <c r="F23" s="186" t="s">
        <v>174</v>
      </c>
      <c r="G23" s="187" t="s">
        <v>186</v>
      </c>
      <c r="H23" s="188">
        <v>0</v>
      </c>
      <c r="I23" s="188">
        <v>0</v>
      </c>
      <c r="J23" s="189">
        <v>0.14752000000000001</v>
      </c>
      <c r="K23" s="190">
        <v>2.3123792672468029E-6</v>
      </c>
      <c r="L23" s="190">
        <v>2.315051374196251E-7</v>
      </c>
    </row>
    <row r="24" spans="2:12" s="146" customFormat="1">
      <c r="B24" s="185" t="s">
        <v>1821</v>
      </c>
      <c r="C24" s="186" t="s">
        <v>1834</v>
      </c>
      <c r="D24" s="186">
        <v>26</v>
      </c>
      <c r="E24" s="186" t="s">
        <v>1823</v>
      </c>
      <c r="F24" s="186" t="s">
        <v>174</v>
      </c>
      <c r="G24" s="187" t="s">
        <v>187</v>
      </c>
      <c r="H24" s="188">
        <v>0</v>
      </c>
      <c r="I24" s="188">
        <v>0</v>
      </c>
      <c r="J24" s="189">
        <v>1893.0026800000005</v>
      </c>
      <c r="K24" s="190">
        <v>2.9672858934887712E-2</v>
      </c>
      <c r="L24" s="190">
        <v>2.9707147882939173E-3</v>
      </c>
    </row>
    <row r="25" spans="2:12" s="146" customFormat="1">
      <c r="B25" s="185" t="s">
        <v>1824</v>
      </c>
      <c r="C25" s="186" t="s">
        <v>1835</v>
      </c>
      <c r="D25" s="186">
        <v>95</v>
      </c>
      <c r="E25" s="186" t="s">
        <v>702</v>
      </c>
      <c r="F25" s="186"/>
      <c r="G25" s="187" t="s">
        <v>177</v>
      </c>
      <c r="H25" s="188">
        <v>0</v>
      </c>
      <c r="I25" s="188">
        <v>0</v>
      </c>
      <c r="J25" s="189">
        <v>1.06342</v>
      </c>
      <c r="K25" s="190">
        <v>1.6669132052437604E-5</v>
      </c>
      <c r="L25" s="190">
        <v>1.6688394335329292E-6</v>
      </c>
    </row>
    <row r="26" spans="2:12" s="146" customFormat="1">
      <c r="B26" s="185" t="s">
        <v>1824</v>
      </c>
      <c r="C26" s="186" t="s">
        <v>1836</v>
      </c>
      <c r="D26" s="186">
        <v>95</v>
      </c>
      <c r="E26" s="186" t="s">
        <v>702</v>
      </c>
      <c r="F26" s="186"/>
      <c r="G26" s="187" t="s">
        <v>179</v>
      </c>
      <c r="H26" s="188">
        <v>0</v>
      </c>
      <c r="I26" s="188">
        <v>0</v>
      </c>
      <c r="J26" s="189">
        <v>8.1000000000000006E-4</v>
      </c>
      <c r="K26" s="190">
        <v>1.2696767939736378E-8</v>
      </c>
      <c r="L26" s="190">
        <v>1.2711439893566725E-9</v>
      </c>
    </row>
    <row r="27" spans="2:12" s="146" customFormat="1">
      <c r="B27" s="185" t="s">
        <v>1824</v>
      </c>
      <c r="C27" s="186" t="s">
        <v>1837</v>
      </c>
      <c r="D27" s="186">
        <v>95</v>
      </c>
      <c r="E27" s="186" t="s">
        <v>702</v>
      </c>
      <c r="F27" s="186"/>
      <c r="G27" s="187" t="s">
        <v>187</v>
      </c>
      <c r="H27" s="188">
        <v>0</v>
      </c>
      <c r="I27" s="188">
        <v>0</v>
      </c>
      <c r="J27" s="189">
        <v>0.6956</v>
      </c>
      <c r="K27" s="190">
        <v>1.0903545406025461E-5</v>
      </c>
      <c r="L27" s="190">
        <v>1.0916145172796313E-6</v>
      </c>
    </row>
    <row r="28" spans="2:12" s="146" customFormat="1">
      <c r="B28" s="185" t="s">
        <v>1826</v>
      </c>
      <c r="C28" s="186" t="s">
        <v>1838</v>
      </c>
      <c r="D28" s="186">
        <v>12</v>
      </c>
      <c r="E28" s="186" t="s">
        <v>333</v>
      </c>
      <c r="F28" s="186" t="s">
        <v>176</v>
      </c>
      <c r="G28" s="187" t="s">
        <v>177</v>
      </c>
      <c r="H28" s="188">
        <v>0</v>
      </c>
      <c r="I28" s="188">
        <v>0</v>
      </c>
      <c r="J28" s="189">
        <v>819.46944999999994</v>
      </c>
      <c r="K28" s="190">
        <v>1.2845201778214075E-2</v>
      </c>
      <c r="L28" s="190">
        <v>1.2860045257147136E-3</v>
      </c>
    </row>
    <row r="29" spans="2:12" s="146" customFormat="1">
      <c r="B29" s="185" t="s">
        <v>1826</v>
      </c>
      <c r="C29" s="186" t="s">
        <v>1839</v>
      </c>
      <c r="D29" s="186">
        <v>12</v>
      </c>
      <c r="E29" s="186" t="s">
        <v>333</v>
      </c>
      <c r="F29" s="186" t="s">
        <v>176</v>
      </c>
      <c r="G29" s="187" t="s">
        <v>179</v>
      </c>
      <c r="H29" s="188">
        <v>0</v>
      </c>
      <c r="I29" s="188">
        <v>0</v>
      </c>
      <c r="J29" s="189">
        <v>5.1778199999999996</v>
      </c>
      <c r="K29" s="190">
        <v>8.1162443177439265E-5</v>
      </c>
      <c r="L29" s="190">
        <v>8.1256231740379811E-6</v>
      </c>
    </row>
    <row r="30" spans="2:12" s="146" customFormat="1">
      <c r="B30" s="185" t="s">
        <v>1828</v>
      </c>
      <c r="C30" s="186" t="s">
        <v>1840</v>
      </c>
      <c r="D30" s="186">
        <v>10</v>
      </c>
      <c r="E30" s="186" t="s">
        <v>333</v>
      </c>
      <c r="F30" s="186" t="s">
        <v>176</v>
      </c>
      <c r="G30" s="187" t="s">
        <v>180</v>
      </c>
      <c r="H30" s="188">
        <v>0</v>
      </c>
      <c r="I30" s="188">
        <v>0</v>
      </c>
      <c r="J30" s="189">
        <v>11.45387</v>
      </c>
      <c r="K30" s="190">
        <v>1.7378348429515836E-4</v>
      </c>
      <c r="L30" s="190">
        <v>1.7974713586879888E-5</v>
      </c>
    </row>
    <row r="31" spans="2:12" s="146" customFormat="1">
      <c r="B31" s="185" t="s">
        <v>1828</v>
      </c>
      <c r="C31" s="186" t="s">
        <v>1841</v>
      </c>
      <c r="D31" s="186">
        <v>10</v>
      </c>
      <c r="E31" s="186" t="s">
        <v>333</v>
      </c>
      <c r="F31" s="186" t="s">
        <v>176</v>
      </c>
      <c r="G31" s="187" t="s">
        <v>177</v>
      </c>
      <c r="H31" s="188">
        <v>0</v>
      </c>
      <c r="I31" s="188">
        <v>0</v>
      </c>
      <c r="J31" s="189">
        <v>1233.5429999999999</v>
      </c>
      <c r="K31" s="190">
        <v>1.6918971057694437E-2</v>
      </c>
      <c r="L31" s="190">
        <v>1.9358157655098736E-3</v>
      </c>
    </row>
    <row r="32" spans="2:12" s="146" customFormat="1">
      <c r="B32" s="185" t="s">
        <v>1828</v>
      </c>
      <c r="C32" s="186" t="s">
        <v>1842</v>
      </c>
      <c r="D32" s="186">
        <v>10</v>
      </c>
      <c r="E32" s="186" t="s">
        <v>333</v>
      </c>
      <c r="F32" s="186" t="s">
        <v>176</v>
      </c>
      <c r="G32" s="187" t="s">
        <v>187</v>
      </c>
      <c r="H32" s="188">
        <v>0</v>
      </c>
      <c r="I32" s="188">
        <v>0</v>
      </c>
      <c r="J32" s="189">
        <v>0.19788</v>
      </c>
      <c r="K32" s="190">
        <v>1.9703502839813117E-7</v>
      </c>
      <c r="L32" s="190">
        <v>3.1053576865913375E-7</v>
      </c>
    </row>
    <row r="33" spans="2:12" s="146" customFormat="1">
      <c r="B33" s="185" t="s">
        <v>1828</v>
      </c>
      <c r="C33" s="186">
        <v>32010590</v>
      </c>
      <c r="D33" s="186">
        <v>10</v>
      </c>
      <c r="E33" s="186" t="s">
        <v>333</v>
      </c>
      <c r="F33" s="186" t="s">
        <v>176</v>
      </c>
      <c r="G33" s="187" t="s">
        <v>179</v>
      </c>
      <c r="H33" s="188">
        <v>0</v>
      </c>
      <c r="I33" s="188">
        <v>0</v>
      </c>
      <c r="J33" s="189">
        <v>13.84789</v>
      </c>
      <c r="K33" s="190">
        <v>1.9E-3</v>
      </c>
      <c r="L33" s="190">
        <v>2.1731681652805394E-5</v>
      </c>
    </row>
    <row r="34" spans="2:12" s="146" customFormat="1">
      <c r="B34" s="192"/>
      <c r="C34" s="186"/>
      <c r="D34" s="186"/>
      <c r="E34" s="186"/>
      <c r="F34" s="186"/>
      <c r="G34" s="186"/>
      <c r="H34" s="186"/>
      <c r="I34" s="186"/>
      <c r="J34" s="186"/>
      <c r="K34" s="190"/>
      <c r="L34" s="186"/>
    </row>
    <row r="35" spans="2:12" s="146" customFormat="1">
      <c r="B35" s="184" t="s">
        <v>50</v>
      </c>
      <c r="C35" s="181"/>
      <c r="D35" s="181"/>
      <c r="E35" s="181"/>
      <c r="F35" s="181"/>
      <c r="G35" s="181"/>
      <c r="H35" s="181"/>
      <c r="I35" s="181"/>
      <c r="J35" s="182">
        <v>50.884</v>
      </c>
      <c r="K35" s="183">
        <v>7.974241157102371E-4</v>
      </c>
      <c r="L35" s="183">
        <v>7.9852951548672736E-5</v>
      </c>
    </row>
    <row r="36" spans="2:12" s="146" customFormat="1">
      <c r="B36" s="185" t="s">
        <v>1824</v>
      </c>
      <c r="C36" s="186" t="s">
        <v>1843</v>
      </c>
      <c r="D36" s="186">
        <v>95</v>
      </c>
      <c r="E36" s="186" t="s">
        <v>702</v>
      </c>
      <c r="F36" s="186"/>
      <c r="G36" s="187" t="s">
        <v>178</v>
      </c>
      <c r="H36" s="188">
        <v>0</v>
      </c>
      <c r="I36" s="188">
        <v>0</v>
      </c>
      <c r="J36" s="189">
        <v>2.9782799999999998</v>
      </c>
      <c r="K36" s="190">
        <v>4.6496504696643483E-5</v>
      </c>
      <c r="L36" s="190">
        <v>4.6738552106434445E-6</v>
      </c>
    </row>
    <row r="37" spans="2:12" s="146" customFormat="1">
      <c r="B37" s="185" t="s">
        <v>1824</v>
      </c>
      <c r="C37" s="186" t="s">
        <v>1844</v>
      </c>
      <c r="D37" s="186">
        <v>95</v>
      </c>
      <c r="E37" s="186" t="s">
        <v>702</v>
      </c>
      <c r="F37" s="186"/>
      <c r="G37" s="187" t="s">
        <v>178</v>
      </c>
      <c r="H37" s="188">
        <v>0</v>
      </c>
      <c r="I37" s="188">
        <v>0</v>
      </c>
      <c r="J37" s="189">
        <v>47.905999999999999</v>
      </c>
      <c r="K37" s="190">
        <v>7.5092761101359365E-4</v>
      </c>
      <c r="L37" s="190">
        <v>7.5179535745828078E-5</v>
      </c>
    </row>
    <row r="38" spans="2:12" s="146" customFormat="1">
      <c r="B38" s="192"/>
      <c r="C38" s="186"/>
      <c r="D38" s="186"/>
      <c r="E38" s="186"/>
      <c r="F38" s="186"/>
      <c r="G38" s="186"/>
      <c r="H38" s="186"/>
      <c r="I38" s="186"/>
      <c r="J38" s="186"/>
      <c r="K38" s="190"/>
      <c r="L38" s="186"/>
    </row>
    <row r="39" spans="2:12" s="146" customFormat="1">
      <c r="B39" s="180" t="s">
        <v>247</v>
      </c>
      <c r="C39" s="181"/>
      <c r="D39" s="181"/>
      <c r="E39" s="181"/>
      <c r="F39" s="181"/>
      <c r="G39" s="181"/>
      <c r="H39" s="181"/>
      <c r="I39" s="181"/>
      <c r="J39" s="182">
        <v>22200.671299999998</v>
      </c>
      <c r="K39" s="183">
        <v>0.4017079306313488</v>
      </c>
      <c r="L39" s="183">
        <v>3.483981466997306E-2</v>
      </c>
    </row>
    <row r="40" spans="2:12" s="146" customFormat="1">
      <c r="B40" s="184" t="s">
        <v>49</v>
      </c>
      <c r="C40" s="181"/>
      <c r="D40" s="181"/>
      <c r="E40" s="181"/>
      <c r="F40" s="181"/>
      <c r="G40" s="181"/>
      <c r="H40" s="181"/>
      <c r="I40" s="181"/>
      <c r="J40" s="182">
        <v>22200.671299999998</v>
      </c>
      <c r="K40" s="183">
        <v>0.4017079306313488</v>
      </c>
      <c r="L40" s="183">
        <v>3.483981466997306E-2</v>
      </c>
    </row>
    <row r="41" spans="2:12" s="146" customFormat="1">
      <c r="B41" s="185" t="s">
        <v>1845</v>
      </c>
      <c r="C41" s="186" t="s">
        <v>1846</v>
      </c>
      <c r="D41" s="186">
        <v>91</v>
      </c>
      <c r="E41" s="186" t="s">
        <v>1823</v>
      </c>
      <c r="F41" s="186" t="s">
        <v>1847</v>
      </c>
      <c r="G41" s="187" t="s">
        <v>180</v>
      </c>
      <c r="H41" s="188">
        <v>0</v>
      </c>
      <c r="I41" s="188">
        <v>0</v>
      </c>
      <c r="J41" s="189">
        <v>484.08012000000002</v>
      </c>
      <c r="K41" s="190">
        <v>7.5879666023206645E-3</v>
      </c>
      <c r="L41" s="190">
        <v>7.5967349988278609E-4</v>
      </c>
    </row>
    <row r="42" spans="2:12" s="146" customFormat="1">
      <c r="B42" s="185" t="s">
        <v>1845</v>
      </c>
      <c r="C42" s="186" t="s">
        <v>1848</v>
      </c>
      <c r="D42" s="186">
        <v>91</v>
      </c>
      <c r="E42" s="186" t="s">
        <v>1823</v>
      </c>
      <c r="F42" s="186" t="s">
        <v>1847</v>
      </c>
      <c r="G42" s="187" t="s">
        <v>177</v>
      </c>
      <c r="H42" s="188">
        <v>0</v>
      </c>
      <c r="I42" s="188">
        <v>0</v>
      </c>
      <c r="J42" s="189">
        <v>17134.688999999998</v>
      </c>
      <c r="K42" s="190">
        <v>0.26856528787164774</v>
      </c>
      <c r="L42" s="190">
        <v>2.6889699915859124E-2</v>
      </c>
    </row>
    <row r="43" spans="2:12" s="146" customFormat="1">
      <c r="B43" s="185" t="s">
        <v>1845</v>
      </c>
      <c r="C43" s="186" t="s">
        <v>1849</v>
      </c>
      <c r="D43" s="186">
        <v>91</v>
      </c>
      <c r="E43" s="186" t="s">
        <v>1823</v>
      </c>
      <c r="F43" s="186" t="s">
        <v>1847</v>
      </c>
      <c r="G43" s="187" t="s">
        <v>1308</v>
      </c>
      <c r="H43" s="188">
        <v>0</v>
      </c>
      <c r="I43" s="188">
        <v>0</v>
      </c>
      <c r="J43" s="189">
        <v>21.455729999999999</v>
      </c>
      <c r="K43" s="190">
        <v>3.3631904294770368E-4</v>
      </c>
      <c r="L43" s="190">
        <v>3.3670768181184734E-5</v>
      </c>
    </row>
    <row r="44" spans="2:12" s="146" customFormat="1">
      <c r="B44" s="185" t="s">
        <v>1845</v>
      </c>
      <c r="C44" s="186" t="s">
        <v>1850</v>
      </c>
      <c r="D44" s="186">
        <v>91</v>
      </c>
      <c r="E44" s="186" t="s">
        <v>1823</v>
      </c>
      <c r="F44" s="186" t="s">
        <v>1847</v>
      </c>
      <c r="G44" s="187" t="s">
        <v>186</v>
      </c>
      <c r="H44" s="188">
        <v>0</v>
      </c>
      <c r="I44" s="188">
        <v>0</v>
      </c>
      <c r="J44" s="189">
        <v>8.0678400000000003</v>
      </c>
      <c r="K44" s="190">
        <v>1.2646357068508979E-4</v>
      </c>
      <c r="L44" s="190">
        <v>1.2660970769248564E-5</v>
      </c>
    </row>
    <row r="45" spans="2:12" s="146" customFormat="1">
      <c r="B45" s="185" t="s">
        <v>1845</v>
      </c>
      <c r="C45" s="186" t="s">
        <v>1851</v>
      </c>
      <c r="D45" s="186">
        <v>91</v>
      </c>
      <c r="E45" s="186" t="s">
        <v>1823</v>
      </c>
      <c r="F45" s="186" t="s">
        <v>1847</v>
      </c>
      <c r="G45" s="187" t="s">
        <v>187</v>
      </c>
      <c r="H45" s="188">
        <v>0</v>
      </c>
      <c r="I45" s="188">
        <v>0</v>
      </c>
      <c r="J45" s="189">
        <v>1325.3185599999999</v>
      </c>
      <c r="K45" s="190">
        <v>2.0824727925783805E-2</v>
      </c>
      <c r="L45" s="190">
        <v>2.0798403969467163E-3</v>
      </c>
    </row>
    <row r="46" spans="2:12" s="146" customFormat="1">
      <c r="B46" s="185" t="s">
        <v>1845</v>
      </c>
      <c r="C46" s="186" t="s">
        <v>1852</v>
      </c>
      <c r="D46" s="186">
        <v>91</v>
      </c>
      <c r="E46" s="186" t="s">
        <v>1823</v>
      </c>
      <c r="F46" s="186" t="s">
        <v>1847</v>
      </c>
      <c r="G46" s="187" t="s">
        <v>179</v>
      </c>
      <c r="H46" s="188">
        <v>0</v>
      </c>
      <c r="I46" s="188">
        <v>0</v>
      </c>
      <c r="J46" s="189">
        <v>3224.4839999999999</v>
      </c>
      <c r="K46" s="190">
        <v>0.10425065354963174</v>
      </c>
      <c r="L46" s="190">
        <v>5.0602264881194573E-3</v>
      </c>
    </row>
    <row r="47" spans="2:12" s="146" customFormat="1">
      <c r="B47" s="185" t="s">
        <v>1845</v>
      </c>
      <c r="C47" s="186" t="s">
        <v>1853</v>
      </c>
      <c r="D47" s="186">
        <v>91</v>
      </c>
      <c r="E47" s="186" t="s">
        <v>1823</v>
      </c>
      <c r="F47" s="186" t="s">
        <v>1847</v>
      </c>
      <c r="G47" s="187" t="s">
        <v>184</v>
      </c>
      <c r="H47" s="188">
        <v>0</v>
      </c>
      <c r="I47" s="188">
        <v>0</v>
      </c>
      <c r="J47" s="189">
        <v>1.10538</v>
      </c>
      <c r="K47" s="190">
        <v>1.7326855981760241E-5</v>
      </c>
      <c r="L47" s="190">
        <v>1.734687830808739E-6</v>
      </c>
    </row>
    <row r="48" spans="2:12" s="146" customFormat="1">
      <c r="B48" s="185" t="s">
        <v>1845</v>
      </c>
      <c r="C48" s="186" t="s">
        <v>1854</v>
      </c>
      <c r="D48" s="186">
        <v>91</v>
      </c>
      <c r="E48" s="186" t="s">
        <v>1823</v>
      </c>
      <c r="F48" s="186" t="s">
        <v>1847</v>
      </c>
      <c r="G48" s="187" t="s">
        <v>185</v>
      </c>
      <c r="H48" s="188">
        <v>0</v>
      </c>
      <c r="I48" s="188">
        <v>0</v>
      </c>
      <c r="J48" s="189">
        <v>-6.5090000000000009E-2</v>
      </c>
      <c r="K48" s="190">
        <v>-1.0202871916017788E-6</v>
      </c>
      <c r="L48" s="190">
        <v>-1.0214662008299484E-7</v>
      </c>
    </row>
    <row r="49" spans="2:12" s="146" customFormat="1">
      <c r="B49" s="185" t="s">
        <v>1845</v>
      </c>
      <c r="C49" s="186">
        <v>32691080</v>
      </c>
      <c r="D49" s="186">
        <v>91</v>
      </c>
      <c r="E49" s="186" t="s">
        <v>1823</v>
      </c>
      <c r="F49" s="186" t="s">
        <v>1847</v>
      </c>
      <c r="G49" s="187" t="s">
        <v>182</v>
      </c>
      <c r="H49" s="188">
        <v>0</v>
      </c>
      <c r="I49" s="188">
        <v>0</v>
      </c>
      <c r="J49" s="189">
        <v>1.53576</v>
      </c>
      <c r="K49" s="190">
        <v>0</v>
      </c>
      <c r="L49" s="190">
        <v>2.4100890038202511E-6</v>
      </c>
    </row>
    <row r="50" spans="2:12" s="146" customFormat="1">
      <c r="B50" s="193"/>
      <c r="C50" s="193"/>
      <c r="D50" s="191"/>
      <c r="E50" s="191"/>
      <c r="F50" s="191"/>
      <c r="G50" s="191"/>
      <c r="H50" s="191"/>
      <c r="I50" s="191"/>
      <c r="J50" s="191"/>
      <c r="K50" s="191"/>
      <c r="L50" s="191"/>
    </row>
    <row r="51" spans="2:12">
      <c r="B51" s="193"/>
      <c r="C51" s="193"/>
      <c r="D51" s="191"/>
      <c r="E51" s="191"/>
      <c r="F51" s="191"/>
      <c r="G51" s="191"/>
      <c r="H51" s="191"/>
      <c r="I51" s="191"/>
      <c r="J51" s="191"/>
      <c r="K51" s="191"/>
      <c r="L51" s="191"/>
    </row>
    <row r="52" spans="2:12">
      <c r="B52" s="194" t="s">
        <v>1862</v>
      </c>
      <c r="C52" s="193"/>
      <c r="D52" s="191"/>
      <c r="E52" s="191"/>
      <c r="F52" s="191"/>
      <c r="G52" s="191"/>
      <c r="H52" s="191"/>
      <c r="I52" s="191"/>
      <c r="J52" s="191"/>
      <c r="K52" s="191"/>
      <c r="L52" s="191"/>
    </row>
    <row r="53" spans="2:12">
      <c r="B53" s="194" t="s">
        <v>125</v>
      </c>
      <c r="C53" s="193"/>
      <c r="D53" s="191"/>
      <c r="E53" s="191"/>
      <c r="F53" s="191"/>
      <c r="G53" s="191"/>
      <c r="H53" s="191"/>
      <c r="I53" s="191"/>
      <c r="J53" s="191"/>
      <c r="K53" s="191"/>
      <c r="L53" s="191"/>
    </row>
    <row r="54" spans="2:12">
      <c r="B54" s="193"/>
      <c r="C54" s="193"/>
      <c r="D54" s="191"/>
      <c r="E54" s="191"/>
      <c r="F54" s="191"/>
      <c r="G54" s="191"/>
      <c r="H54" s="191"/>
      <c r="I54" s="191"/>
      <c r="J54" s="191"/>
      <c r="K54" s="191"/>
      <c r="L54" s="191"/>
    </row>
    <row r="55" spans="2:12">
      <c r="B55" s="193"/>
      <c r="C55" s="193"/>
      <c r="D55" s="191"/>
      <c r="E55" s="191"/>
      <c r="F55" s="191"/>
      <c r="G55" s="191"/>
      <c r="H55" s="191"/>
      <c r="I55" s="191"/>
      <c r="J55" s="191"/>
      <c r="K55" s="191"/>
      <c r="L55" s="191"/>
    </row>
    <row r="56" spans="2:12">
      <c r="B56" s="193"/>
      <c r="C56" s="193"/>
      <c r="D56" s="191"/>
      <c r="E56" s="191"/>
      <c r="F56" s="191"/>
      <c r="G56" s="191"/>
      <c r="H56" s="191"/>
      <c r="I56" s="191"/>
      <c r="J56" s="191"/>
      <c r="K56" s="191"/>
      <c r="L56" s="191"/>
    </row>
    <row r="57" spans="2:12">
      <c r="B57" s="193"/>
      <c r="C57" s="193"/>
      <c r="D57" s="191"/>
      <c r="E57" s="191"/>
      <c r="F57" s="191"/>
      <c r="G57" s="191"/>
      <c r="H57" s="191"/>
      <c r="I57" s="191"/>
      <c r="J57" s="191"/>
      <c r="K57" s="191"/>
      <c r="L57" s="191"/>
    </row>
    <row r="58" spans="2:12">
      <c r="B58" s="193"/>
      <c r="C58" s="193"/>
      <c r="D58" s="191"/>
      <c r="E58" s="191"/>
      <c r="F58" s="191"/>
      <c r="G58" s="191"/>
      <c r="H58" s="191"/>
      <c r="I58" s="191"/>
      <c r="J58" s="191"/>
      <c r="K58" s="191"/>
      <c r="L58" s="191"/>
    </row>
    <row r="59" spans="2:12">
      <c r="B59" s="193"/>
      <c r="C59" s="193"/>
      <c r="D59" s="191"/>
      <c r="E59" s="191"/>
      <c r="F59" s="191"/>
      <c r="G59" s="191"/>
      <c r="H59" s="191"/>
      <c r="I59" s="191"/>
      <c r="J59" s="191"/>
      <c r="K59" s="191"/>
      <c r="L59" s="191"/>
    </row>
    <row r="60" spans="2:12">
      <c r="B60" s="193"/>
      <c r="C60" s="193"/>
      <c r="D60" s="191"/>
      <c r="E60" s="191"/>
      <c r="F60" s="191"/>
      <c r="G60" s="191"/>
      <c r="H60" s="191"/>
      <c r="I60" s="191"/>
      <c r="J60" s="191"/>
      <c r="K60" s="191"/>
      <c r="L60" s="191"/>
    </row>
    <row r="61" spans="2:12">
      <c r="B61" s="193"/>
      <c r="C61" s="193"/>
      <c r="D61" s="191"/>
      <c r="E61" s="191"/>
      <c r="F61" s="191"/>
      <c r="G61" s="191"/>
      <c r="H61" s="191"/>
      <c r="I61" s="191"/>
      <c r="J61" s="191"/>
      <c r="K61" s="191"/>
      <c r="L61" s="191"/>
    </row>
    <row r="62" spans="2:12">
      <c r="B62" s="193"/>
      <c r="C62" s="193"/>
      <c r="D62" s="191"/>
      <c r="E62" s="191"/>
      <c r="F62" s="191"/>
      <c r="G62" s="191"/>
      <c r="H62" s="191"/>
      <c r="I62" s="191"/>
      <c r="J62" s="191"/>
      <c r="K62" s="191"/>
      <c r="L62" s="191"/>
    </row>
    <row r="63" spans="2:12">
      <c r="B63" s="193"/>
      <c r="C63" s="193"/>
      <c r="D63" s="191"/>
      <c r="E63" s="191"/>
      <c r="F63" s="191"/>
      <c r="G63" s="191"/>
      <c r="H63" s="191"/>
      <c r="I63" s="191"/>
      <c r="J63" s="191"/>
      <c r="K63" s="191"/>
      <c r="L63" s="191"/>
    </row>
    <row r="64" spans="2:12">
      <c r="B64" s="193"/>
      <c r="C64" s="193"/>
      <c r="D64" s="191"/>
      <c r="E64" s="191"/>
      <c r="F64" s="191"/>
      <c r="G64" s="191"/>
      <c r="H64" s="191"/>
      <c r="I64" s="191"/>
      <c r="J64" s="191"/>
      <c r="K64" s="191"/>
      <c r="L64" s="191"/>
    </row>
    <row r="65" spans="2:4">
      <c r="B65" s="193"/>
      <c r="C65" s="193"/>
      <c r="D65" s="1"/>
    </row>
    <row r="66" spans="2:4">
      <c r="B66" s="193"/>
      <c r="C66" s="193"/>
      <c r="D66" s="1"/>
    </row>
    <row r="67" spans="2:4">
      <c r="B67" s="193"/>
      <c r="C67" s="193"/>
      <c r="D67" s="1"/>
    </row>
    <row r="68" spans="2:4">
      <c r="B68" s="193"/>
      <c r="C68" s="193"/>
      <c r="D68" s="1"/>
    </row>
    <row r="69" spans="2:4">
      <c r="B69" s="193"/>
      <c r="C69" s="193"/>
      <c r="D69" s="1"/>
    </row>
    <row r="70" spans="2:4">
      <c r="B70" s="193"/>
      <c r="C70" s="193"/>
      <c r="D70" s="1"/>
    </row>
    <row r="71" spans="2:4">
      <c r="B71" s="193"/>
      <c r="C71" s="193"/>
      <c r="D71" s="1"/>
    </row>
    <row r="72" spans="2:4">
      <c r="B72" s="193"/>
      <c r="C72" s="193"/>
      <c r="D72" s="1"/>
    </row>
    <row r="73" spans="2:4">
      <c r="B73" s="193"/>
      <c r="C73" s="193"/>
      <c r="D73" s="1"/>
    </row>
    <row r="74" spans="2:4">
      <c r="B74" s="193"/>
      <c r="C74" s="193"/>
      <c r="D74" s="1"/>
    </row>
    <row r="75" spans="2:4">
      <c r="B75" s="193"/>
      <c r="C75" s="193"/>
      <c r="D75" s="1"/>
    </row>
    <row r="76" spans="2:4">
      <c r="B76" s="193"/>
      <c r="C76" s="193"/>
      <c r="D76" s="1"/>
    </row>
    <row r="77" spans="2:4">
      <c r="B77" s="193"/>
      <c r="C77" s="193"/>
      <c r="D77" s="1"/>
    </row>
    <row r="78" spans="2:4">
      <c r="B78" s="193"/>
      <c r="C78" s="193"/>
      <c r="D78" s="1"/>
    </row>
    <row r="79" spans="2:4">
      <c r="B79" s="193"/>
      <c r="C79" s="193"/>
      <c r="D79" s="1"/>
    </row>
    <row r="80" spans="2:4">
      <c r="B80" s="193"/>
      <c r="C80" s="193"/>
      <c r="D80" s="1"/>
    </row>
    <row r="81" spans="2:4">
      <c r="B81" s="193"/>
      <c r="C81" s="193"/>
      <c r="D81" s="1"/>
    </row>
    <row r="82" spans="2:4">
      <c r="B82" s="193"/>
      <c r="C82" s="193"/>
      <c r="D82" s="1"/>
    </row>
    <row r="83" spans="2:4">
      <c r="B83" s="193"/>
      <c r="C83" s="193"/>
      <c r="D83" s="1"/>
    </row>
    <row r="84" spans="2:4">
      <c r="B84" s="193"/>
      <c r="C84" s="193"/>
      <c r="D84" s="1"/>
    </row>
    <row r="85" spans="2:4">
      <c r="B85" s="193"/>
      <c r="C85" s="193"/>
      <c r="D85" s="1"/>
    </row>
    <row r="86" spans="2:4">
      <c r="B86" s="193"/>
      <c r="C86" s="193"/>
      <c r="D86" s="1"/>
    </row>
    <row r="87" spans="2:4">
      <c r="B87" s="193"/>
      <c r="C87" s="193"/>
      <c r="D87" s="1"/>
    </row>
    <row r="88" spans="2:4">
      <c r="B88" s="193"/>
      <c r="C88" s="193"/>
      <c r="D88" s="1"/>
    </row>
    <row r="89" spans="2:4">
      <c r="B89" s="193"/>
      <c r="C89" s="193"/>
      <c r="D89" s="1"/>
    </row>
    <row r="90" spans="2:4">
      <c r="B90" s="193"/>
      <c r="C90" s="193"/>
      <c r="D90" s="1"/>
    </row>
    <row r="91" spans="2:4">
      <c r="B91" s="193"/>
      <c r="C91" s="193"/>
      <c r="D91" s="1"/>
    </row>
    <row r="92" spans="2:4">
      <c r="B92" s="193"/>
      <c r="C92" s="193"/>
      <c r="D92" s="1"/>
    </row>
    <row r="93" spans="2:4">
      <c r="B93" s="193"/>
      <c r="C93" s="193"/>
      <c r="D93" s="1"/>
    </row>
    <row r="94" spans="2:4">
      <c r="B94" s="193"/>
      <c r="C94" s="193"/>
      <c r="D94" s="1"/>
    </row>
    <row r="95" spans="2:4">
      <c r="B95" s="193"/>
      <c r="C95" s="193"/>
      <c r="D95" s="1"/>
    </row>
    <row r="96" spans="2:4">
      <c r="B96" s="193"/>
      <c r="C96" s="193"/>
      <c r="D96" s="1"/>
    </row>
    <row r="97" spans="2:4">
      <c r="B97" s="193"/>
      <c r="C97" s="193"/>
      <c r="D97" s="1"/>
    </row>
    <row r="98" spans="2:4">
      <c r="B98" s="193"/>
      <c r="C98" s="193"/>
      <c r="D98" s="1"/>
    </row>
    <row r="99" spans="2:4">
      <c r="B99" s="193"/>
      <c r="C99" s="193"/>
      <c r="D99" s="1"/>
    </row>
    <row r="100" spans="2:4">
      <c r="B100" s="193"/>
      <c r="C100" s="193"/>
      <c r="D100" s="1"/>
    </row>
    <row r="101" spans="2:4">
      <c r="B101" s="193"/>
      <c r="C101" s="193"/>
      <c r="D101" s="1"/>
    </row>
    <row r="102" spans="2:4">
      <c r="B102" s="193"/>
      <c r="C102" s="193"/>
      <c r="D102" s="1"/>
    </row>
    <row r="103" spans="2:4">
      <c r="B103" s="193"/>
      <c r="C103" s="193"/>
      <c r="D103" s="1"/>
    </row>
    <row r="104" spans="2:4">
      <c r="B104" s="193"/>
      <c r="C104" s="193"/>
      <c r="D104" s="1"/>
    </row>
    <row r="105" spans="2:4">
      <c r="B105" s="193"/>
      <c r="C105" s="193"/>
      <c r="D105" s="1"/>
    </row>
    <row r="106" spans="2:4">
      <c r="B106" s="193"/>
      <c r="C106" s="193"/>
      <c r="D106" s="1"/>
    </row>
    <row r="107" spans="2:4">
      <c r="B107" s="193"/>
      <c r="C107" s="193"/>
      <c r="D107" s="1"/>
    </row>
    <row r="108" spans="2:4">
      <c r="B108" s="193"/>
      <c r="C108" s="193"/>
      <c r="D108" s="1"/>
    </row>
    <row r="109" spans="2:4">
      <c r="B109" s="193"/>
      <c r="C109" s="193"/>
      <c r="D109" s="1"/>
    </row>
    <row r="110" spans="2:4">
      <c r="B110" s="193"/>
      <c r="C110" s="193"/>
      <c r="D110" s="1"/>
    </row>
    <row r="111" spans="2:4">
      <c r="B111" s="193"/>
      <c r="C111" s="193"/>
      <c r="D111" s="1"/>
    </row>
    <row r="112" spans="2:4">
      <c r="B112" s="193"/>
      <c r="C112" s="193"/>
      <c r="D112" s="1"/>
    </row>
    <row r="113" spans="2:4">
      <c r="B113" s="193"/>
      <c r="C113" s="193"/>
      <c r="D113" s="1"/>
    </row>
    <row r="114" spans="2:4">
      <c r="B114" s="193"/>
      <c r="C114" s="193"/>
      <c r="D114" s="1"/>
    </row>
    <row r="115" spans="2:4">
      <c r="B115" s="193"/>
      <c r="C115" s="193"/>
      <c r="D115" s="1"/>
    </row>
    <row r="116" spans="2:4">
      <c r="B116" s="193"/>
      <c r="C116" s="193"/>
      <c r="D116" s="1"/>
    </row>
    <row r="117" spans="2:4">
      <c r="B117" s="193"/>
      <c r="C117" s="193"/>
      <c r="D117" s="1"/>
    </row>
    <row r="118" spans="2:4">
      <c r="B118" s="193"/>
      <c r="C118" s="193"/>
      <c r="D118" s="1"/>
    </row>
    <row r="119" spans="2:4">
      <c r="B119" s="193"/>
      <c r="C119" s="193"/>
      <c r="D119" s="1"/>
    </row>
    <row r="120" spans="2:4">
      <c r="B120" s="193"/>
      <c r="C120" s="193"/>
      <c r="D120" s="1"/>
    </row>
    <row r="121" spans="2:4">
      <c r="B121" s="193"/>
      <c r="C121" s="193"/>
      <c r="D121" s="1"/>
    </row>
    <row r="122" spans="2:4">
      <c r="B122" s="193"/>
      <c r="C122" s="193"/>
      <c r="D122" s="1"/>
    </row>
    <row r="123" spans="2:4">
      <c r="B123" s="193"/>
      <c r="C123" s="193"/>
      <c r="D123" s="1"/>
    </row>
    <row r="124" spans="2:4">
      <c r="B124" s="193"/>
      <c r="C124" s="193"/>
      <c r="D124" s="1"/>
    </row>
    <row r="125" spans="2:4">
      <c r="B125" s="193"/>
      <c r="C125" s="193"/>
      <c r="D125" s="1"/>
    </row>
    <row r="126" spans="2:4">
      <c r="B126" s="193"/>
      <c r="C126" s="193"/>
      <c r="D126" s="1"/>
    </row>
    <row r="127" spans="2:4">
      <c r="B127" s="193"/>
      <c r="C127" s="193"/>
      <c r="D127" s="1"/>
    </row>
    <row r="128" spans="2:4">
      <c r="B128" s="193"/>
      <c r="C128" s="193"/>
      <c r="D128" s="1"/>
    </row>
    <row r="129" spans="2:4">
      <c r="B129" s="193"/>
      <c r="C129" s="193"/>
      <c r="D129" s="1"/>
    </row>
    <row r="130" spans="2:4">
      <c r="B130" s="193"/>
      <c r="C130" s="193"/>
      <c r="D130" s="1"/>
    </row>
    <row r="131" spans="2:4">
      <c r="B131" s="193"/>
      <c r="C131" s="193"/>
      <c r="D131" s="1"/>
    </row>
    <row r="132" spans="2:4">
      <c r="B132" s="193"/>
      <c r="C132" s="193"/>
      <c r="D132" s="1"/>
    </row>
    <row r="133" spans="2:4">
      <c r="B133" s="193"/>
      <c r="C133" s="193"/>
      <c r="D133" s="1"/>
    </row>
    <row r="134" spans="2:4">
      <c r="B134" s="193"/>
      <c r="C134" s="193"/>
      <c r="D134" s="1"/>
    </row>
    <row r="135" spans="2:4">
      <c r="B135" s="193"/>
      <c r="C135" s="193"/>
      <c r="D135" s="1"/>
    </row>
    <row r="136" spans="2:4">
      <c r="B136" s="193"/>
      <c r="C136" s="193"/>
      <c r="D136" s="1"/>
    </row>
    <row r="137" spans="2:4">
      <c r="B137" s="193"/>
      <c r="C137" s="193"/>
      <c r="D137" s="1"/>
    </row>
    <row r="138" spans="2:4">
      <c r="B138" s="193"/>
      <c r="C138" s="193"/>
      <c r="D138" s="1"/>
    </row>
    <row r="139" spans="2:4">
      <c r="B139" s="193"/>
      <c r="C139" s="193"/>
      <c r="D139" s="1"/>
    </row>
    <row r="140" spans="2:4">
      <c r="B140" s="193"/>
      <c r="C140" s="193"/>
      <c r="D140" s="1"/>
    </row>
    <row r="141" spans="2:4">
      <c r="B141" s="193"/>
      <c r="C141" s="193"/>
      <c r="D141" s="1"/>
    </row>
    <row r="142" spans="2:4">
      <c r="B142" s="193"/>
      <c r="C142" s="193"/>
      <c r="D142" s="1"/>
    </row>
    <row r="143" spans="2:4">
      <c r="B143" s="193"/>
      <c r="C143" s="193"/>
      <c r="D143" s="1"/>
    </row>
    <row r="144" spans="2:4">
      <c r="B144" s="193"/>
      <c r="C144" s="193"/>
      <c r="D144" s="1"/>
    </row>
    <row r="145" spans="2:4">
      <c r="B145" s="193"/>
      <c r="C145" s="193"/>
      <c r="D145" s="1"/>
    </row>
    <row r="146" spans="2:4">
      <c r="B146" s="193"/>
      <c r="C146" s="193"/>
      <c r="D146" s="1"/>
    </row>
    <row r="147" spans="2:4">
      <c r="B147" s="193"/>
      <c r="C147" s="193"/>
      <c r="D147" s="1"/>
    </row>
    <row r="148" spans="2:4">
      <c r="B148" s="193"/>
      <c r="C148" s="193"/>
      <c r="D148" s="1"/>
    </row>
    <row r="149" spans="2:4">
      <c r="B149" s="193"/>
      <c r="C149" s="193"/>
      <c r="D149" s="1"/>
    </row>
    <row r="150" spans="2:4">
      <c r="B150" s="193"/>
      <c r="C150" s="193"/>
      <c r="D150" s="1"/>
    </row>
    <row r="151" spans="2:4">
      <c r="B151" s="193"/>
      <c r="C151" s="193"/>
      <c r="D151" s="1"/>
    </row>
    <row r="152" spans="2:4">
      <c r="B152" s="193"/>
      <c r="C152" s="193"/>
      <c r="D152" s="1"/>
    </row>
    <row r="153" spans="2:4">
      <c r="B153" s="193"/>
      <c r="C153" s="193"/>
      <c r="D153" s="1"/>
    </row>
    <row r="154" spans="2:4">
      <c r="B154" s="193"/>
      <c r="C154" s="193"/>
      <c r="D154" s="1"/>
    </row>
    <row r="155" spans="2:4">
      <c r="B155" s="193"/>
      <c r="C155" s="193"/>
      <c r="D155" s="1"/>
    </row>
    <row r="156" spans="2:4">
      <c r="B156" s="193"/>
      <c r="C156" s="193"/>
      <c r="D156" s="1"/>
    </row>
    <row r="157" spans="2:4">
      <c r="B157" s="193"/>
      <c r="C157" s="193"/>
      <c r="D157" s="1"/>
    </row>
    <row r="158" spans="2:4">
      <c r="B158" s="193"/>
      <c r="C158" s="193"/>
      <c r="D158" s="1"/>
    </row>
    <row r="159" spans="2:4">
      <c r="B159" s="193"/>
      <c r="C159" s="193"/>
      <c r="D159" s="1"/>
    </row>
    <row r="160" spans="2:4">
      <c r="B160" s="193"/>
      <c r="C160" s="193"/>
      <c r="D160" s="1"/>
    </row>
    <row r="161" spans="2:4">
      <c r="B161" s="193"/>
      <c r="C161" s="193"/>
      <c r="D161" s="1"/>
    </row>
    <row r="162" spans="2:4">
      <c r="B162" s="193"/>
      <c r="C162" s="193"/>
      <c r="D162" s="1"/>
    </row>
    <row r="163" spans="2:4">
      <c r="B163" s="193"/>
      <c r="C163" s="193"/>
      <c r="D163" s="1"/>
    </row>
    <row r="164" spans="2:4">
      <c r="B164" s="193"/>
      <c r="C164" s="193"/>
      <c r="D164" s="1"/>
    </row>
    <row r="165" spans="2:4">
      <c r="B165" s="193"/>
      <c r="C165" s="193"/>
      <c r="D165" s="1"/>
    </row>
    <row r="166" spans="2:4">
      <c r="B166" s="193"/>
      <c r="C166" s="193"/>
      <c r="D166" s="1"/>
    </row>
    <row r="167" spans="2:4">
      <c r="B167" s="193"/>
      <c r="C167" s="193"/>
      <c r="D167" s="1"/>
    </row>
    <row r="168" spans="2:4">
      <c r="B168" s="193"/>
      <c r="C168" s="193"/>
      <c r="D168" s="1"/>
    </row>
    <row r="169" spans="2:4">
      <c r="B169" s="193"/>
      <c r="C169" s="193"/>
      <c r="D169" s="1"/>
    </row>
    <row r="170" spans="2:4">
      <c r="B170" s="193"/>
      <c r="C170" s="193"/>
      <c r="D170" s="1"/>
    </row>
    <row r="171" spans="2:4">
      <c r="B171" s="193"/>
      <c r="C171" s="193"/>
      <c r="D171" s="1"/>
    </row>
    <row r="172" spans="2:4">
      <c r="B172" s="193"/>
      <c r="C172" s="193"/>
      <c r="D172" s="1"/>
    </row>
    <row r="173" spans="2:4">
      <c r="B173" s="193"/>
      <c r="C173" s="193"/>
      <c r="D173" s="1"/>
    </row>
    <row r="174" spans="2:4">
      <c r="B174" s="193"/>
      <c r="C174" s="193"/>
      <c r="D174" s="1"/>
    </row>
    <row r="175" spans="2:4">
      <c r="B175" s="193"/>
      <c r="C175" s="193"/>
      <c r="D175" s="1"/>
    </row>
    <row r="176" spans="2:4">
      <c r="B176" s="193"/>
      <c r="C176" s="193"/>
      <c r="D176" s="1"/>
    </row>
    <row r="177" spans="2:4">
      <c r="B177" s="193"/>
      <c r="C177" s="193"/>
      <c r="D177" s="1"/>
    </row>
    <row r="178" spans="2:4">
      <c r="B178" s="193"/>
      <c r="C178" s="193"/>
      <c r="D178" s="1"/>
    </row>
    <row r="179" spans="2:4">
      <c r="B179" s="193"/>
      <c r="C179" s="193"/>
      <c r="D179" s="1"/>
    </row>
    <row r="180" spans="2:4">
      <c r="B180" s="193"/>
      <c r="C180" s="193"/>
      <c r="D180" s="1"/>
    </row>
    <row r="181" spans="2:4">
      <c r="B181" s="193"/>
      <c r="C181" s="193"/>
      <c r="D181" s="1"/>
    </row>
    <row r="182" spans="2:4">
      <c r="B182" s="193"/>
      <c r="C182" s="193"/>
      <c r="D182" s="1"/>
    </row>
    <row r="183" spans="2:4">
      <c r="B183" s="193"/>
      <c r="C183" s="193"/>
      <c r="D183" s="1"/>
    </row>
    <row r="184" spans="2:4">
      <c r="B184" s="193"/>
      <c r="C184" s="193"/>
      <c r="D184" s="1"/>
    </row>
    <row r="185" spans="2:4">
      <c r="B185" s="193"/>
      <c r="C185" s="193"/>
      <c r="D185" s="1"/>
    </row>
    <row r="186" spans="2:4">
      <c r="B186" s="193"/>
      <c r="C186" s="193"/>
      <c r="D186" s="1"/>
    </row>
    <row r="187" spans="2:4">
      <c r="B187" s="193"/>
      <c r="C187" s="193"/>
      <c r="D187" s="1"/>
    </row>
    <row r="188" spans="2:4">
      <c r="B188" s="193"/>
      <c r="C188" s="193"/>
      <c r="D188" s="1"/>
    </row>
    <row r="189" spans="2:4">
      <c r="B189" s="193"/>
      <c r="C189" s="193"/>
      <c r="D189" s="1"/>
    </row>
    <row r="190" spans="2:4">
      <c r="B190" s="193"/>
      <c r="C190" s="193"/>
      <c r="D190" s="1"/>
    </row>
    <row r="191" spans="2:4">
      <c r="B191" s="193"/>
      <c r="C191" s="193"/>
      <c r="D191" s="1"/>
    </row>
    <row r="192" spans="2:4">
      <c r="B192" s="193"/>
      <c r="C192" s="193"/>
      <c r="D192" s="1"/>
    </row>
    <row r="193" spans="2:4">
      <c r="B193" s="193"/>
      <c r="C193" s="193"/>
      <c r="D193" s="1"/>
    </row>
    <row r="194" spans="2:4">
      <c r="B194" s="193"/>
      <c r="C194" s="193"/>
      <c r="D194" s="1"/>
    </row>
    <row r="195" spans="2:4">
      <c r="B195" s="193"/>
      <c r="C195" s="193"/>
      <c r="D195" s="1"/>
    </row>
    <row r="196" spans="2:4">
      <c r="B196" s="193"/>
      <c r="C196" s="193"/>
      <c r="D196" s="1"/>
    </row>
    <row r="197" spans="2:4">
      <c r="B197" s="193"/>
      <c r="C197" s="193"/>
      <c r="D197" s="1"/>
    </row>
    <row r="198" spans="2:4">
      <c r="B198" s="193"/>
      <c r="C198" s="193"/>
      <c r="D198" s="1"/>
    </row>
    <row r="199" spans="2:4">
      <c r="B199" s="193"/>
      <c r="C199" s="193"/>
      <c r="D199" s="1"/>
    </row>
    <row r="200" spans="2:4">
      <c r="B200" s="193"/>
      <c r="C200" s="193"/>
      <c r="D200" s="1"/>
    </row>
    <row r="201" spans="2:4">
      <c r="B201" s="193"/>
      <c r="C201" s="193"/>
      <c r="D201" s="1"/>
    </row>
    <row r="202" spans="2:4">
      <c r="B202" s="193"/>
      <c r="C202" s="193"/>
      <c r="D202" s="1"/>
    </row>
    <row r="203" spans="2:4">
      <c r="B203" s="193"/>
      <c r="C203" s="193"/>
      <c r="D203" s="1"/>
    </row>
    <row r="204" spans="2:4">
      <c r="B204" s="193"/>
      <c r="C204" s="193"/>
      <c r="D204" s="1"/>
    </row>
    <row r="205" spans="2:4">
      <c r="B205" s="193"/>
      <c r="C205" s="193"/>
      <c r="D205" s="1"/>
    </row>
    <row r="206" spans="2:4">
      <c r="B206" s="193"/>
      <c r="C206" s="193"/>
      <c r="D206" s="1"/>
    </row>
    <row r="207" spans="2:4">
      <c r="B207" s="193"/>
      <c r="C207" s="193"/>
      <c r="D207" s="1"/>
    </row>
    <row r="208" spans="2:4">
      <c r="B208" s="193"/>
      <c r="C208" s="193"/>
      <c r="D208" s="1"/>
    </row>
    <row r="209" spans="2:4">
      <c r="B209" s="193"/>
      <c r="C209" s="193"/>
      <c r="D209" s="1"/>
    </row>
    <row r="210" spans="2:4">
      <c r="B210" s="193"/>
      <c r="C210" s="193"/>
      <c r="D210" s="1"/>
    </row>
    <row r="211" spans="2:4">
      <c r="B211" s="193"/>
      <c r="C211" s="193"/>
      <c r="D211" s="1"/>
    </row>
    <row r="212" spans="2:4">
      <c r="B212" s="193"/>
      <c r="C212" s="193"/>
      <c r="D212" s="1"/>
    </row>
    <row r="213" spans="2:4">
      <c r="B213" s="193"/>
      <c r="C213" s="193"/>
      <c r="D213" s="1"/>
    </row>
    <row r="214" spans="2:4">
      <c r="B214" s="193"/>
      <c r="C214" s="193"/>
      <c r="D214" s="1"/>
    </row>
    <row r="215" spans="2:4">
      <c r="B215" s="193"/>
      <c r="C215" s="193"/>
      <c r="D215" s="1"/>
    </row>
    <row r="216" spans="2:4">
      <c r="B216" s="193"/>
      <c r="C216" s="193"/>
      <c r="D216" s="1"/>
    </row>
    <row r="217" spans="2:4">
      <c r="B217" s="193"/>
      <c r="C217" s="193"/>
      <c r="D217" s="1"/>
    </row>
    <row r="218" spans="2:4">
      <c r="B218" s="193"/>
      <c r="C218" s="193"/>
      <c r="D218" s="1"/>
    </row>
    <row r="219" spans="2:4">
      <c r="B219" s="193"/>
      <c r="C219" s="193"/>
      <c r="D219" s="1"/>
    </row>
    <row r="220" spans="2:4">
      <c r="B220" s="193"/>
      <c r="C220" s="193"/>
      <c r="D220" s="1"/>
    </row>
    <row r="221" spans="2:4">
      <c r="B221" s="193"/>
      <c r="C221" s="193"/>
      <c r="D221" s="1"/>
    </row>
    <row r="222" spans="2:4">
      <c r="B222" s="193"/>
      <c r="C222" s="193"/>
      <c r="D222" s="1"/>
    </row>
    <row r="223" spans="2:4">
      <c r="B223" s="193"/>
      <c r="C223" s="193"/>
      <c r="D223" s="1"/>
    </row>
    <row r="224" spans="2:4">
      <c r="B224" s="193"/>
      <c r="C224" s="193"/>
      <c r="D224" s="1"/>
    </row>
    <row r="225" spans="2:4">
      <c r="B225" s="193"/>
      <c r="C225" s="193"/>
      <c r="D225" s="191"/>
    </row>
    <row r="226" spans="2:4">
      <c r="B226" s="193"/>
      <c r="C226" s="193"/>
      <c r="D226" s="191"/>
    </row>
    <row r="227" spans="2:4">
      <c r="B227" s="193"/>
      <c r="C227" s="193"/>
      <c r="D227" s="191"/>
    </row>
    <row r="228" spans="2:4">
      <c r="B228" s="193"/>
      <c r="C228" s="193"/>
      <c r="D228" s="191"/>
    </row>
    <row r="229" spans="2:4">
      <c r="B229" s="162"/>
      <c r="C229" s="162"/>
      <c r="D229" s="167"/>
    </row>
    <row r="230" spans="2:4">
      <c r="B230" s="162"/>
      <c r="C230" s="162"/>
      <c r="D230" s="167"/>
    </row>
    <row r="231" spans="2:4">
      <c r="B231" s="162"/>
      <c r="C231" s="162"/>
      <c r="D231" s="167"/>
    </row>
    <row r="232" spans="2:4">
      <c r="B232" s="162"/>
      <c r="C232" s="162"/>
      <c r="D232" s="167"/>
    </row>
    <row r="233" spans="2:4">
      <c r="B233" s="162"/>
      <c r="C233" s="162"/>
      <c r="D233" s="167"/>
    </row>
    <row r="234" spans="2:4">
      <c r="B234" s="162"/>
      <c r="C234" s="162"/>
      <c r="D234" s="167"/>
    </row>
    <row r="235" spans="2:4">
      <c r="B235" s="162"/>
      <c r="C235" s="162"/>
      <c r="D235" s="167"/>
    </row>
    <row r="236" spans="2:4">
      <c r="B236" s="162"/>
      <c r="C236" s="162"/>
      <c r="D236" s="167"/>
    </row>
    <row r="237" spans="2:4">
      <c r="B237" s="162"/>
      <c r="C237" s="162"/>
      <c r="D237" s="167"/>
    </row>
    <row r="238" spans="2:4">
      <c r="B238" s="162"/>
      <c r="C238" s="162"/>
      <c r="D238" s="167"/>
    </row>
    <row r="239" spans="2:4">
      <c r="B239" s="162"/>
      <c r="C239" s="162"/>
      <c r="D239" s="167"/>
    </row>
    <row r="240" spans="2:4">
      <c r="B240" s="162"/>
      <c r="C240" s="162"/>
      <c r="D240" s="167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67"/>
      <c r="E497" s="167"/>
    </row>
    <row r="498" spans="4:5">
      <c r="D498" s="167"/>
      <c r="E498" s="167"/>
    </row>
    <row r="499" spans="4:5">
      <c r="D499" s="167"/>
      <c r="E499" s="167"/>
    </row>
    <row r="500" spans="4:5">
      <c r="D500" s="167"/>
      <c r="E500" s="167"/>
    </row>
    <row r="501" spans="4:5">
      <c r="D501" s="167"/>
      <c r="E501" s="167"/>
    </row>
    <row r="502" spans="4:5">
      <c r="D502" s="167"/>
      <c r="E502" s="167"/>
    </row>
    <row r="503" spans="4:5">
      <c r="D503" s="167"/>
      <c r="E503" s="167"/>
    </row>
    <row r="504" spans="4:5">
      <c r="D504" s="167"/>
      <c r="E504" s="167"/>
    </row>
    <row r="505" spans="4:5">
      <c r="D505" s="167"/>
      <c r="E505" s="167"/>
    </row>
    <row r="506" spans="4:5">
      <c r="D506" s="167"/>
      <c r="E506" s="167"/>
    </row>
    <row r="507" spans="4:5">
      <c r="D507" s="167"/>
      <c r="E507" s="167"/>
    </row>
    <row r="508" spans="4:5">
      <c r="D508" s="167"/>
      <c r="E508" s="167"/>
    </row>
    <row r="509" spans="4:5">
      <c r="D509" s="167"/>
      <c r="E509" s="167"/>
    </row>
    <row r="510" spans="4:5">
      <c r="D510" s="166"/>
      <c r="E510" s="166"/>
    </row>
    <row r="511" spans="4:5">
      <c r="D511" s="1"/>
    </row>
    <row r="512" spans="4:5">
      <c r="E512" s="2"/>
    </row>
  </sheetData>
  <sheetProtection password="C7AB"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  <rowBreaks count="1" manualBreakCount="1">
    <brk id="2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9.140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193</v>
      </c>
      <c r="C1" s="79" t="s" vm="1">
        <v>252</v>
      </c>
    </row>
    <row r="2" spans="2:18">
      <c r="B2" s="55" t="s">
        <v>192</v>
      </c>
      <c r="C2" s="79" t="s">
        <v>253</v>
      </c>
    </row>
    <row r="3" spans="2:18">
      <c r="B3" s="55" t="s">
        <v>194</v>
      </c>
      <c r="C3" s="79" t="s">
        <v>254</v>
      </c>
    </row>
    <row r="4" spans="2:18">
      <c r="B4" s="55" t="s">
        <v>195</v>
      </c>
      <c r="C4" s="79">
        <v>659</v>
      </c>
    </row>
    <row r="6" spans="2:18" ht="26.25" customHeight="1">
      <c r="B6" s="209" t="s">
        <v>235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1"/>
    </row>
    <row r="7" spans="2:18" s="3" customFormat="1" ht="78.75">
      <c r="B7" s="20" t="s">
        <v>129</v>
      </c>
      <c r="C7" s="28" t="s">
        <v>52</v>
      </c>
      <c r="D7" s="71" t="s">
        <v>73</v>
      </c>
      <c r="E7" s="28" t="s">
        <v>15</v>
      </c>
      <c r="F7" s="28" t="s">
        <v>74</v>
      </c>
      <c r="G7" s="28" t="s">
        <v>115</v>
      </c>
      <c r="H7" s="28" t="s">
        <v>18</v>
      </c>
      <c r="I7" s="28" t="s">
        <v>114</v>
      </c>
      <c r="J7" s="28" t="s">
        <v>17</v>
      </c>
      <c r="K7" s="28" t="s">
        <v>232</v>
      </c>
      <c r="L7" s="28" t="s">
        <v>0</v>
      </c>
      <c r="M7" s="28" t="s">
        <v>233</v>
      </c>
      <c r="N7" s="28" t="s">
        <v>66</v>
      </c>
      <c r="O7" s="71" t="s">
        <v>196</v>
      </c>
      <c r="P7" s="29" t="s">
        <v>198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7AB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0866141732283472" right="0.70866141732283472" top="0.74803149606299213" bottom="0.74803149606299213" header="0.31496062992125984" footer="0.31496062992125984"/>
  <pageSetup paperSize="9" scale="88" fitToHeight="12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zoomScaleNormal="100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193</v>
      </c>
      <c r="C1" s="79" t="s" vm="1">
        <v>252</v>
      </c>
    </row>
    <row r="2" spans="2:18">
      <c r="B2" s="55" t="s">
        <v>192</v>
      </c>
      <c r="C2" s="79" t="s">
        <v>253</v>
      </c>
    </row>
    <row r="3" spans="2:18">
      <c r="B3" s="55" t="s">
        <v>194</v>
      </c>
      <c r="C3" s="79" t="s">
        <v>254</v>
      </c>
    </row>
    <row r="4" spans="2:18">
      <c r="B4" s="55" t="s">
        <v>195</v>
      </c>
      <c r="C4" s="79">
        <v>659</v>
      </c>
    </row>
    <row r="6" spans="2:18" ht="26.25" customHeight="1">
      <c r="B6" s="209" t="s">
        <v>238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1"/>
    </row>
    <row r="7" spans="2:18" s="3" customFormat="1" ht="78.75">
      <c r="B7" s="20" t="s">
        <v>129</v>
      </c>
      <c r="C7" s="28" t="s">
        <v>52</v>
      </c>
      <c r="D7" s="71" t="s">
        <v>73</v>
      </c>
      <c r="E7" s="28" t="s">
        <v>15</v>
      </c>
      <c r="F7" s="28" t="s">
        <v>74</v>
      </c>
      <c r="G7" s="28" t="s">
        <v>115</v>
      </c>
      <c r="H7" s="28" t="s">
        <v>18</v>
      </c>
      <c r="I7" s="28" t="s">
        <v>114</v>
      </c>
      <c r="J7" s="28" t="s">
        <v>17</v>
      </c>
      <c r="K7" s="28" t="s">
        <v>232</v>
      </c>
      <c r="L7" s="28" t="s">
        <v>0</v>
      </c>
      <c r="M7" s="28" t="s">
        <v>233</v>
      </c>
      <c r="N7" s="28" t="s">
        <v>66</v>
      </c>
      <c r="O7" s="71" t="s">
        <v>196</v>
      </c>
      <c r="P7" s="29" t="s">
        <v>198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7AB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0866141732283472" right="0.70866141732283472" top="0.74803149606299213" bottom="0.74803149606299213" header="0.31496062992125984" footer="0.31496062992125984"/>
  <pageSetup paperSize="9" scale="86" fitToHeight="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</sheetPr>
  <dimension ref="B1:AZ878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20.8554687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5" t="s">
        <v>193</v>
      </c>
      <c r="C1" s="79" t="s" vm="1">
        <v>252</v>
      </c>
    </row>
    <row r="2" spans="2:52">
      <c r="B2" s="55" t="s">
        <v>192</v>
      </c>
      <c r="C2" s="79" t="s">
        <v>253</v>
      </c>
    </row>
    <row r="3" spans="2:52">
      <c r="B3" s="55" t="s">
        <v>194</v>
      </c>
      <c r="C3" s="79" t="s">
        <v>254</v>
      </c>
    </row>
    <row r="4" spans="2:52">
      <c r="B4" s="55" t="s">
        <v>195</v>
      </c>
      <c r="C4" s="79">
        <v>659</v>
      </c>
    </row>
    <row r="6" spans="2:52" ht="21.75" customHeight="1">
      <c r="B6" s="201" t="s">
        <v>224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3"/>
    </row>
    <row r="7" spans="2:52" ht="27.75" customHeight="1">
      <c r="B7" s="204" t="s">
        <v>99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6"/>
      <c r="AT7" s="3"/>
      <c r="AU7" s="3"/>
    </row>
    <row r="8" spans="2:52" s="3" customFormat="1" ht="55.5" customHeight="1">
      <c r="B8" s="20" t="s">
        <v>128</v>
      </c>
      <c r="C8" s="28" t="s">
        <v>52</v>
      </c>
      <c r="D8" s="71" t="s">
        <v>133</v>
      </c>
      <c r="E8" s="28" t="s">
        <v>15</v>
      </c>
      <c r="F8" s="28" t="s">
        <v>74</v>
      </c>
      <c r="G8" s="28" t="s">
        <v>115</v>
      </c>
      <c r="H8" s="28" t="s">
        <v>18</v>
      </c>
      <c r="I8" s="28" t="s">
        <v>114</v>
      </c>
      <c r="J8" s="28" t="s">
        <v>17</v>
      </c>
      <c r="K8" s="28" t="s">
        <v>19</v>
      </c>
      <c r="L8" s="28" t="s">
        <v>0</v>
      </c>
      <c r="M8" s="28" t="s">
        <v>118</v>
      </c>
      <c r="N8" s="28" t="s">
        <v>69</v>
      </c>
      <c r="O8" s="28" t="s">
        <v>66</v>
      </c>
      <c r="P8" s="71" t="s">
        <v>196</v>
      </c>
      <c r="Q8" s="72" t="s">
        <v>198</v>
      </c>
      <c r="AL8" s="1"/>
      <c r="AT8" s="1"/>
      <c r="AU8" s="1"/>
      <c r="AV8" s="1"/>
    </row>
    <row r="9" spans="2:52" s="3" customFormat="1" ht="21.75" customHeight="1">
      <c r="B9" s="14"/>
      <c r="C9" s="30"/>
      <c r="D9" s="30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70</v>
      </c>
      <c r="N9" s="30" t="s">
        <v>23</v>
      </c>
      <c r="O9" s="30" t="s">
        <v>20</v>
      </c>
      <c r="P9" s="30" t="s">
        <v>20</v>
      </c>
      <c r="Q9" s="31" t="s">
        <v>20</v>
      </c>
      <c r="AT9" s="1"/>
      <c r="AU9" s="1"/>
    </row>
    <row r="10" spans="2:52" s="4" customFormat="1" ht="18" customHeight="1">
      <c r="B10" s="17"/>
      <c r="C10" s="32" t="s">
        <v>1</v>
      </c>
      <c r="D10" s="32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4.9278058177395057</v>
      </c>
      <c r="I11" s="81"/>
      <c r="J11" s="81"/>
      <c r="K11" s="90">
        <v>3.3272878276147844E-3</v>
      </c>
      <c r="L11" s="89"/>
      <c r="M11" s="91"/>
      <c r="N11" s="89">
        <v>206600.43733000002</v>
      </c>
      <c r="O11" s="81"/>
      <c r="P11" s="90">
        <v>1</v>
      </c>
      <c r="Q11" s="90">
        <f>N11/'סכום נכסי הקרן'!$C$43</f>
        <v>0.3214840677134751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2" t="s">
        <v>248</v>
      </c>
      <c r="C12" s="83"/>
      <c r="D12" s="83"/>
      <c r="E12" s="83"/>
      <c r="F12" s="83"/>
      <c r="G12" s="83"/>
      <c r="H12" s="92">
        <v>4.9278058177395057</v>
      </c>
      <c r="I12" s="83"/>
      <c r="J12" s="83"/>
      <c r="K12" s="93">
        <v>3.3272878276147844E-3</v>
      </c>
      <c r="L12" s="92"/>
      <c r="M12" s="94"/>
      <c r="N12" s="92">
        <v>206600.43733000002</v>
      </c>
      <c r="O12" s="83"/>
      <c r="P12" s="93">
        <v>1</v>
      </c>
      <c r="Q12" s="93">
        <f>N12/'סכום נכסי הקרן'!$C$43</f>
        <v>0.3214840677134751</v>
      </c>
      <c r="AV12" s="4"/>
    </row>
    <row r="13" spans="2:52" s="126" customFormat="1">
      <c r="B13" s="121" t="s">
        <v>29</v>
      </c>
      <c r="C13" s="122"/>
      <c r="D13" s="122"/>
      <c r="E13" s="122"/>
      <c r="F13" s="122"/>
      <c r="G13" s="122"/>
      <c r="H13" s="123">
        <v>5.707440020350651</v>
      </c>
      <c r="I13" s="122"/>
      <c r="J13" s="122"/>
      <c r="K13" s="124">
        <v>-3.0572803996539468E-5</v>
      </c>
      <c r="L13" s="123"/>
      <c r="M13" s="125"/>
      <c r="N13" s="123">
        <v>110028.59631000001</v>
      </c>
      <c r="O13" s="122"/>
      <c r="P13" s="124">
        <v>0.53256710262550344</v>
      </c>
      <c r="Q13" s="124">
        <f>N13/'סכום נכסי הקרן'!$C$43</f>
        <v>0.1712118384824266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5.707440020350651</v>
      </c>
      <c r="I14" s="83"/>
      <c r="J14" s="83"/>
      <c r="K14" s="93">
        <v>-3.0572803996539468E-5</v>
      </c>
      <c r="L14" s="92"/>
      <c r="M14" s="94"/>
      <c r="N14" s="92">
        <v>110028.59631000001</v>
      </c>
      <c r="O14" s="83"/>
      <c r="P14" s="93">
        <v>0.53256710262550344</v>
      </c>
      <c r="Q14" s="93">
        <f>N14/'סכום נכסי הקרן'!$C$43</f>
        <v>0.1712118384824266</v>
      </c>
    </row>
    <row r="15" spans="2:52">
      <c r="B15" s="87" t="s">
        <v>255</v>
      </c>
      <c r="C15" s="85" t="s">
        <v>256</v>
      </c>
      <c r="D15" s="98" t="s">
        <v>134</v>
      </c>
      <c r="E15" s="85" t="s">
        <v>257</v>
      </c>
      <c r="F15" s="85"/>
      <c r="G15" s="85"/>
      <c r="H15" s="95">
        <v>4.5999999999999996</v>
      </c>
      <c r="I15" s="98" t="s">
        <v>178</v>
      </c>
      <c r="J15" s="99">
        <v>0.04</v>
      </c>
      <c r="K15" s="96">
        <v>-2.2000000000000001E-3</v>
      </c>
      <c r="L15" s="95">
        <v>18014264</v>
      </c>
      <c r="M15" s="97">
        <v>161.43</v>
      </c>
      <c r="N15" s="95">
        <v>29080.426760000002</v>
      </c>
      <c r="O15" s="96">
        <v>1.1586369704743569E-3</v>
      </c>
      <c r="P15" s="96">
        <v>0.14075684996518298</v>
      </c>
      <c r="Q15" s="96">
        <f>N15/'סכום נכסי הקרן'!$C$43</f>
        <v>4.5251084685342342E-2</v>
      </c>
    </row>
    <row r="16" spans="2:52" ht="20.25">
      <c r="B16" s="87" t="s">
        <v>258</v>
      </c>
      <c r="C16" s="85" t="s">
        <v>259</v>
      </c>
      <c r="D16" s="98" t="s">
        <v>134</v>
      </c>
      <c r="E16" s="85" t="s">
        <v>257</v>
      </c>
      <c r="F16" s="85"/>
      <c r="G16" s="85"/>
      <c r="H16" s="95">
        <v>7.0200000000000005</v>
      </c>
      <c r="I16" s="98" t="s">
        <v>178</v>
      </c>
      <c r="J16" s="99">
        <v>0.04</v>
      </c>
      <c r="K16" s="96">
        <v>8.0000000000000004E-4</v>
      </c>
      <c r="L16" s="95">
        <v>2258021</v>
      </c>
      <c r="M16" s="97">
        <v>164.96</v>
      </c>
      <c r="N16" s="95">
        <v>3724.8314399999999</v>
      </c>
      <c r="O16" s="96">
        <v>2.1357909645721164E-4</v>
      </c>
      <c r="P16" s="96">
        <v>1.8029155640413182E-2</v>
      </c>
      <c r="Q16" s="96">
        <f>N16/'סכום נכסי הקרן'!$C$43</f>
        <v>5.7960862927193728E-3</v>
      </c>
      <c r="AT16" s="4"/>
    </row>
    <row r="17" spans="2:47" ht="20.25">
      <c r="B17" s="87" t="s">
        <v>260</v>
      </c>
      <c r="C17" s="85" t="s">
        <v>261</v>
      </c>
      <c r="D17" s="98" t="s">
        <v>134</v>
      </c>
      <c r="E17" s="85" t="s">
        <v>257</v>
      </c>
      <c r="F17" s="85"/>
      <c r="G17" s="85"/>
      <c r="H17" s="95">
        <v>0.33</v>
      </c>
      <c r="I17" s="98" t="s">
        <v>178</v>
      </c>
      <c r="J17" s="99">
        <v>1E-3</v>
      </c>
      <c r="K17" s="96">
        <v>-6.1000000000000013E-3</v>
      </c>
      <c r="L17" s="95">
        <v>290858</v>
      </c>
      <c r="M17" s="97">
        <v>98.81</v>
      </c>
      <c r="N17" s="95">
        <v>287.39679999999998</v>
      </c>
      <c r="O17" s="96">
        <v>3.4890797421113868E-5</v>
      </c>
      <c r="P17" s="96">
        <v>1.3910754677684688E-3</v>
      </c>
      <c r="Q17" s="96">
        <f>N17/'סכום נכסי הקרן'!$C$43</f>
        <v>4.4720859987463249E-4</v>
      </c>
      <c r="AU17" s="4"/>
    </row>
    <row r="18" spans="2:47">
      <c r="B18" s="87" t="s">
        <v>262</v>
      </c>
      <c r="C18" s="85" t="s">
        <v>263</v>
      </c>
      <c r="D18" s="98" t="s">
        <v>134</v>
      </c>
      <c r="E18" s="85" t="s">
        <v>257</v>
      </c>
      <c r="F18" s="85"/>
      <c r="G18" s="85"/>
      <c r="H18" s="95">
        <v>1.7999999999999998</v>
      </c>
      <c r="I18" s="98" t="s">
        <v>178</v>
      </c>
      <c r="J18" s="99">
        <v>3.5000000000000003E-2</v>
      </c>
      <c r="K18" s="96">
        <v>-5.9999999999999995E-4</v>
      </c>
      <c r="L18" s="95">
        <v>19897066</v>
      </c>
      <c r="M18" s="97">
        <v>124.29</v>
      </c>
      <c r="N18" s="95">
        <v>24730.063850000002</v>
      </c>
      <c r="O18" s="96">
        <v>1.0124151080510523E-3</v>
      </c>
      <c r="P18" s="96">
        <v>0.1196999588655227</v>
      </c>
      <c r="Q18" s="96">
        <f>N18/'סכום נכסי הקרן'!$C$43</f>
        <v>3.8481629681223886E-2</v>
      </c>
      <c r="AT18" s="3"/>
    </row>
    <row r="19" spans="2:47">
      <c r="B19" s="87" t="s">
        <v>264</v>
      </c>
      <c r="C19" s="85" t="s">
        <v>265</v>
      </c>
      <c r="D19" s="98" t="s">
        <v>134</v>
      </c>
      <c r="E19" s="85" t="s">
        <v>257</v>
      </c>
      <c r="F19" s="85"/>
      <c r="G19" s="85"/>
      <c r="H19" s="95">
        <v>15.399999999999999</v>
      </c>
      <c r="I19" s="98" t="s">
        <v>178</v>
      </c>
      <c r="J19" s="99">
        <v>0.04</v>
      </c>
      <c r="K19" s="96">
        <v>7.8000000000000005E-3</v>
      </c>
      <c r="L19" s="95">
        <v>2879968</v>
      </c>
      <c r="M19" s="97">
        <v>187.36</v>
      </c>
      <c r="N19" s="95">
        <v>5395.9079000000002</v>
      </c>
      <c r="O19" s="96">
        <v>1.7784712795001798E-4</v>
      </c>
      <c r="P19" s="96">
        <v>2.6117601539154496E-2</v>
      </c>
      <c r="Q19" s="96">
        <f>N19/'סכום נכסי הקרן'!$C$43</f>
        <v>8.3963927817271057E-3</v>
      </c>
      <c r="AU19" s="3"/>
    </row>
    <row r="20" spans="2:47">
      <c r="B20" s="87" t="s">
        <v>266</v>
      </c>
      <c r="C20" s="85" t="s">
        <v>267</v>
      </c>
      <c r="D20" s="98" t="s">
        <v>134</v>
      </c>
      <c r="E20" s="85" t="s">
        <v>257</v>
      </c>
      <c r="F20" s="85"/>
      <c r="G20" s="85"/>
      <c r="H20" s="95">
        <v>19.350000000000001</v>
      </c>
      <c r="I20" s="98" t="s">
        <v>178</v>
      </c>
      <c r="J20" s="99">
        <v>2.75E-2</v>
      </c>
      <c r="K20" s="96">
        <v>9.5999999999999992E-3</v>
      </c>
      <c r="L20" s="95">
        <v>3676455</v>
      </c>
      <c r="M20" s="97">
        <v>150.30000000000001</v>
      </c>
      <c r="N20" s="95">
        <v>5525.7117800000005</v>
      </c>
      <c r="O20" s="96">
        <v>2.0879615912591798E-4</v>
      </c>
      <c r="P20" s="96">
        <v>2.6745886172418201E-2</v>
      </c>
      <c r="Q20" s="96">
        <f>N20/'סכום נכסי הקרן'!$C$43</f>
        <v>8.5983762813105907E-3</v>
      </c>
    </row>
    <row r="21" spans="2:47">
      <c r="B21" s="87" t="s">
        <v>268</v>
      </c>
      <c r="C21" s="85" t="s">
        <v>269</v>
      </c>
      <c r="D21" s="98" t="s">
        <v>134</v>
      </c>
      <c r="E21" s="85" t="s">
        <v>257</v>
      </c>
      <c r="F21" s="85"/>
      <c r="G21" s="85"/>
      <c r="H21" s="95">
        <v>6.8199999999999994</v>
      </c>
      <c r="I21" s="98" t="s">
        <v>178</v>
      </c>
      <c r="J21" s="99">
        <v>1.7500000000000002E-2</v>
      </c>
      <c r="K21" s="96">
        <v>2.0000000000000001E-4</v>
      </c>
      <c r="L21" s="95">
        <v>9491188</v>
      </c>
      <c r="M21" s="97">
        <v>114.42</v>
      </c>
      <c r="N21" s="95">
        <v>10859.817349999999</v>
      </c>
      <c r="O21" s="96">
        <v>6.8463775726606212E-4</v>
      </c>
      <c r="P21" s="96">
        <v>5.2564348315748063E-2</v>
      </c>
      <c r="Q21" s="96">
        <f>N21/'סכום נכסי הקרן'!$C$43</f>
        <v>1.689860051325464E-2</v>
      </c>
    </row>
    <row r="22" spans="2:47">
      <c r="B22" s="87" t="s">
        <v>270</v>
      </c>
      <c r="C22" s="85" t="s">
        <v>271</v>
      </c>
      <c r="D22" s="98" t="s">
        <v>134</v>
      </c>
      <c r="E22" s="85" t="s">
        <v>257</v>
      </c>
      <c r="F22" s="85"/>
      <c r="G22" s="85"/>
      <c r="H22" s="95">
        <v>3.17</v>
      </c>
      <c r="I22" s="98" t="s">
        <v>178</v>
      </c>
      <c r="J22" s="99">
        <v>0.03</v>
      </c>
      <c r="K22" s="96">
        <v>-3.2000000000000002E-3</v>
      </c>
      <c r="L22" s="95">
        <v>1648847</v>
      </c>
      <c r="M22" s="97">
        <v>123.1</v>
      </c>
      <c r="N22" s="95">
        <v>2029.7307100000003</v>
      </c>
      <c r="O22" s="96">
        <v>1.0755506479049049E-4</v>
      </c>
      <c r="P22" s="96">
        <v>9.8244260091179744E-3</v>
      </c>
      <c r="Q22" s="96">
        <f>N22/'סכום נכסי הקרן'!$C$43</f>
        <v>3.158396436361309E-3</v>
      </c>
    </row>
    <row r="23" spans="2:47">
      <c r="B23" s="87" t="s">
        <v>272</v>
      </c>
      <c r="C23" s="85" t="s">
        <v>273</v>
      </c>
      <c r="D23" s="98" t="s">
        <v>134</v>
      </c>
      <c r="E23" s="85" t="s">
        <v>257</v>
      </c>
      <c r="F23" s="85"/>
      <c r="G23" s="85"/>
      <c r="H23" s="95">
        <v>9.0200000000000031</v>
      </c>
      <c r="I23" s="98" t="s">
        <v>178</v>
      </c>
      <c r="J23" s="99">
        <v>7.4999999999999997E-3</v>
      </c>
      <c r="K23" s="96">
        <v>2.1000000000000003E-3</v>
      </c>
      <c r="L23" s="95">
        <v>2994368</v>
      </c>
      <c r="M23" s="97">
        <v>104.66</v>
      </c>
      <c r="N23" s="95">
        <v>3133.9056199999991</v>
      </c>
      <c r="O23" s="96">
        <v>4.0871283971785627E-4</v>
      </c>
      <c r="P23" s="96">
        <v>1.516892055264266E-2</v>
      </c>
      <c r="Q23" s="96">
        <f>N23/'סכום נכסי הקרן'!$C$43</f>
        <v>4.8765662820860972E-3</v>
      </c>
    </row>
    <row r="24" spans="2:47">
      <c r="B24" s="87" t="s">
        <v>274</v>
      </c>
      <c r="C24" s="85" t="s">
        <v>275</v>
      </c>
      <c r="D24" s="98" t="s">
        <v>134</v>
      </c>
      <c r="E24" s="85" t="s">
        <v>257</v>
      </c>
      <c r="F24" s="85"/>
      <c r="G24" s="85"/>
      <c r="H24" s="95">
        <v>5.7700000000000005</v>
      </c>
      <c r="I24" s="98" t="s">
        <v>178</v>
      </c>
      <c r="J24" s="99">
        <v>2.75E-2</v>
      </c>
      <c r="K24" s="96">
        <v>-8.9999999999999998E-4</v>
      </c>
      <c r="L24" s="95">
        <v>17050054</v>
      </c>
      <c r="M24" s="97">
        <v>122.71</v>
      </c>
      <c r="N24" s="95">
        <v>20922.121930000001</v>
      </c>
      <c r="O24" s="96">
        <v>1.0513728110549065E-3</v>
      </c>
      <c r="P24" s="96">
        <v>0.10126852682592044</v>
      </c>
      <c r="Q24" s="96">
        <f>N24/'סכום נכסי הקרן'!$C$43</f>
        <v>3.2556217935348075E-2</v>
      </c>
    </row>
    <row r="25" spans="2:47">
      <c r="B25" s="87" t="s">
        <v>276</v>
      </c>
      <c r="C25" s="85" t="s">
        <v>277</v>
      </c>
      <c r="D25" s="98" t="s">
        <v>134</v>
      </c>
      <c r="E25" s="85" t="s">
        <v>257</v>
      </c>
      <c r="F25" s="85"/>
      <c r="G25" s="85"/>
      <c r="H25" s="95">
        <v>0.91000000000000014</v>
      </c>
      <c r="I25" s="98" t="s">
        <v>178</v>
      </c>
      <c r="J25" s="99">
        <v>0.01</v>
      </c>
      <c r="K25" s="96">
        <v>-1.0000000000000002E-3</v>
      </c>
      <c r="L25" s="95">
        <v>4210269</v>
      </c>
      <c r="M25" s="97">
        <v>103.05</v>
      </c>
      <c r="N25" s="95">
        <v>4338.6821699999991</v>
      </c>
      <c r="O25" s="96">
        <v>2.5974895541012327E-4</v>
      </c>
      <c r="P25" s="96">
        <v>2.1000353271614244E-2</v>
      </c>
      <c r="Q25" s="96">
        <f>N25/'סכום נכסי הקרן'!$C$43</f>
        <v>6.7512789931785319E-3</v>
      </c>
    </row>
    <row r="26" spans="2:4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 s="126" customFormat="1">
      <c r="B27" s="121" t="s">
        <v>53</v>
      </c>
      <c r="C27" s="122"/>
      <c r="D27" s="122"/>
      <c r="E27" s="122"/>
      <c r="F27" s="122"/>
      <c r="G27" s="122"/>
      <c r="H27" s="123">
        <v>4.0395338738422648</v>
      </c>
      <c r="I27" s="122"/>
      <c r="J27" s="122"/>
      <c r="K27" s="124">
        <v>7.1530478835330358E-3</v>
      </c>
      <c r="L27" s="123"/>
      <c r="M27" s="125"/>
      <c r="N27" s="123">
        <v>96571.841020000022</v>
      </c>
      <c r="O27" s="122"/>
      <c r="P27" s="124">
        <v>0.46743289737449661</v>
      </c>
      <c r="Q27" s="124">
        <f>N27/'סכום נכסי הקרן'!$C$43</f>
        <v>0.15027222923104855</v>
      </c>
    </row>
    <row r="28" spans="2:47">
      <c r="B28" s="86" t="s">
        <v>25</v>
      </c>
      <c r="C28" s="83"/>
      <c r="D28" s="83"/>
      <c r="E28" s="83"/>
      <c r="F28" s="83"/>
      <c r="G28" s="83"/>
      <c r="H28" s="92">
        <v>0.50203967681765327</v>
      </c>
      <c r="I28" s="83"/>
      <c r="J28" s="83"/>
      <c r="K28" s="93">
        <v>9.7617048363076082E-4</v>
      </c>
      <c r="L28" s="92"/>
      <c r="M28" s="94"/>
      <c r="N28" s="92">
        <v>31745.883730000001</v>
      </c>
      <c r="O28" s="83"/>
      <c r="P28" s="93">
        <v>0.15365835687604446</v>
      </c>
      <c r="Q28" s="93">
        <f>N28/'סכום נכסי הקרן'!$C$43</f>
        <v>4.9398713606679606E-2</v>
      </c>
    </row>
    <row r="29" spans="2:47">
      <c r="B29" s="87" t="s">
        <v>278</v>
      </c>
      <c r="C29" s="85" t="s">
        <v>279</v>
      </c>
      <c r="D29" s="98" t="s">
        <v>134</v>
      </c>
      <c r="E29" s="85" t="s">
        <v>257</v>
      </c>
      <c r="F29" s="85"/>
      <c r="G29" s="85"/>
      <c r="H29" s="95">
        <v>0.27</v>
      </c>
      <c r="I29" s="98" t="s">
        <v>178</v>
      </c>
      <c r="J29" s="99">
        <v>0</v>
      </c>
      <c r="K29" s="96">
        <v>1.1000000000000001E-3</v>
      </c>
      <c r="L29" s="95">
        <v>3376300</v>
      </c>
      <c r="M29" s="97">
        <v>99.97</v>
      </c>
      <c r="N29" s="95">
        <v>3375.2871099999998</v>
      </c>
      <c r="O29" s="96">
        <v>3.7514444444444446E-4</v>
      </c>
      <c r="P29" s="96">
        <v>1.6337269918788703E-2</v>
      </c>
      <c r="Q29" s="96">
        <f>N29/'סכום נכסי הקרן'!$C$43</f>
        <v>5.2521719888251875E-3</v>
      </c>
    </row>
    <row r="30" spans="2:47">
      <c r="B30" s="87" t="s">
        <v>280</v>
      </c>
      <c r="C30" s="85" t="s">
        <v>281</v>
      </c>
      <c r="D30" s="98" t="s">
        <v>134</v>
      </c>
      <c r="E30" s="85" t="s">
        <v>257</v>
      </c>
      <c r="F30" s="85"/>
      <c r="G30" s="85"/>
      <c r="H30" s="95">
        <v>0.34</v>
      </c>
      <c r="I30" s="98" t="s">
        <v>178</v>
      </c>
      <c r="J30" s="99">
        <v>0</v>
      </c>
      <c r="K30" s="96">
        <v>9.0000000000000008E-4</v>
      </c>
      <c r="L30" s="95">
        <v>4876591</v>
      </c>
      <c r="M30" s="97">
        <v>99.97</v>
      </c>
      <c r="N30" s="95">
        <v>4875.1280199999992</v>
      </c>
      <c r="O30" s="96">
        <v>5.4184344444444443E-4</v>
      </c>
      <c r="P30" s="96">
        <v>2.3596891095699981E-2</v>
      </c>
      <c r="Q30" s="96">
        <f>N30/'סכום נכסי הקרן'!$C$43</f>
        <v>7.5860245348375105E-3</v>
      </c>
    </row>
    <row r="31" spans="2:47">
      <c r="B31" s="87" t="s">
        <v>282</v>
      </c>
      <c r="C31" s="85" t="s">
        <v>283</v>
      </c>
      <c r="D31" s="98" t="s">
        <v>134</v>
      </c>
      <c r="E31" s="85" t="s">
        <v>257</v>
      </c>
      <c r="F31" s="85"/>
      <c r="G31" s="85"/>
      <c r="H31" s="95">
        <v>0.51</v>
      </c>
      <c r="I31" s="98" t="s">
        <v>178</v>
      </c>
      <c r="J31" s="99">
        <v>0</v>
      </c>
      <c r="K31" s="96">
        <v>1E-3</v>
      </c>
      <c r="L31" s="95">
        <v>4811500</v>
      </c>
      <c r="M31" s="97">
        <v>99.95</v>
      </c>
      <c r="N31" s="95">
        <v>4809.0942500000001</v>
      </c>
      <c r="O31" s="96">
        <v>6.0143749999999998E-4</v>
      </c>
      <c r="P31" s="96">
        <v>2.3277270426676301E-2</v>
      </c>
      <c r="Q31" s="96">
        <f>N31/'סכום נכסי הקרן'!$C$43</f>
        <v>7.4832715820344758E-3</v>
      </c>
    </row>
    <row r="32" spans="2:47">
      <c r="B32" s="87" t="s">
        <v>284</v>
      </c>
      <c r="C32" s="85" t="s">
        <v>285</v>
      </c>
      <c r="D32" s="98" t="s">
        <v>134</v>
      </c>
      <c r="E32" s="85" t="s">
        <v>257</v>
      </c>
      <c r="F32" s="85"/>
      <c r="G32" s="85"/>
      <c r="H32" s="95">
        <v>0.43999999999999995</v>
      </c>
      <c r="I32" s="98" t="s">
        <v>178</v>
      </c>
      <c r="J32" s="99">
        <v>0</v>
      </c>
      <c r="K32" s="96">
        <v>9.0000000000000008E-4</v>
      </c>
      <c r="L32" s="95">
        <v>6726783</v>
      </c>
      <c r="M32" s="97">
        <v>99.96</v>
      </c>
      <c r="N32" s="95">
        <v>6724.0922899999996</v>
      </c>
      <c r="O32" s="96">
        <v>7.4742033333333332E-4</v>
      </c>
      <c r="P32" s="96">
        <v>3.2546360389642835E-2</v>
      </c>
      <c r="Q32" s="96">
        <f>N32/'סכום נכסי הקרן'!$C$43</f>
        <v>1.0463136327331101E-2</v>
      </c>
    </row>
    <row r="33" spans="2:17">
      <c r="B33" s="87" t="s">
        <v>286</v>
      </c>
      <c r="C33" s="85" t="s">
        <v>287</v>
      </c>
      <c r="D33" s="98" t="s">
        <v>134</v>
      </c>
      <c r="E33" s="85" t="s">
        <v>257</v>
      </c>
      <c r="F33" s="85"/>
      <c r="G33" s="85"/>
      <c r="H33" s="95">
        <v>0.61</v>
      </c>
      <c r="I33" s="98" t="s">
        <v>178</v>
      </c>
      <c r="J33" s="99">
        <v>0</v>
      </c>
      <c r="K33" s="96">
        <v>1E-3</v>
      </c>
      <c r="L33" s="95">
        <v>164000</v>
      </c>
      <c r="M33" s="97">
        <v>99.94</v>
      </c>
      <c r="N33" s="95">
        <v>163.9016</v>
      </c>
      <c r="O33" s="96">
        <v>2.05E-5</v>
      </c>
      <c r="P33" s="96">
        <v>7.9332649106740388E-4</v>
      </c>
      <c r="Q33" s="96">
        <f>N33/'סכום נכסי הקרן'!$C$43</f>
        <v>2.5504182737320691E-4</v>
      </c>
    </row>
    <row r="34" spans="2:17">
      <c r="B34" s="87" t="s">
        <v>288</v>
      </c>
      <c r="C34" s="85" t="s">
        <v>289</v>
      </c>
      <c r="D34" s="98" t="s">
        <v>134</v>
      </c>
      <c r="E34" s="85" t="s">
        <v>257</v>
      </c>
      <c r="F34" s="85"/>
      <c r="G34" s="85"/>
      <c r="H34" s="95">
        <v>0.68</v>
      </c>
      <c r="I34" s="98" t="s">
        <v>178</v>
      </c>
      <c r="J34" s="99">
        <v>0</v>
      </c>
      <c r="K34" s="96">
        <v>1.2000000000000001E-3</v>
      </c>
      <c r="L34" s="95">
        <v>6600000</v>
      </c>
      <c r="M34" s="97">
        <v>99.92</v>
      </c>
      <c r="N34" s="95">
        <v>6594.72</v>
      </c>
      <c r="O34" s="96">
        <v>8.25E-4</v>
      </c>
      <c r="P34" s="96">
        <v>3.1920164764541833E-2</v>
      </c>
      <c r="Q34" s="96">
        <f>N34/'סכום נכסי הקרן'!$C$43</f>
        <v>1.0261824410589249E-2</v>
      </c>
    </row>
    <row r="35" spans="2:17">
      <c r="B35" s="87" t="s">
        <v>290</v>
      </c>
      <c r="C35" s="85" t="s">
        <v>291</v>
      </c>
      <c r="D35" s="98" t="s">
        <v>134</v>
      </c>
      <c r="E35" s="85" t="s">
        <v>257</v>
      </c>
      <c r="F35" s="85"/>
      <c r="G35" s="85"/>
      <c r="H35" s="95">
        <v>0.76</v>
      </c>
      <c r="I35" s="98" t="s">
        <v>178</v>
      </c>
      <c r="J35" s="99">
        <v>0</v>
      </c>
      <c r="K35" s="96">
        <v>8.9999999999999987E-4</v>
      </c>
      <c r="L35" s="95">
        <v>48500</v>
      </c>
      <c r="M35" s="97">
        <v>99.93</v>
      </c>
      <c r="N35" s="95">
        <v>48.466050000000003</v>
      </c>
      <c r="O35" s="96">
        <v>6.0625E-6</v>
      </c>
      <c r="P35" s="96">
        <v>2.3458832239830088E-4</v>
      </c>
      <c r="Q35" s="96">
        <f>N35/'סכום נכסי הקרן'!$C$43</f>
        <v>7.5416408122685899E-5</v>
      </c>
    </row>
    <row r="36" spans="2:17">
      <c r="B36" s="87" t="s">
        <v>292</v>
      </c>
      <c r="C36" s="85" t="s">
        <v>293</v>
      </c>
      <c r="D36" s="98" t="s">
        <v>134</v>
      </c>
      <c r="E36" s="85" t="s">
        <v>257</v>
      </c>
      <c r="F36" s="85"/>
      <c r="G36" s="85"/>
      <c r="H36" s="95">
        <v>0.84000000000000008</v>
      </c>
      <c r="I36" s="98" t="s">
        <v>178</v>
      </c>
      <c r="J36" s="99">
        <v>0</v>
      </c>
      <c r="K36" s="96">
        <v>8.0000000000000004E-4</v>
      </c>
      <c r="L36" s="95">
        <v>3683000</v>
      </c>
      <c r="M36" s="97">
        <v>99.93</v>
      </c>
      <c r="N36" s="95">
        <v>3680.4218999999998</v>
      </c>
      <c r="O36" s="96">
        <v>4.6037500000000001E-4</v>
      </c>
      <c r="P36" s="96">
        <v>1.7814201884390559E-2</v>
      </c>
      <c r="Q36" s="96">
        <f>N36/'סכום נכסי הקרן'!$C$43</f>
        <v>5.7269820848629303E-3</v>
      </c>
    </row>
    <row r="37" spans="2:17">
      <c r="B37" s="87" t="s">
        <v>294</v>
      </c>
      <c r="C37" s="85" t="s">
        <v>295</v>
      </c>
      <c r="D37" s="98" t="s">
        <v>134</v>
      </c>
      <c r="E37" s="85" t="s">
        <v>257</v>
      </c>
      <c r="F37" s="85"/>
      <c r="G37" s="85"/>
      <c r="H37" s="95">
        <v>0.01</v>
      </c>
      <c r="I37" s="98" t="s">
        <v>178</v>
      </c>
      <c r="J37" s="99">
        <v>0</v>
      </c>
      <c r="K37" s="96">
        <v>7.3000000000000001E-3</v>
      </c>
      <c r="L37" s="95">
        <v>2250</v>
      </c>
      <c r="M37" s="97">
        <v>99.99</v>
      </c>
      <c r="N37" s="95">
        <v>2.2497800000000003</v>
      </c>
      <c r="O37" s="96">
        <v>2.0454545454545456E-7</v>
      </c>
      <c r="P37" s="96">
        <v>1.0889521963627104E-5</v>
      </c>
      <c r="Q37" s="96">
        <f>N37/'סכום נכסי הקרן'!$C$43</f>
        <v>3.5008078163220707E-6</v>
      </c>
    </row>
    <row r="38" spans="2:17">
      <c r="B38" s="87" t="s">
        <v>296</v>
      </c>
      <c r="C38" s="85" t="s">
        <v>297</v>
      </c>
      <c r="D38" s="98" t="s">
        <v>134</v>
      </c>
      <c r="E38" s="85" t="s">
        <v>257</v>
      </c>
      <c r="F38" s="85"/>
      <c r="G38" s="85"/>
      <c r="H38" s="95">
        <v>0.09</v>
      </c>
      <c r="I38" s="98" t="s">
        <v>178</v>
      </c>
      <c r="J38" s="99">
        <v>0</v>
      </c>
      <c r="K38" s="96">
        <v>1.1000000000000001E-3</v>
      </c>
      <c r="L38" s="95">
        <v>350000</v>
      </c>
      <c r="M38" s="97">
        <v>99.99</v>
      </c>
      <c r="N38" s="95">
        <v>349.96499999999997</v>
      </c>
      <c r="O38" s="96">
        <v>3.181818181818182E-5</v>
      </c>
      <c r="P38" s="96">
        <v>1.6939218741391421E-3</v>
      </c>
      <c r="Q38" s="96">
        <f>N38/'סכום נכסי הקרן'!$C$43</f>
        <v>5.445688944870846E-4</v>
      </c>
    </row>
    <row r="39" spans="2:17">
      <c r="B39" s="87" t="s">
        <v>298</v>
      </c>
      <c r="C39" s="85" t="s">
        <v>299</v>
      </c>
      <c r="D39" s="98" t="s">
        <v>134</v>
      </c>
      <c r="E39" s="85" t="s">
        <v>257</v>
      </c>
      <c r="F39" s="85"/>
      <c r="G39" s="85"/>
      <c r="H39" s="95">
        <v>0.19</v>
      </c>
      <c r="I39" s="98" t="s">
        <v>178</v>
      </c>
      <c r="J39" s="99">
        <v>0</v>
      </c>
      <c r="K39" s="96">
        <v>5.0000000000000001E-4</v>
      </c>
      <c r="L39" s="95">
        <v>1122670</v>
      </c>
      <c r="M39" s="97">
        <v>99.99</v>
      </c>
      <c r="N39" s="95">
        <v>1122.55773</v>
      </c>
      <c r="O39" s="96">
        <v>1.0206090909090909E-4</v>
      </c>
      <c r="P39" s="96">
        <v>5.4334721867357622E-3</v>
      </c>
      <c r="Q39" s="96">
        <f>N39/'סכום נכסי הקרן'!$C$43</f>
        <v>1.7467747403998434E-3</v>
      </c>
    </row>
    <row r="40" spans="2:17">
      <c r="B40" s="88"/>
      <c r="C40" s="85"/>
      <c r="D40" s="85"/>
      <c r="E40" s="85"/>
      <c r="F40" s="85"/>
      <c r="G40" s="85"/>
      <c r="H40" s="85"/>
      <c r="I40" s="85"/>
      <c r="J40" s="85"/>
      <c r="K40" s="96"/>
      <c r="L40" s="95"/>
      <c r="M40" s="97"/>
      <c r="N40" s="85"/>
      <c r="O40" s="85"/>
      <c r="P40" s="96"/>
      <c r="Q40" s="85"/>
    </row>
    <row r="41" spans="2:17">
      <c r="B41" s="86" t="s">
        <v>26</v>
      </c>
      <c r="C41" s="83"/>
      <c r="D41" s="83"/>
      <c r="E41" s="83"/>
      <c r="F41" s="83"/>
      <c r="G41" s="83"/>
      <c r="H41" s="92">
        <v>3.9099999999999997</v>
      </c>
      <c r="I41" s="83"/>
      <c r="J41" s="83"/>
      <c r="K41" s="93">
        <v>2.3999999999999994E-3</v>
      </c>
      <c r="L41" s="92"/>
      <c r="M41" s="94"/>
      <c r="N41" s="92">
        <v>17.332600000000003</v>
      </c>
      <c r="O41" s="83"/>
      <c r="P41" s="93">
        <v>8.3894304503890669E-5</v>
      </c>
      <c r="Q41" s="93">
        <f>N41/'סכום נכסי הקרן'!$C$43</f>
        <v>2.6970682269903688E-5</v>
      </c>
    </row>
    <row r="42" spans="2:17">
      <c r="B42" s="87" t="s">
        <v>300</v>
      </c>
      <c r="C42" s="85" t="s">
        <v>301</v>
      </c>
      <c r="D42" s="98" t="s">
        <v>134</v>
      </c>
      <c r="E42" s="85" t="s">
        <v>257</v>
      </c>
      <c r="F42" s="85"/>
      <c r="G42" s="85"/>
      <c r="H42" s="95">
        <v>3.9099999999999997</v>
      </c>
      <c r="I42" s="98" t="s">
        <v>178</v>
      </c>
      <c r="J42" s="99">
        <v>1.1999999999999999E-3</v>
      </c>
      <c r="K42" s="96">
        <v>2.3999999999999994E-3</v>
      </c>
      <c r="L42" s="95">
        <v>17446</v>
      </c>
      <c r="M42" s="97">
        <v>99.35</v>
      </c>
      <c r="N42" s="95">
        <v>17.332600000000003</v>
      </c>
      <c r="O42" s="96">
        <v>9.4692862895616824E-7</v>
      </c>
      <c r="P42" s="96">
        <v>8.3894304503890669E-5</v>
      </c>
      <c r="Q42" s="96">
        <f>N42/'סכום נכסי הקרן'!$C$43</f>
        <v>2.6970682269903688E-5</v>
      </c>
    </row>
    <row r="43" spans="2:17">
      <c r="B43" s="88"/>
      <c r="C43" s="85"/>
      <c r="D43" s="85"/>
      <c r="E43" s="85"/>
      <c r="F43" s="85"/>
      <c r="G43" s="85"/>
      <c r="H43" s="85"/>
      <c r="I43" s="85"/>
      <c r="J43" s="85"/>
      <c r="K43" s="96"/>
      <c r="L43" s="95"/>
      <c r="M43" s="97"/>
      <c r="N43" s="85"/>
      <c r="O43" s="85"/>
      <c r="P43" s="96"/>
      <c r="Q43" s="85"/>
    </row>
    <row r="44" spans="2:17">
      <c r="B44" s="86" t="s">
        <v>27</v>
      </c>
      <c r="C44" s="83"/>
      <c r="D44" s="83"/>
      <c r="E44" s="83"/>
      <c r="F44" s="83"/>
      <c r="G44" s="83"/>
      <c r="H44" s="92">
        <v>5.7723761486212135</v>
      </c>
      <c r="I44" s="83"/>
      <c r="J44" s="83"/>
      <c r="K44" s="93">
        <v>1.0180003252017782E-2</v>
      </c>
      <c r="L44" s="92"/>
      <c r="M44" s="94"/>
      <c r="N44" s="92">
        <v>64808.624690000011</v>
      </c>
      <c r="O44" s="83"/>
      <c r="P44" s="93">
        <v>0.31369064619394826</v>
      </c>
      <c r="Q44" s="93">
        <f>N44/'סכום נכסי הקרן'!$C$43</f>
        <v>0.10084654494209902</v>
      </c>
    </row>
    <row r="45" spans="2:17">
      <c r="B45" s="87" t="s">
        <v>302</v>
      </c>
      <c r="C45" s="85" t="s">
        <v>303</v>
      </c>
      <c r="D45" s="98" t="s">
        <v>134</v>
      </c>
      <c r="E45" s="85" t="s">
        <v>257</v>
      </c>
      <c r="F45" s="85"/>
      <c r="G45" s="85"/>
      <c r="H45" s="95">
        <v>0.65999999999999992</v>
      </c>
      <c r="I45" s="98" t="s">
        <v>178</v>
      </c>
      <c r="J45" s="99">
        <v>5.5E-2</v>
      </c>
      <c r="K45" s="96">
        <v>8.9999999999999998E-4</v>
      </c>
      <c r="L45" s="95">
        <v>90534</v>
      </c>
      <c r="M45" s="97">
        <v>105.44</v>
      </c>
      <c r="N45" s="95">
        <v>95.459050000000005</v>
      </c>
      <c r="O45" s="96">
        <v>5.0299192803905266E-6</v>
      </c>
      <c r="P45" s="96">
        <v>4.6204669861140996E-4</v>
      </c>
      <c r="Q45" s="96">
        <f>N45/'סכום נכסי הקרן'!$C$43</f>
        <v>1.4854065214317815E-4</v>
      </c>
    </row>
    <row r="46" spans="2:17">
      <c r="B46" s="87" t="s">
        <v>304</v>
      </c>
      <c r="C46" s="85" t="s">
        <v>305</v>
      </c>
      <c r="D46" s="98" t="s">
        <v>134</v>
      </c>
      <c r="E46" s="85" t="s">
        <v>257</v>
      </c>
      <c r="F46" s="85"/>
      <c r="G46" s="85"/>
      <c r="H46" s="95">
        <v>2.5099999999999998</v>
      </c>
      <c r="I46" s="98" t="s">
        <v>178</v>
      </c>
      <c r="J46" s="99">
        <v>0.06</v>
      </c>
      <c r="K46" s="96">
        <v>2.8999999999999998E-3</v>
      </c>
      <c r="L46" s="95">
        <v>4337976</v>
      </c>
      <c r="M46" s="97">
        <v>117.15</v>
      </c>
      <c r="N46" s="95">
        <v>5081.9388600000002</v>
      </c>
      <c r="O46" s="96">
        <v>2.3668189140740582E-4</v>
      </c>
      <c r="P46" s="96">
        <v>2.4597909499497767E-2</v>
      </c>
      <c r="Q46" s="96">
        <f>N46/'סכום נכסי הקרן'!$C$43</f>
        <v>7.9078360031464724E-3</v>
      </c>
    </row>
    <row r="47" spans="2:17">
      <c r="B47" s="87" t="s">
        <v>306</v>
      </c>
      <c r="C47" s="85" t="s">
        <v>307</v>
      </c>
      <c r="D47" s="98" t="s">
        <v>134</v>
      </c>
      <c r="E47" s="85" t="s">
        <v>257</v>
      </c>
      <c r="F47" s="85"/>
      <c r="G47" s="85"/>
      <c r="H47" s="95">
        <v>8.120000000000001</v>
      </c>
      <c r="I47" s="98" t="s">
        <v>178</v>
      </c>
      <c r="J47" s="99">
        <v>6.25E-2</v>
      </c>
      <c r="K47" s="96">
        <v>1.6800000000000002E-2</v>
      </c>
      <c r="L47" s="95">
        <v>2850294</v>
      </c>
      <c r="M47" s="97">
        <v>147.25</v>
      </c>
      <c r="N47" s="95">
        <v>4197.0578199999991</v>
      </c>
      <c r="O47" s="96">
        <v>1.7006877528206877E-4</v>
      </c>
      <c r="P47" s="96">
        <v>2.0314854480661611E-2</v>
      </c>
      <c r="Q47" s="96">
        <f>N47/'סכום נכסי הקרן'!$C$43</f>
        <v>6.5309020534504107E-3</v>
      </c>
    </row>
    <row r="48" spans="2:17">
      <c r="B48" s="87" t="s">
        <v>308</v>
      </c>
      <c r="C48" s="85" t="s">
        <v>309</v>
      </c>
      <c r="D48" s="98" t="s">
        <v>134</v>
      </c>
      <c r="E48" s="85" t="s">
        <v>257</v>
      </c>
      <c r="F48" s="85"/>
      <c r="G48" s="85"/>
      <c r="H48" s="95">
        <v>6.9</v>
      </c>
      <c r="I48" s="98" t="s">
        <v>178</v>
      </c>
      <c r="J48" s="99">
        <v>3.7499999999999999E-2</v>
      </c>
      <c r="K48" s="96">
        <v>1.3699999999999999E-2</v>
      </c>
      <c r="L48" s="95">
        <v>1278994</v>
      </c>
      <c r="M48" s="97">
        <v>118.33</v>
      </c>
      <c r="N48" s="95">
        <v>1513.43361</v>
      </c>
      <c r="O48" s="96">
        <v>9.5692314322371033E-5</v>
      </c>
      <c r="P48" s="96">
        <v>7.325413390014337E-3</v>
      </c>
      <c r="Q48" s="96">
        <f>N48/'סכום נכסי הקרן'!$C$43</f>
        <v>2.3550036943045666E-3</v>
      </c>
    </row>
    <row r="49" spans="2:17">
      <c r="B49" s="87" t="s">
        <v>310</v>
      </c>
      <c r="C49" s="85" t="s">
        <v>311</v>
      </c>
      <c r="D49" s="98" t="s">
        <v>134</v>
      </c>
      <c r="E49" s="85" t="s">
        <v>257</v>
      </c>
      <c r="F49" s="85"/>
      <c r="G49" s="85"/>
      <c r="H49" s="95">
        <v>2.8499999999999996</v>
      </c>
      <c r="I49" s="98" t="s">
        <v>178</v>
      </c>
      <c r="J49" s="99">
        <v>2.2499999999999999E-2</v>
      </c>
      <c r="K49" s="96">
        <v>3.6000000000000003E-3</v>
      </c>
      <c r="L49" s="95">
        <v>3917816</v>
      </c>
      <c r="M49" s="97">
        <v>105.66</v>
      </c>
      <c r="N49" s="95">
        <v>4139.5644499999999</v>
      </c>
      <c r="O49" s="96">
        <v>2.608858188713475E-4</v>
      </c>
      <c r="P49" s="96">
        <v>2.0036571575053983E-2</v>
      </c>
      <c r="Q49" s="96">
        <f>N49/'סכום נכסי הקרן'!$C$43</f>
        <v>6.441438532980545E-3</v>
      </c>
    </row>
    <row r="50" spans="2:17">
      <c r="B50" s="87" t="s">
        <v>312</v>
      </c>
      <c r="C50" s="85" t="s">
        <v>313</v>
      </c>
      <c r="D50" s="98" t="s">
        <v>134</v>
      </c>
      <c r="E50" s="85" t="s">
        <v>257</v>
      </c>
      <c r="F50" s="85"/>
      <c r="G50" s="85"/>
      <c r="H50" s="95">
        <v>1.3199999999999998</v>
      </c>
      <c r="I50" s="98" t="s">
        <v>178</v>
      </c>
      <c r="J50" s="99">
        <v>1.2500000000000001E-2</v>
      </c>
      <c r="K50" s="96">
        <v>9.0000000000000008E-4</v>
      </c>
      <c r="L50" s="95">
        <v>8000</v>
      </c>
      <c r="M50" s="97">
        <v>102.39</v>
      </c>
      <c r="N50" s="95">
        <v>8.1912000000000003</v>
      </c>
      <c r="O50" s="96">
        <v>8.0554569880887985E-7</v>
      </c>
      <c r="P50" s="96">
        <v>3.9647544341429972E-5</v>
      </c>
      <c r="Q50" s="96">
        <f>N50/'סכום נכסי הקרן'!$C$43</f>
        <v>1.2746053829733281E-5</v>
      </c>
    </row>
    <row r="51" spans="2:17">
      <c r="B51" s="87" t="s">
        <v>314</v>
      </c>
      <c r="C51" s="85" t="s">
        <v>315</v>
      </c>
      <c r="D51" s="98" t="s">
        <v>134</v>
      </c>
      <c r="E51" s="85" t="s">
        <v>257</v>
      </c>
      <c r="F51" s="85"/>
      <c r="G51" s="85"/>
      <c r="H51" s="95">
        <v>1.55</v>
      </c>
      <c r="I51" s="98" t="s">
        <v>178</v>
      </c>
      <c r="J51" s="99">
        <v>0.04</v>
      </c>
      <c r="K51" s="96">
        <v>1.2999999999999999E-3</v>
      </c>
      <c r="L51" s="95">
        <v>8892667</v>
      </c>
      <c r="M51" s="97">
        <v>107.79</v>
      </c>
      <c r="N51" s="95">
        <v>9585.4061600000005</v>
      </c>
      <c r="O51" s="96">
        <v>5.3026746206385458E-4</v>
      </c>
      <c r="P51" s="96">
        <v>4.6395865777812288E-2</v>
      </c>
      <c r="Q51" s="96">
        <f>N51/'סכום נכסי הקרן'!$C$43</f>
        <v>1.4915531655339509E-2</v>
      </c>
    </row>
    <row r="52" spans="2:17">
      <c r="B52" s="87" t="s">
        <v>316</v>
      </c>
      <c r="C52" s="85" t="s">
        <v>317</v>
      </c>
      <c r="D52" s="98" t="s">
        <v>134</v>
      </c>
      <c r="E52" s="85" t="s">
        <v>257</v>
      </c>
      <c r="F52" s="85"/>
      <c r="G52" s="85"/>
      <c r="H52" s="95">
        <v>4.9499999999999984</v>
      </c>
      <c r="I52" s="98" t="s">
        <v>178</v>
      </c>
      <c r="J52" s="99">
        <v>5.5E-2</v>
      </c>
      <c r="K52" s="96">
        <v>8.8999999999999982E-3</v>
      </c>
      <c r="L52" s="95">
        <v>3761432</v>
      </c>
      <c r="M52" s="97">
        <v>127.28</v>
      </c>
      <c r="N52" s="95">
        <v>4787.5507500000012</v>
      </c>
      <c r="O52" s="96">
        <v>2.0946529613852198E-4</v>
      </c>
      <c r="P52" s="96">
        <v>2.3172994267930385E-2</v>
      </c>
      <c r="Q52" s="96">
        <f>N52/'סכום נכסי הקרן'!$C$43</f>
        <v>7.4497484583553025E-3</v>
      </c>
    </row>
    <row r="53" spans="2:17">
      <c r="B53" s="87" t="s">
        <v>318</v>
      </c>
      <c r="C53" s="85" t="s">
        <v>319</v>
      </c>
      <c r="D53" s="98" t="s">
        <v>134</v>
      </c>
      <c r="E53" s="85" t="s">
        <v>257</v>
      </c>
      <c r="F53" s="85"/>
      <c r="G53" s="85"/>
      <c r="H53" s="95">
        <v>6.03</v>
      </c>
      <c r="I53" s="98" t="s">
        <v>178</v>
      </c>
      <c r="J53" s="99">
        <v>4.2500000000000003E-2</v>
      </c>
      <c r="K53" s="96">
        <v>1.1700000000000002E-2</v>
      </c>
      <c r="L53" s="95">
        <v>12573109</v>
      </c>
      <c r="M53" s="97">
        <v>120.93</v>
      </c>
      <c r="N53" s="95">
        <v>15204.66108</v>
      </c>
      <c r="O53" s="96">
        <v>7.3311742527597159E-4</v>
      </c>
      <c r="P53" s="96">
        <v>7.3594525144754688E-2</v>
      </c>
      <c r="Q53" s="96">
        <f>N53/'סכום נכסי הקרן'!$C$43</f>
        <v>2.3659467304977359E-2</v>
      </c>
    </row>
    <row r="54" spans="2:17">
      <c r="B54" s="87" t="s">
        <v>320</v>
      </c>
      <c r="C54" s="85" t="s">
        <v>321</v>
      </c>
      <c r="D54" s="98" t="s">
        <v>134</v>
      </c>
      <c r="E54" s="85" t="s">
        <v>257</v>
      </c>
      <c r="F54" s="85"/>
      <c r="G54" s="85"/>
      <c r="H54" s="95">
        <v>8.44</v>
      </c>
      <c r="I54" s="98" t="s">
        <v>178</v>
      </c>
      <c r="J54" s="99">
        <v>1.7500000000000002E-2</v>
      </c>
      <c r="K54" s="96">
        <v>1.6300000000000002E-2</v>
      </c>
      <c r="L54" s="95">
        <v>2109913</v>
      </c>
      <c r="M54" s="97">
        <v>102.48</v>
      </c>
      <c r="N54" s="95">
        <v>2162.2388099999998</v>
      </c>
      <c r="O54" s="96">
        <v>1.8792882494572108E-4</v>
      </c>
      <c r="P54" s="96">
        <v>1.0465799772467499E-2</v>
      </c>
      <c r="Q54" s="96">
        <f>N54/'סכום נכסי הקרן'!$C$43</f>
        <v>3.3645878827276137E-3</v>
      </c>
    </row>
    <row r="55" spans="2:17">
      <c r="B55" s="87" t="s">
        <v>322</v>
      </c>
      <c r="C55" s="85" t="s">
        <v>323</v>
      </c>
      <c r="D55" s="98" t="s">
        <v>134</v>
      </c>
      <c r="E55" s="85" t="s">
        <v>257</v>
      </c>
      <c r="F55" s="85"/>
      <c r="G55" s="85"/>
      <c r="H55" s="95">
        <v>3.3299999999999996</v>
      </c>
      <c r="I55" s="98" t="s">
        <v>178</v>
      </c>
      <c r="J55" s="99">
        <v>0.05</v>
      </c>
      <c r="K55" s="96">
        <v>4.9000000000000007E-3</v>
      </c>
      <c r="L55" s="95">
        <v>1210086</v>
      </c>
      <c r="M55" s="97">
        <v>118.08</v>
      </c>
      <c r="N55" s="95">
        <v>1428.86959</v>
      </c>
      <c r="O55" s="96">
        <v>6.7373837535918555E-5</v>
      </c>
      <c r="P55" s="96">
        <v>6.9161014781284631E-3</v>
      </c>
      <c r="Q55" s="96">
        <f>N55/'סכום נכסי הקרן'!$C$43</f>
        <v>2.2234164359079163E-3</v>
      </c>
    </row>
    <row r="56" spans="2:17">
      <c r="B56" s="87" t="s">
        <v>324</v>
      </c>
      <c r="C56" s="85" t="s">
        <v>325</v>
      </c>
      <c r="D56" s="98" t="s">
        <v>134</v>
      </c>
      <c r="E56" s="85" t="s">
        <v>257</v>
      </c>
      <c r="F56" s="85"/>
      <c r="G56" s="85"/>
      <c r="H56" s="95">
        <v>16.179999999999996</v>
      </c>
      <c r="I56" s="98" t="s">
        <v>178</v>
      </c>
      <c r="J56" s="99">
        <v>5.5E-2</v>
      </c>
      <c r="K56" s="96">
        <v>2.7400000000000001E-2</v>
      </c>
      <c r="L56" s="95">
        <v>6092223</v>
      </c>
      <c r="M56" s="97">
        <v>152.63999999999999</v>
      </c>
      <c r="N56" s="95">
        <v>9299.1693300000006</v>
      </c>
      <c r="O56" s="96">
        <v>4.0113333797749546E-4</v>
      </c>
      <c r="P56" s="96">
        <v>4.5010404867374829E-2</v>
      </c>
      <c r="Q56" s="96">
        <f>N56/'סכום נכסי הקרן'!$C$43</f>
        <v>1.4470128046194059E-2</v>
      </c>
    </row>
    <row r="57" spans="2:17">
      <c r="B57" s="87" t="s">
        <v>326</v>
      </c>
      <c r="C57" s="85" t="s">
        <v>327</v>
      </c>
      <c r="D57" s="98" t="s">
        <v>134</v>
      </c>
      <c r="E57" s="85" t="s">
        <v>257</v>
      </c>
      <c r="F57" s="85"/>
      <c r="G57" s="85"/>
      <c r="H57" s="95">
        <v>0.16999999999999998</v>
      </c>
      <c r="I57" s="98" t="s">
        <v>178</v>
      </c>
      <c r="J57" s="99">
        <v>4.2500000000000003E-2</v>
      </c>
      <c r="K57" s="96">
        <v>1.1999999999999999E-3</v>
      </c>
      <c r="L57" s="95">
        <v>7007947</v>
      </c>
      <c r="M57" s="97">
        <v>104.24</v>
      </c>
      <c r="N57" s="95">
        <v>7305.0839800000003</v>
      </c>
      <c r="O57" s="96">
        <v>5.1914587155098063E-4</v>
      </c>
      <c r="P57" s="96">
        <v>3.5358511697299512E-2</v>
      </c>
      <c r="Q57" s="96">
        <f>N57/'סכום נכסי הקרן'!$C$43</f>
        <v>1.1367198168742338E-2</v>
      </c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B61" s="100"/>
      <c r="C61" s="1"/>
      <c r="D61" s="1"/>
    </row>
    <row r="62" spans="2:17">
      <c r="B62" s="111" t="s">
        <v>1862</v>
      </c>
      <c r="C62" s="1"/>
      <c r="D62" s="1"/>
    </row>
    <row r="63" spans="2:17">
      <c r="B63" s="111" t="s">
        <v>125</v>
      </c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7AB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scale="65" fitToHeight="25" pageOrder="overThenDown" orientation="landscape" blackAndWhite="1" r:id="rId1"/>
  <headerFooter alignWithMargins="0">
    <oddFooter>&amp;L&amp;Z&amp;F&amp;C&amp;A&amp;R&amp;D</oddFoot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85546875" style="2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193</v>
      </c>
      <c r="C1" s="79" t="s" vm="1">
        <v>252</v>
      </c>
    </row>
    <row r="2" spans="2:67">
      <c r="B2" s="55" t="s">
        <v>192</v>
      </c>
      <c r="C2" s="79" t="s">
        <v>253</v>
      </c>
    </row>
    <row r="3" spans="2:67">
      <c r="B3" s="55" t="s">
        <v>194</v>
      </c>
      <c r="C3" s="79" t="s">
        <v>254</v>
      </c>
    </row>
    <row r="4" spans="2:67">
      <c r="B4" s="55" t="s">
        <v>195</v>
      </c>
      <c r="C4" s="79">
        <v>659</v>
      </c>
    </row>
    <row r="6" spans="2:67" ht="26.25" customHeight="1">
      <c r="B6" s="204" t="s">
        <v>224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8"/>
      <c r="BO6" s="3"/>
    </row>
    <row r="7" spans="2:67" ht="26.25" customHeight="1">
      <c r="B7" s="204" t="s">
        <v>100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8"/>
      <c r="AZ7" s="42"/>
      <c r="BJ7" s="3"/>
      <c r="BO7" s="3"/>
    </row>
    <row r="8" spans="2:67" s="3" customFormat="1" ht="78.75">
      <c r="B8" s="36" t="s">
        <v>128</v>
      </c>
      <c r="C8" s="12" t="s">
        <v>52</v>
      </c>
      <c r="D8" s="75" t="s">
        <v>133</v>
      </c>
      <c r="E8" s="75" t="s">
        <v>241</v>
      </c>
      <c r="F8" s="75" t="s">
        <v>130</v>
      </c>
      <c r="G8" s="12" t="s">
        <v>73</v>
      </c>
      <c r="H8" s="12" t="s">
        <v>15</v>
      </c>
      <c r="I8" s="12" t="s">
        <v>74</v>
      </c>
      <c r="J8" s="12" t="s">
        <v>115</v>
      </c>
      <c r="K8" s="12" t="s">
        <v>18</v>
      </c>
      <c r="L8" s="12" t="s">
        <v>114</v>
      </c>
      <c r="M8" s="12" t="s">
        <v>17</v>
      </c>
      <c r="N8" s="12" t="s">
        <v>19</v>
      </c>
      <c r="O8" s="12" t="s">
        <v>0</v>
      </c>
      <c r="P8" s="12" t="s">
        <v>118</v>
      </c>
      <c r="Q8" s="12" t="s">
        <v>69</v>
      </c>
      <c r="R8" s="12" t="s">
        <v>66</v>
      </c>
      <c r="S8" s="75" t="s">
        <v>196</v>
      </c>
      <c r="T8" s="37" t="s">
        <v>198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70</v>
      </c>
      <c r="Q9" s="15" t="s">
        <v>23</v>
      </c>
      <c r="R9" s="15" t="s">
        <v>20</v>
      </c>
      <c r="S9" s="15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126</v>
      </c>
      <c r="R10" s="18" t="s">
        <v>127</v>
      </c>
      <c r="S10" s="44" t="s">
        <v>199</v>
      </c>
      <c r="T10" s="74" t="s">
        <v>242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7AB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90" zoomScaleNormal="90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20.2851562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5" t="s">
        <v>193</v>
      </c>
      <c r="C1" s="79" t="s" vm="1">
        <v>252</v>
      </c>
    </row>
    <row r="2" spans="2:59">
      <c r="B2" s="55" t="s">
        <v>192</v>
      </c>
      <c r="C2" s="79" t="s">
        <v>253</v>
      </c>
    </row>
    <row r="3" spans="2:59">
      <c r="B3" s="55" t="s">
        <v>194</v>
      </c>
      <c r="C3" s="79" t="s">
        <v>254</v>
      </c>
    </row>
    <row r="4" spans="2:59">
      <c r="B4" s="55" t="s">
        <v>195</v>
      </c>
      <c r="C4" s="79">
        <v>659</v>
      </c>
    </row>
    <row r="6" spans="2:59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1"/>
    </row>
    <row r="7" spans="2:59" ht="26.25" customHeight="1">
      <c r="B7" s="209" t="s">
        <v>101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1"/>
      <c r="BG7" s="3"/>
    </row>
    <row r="8" spans="2:59" s="3" customFormat="1" ht="78.75">
      <c r="B8" s="20" t="s">
        <v>128</v>
      </c>
      <c r="C8" s="28" t="s">
        <v>52</v>
      </c>
      <c r="D8" s="75" t="s">
        <v>133</v>
      </c>
      <c r="E8" s="75" t="s">
        <v>241</v>
      </c>
      <c r="F8" s="71" t="s">
        <v>130</v>
      </c>
      <c r="G8" s="28" t="s">
        <v>73</v>
      </c>
      <c r="H8" s="28" t="s">
        <v>15</v>
      </c>
      <c r="I8" s="28" t="s">
        <v>74</v>
      </c>
      <c r="J8" s="28" t="s">
        <v>115</v>
      </c>
      <c r="K8" s="28" t="s">
        <v>18</v>
      </c>
      <c r="L8" s="28" t="s">
        <v>114</v>
      </c>
      <c r="M8" s="28" t="s">
        <v>17</v>
      </c>
      <c r="N8" s="28" t="s">
        <v>19</v>
      </c>
      <c r="O8" s="28" t="s">
        <v>0</v>
      </c>
      <c r="P8" s="28" t="s">
        <v>118</v>
      </c>
      <c r="Q8" s="28" t="s">
        <v>69</v>
      </c>
      <c r="R8" s="12" t="s">
        <v>66</v>
      </c>
      <c r="S8" s="75" t="s">
        <v>196</v>
      </c>
      <c r="T8" s="29" t="s">
        <v>198</v>
      </c>
      <c r="BC8" s="1"/>
      <c r="BD8" s="1"/>
    </row>
    <row r="9" spans="2:59" s="3" customFormat="1" ht="20.25">
      <c r="B9" s="14"/>
      <c r="C9" s="15"/>
      <c r="D9" s="15"/>
      <c r="E9" s="15"/>
      <c r="F9" s="15"/>
      <c r="G9" s="15"/>
      <c r="H9" s="30"/>
      <c r="I9" s="30"/>
      <c r="J9" s="30" t="s">
        <v>24</v>
      </c>
      <c r="K9" s="30" t="s">
        <v>21</v>
      </c>
      <c r="L9" s="30"/>
      <c r="M9" s="30" t="s">
        <v>20</v>
      </c>
      <c r="N9" s="30" t="s">
        <v>20</v>
      </c>
      <c r="O9" s="30" t="s">
        <v>22</v>
      </c>
      <c r="P9" s="30" t="s">
        <v>70</v>
      </c>
      <c r="Q9" s="30" t="s">
        <v>23</v>
      </c>
      <c r="R9" s="15" t="s">
        <v>20</v>
      </c>
      <c r="S9" s="30" t="s">
        <v>23</v>
      </c>
      <c r="T9" s="16" t="s">
        <v>20</v>
      </c>
      <c r="BB9" s="1"/>
      <c r="BC9" s="1"/>
      <c r="BD9" s="1"/>
      <c r="BG9" s="4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2" t="s">
        <v>14</v>
      </c>
      <c r="Q10" s="41" t="s">
        <v>126</v>
      </c>
      <c r="R10" s="18" t="s">
        <v>127</v>
      </c>
      <c r="S10" s="18" t="s">
        <v>199</v>
      </c>
      <c r="T10" s="19" t="s">
        <v>242</v>
      </c>
      <c r="U10" s="5"/>
      <c r="BB10" s="1"/>
      <c r="BC10" s="3"/>
      <c r="BD10" s="1"/>
    </row>
    <row r="11" spans="2:59" s="4" customFormat="1" ht="18" customHeight="1">
      <c r="B11" s="80" t="s">
        <v>40</v>
      </c>
      <c r="C11" s="81"/>
      <c r="D11" s="81"/>
      <c r="E11" s="81"/>
      <c r="F11" s="81"/>
      <c r="G11" s="81"/>
      <c r="H11" s="81"/>
      <c r="I11" s="81"/>
      <c r="J11" s="81"/>
      <c r="K11" s="89">
        <v>3.9335297321018747</v>
      </c>
      <c r="L11" s="81"/>
      <c r="M11" s="81"/>
      <c r="N11" s="103">
        <v>1.4370687301471704E-2</v>
      </c>
      <c r="O11" s="89"/>
      <c r="P11" s="91"/>
      <c r="Q11" s="89">
        <v>99694.295329999964</v>
      </c>
      <c r="R11" s="81"/>
      <c r="S11" s="90">
        <v>1</v>
      </c>
      <c r="T11" s="90">
        <f>Q11/'סכום נכסי הקרן'!$C$43</f>
        <v>0.15513097651058536</v>
      </c>
      <c r="U11" s="5"/>
      <c r="BB11" s="1"/>
      <c r="BC11" s="3"/>
      <c r="BD11" s="1"/>
      <c r="BG11" s="1"/>
    </row>
    <row r="12" spans="2:59">
      <c r="B12" s="82" t="s">
        <v>248</v>
      </c>
      <c r="C12" s="83"/>
      <c r="D12" s="83"/>
      <c r="E12" s="83"/>
      <c r="F12" s="83"/>
      <c r="G12" s="83"/>
      <c r="H12" s="83"/>
      <c r="I12" s="83"/>
      <c r="J12" s="83"/>
      <c r="K12" s="92">
        <v>3.9335297321018747</v>
      </c>
      <c r="L12" s="83"/>
      <c r="M12" s="83"/>
      <c r="N12" s="104">
        <v>1.4370687301471704E-2</v>
      </c>
      <c r="O12" s="92"/>
      <c r="P12" s="94"/>
      <c r="Q12" s="92">
        <v>99694.295329999964</v>
      </c>
      <c r="R12" s="83"/>
      <c r="S12" s="93">
        <v>1</v>
      </c>
      <c r="T12" s="93">
        <f>Q12/'סכום נכסי הקרן'!$C$43</f>
        <v>0.15513097651058536</v>
      </c>
      <c r="BC12" s="3"/>
    </row>
    <row r="13" spans="2:59" ht="20.25">
      <c r="B13" s="102" t="s">
        <v>39</v>
      </c>
      <c r="C13" s="83"/>
      <c r="D13" s="83"/>
      <c r="E13" s="83"/>
      <c r="F13" s="83"/>
      <c r="G13" s="83"/>
      <c r="H13" s="83"/>
      <c r="I13" s="83"/>
      <c r="J13" s="83"/>
      <c r="K13" s="92">
        <v>3.8762345633569248</v>
      </c>
      <c r="L13" s="83"/>
      <c r="M13" s="83"/>
      <c r="N13" s="104">
        <v>1.1325105301621946E-2</v>
      </c>
      <c r="O13" s="92"/>
      <c r="P13" s="94"/>
      <c r="Q13" s="92">
        <v>81077.336159999948</v>
      </c>
      <c r="R13" s="83"/>
      <c r="S13" s="93">
        <v>0.81325953397458028</v>
      </c>
      <c r="T13" s="93">
        <f>Q13/'סכום נכסי הקרן'!$C$43</f>
        <v>0.12616174566202021</v>
      </c>
      <c r="BC13" s="4"/>
    </row>
    <row r="14" spans="2:59">
      <c r="B14" s="88" t="s">
        <v>328</v>
      </c>
      <c r="C14" s="85" t="s">
        <v>329</v>
      </c>
      <c r="D14" s="98" t="s">
        <v>134</v>
      </c>
      <c r="E14" s="98" t="s">
        <v>330</v>
      </c>
      <c r="F14" s="85" t="s">
        <v>331</v>
      </c>
      <c r="G14" s="98" t="s">
        <v>332</v>
      </c>
      <c r="H14" s="85" t="s">
        <v>333</v>
      </c>
      <c r="I14" s="85" t="s">
        <v>174</v>
      </c>
      <c r="J14" s="85"/>
      <c r="K14" s="95">
        <v>3.96</v>
      </c>
      <c r="L14" s="98" t="s">
        <v>178</v>
      </c>
      <c r="M14" s="99">
        <v>5.8999999999999999E-3</v>
      </c>
      <c r="N14" s="99">
        <v>4.3E-3</v>
      </c>
      <c r="O14" s="95">
        <v>4734617</v>
      </c>
      <c r="P14" s="97">
        <v>99.53</v>
      </c>
      <c r="Q14" s="95">
        <v>4712.3643000000002</v>
      </c>
      <c r="R14" s="96">
        <v>8.8693950395932978E-4</v>
      </c>
      <c r="S14" s="96">
        <v>4.7268143923396164E-2</v>
      </c>
      <c r="T14" s="96">
        <f>Q14/'סכום נכסי הקרן'!$C$43</f>
        <v>7.3327533246793381E-3</v>
      </c>
    </row>
    <row r="15" spans="2:59">
      <c r="B15" s="88" t="s">
        <v>334</v>
      </c>
      <c r="C15" s="85" t="s">
        <v>335</v>
      </c>
      <c r="D15" s="98" t="s">
        <v>134</v>
      </c>
      <c r="E15" s="98" t="s">
        <v>330</v>
      </c>
      <c r="F15" s="85" t="s">
        <v>331</v>
      </c>
      <c r="G15" s="98" t="s">
        <v>332</v>
      </c>
      <c r="H15" s="85" t="s">
        <v>333</v>
      </c>
      <c r="I15" s="85" t="s">
        <v>174</v>
      </c>
      <c r="J15" s="85"/>
      <c r="K15" s="95">
        <v>0.08</v>
      </c>
      <c r="L15" s="98" t="s">
        <v>178</v>
      </c>
      <c r="M15" s="99">
        <v>5.0499999999999996E-2</v>
      </c>
      <c r="N15" s="99">
        <v>-9.9000000000000008E-3</v>
      </c>
      <c r="O15" s="95">
        <v>2246.5</v>
      </c>
      <c r="P15" s="97">
        <v>136.02000000000001</v>
      </c>
      <c r="Q15" s="95">
        <v>3.0556999999999999</v>
      </c>
      <c r="R15" s="96">
        <v>9.2164102564102557E-6</v>
      </c>
      <c r="S15" s="96">
        <v>3.065070062319283E-5</v>
      </c>
      <c r="T15" s="96">
        <f>Q15/'סכום נכסי הקרן'!$C$43</f>
        <v>4.7548731184095109E-6</v>
      </c>
    </row>
    <row r="16" spans="2:59">
      <c r="B16" s="88" t="s">
        <v>336</v>
      </c>
      <c r="C16" s="85" t="s">
        <v>337</v>
      </c>
      <c r="D16" s="98" t="s">
        <v>134</v>
      </c>
      <c r="E16" s="98" t="s">
        <v>330</v>
      </c>
      <c r="F16" s="85" t="s">
        <v>338</v>
      </c>
      <c r="G16" s="98" t="s">
        <v>332</v>
      </c>
      <c r="H16" s="85" t="s">
        <v>333</v>
      </c>
      <c r="I16" s="85" t="s">
        <v>176</v>
      </c>
      <c r="J16" s="85"/>
      <c r="K16" s="95">
        <v>4.6900000000000004</v>
      </c>
      <c r="L16" s="98" t="s">
        <v>178</v>
      </c>
      <c r="M16" s="99">
        <v>0.04</v>
      </c>
      <c r="N16" s="99">
        <v>5.6000000000000008E-3</v>
      </c>
      <c r="O16" s="95">
        <v>1528383</v>
      </c>
      <c r="P16" s="97">
        <v>118.6</v>
      </c>
      <c r="Q16" s="95">
        <v>1812.6621399999999</v>
      </c>
      <c r="R16" s="96">
        <v>7.3774482356484732E-4</v>
      </c>
      <c r="S16" s="96">
        <v>1.8182205250559951E-2</v>
      </c>
      <c r="T16" s="96">
        <f>Q16/'סכום נכסי הקרן'!$C$43</f>
        <v>2.8206232556352577E-3</v>
      </c>
    </row>
    <row r="17" spans="2:54" ht="20.25">
      <c r="B17" s="88" t="s">
        <v>339</v>
      </c>
      <c r="C17" s="85" t="s">
        <v>340</v>
      </c>
      <c r="D17" s="98" t="s">
        <v>134</v>
      </c>
      <c r="E17" s="98" t="s">
        <v>330</v>
      </c>
      <c r="F17" s="85" t="s">
        <v>338</v>
      </c>
      <c r="G17" s="98" t="s">
        <v>332</v>
      </c>
      <c r="H17" s="85" t="s">
        <v>333</v>
      </c>
      <c r="I17" s="85" t="s">
        <v>176</v>
      </c>
      <c r="J17" s="85"/>
      <c r="K17" s="95">
        <v>2.4900000000000002</v>
      </c>
      <c r="L17" s="98" t="s">
        <v>178</v>
      </c>
      <c r="M17" s="99">
        <v>2.58E-2</v>
      </c>
      <c r="N17" s="99">
        <v>3.9000000000000003E-3</v>
      </c>
      <c r="O17" s="95">
        <v>1862968</v>
      </c>
      <c r="P17" s="97">
        <v>108.77</v>
      </c>
      <c r="Q17" s="95">
        <v>2026.35023</v>
      </c>
      <c r="R17" s="96">
        <v>6.8401216189373649E-4</v>
      </c>
      <c r="S17" s="96">
        <v>2.0325638726795148E-2</v>
      </c>
      <c r="T17" s="96">
        <f>Q17/'סכום נכסי הקרן'!$C$43</f>
        <v>3.1531361838891023E-3</v>
      </c>
      <c r="BB17" s="4"/>
    </row>
    <row r="18" spans="2:54">
      <c r="B18" s="88" t="s">
        <v>341</v>
      </c>
      <c r="C18" s="85" t="s">
        <v>342</v>
      </c>
      <c r="D18" s="98" t="s">
        <v>134</v>
      </c>
      <c r="E18" s="98" t="s">
        <v>330</v>
      </c>
      <c r="F18" s="85" t="s">
        <v>338</v>
      </c>
      <c r="G18" s="98" t="s">
        <v>332</v>
      </c>
      <c r="H18" s="85" t="s">
        <v>333</v>
      </c>
      <c r="I18" s="85" t="s">
        <v>176</v>
      </c>
      <c r="J18" s="85"/>
      <c r="K18" s="95">
        <v>2.6799999999999997</v>
      </c>
      <c r="L18" s="98" t="s">
        <v>178</v>
      </c>
      <c r="M18" s="99">
        <v>4.0999999999999995E-3</v>
      </c>
      <c r="N18" s="99">
        <v>1.1000000000000001E-3</v>
      </c>
      <c r="O18" s="95">
        <v>895672.03</v>
      </c>
      <c r="P18" s="97">
        <v>99.52</v>
      </c>
      <c r="Q18" s="95">
        <v>891.37284</v>
      </c>
      <c r="R18" s="96">
        <v>3.6327764640779547E-4</v>
      </c>
      <c r="S18" s="96">
        <v>8.9410616429902029E-3</v>
      </c>
      <c r="T18" s="96">
        <f>Q18/'סכום נכסי הקרן'!$C$43</f>
        <v>1.387035623718409E-3</v>
      </c>
    </row>
    <row r="19" spans="2:54">
      <c r="B19" s="88" t="s">
        <v>343</v>
      </c>
      <c r="C19" s="85" t="s">
        <v>344</v>
      </c>
      <c r="D19" s="98" t="s">
        <v>134</v>
      </c>
      <c r="E19" s="98" t="s">
        <v>330</v>
      </c>
      <c r="F19" s="85" t="s">
        <v>338</v>
      </c>
      <c r="G19" s="98" t="s">
        <v>332</v>
      </c>
      <c r="H19" s="85" t="s">
        <v>333</v>
      </c>
      <c r="I19" s="85" t="s">
        <v>176</v>
      </c>
      <c r="J19" s="85"/>
      <c r="K19" s="95">
        <v>3.5500000000000007</v>
      </c>
      <c r="L19" s="98" t="s">
        <v>178</v>
      </c>
      <c r="M19" s="99">
        <v>6.4000000000000003E-3</v>
      </c>
      <c r="N19" s="99">
        <v>3.8E-3</v>
      </c>
      <c r="O19" s="95">
        <v>2013251</v>
      </c>
      <c r="P19" s="97">
        <v>99.86</v>
      </c>
      <c r="Q19" s="95">
        <v>2010.4324099999999</v>
      </c>
      <c r="R19" s="96">
        <v>6.3910802690077598E-4</v>
      </c>
      <c r="S19" s="96">
        <v>2.0165972419437139E-2</v>
      </c>
      <c r="T19" s="96">
        <f>Q19/'סכום נכסי הקרן'!$C$43</f>
        <v>3.1283669937128148E-3</v>
      </c>
      <c r="BB19" s="3"/>
    </row>
    <row r="20" spans="2:54">
      <c r="B20" s="88" t="s">
        <v>345</v>
      </c>
      <c r="C20" s="85" t="s">
        <v>346</v>
      </c>
      <c r="D20" s="98" t="s">
        <v>134</v>
      </c>
      <c r="E20" s="98" t="s">
        <v>330</v>
      </c>
      <c r="F20" s="85" t="s">
        <v>347</v>
      </c>
      <c r="G20" s="98" t="s">
        <v>332</v>
      </c>
      <c r="H20" s="85" t="s">
        <v>333</v>
      </c>
      <c r="I20" s="85" t="s">
        <v>174</v>
      </c>
      <c r="J20" s="85"/>
      <c r="K20" s="95">
        <v>3.69</v>
      </c>
      <c r="L20" s="98" t="s">
        <v>178</v>
      </c>
      <c r="M20" s="99">
        <v>6.9999999999999993E-3</v>
      </c>
      <c r="N20" s="99">
        <v>3.9000000000000003E-3</v>
      </c>
      <c r="O20" s="95">
        <v>7464241</v>
      </c>
      <c r="P20" s="97">
        <v>101.65</v>
      </c>
      <c r="Q20" s="95">
        <v>7587.4013499999992</v>
      </c>
      <c r="R20" s="96">
        <v>1.4997343803809572E-3</v>
      </c>
      <c r="S20" s="96">
        <v>7.6106675160146312E-2</v>
      </c>
      <c r="T20" s="96">
        <f>Q20/'סכום נכסי הקרן'!$C$43</f>
        <v>1.1806502836567407E-2</v>
      </c>
    </row>
    <row r="21" spans="2:54">
      <c r="B21" s="88" t="s">
        <v>348</v>
      </c>
      <c r="C21" s="85" t="s">
        <v>349</v>
      </c>
      <c r="D21" s="98" t="s">
        <v>134</v>
      </c>
      <c r="E21" s="98" t="s">
        <v>330</v>
      </c>
      <c r="F21" s="85" t="s">
        <v>347</v>
      </c>
      <c r="G21" s="98" t="s">
        <v>332</v>
      </c>
      <c r="H21" s="85" t="s">
        <v>333</v>
      </c>
      <c r="I21" s="85" t="s">
        <v>174</v>
      </c>
      <c r="J21" s="85"/>
      <c r="K21" s="95">
        <v>3.1199999999999997</v>
      </c>
      <c r="L21" s="98" t="s">
        <v>178</v>
      </c>
      <c r="M21" s="99">
        <v>1.6E-2</v>
      </c>
      <c r="N21" s="99">
        <v>3.0999999999999999E-3</v>
      </c>
      <c r="O21" s="95">
        <v>348700</v>
      </c>
      <c r="P21" s="97">
        <v>103.72</v>
      </c>
      <c r="Q21" s="95">
        <v>361.67164000000002</v>
      </c>
      <c r="R21" s="96">
        <v>1.1074013198653618E-4</v>
      </c>
      <c r="S21" s="96">
        <v>3.6278067747289242E-3</v>
      </c>
      <c r="T21" s="96">
        <f>Q21/'סכום נכסי הקרן'!$C$43</f>
        <v>5.6278520755541513E-4</v>
      </c>
    </row>
    <row r="22" spans="2:54">
      <c r="B22" s="88" t="s">
        <v>350</v>
      </c>
      <c r="C22" s="85" t="s">
        <v>351</v>
      </c>
      <c r="D22" s="98" t="s">
        <v>134</v>
      </c>
      <c r="E22" s="98" t="s">
        <v>330</v>
      </c>
      <c r="F22" s="85" t="s">
        <v>347</v>
      </c>
      <c r="G22" s="98" t="s">
        <v>332</v>
      </c>
      <c r="H22" s="85" t="s">
        <v>333</v>
      </c>
      <c r="I22" s="85" t="s">
        <v>174</v>
      </c>
      <c r="J22" s="85"/>
      <c r="K22" s="95">
        <v>1.0899999999999999</v>
      </c>
      <c r="L22" s="98" t="s">
        <v>178</v>
      </c>
      <c r="M22" s="99">
        <v>4.4999999999999998E-2</v>
      </c>
      <c r="N22" s="99">
        <v>1.5999999999999999E-3</v>
      </c>
      <c r="O22" s="95">
        <v>182796.75</v>
      </c>
      <c r="P22" s="97">
        <v>108.63</v>
      </c>
      <c r="Q22" s="95">
        <v>198.57209000000003</v>
      </c>
      <c r="R22" s="96">
        <v>3.7825032318940217E-4</v>
      </c>
      <c r="S22" s="96">
        <v>1.9918099560531804E-3</v>
      </c>
      <c r="T22" s="96">
        <f>Q22/'סכום נכסי הקרן'!$C$43</f>
        <v>3.0899142350603601E-4</v>
      </c>
    </row>
    <row r="23" spans="2:54">
      <c r="B23" s="88" t="s">
        <v>352</v>
      </c>
      <c r="C23" s="85" t="s">
        <v>353</v>
      </c>
      <c r="D23" s="98" t="s">
        <v>134</v>
      </c>
      <c r="E23" s="98" t="s">
        <v>330</v>
      </c>
      <c r="F23" s="85" t="s">
        <v>347</v>
      </c>
      <c r="G23" s="98" t="s">
        <v>332</v>
      </c>
      <c r="H23" s="85" t="s">
        <v>333</v>
      </c>
      <c r="I23" s="85" t="s">
        <v>174</v>
      </c>
      <c r="J23" s="85"/>
      <c r="K23" s="95">
        <v>5.3599999999999994</v>
      </c>
      <c r="L23" s="98" t="s">
        <v>178</v>
      </c>
      <c r="M23" s="99">
        <v>0.05</v>
      </c>
      <c r="N23" s="99">
        <v>6.6E-3</v>
      </c>
      <c r="O23" s="95">
        <v>1229081</v>
      </c>
      <c r="P23" s="97">
        <v>130.38999999999999</v>
      </c>
      <c r="Q23" s="95">
        <v>1602.59869</v>
      </c>
      <c r="R23" s="96">
        <v>3.8998548994211523E-4</v>
      </c>
      <c r="S23" s="96">
        <v>1.6075129321042974E-2</v>
      </c>
      <c r="T23" s="96">
        <f>Q23/'סכום נכסי הקרן'!$C$43</f>
        <v>2.4937505091073395E-3</v>
      </c>
    </row>
    <row r="24" spans="2:54">
      <c r="B24" s="88" t="s">
        <v>354</v>
      </c>
      <c r="C24" s="85" t="s">
        <v>355</v>
      </c>
      <c r="D24" s="98" t="s">
        <v>134</v>
      </c>
      <c r="E24" s="98" t="s">
        <v>330</v>
      </c>
      <c r="F24" s="85" t="s">
        <v>356</v>
      </c>
      <c r="G24" s="98" t="s">
        <v>332</v>
      </c>
      <c r="H24" s="85" t="s">
        <v>357</v>
      </c>
      <c r="I24" s="85" t="s">
        <v>174</v>
      </c>
      <c r="J24" s="85"/>
      <c r="K24" s="95">
        <v>1.05</v>
      </c>
      <c r="L24" s="98" t="s">
        <v>178</v>
      </c>
      <c r="M24" s="99">
        <v>4.2000000000000003E-2</v>
      </c>
      <c r="N24" s="99">
        <v>5.3E-3</v>
      </c>
      <c r="O24" s="95">
        <v>514.79</v>
      </c>
      <c r="P24" s="97">
        <v>130.97</v>
      </c>
      <c r="Q24" s="95">
        <v>0.67424000000000006</v>
      </c>
      <c r="R24" s="96">
        <v>3.326859252346239E-6</v>
      </c>
      <c r="S24" s="96">
        <v>6.7630750362213358E-6</v>
      </c>
      <c r="T24" s="96">
        <f>Q24/'סכום נכסי הקרן'!$C$43</f>
        <v>1.0491624345833782E-6</v>
      </c>
    </row>
    <row r="25" spans="2:54">
      <c r="B25" s="88" t="s">
        <v>358</v>
      </c>
      <c r="C25" s="85" t="s">
        <v>359</v>
      </c>
      <c r="D25" s="98" t="s">
        <v>134</v>
      </c>
      <c r="E25" s="98" t="s">
        <v>330</v>
      </c>
      <c r="F25" s="85" t="s">
        <v>356</v>
      </c>
      <c r="G25" s="98" t="s">
        <v>332</v>
      </c>
      <c r="H25" s="85" t="s">
        <v>357</v>
      </c>
      <c r="I25" s="85" t="s">
        <v>174</v>
      </c>
      <c r="J25" s="85"/>
      <c r="K25" s="95">
        <v>3.6999999999999997</v>
      </c>
      <c r="L25" s="98" t="s">
        <v>178</v>
      </c>
      <c r="M25" s="99">
        <v>8.0000000000000002E-3</v>
      </c>
      <c r="N25" s="99">
        <v>3.7999999999999996E-3</v>
      </c>
      <c r="O25" s="95">
        <v>832436</v>
      </c>
      <c r="P25" s="97">
        <v>102.07</v>
      </c>
      <c r="Q25" s="95">
        <v>849.66741000000002</v>
      </c>
      <c r="R25" s="96">
        <v>1.2915195333105781E-3</v>
      </c>
      <c r="S25" s="96">
        <v>8.5227284789716386E-3</v>
      </c>
      <c r="T25" s="96">
        <f>Q25/'סכום נכסי הקרן'!$C$43</f>
        <v>1.3221391914774463E-3</v>
      </c>
    </row>
    <row r="26" spans="2:54">
      <c r="B26" s="88" t="s">
        <v>360</v>
      </c>
      <c r="C26" s="85" t="s">
        <v>361</v>
      </c>
      <c r="D26" s="98" t="s">
        <v>134</v>
      </c>
      <c r="E26" s="98" t="s">
        <v>330</v>
      </c>
      <c r="F26" s="85" t="s">
        <v>347</v>
      </c>
      <c r="G26" s="98" t="s">
        <v>332</v>
      </c>
      <c r="H26" s="85" t="s">
        <v>357</v>
      </c>
      <c r="I26" s="85" t="s">
        <v>176</v>
      </c>
      <c r="J26" s="85"/>
      <c r="K26" s="95">
        <v>2.6599999999999997</v>
      </c>
      <c r="L26" s="98" t="s">
        <v>178</v>
      </c>
      <c r="M26" s="99">
        <v>4.0999999999999995E-2</v>
      </c>
      <c r="N26" s="99">
        <v>5.0000000000000001E-3</v>
      </c>
      <c r="O26" s="95">
        <v>2536561</v>
      </c>
      <c r="P26" s="97">
        <v>132.75</v>
      </c>
      <c r="Q26" s="95">
        <v>3367.2846800000002</v>
      </c>
      <c r="R26" s="96">
        <v>6.5114205747727474E-4</v>
      </c>
      <c r="S26" s="96">
        <v>3.3776101920916214E-2</v>
      </c>
      <c r="T26" s="96">
        <f>Q26/'סכום נכסי הקרן'!$C$43</f>
        <v>5.2397196737127899E-3</v>
      </c>
    </row>
    <row r="27" spans="2:54">
      <c r="B27" s="88" t="s">
        <v>362</v>
      </c>
      <c r="C27" s="85" t="s">
        <v>363</v>
      </c>
      <c r="D27" s="98" t="s">
        <v>134</v>
      </c>
      <c r="E27" s="98" t="s">
        <v>330</v>
      </c>
      <c r="F27" s="85" t="s">
        <v>331</v>
      </c>
      <c r="G27" s="98" t="s">
        <v>332</v>
      </c>
      <c r="H27" s="85" t="s">
        <v>357</v>
      </c>
      <c r="I27" s="85" t="s">
        <v>174</v>
      </c>
      <c r="J27" s="85"/>
      <c r="K27" s="95">
        <v>1.1700000000000002</v>
      </c>
      <c r="L27" s="98" t="s">
        <v>178</v>
      </c>
      <c r="M27" s="99">
        <v>2.6000000000000002E-2</v>
      </c>
      <c r="N27" s="99">
        <v>3.7000000000000006E-3</v>
      </c>
      <c r="O27" s="95">
        <v>766312</v>
      </c>
      <c r="P27" s="97">
        <v>110.74</v>
      </c>
      <c r="Q27" s="95">
        <v>848.61387999999988</v>
      </c>
      <c r="R27" s="96">
        <v>2.3423085269943543E-4</v>
      </c>
      <c r="S27" s="96">
        <v>8.5121608733076167E-3</v>
      </c>
      <c r="T27" s="96">
        <f>Q27/'סכום נכסי הקרן'!$C$43</f>
        <v>1.3204998284914076E-3</v>
      </c>
    </row>
    <row r="28" spans="2:54">
      <c r="B28" s="88" t="s">
        <v>364</v>
      </c>
      <c r="C28" s="85" t="s">
        <v>365</v>
      </c>
      <c r="D28" s="98" t="s">
        <v>134</v>
      </c>
      <c r="E28" s="98" t="s">
        <v>330</v>
      </c>
      <c r="F28" s="85" t="s">
        <v>331</v>
      </c>
      <c r="G28" s="98" t="s">
        <v>332</v>
      </c>
      <c r="H28" s="85" t="s">
        <v>357</v>
      </c>
      <c r="I28" s="85" t="s">
        <v>174</v>
      </c>
      <c r="J28" s="85"/>
      <c r="K28" s="95">
        <v>4.0700000000000012</v>
      </c>
      <c r="L28" s="98" t="s">
        <v>178</v>
      </c>
      <c r="M28" s="99">
        <v>3.4000000000000002E-2</v>
      </c>
      <c r="N28" s="99">
        <v>5.1000000000000021E-3</v>
      </c>
      <c r="O28" s="95">
        <v>1245064</v>
      </c>
      <c r="P28" s="97">
        <v>116.82</v>
      </c>
      <c r="Q28" s="95">
        <v>1454.4838099999995</v>
      </c>
      <c r="R28" s="96">
        <v>6.6554447559662058E-4</v>
      </c>
      <c r="S28" s="96">
        <v>1.4589438695418682E-2</v>
      </c>
      <c r="T28" s="96">
        <f>Q28/'סכום נכסי הקרן'!$C$43</f>
        <v>2.2632738715616207E-3</v>
      </c>
    </row>
    <row r="29" spans="2:54">
      <c r="B29" s="88" t="s">
        <v>366</v>
      </c>
      <c r="C29" s="85" t="s">
        <v>367</v>
      </c>
      <c r="D29" s="98" t="s">
        <v>134</v>
      </c>
      <c r="E29" s="98" t="s">
        <v>330</v>
      </c>
      <c r="F29" s="85" t="s">
        <v>331</v>
      </c>
      <c r="G29" s="98" t="s">
        <v>332</v>
      </c>
      <c r="H29" s="85" t="s">
        <v>357</v>
      </c>
      <c r="I29" s="85" t="s">
        <v>174</v>
      </c>
      <c r="J29" s="85"/>
      <c r="K29" s="95">
        <v>0.84</v>
      </c>
      <c r="L29" s="98" t="s">
        <v>178</v>
      </c>
      <c r="M29" s="99">
        <v>4.4000000000000004E-2</v>
      </c>
      <c r="N29" s="99">
        <v>2.7000000000000001E-3</v>
      </c>
      <c r="O29" s="95">
        <v>789991.34</v>
      </c>
      <c r="P29" s="97">
        <v>124</v>
      </c>
      <c r="Q29" s="95">
        <v>979.58928000000003</v>
      </c>
      <c r="R29" s="96">
        <v>6.1427223070693101E-4</v>
      </c>
      <c r="S29" s="96">
        <v>9.8259311303364252E-3</v>
      </c>
      <c r="T29" s="96">
        <f>Q29/'סכום נכסי הקרן'!$C$43</f>
        <v>1.5243062913748496E-3</v>
      </c>
    </row>
    <row r="30" spans="2:54">
      <c r="B30" s="88" t="s">
        <v>368</v>
      </c>
      <c r="C30" s="85" t="s">
        <v>369</v>
      </c>
      <c r="D30" s="98" t="s">
        <v>134</v>
      </c>
      <c r="E30" s="98" t="s">
        <v>330</v>
      </c>
      <c r="F30" s="85" t="s">
        <v>338</v>
      </c>
      <c r="G30" s="98" t="s">
        <v>332</v>
      </c>
      <c r="H30" s="85" t="s">
        <v>357</v>
      </c>
      <c r="I30" s="85" t="s">
        <v>176</v>
      </c>
      <c r="J30" s="85"/>
      <c r="K30" s="95">
        <v>0.91000000000000014</v>
      </c>
      <c r="L30" s="98" t="s">
        <v>178</v>
      </c>
      <c r="M30" s="99">
        <v>3.9E-2</v>
      </c>
      <c r="N30" s="99">
        <v>6.0000000000000001E-3</v>
      </c>
      <c r="O30" s="95">
        <v>426175</v>
      </c>
      <c r="P30" s="97">
        <v>122.91</v>
      </c>
      <c r="Q30" s="95">
        <v>523.81169999999997</v>
      </c>
      <c r="R30" s="96">
        <v>2.9368206782496653E-4</v>
      </c>
      <c r="S30" s="96">
        <v>5.2541792714028519E-3</v>
      </c>
      <c r="T30" s="96">
        <f>Q30/'סכום נכסי הקרן'!$C$43</f>
        <v>8.1508596113440037E-4</v>
      </c>
    </row>
    <row r="31" spans="2:54">
      <c r="B31" s="88" t="s">
        <v>370</v>
      </c>
      <c r="C31" s="85" t="s">
        <v>371</v>
      </c>
      <c r="D31" s="98" t="s">
        <v>134</v>
      </c>
      <c r="E31" s="98" t="s">
        <v>330</v>
      </c>
      <c r="F31" s="85" t="s">
        <v>338</v>
      </c>
      <c r="G31" s="98" t="s">
        <v>332</v>
      </c>
      <c r="H31" s="85" t="s">
        <v>357</v>
      </c>
      <c r="I31" s="85" t="s">
        <v>176</v>
      </c>
      <c r="J31" s="85"/>
      <c r="K31" s="95">
        <v>3.0599999999999992</v>
      </c>
      <c r="L31" s="98" t="s">
        <v>178</v>
      </c>
      <c r="M31" s="99">
        <v>0.03</v>
      </c>
      <c r="N31" s="99">
        <v>3.7999999999999996E-3</v>
      </c>
      <c r="O31" s="95">
        <v>443285</v>
      </c>
      <c r="P31" s="97">
        <v>116.48</v>
      </c>
      <c r="Q31" s="95">
        <v>516.33838000000003</v>
      </c>
      <c r="R31" s="96">
        <v>9.2351041666666666E-4</v>
      </c>
      <c r="S31" s="96">
        <v>5.1792169079570563E-3</v>
      </c>
      <c r="T31" s="96">
        <f>Q31/'סכום נכסי הקרן'!$C$43</f>
        <v>8.0345697649151268E-4</v>
      </c>
    </row>
    <row r="32" spans="2:54">
      <c r="B32" s="88" t="s">
        <v>372</v>
      </c>
      <c r="C32" s="85" t="s">
        <v>373</v>
      </c>
      <c r="D32" s="98" t="s">
        <v>134</v>
      </c>
      <c r="E32" s="98" t="s">
        <v>330</v>
      </c>
      <c r="F32" s="85" t="s">
        <v>374</v>
      </c>
      <c r="G32" s="98" t="s">
        <v>375</v>
      </c>
      <c r="H32" s="85" t="s">
        <v>357</v>
      </c>
      <c r="I32" s="85" t="s">
        <v>176</v>
      </c>
      <c r="J32" s="85"/>
      <c r="K32" s="95">
        <v>4.67</v>
      </c>
      <c r="L32" s="98" t="s">
        <v>178</v>
      </c>
      <c r="M32" s="99">
        <v>6.5000000000000006E-3</v>
      </c>
      <c r="N32" s="99">
        <v>5.4000000000000003E-3</v>
      </c>
      <c r="O32" s="95">
        <v>877837.5</v>
      </c>
      <c r="P32" s="97">
        <v>99.39</v>
      </c>
      <c r="Q32" s="95">
        <v>872.48268999999993</v>
      </c>
      <c r="R32" s="96">
        <v>7.9714918284802202E-4</v>
      </c>
      <c r="S32" s="96">
        <v>8.7515808914840967E-3</v>
      </c>
      <c r="T32" s="96">
        <f>Q32/'סכום נכסי הקרן'!$C$43</f>
        <v>1.3576412897073071E-3</v>
      </c>
    </row>
    <row r="33" spans="2:20">
      <c r="B33" s="88" t="s">
        <v>376</v>
      </c>
      <c r="C33" s="85" t="s">
        <v>377</v>
      </c>
      <c r="D33" s="98" t="s">
        <v>134</v>
      </c>
      <c r="E33" s="98" t="s">
        <v>330</v>
      </c>
      <c r="F33" s="85" t="s">
        <v>374</v>
      </c>
      <c r="G33" s="98" t="s">
        <v>375</v>
      </c>
      <c r="H33" s="85" t="s">
        <v>357</v>
      </c>
      <c r="I33" s="85" t="s">
        <v>176</v>
      </c>
      <c r="J33" s="85"/>
      <c r="K33" s="95">
        <v>6.1899999999999995</v>
      </c>
      <c r="L33" s="98" t="s">
        <v>178</v>
      </c>
      <c r="M33" s="99">
        <v>1.6399999999999998E-2</v>
      </c>
      <c r="N33" s="99">
        <v>0.01</v>
      </c>
      <c r="O33" s="95">
        <v>1245624</v>
      </c>
      <c r="P33" s="97">
        <v>102.65</v>
      </c>
      <c r="Q33" s="95">
        <v>1295.3674000000001</v>
      </c>
      <c r="R33" s="96">
        <v>1.2392912218563141E-3</v>
      </c>
      <c r="S33" s="96">
        <v>1.2993395416580057E-2</v>
      </c>
      <c r="T33" s="96">
        <f>Q33/'סכום נכסי הקרן'!$C$43</f>
        <v>2.0156781191622282E-3</v>
      </c>
    </row>
    <row r="34" spans="2:20">
      <c r="B34" s="88" t="s">
        <v>378</v>
      </c>
      <c r="C34" s="85" t="s">
        <v>379</v>
      </c>
      <c r="D34" s="98" t="s">
        <v>134</v>
      </c>
      <c r="E34" s="98" t="s">
        <v>330</v>
      </c>
      <c r="F34" s="85" t="s">
        <v>347</v>
      </c>
      <c r="G34" s="98" t="s">
        <v>332</v>
      </c>
      <c r="H34" s="85" t="s">
        <v>357</v>
      </c>
      <c r="I34" s="85" t="s">
        <v>176</v>
      </c>
      <c r="J34" s="85"/>
      <c r="K34" s="95">
        <v>4.5699999999999994</v>
      </c>
      <c r="L34" s="98" t="s">
        <v>178</v>
      </c>
      <c r="M34" s="99">
        <v>0.04</v>
      </c>
      <c r="N34" s="99">
        <v>5.8999999999999999E-3</v>
      </c>
      <c r="O34" s="95">
        <v>1715391</v>
      </c>
      <c r="P34" s="97">
        <v>122.21</v>
      </c>
      <c r="Q34" s="95">
        <v>2096.3792400000002</v>
      </c>
      <c r="R34" s="96">
        <v>5.905641442300575E-4</v>
      </c>
      <c r="S34" s="96">
        <v>2.1028076210988161E-2</v>
      </c>
      <c r="T34" s="96">
        <f>Q34/'סכום נכסי הקרן'!$C$43</f>
        <v>3.2621059967496029E-3</v>
      </c>
    </row>
    <row r="35" spans="2:20">
      <c r="B35" s="88" t="s">
        <v>380</v>
      </c>
      <c r="C35" s="85" t="s">
        <v>381</v>
      </c>
      <c r="D35" s="98" t="s">
        <v>134</v>
      </c>
      <c r="E35" s="98" t="s">
        <v>330</v>
      </c>
      <c r="F35" s="85" t="s">
        <v>347</v>
      </c>
      <c r="G35" s="98" t="s">
        <v>332</v>
      </c>
      <c r="H35" s="85" t="s">
        <v>357</v>
      </c>
      <c r="I35" s="85" t="s">
        <v>176</v>
      </c>
      <c r="J35" s="85"/>
      <c r="K35" s="95">
        <v>0.96</v>
      </c>
      <c r="L35" s="98" t="s">
        <v>178</v>
      </c>
      <c r="M35" s="99">
        <v>4.7E-2</v>
      </c>
      <c r="N35" s="99">
        <v>5.0000000000000001E-3</v>
      </c>
      <c r="O35" s="95">
        <v>14504.580000000002</v>
      </c>
      <c r="P35" s="97">
        <v>126.69</v>
      </c>
      <c r="Q35" s="95">
        <v>18.375869999999999</v>
      </c>
      <c r="R35" s="96">
        <v>5.0765903085242295E-5</v>
      </c>
      <c r="S35" s="96">
        <v>1.8432218151674261E-4</v>
      </c>
      <c r="T35" s="96">
        <f>Q35/'סכום נכסי הקרן'!$C$43</f>
        <v>2.8594080011253649E-5</v>
      </c>
    </row>
    <row r="36" spans="2:20">
      <c r="B36" s="88" t="s">
        <v>382</v>
      </c>
      <c r="C36" s="85" t="s">
        <v>383</v>
      </c>
      <c r="D36" s="98" t="s">
        <v>134</v>
      </c>
      <c r="E36" s="98" t="s">
        <v>330</v>
      </c>
      <c r="F36" s="85" t="s">
        <v>347</v>
      </c>
      <c r="G36" s="98" t="s">
        <v>332</v>
      </c>
      <c r="H36" s="85" t="s">
        <v>357</v>
      </c>
      <c r="I36" s="85" t="s">
        <v>176</v>
      </c>
      <c r="J36" s="85"/>
      <c r="K36" s="95">
        <v>5.41</v>
      </c>
      <c r="L36" s="98" t="s">
        <v>178</v>
      </c>
      <c r="M36" s="99">
        <v>4.2000000000000003E-2</v>
      </c>
      <c r="N36" s="99">
        <v>7.000000000000001E-3</v>
      </c>
      <c r="O36" s="95">
        <v>78900</v>
      </c>
      <c r="P36" s="97">
        <v>121.37</v>
      </c>
      <c r="Q36" s="95">
        <v>95.760929999999988</v>
      </c>
      <c r="R36" s="96">
        <v>7.9079193452363049E-5</v>
      </c>
      <c r="S36" s="96">
        <v>9.6054573316376758E-4</v>
      </c>
      <c r="T36" s="96">
        <f>Q36/'סכום נכסי הקרן'!$C$43</f>
        <v>1.4901039756877143E-4</v>
      </c>
    </row>
    <row r="37" spans="2:20">
      <c r="B37" s="88" t="s">
        <v>384</v>
      </c>
      <c r="C37" s="85" t="s">
        <v>385</v>
      </c>
      <c r="D37" s="98" t="s">
        <v>134</v>
      </c>
      <c r="E37" s="98" t="s">
        <v>330</v>
      </c>
      <c r="F37" s="85" t="s">
        <v>386</v>
      </c>
      <c r="G37" s="98" t="s">
        <v>375</v>
      </c>
      <c r="H37" s="85" t="s">
        <v>387</v>
      </c>
      <c r="I37" s="85" t="s">
        <v>176</v>
      </c>
      <c r="J37" s="85"/>
      <c r="K37" s="95">
        <v>2.9999999999999996</v>
      </c>
      <c r="L37" s="98" t="s">
        <v>178</v>
      </c>
      <c r="M37" s="99">
        <v>1.6399999999999998E-2</v>
      </c>
      <c r="N37" s="99">
        <v>5.0999999999999986E-3</v>
      </c>
      <c r="O37" s="95">
        <v>217877.33</v>
      </c>
      <c r="P37" s="97">
        <v>102.45</v>
      </c>
      <c r="Q37" s="95">
        <v>223.21534000000003</v>
      </c>
      <c r="R37" s="96">
        <v>3.8795541715128074E-4</v>
      </c>
      <c r="S37" s="96">
        <v>2.2389981218196159E-3</v>
      </c>
      <c r="T37" s="96">
        <f>Q37/'סכום נכסי הקרן'!$C$43</f>
        <v>3.4733796504324358E-4</v>
      </c>
    </row>
    <row r="38" spans="2:20">
      <c r="B38" s="88" t="s">
        <v>388</v>
      </c>
      <c r="C38" s="85" t="s">
        <v>389</v>
      </c>
      <c r="D38" s="98" t="s">
        <v>134</v>
      </c>
      <c r="E38" s="98" t="s">
        <v>330</v>
      </c>
      <c r="F38" s="85" t="s">
        <v>390</v>
      </c>
      <c r="G38" s="98" t="s">
        <v>391</v>
      </c>
      <c r="H38" s="85" t="s">
        <v>387</v>
      </c>
      <c r="I38" s="85" t="s">
        <v>176</v>
      </c>
      <c r="J38" s="85"/>
      <c r="K38" s="95">
        <v>4.1499999999999995</v>
      </c>
      <c r="L38" s="98" t="s">
        <v>178</v>
      </c>
      <c r="M38" s="99">
        <v>3.7000000000000005E-2</v>
      </c>
      <c r="N38" s="99">
        <v>8.3999999999999995E-3</v>
      </c>
      <c r="O38" s="95">
        <v>1742850</v>
      </c>
      <c r="P38" s="97">
        <v>115.3</v>
      </c>
      <c r="Q38" s="95">
        <v>2009.50611</v>
      </c>
      <c r="R38" s="96">
        <v>6.0637075820287522E-4</v>
      </c>
      <c r="S38" s="96">
        <v>2.0156681015180419E-2</v>
      </c>
      <c r="T38" s="96">
        <f>Q38/'סכום נכסי הקרן'!$C$43</f>
        <v>3.1269256090973151E-3</v>
      </c>
    </row>
    <row r="39" spans="2:20">
      <c r="B39" s="88" t="s">
        <v>392</v>
      </c>
      <c r="C39" s="85" t="s">
        <v>393</v>
      </c>
      <c r="D39" s="98" t="s">
        <v>134</v>
      </c>
      <c r="E39" s="98" t="s">
        <v>330</v>
      </c>
      <c r="F39" s="85" t="s">
        <v>390</v>
      </c>
      <c r="G39" s="98" t="s">
        <v>391</v>
      </c>
      <c r="H39" s="85" t="s">
        <v>387</v>
      </c>
      <c r="I39" s="85" t="s">
        <v>176</v>
      </c>
      <c r="J39" s="85"/>
      <c r="K39" s="95">
        <v>7.580000000000001</v>
      </c>
      <c r="L39" s="98" t="s">
        <v>178</v>
      </c>
      <c r="M39" s="99">
        <v>2.2000000000000002E-2</v>
      </c>
      <c r="N39" s="99">
        <v>1.4500000000000002E-2</v>
      </c>
      <c r="O39" s="95">
        <v>486000</v>
      </c>
      <c r="P39" s="97">
        <v>104.84</v>
      </c>
      <c r="Q39" s="95">
        <v>509.52240999999998</v>
      </c>
      <c r="R39" s="96">
        <v>1.2149999999999999E-3</v>
      </c>
      <c r="S39" s="96">
        <v>5.1108482016289924E-3</v>
      </c>
      <c r="T39" s="96">
        <f>Q39/'סכום נכסי הקרן'!$C$43</f>
        <v>7.9285087231607463E-4</v>
      </c>
    </row>
    <row r="40" spans="2:20">
      <c r="B40" s="88" t="s">
        <v>394</v>
      </c>
      <c r="C40" s="85" t="s">
        <v>395</v>
      </c>
      <c r="D40" s="98" t="s">
        <v>134</v>
      </c>
      <c r="E40" s="98" t="s">
        <v>330</v>
      </c>
      <c r="F40" s="85" t="s">
        <v>356</v>
      </c>
      <c r="G40" s="98" t="s">
        <v>332</v>
      </c>
      <c r="H40" s="85" t="s">
        <v>387</v>
      </c>
      <c r="I40" s="85" t="s">
        <v>174</v>
      </c>
      <c r="J40" s="85"/>
      <c r="K40" s="95">
        <v>0.93999999999999984</v>
      </c>
      <c r="L40" s="98" t="s">
        <v>178</v>
      </c>
      <c r="M40" s="99">
        <v>3.85E-2</v>
      </c>
      <c r="N40" s="99">
        <v>5.1999999999999998E-3</v>
      </c>
      <c r="O40" s="95">
        <v>76450</v>
      </c>
      <c r="P40" s="97">
        <v>122.92</v>
      </c>
      <c r="Q40" s="95">
        <v>93.972350000000006</v>
      </c>
      <c r="R40" s="96">
        <v>2.0815068530447993E-4</v>
      </c>
      <c r="S40" s="96">
        <v>9.4260508777297997E-4</v>
      </c>
      <c r="T40" s="96">
        <f>Q40/'סכום נכסי הקרן'!$C$43</f>
        <v>1.4622724773006841E-4</v>
      </c>
    </row>
    <row r="41" spans="2:20">
      <c r="B41" s="88" t="s">
        <v>396</v>
      </c>
      <c r="C41" s="85" t="s">
        <v>397</v>
      </c>
      <c r="D41" s="98" t="s">
        <v>134</v>
      </c>
      <c r="E41" s="98" t="s">
        <v>330</v>
      </c>
      <c r="F41" s="85" t="s">
        <v>356</v>
      </c>
      <c r="G41" s="98" t="s">
        <v>332</v>
      </c>
      <c r="H41" s="85" t="s">
        <v>387</v>
      </c>
      <c r="I41" s="85" t="s">
        <v>174</v>
      </c>
      <c r="J41" s="85"/>
      <c r="K41" s="95">
        <v>2.5100000000000002</v>
      </c>
      <c r="L41" s="98" t="s">
        <v>178</v>
      </c>
      <c r="M41" s="99">
        <v>3.1E-2</v>
      </c>
      <c r="N41" s="99">
        <v>4.5999999999999991E-3</v>
      </c>
      <c r="O41" s="95">
        <v>380792</v>
      </c>
      <c r="P41" s="97">
        <v>112.96</v>
      </c>
      <c r="Q41" s="95">
        <v>430.14264000000003</v>
      </c>
      <c r="R41" s="96">
        <v>4.4273660687814138E-4</v>
      </c>
      <c r="S41" s="96">
        <v>4.3146163837777954E-3</v>
      </c>
      <c r="T41" s="96">
        <f>Q41/'סכום נכסי הקרן'!$C$43</f>
        <v>6.6933065288401995E-4</v>
      </c>
    </row>
    <row r="42" spans="2:20">
      <c r="B42" s="88" t="s">
        <v>398</v>
      </c>
      <c r="C42" s="85" t="s">
        <v>399</v>
      </c>
      <c r="D42" s="98" t="s">
        <v>134</v>
      </c>
      <c r="E42" s="98" t="s">
        <v>330</v>
      </c>
      <c r="F42" s="85" t="s">
        <v>356</v>
      </c>
      <c r="G42" s="98" t="s">
        <v>332</v>
      </c>
      <c r="H42" s="85" t="s">
        <v>387</v>
      </c>
      <c r="I42" s="85" t="s">
        <v>174</v>
      </c>
      <c r="J42" s="85"/>
      <c r="K42" s="95">
        <v>2.9499999999999997</v>
      </c>
      <c r="L42" s="98" t="s">
        <v>178</v>
      </c>
      <c r="M42" s="99">
        <v>2.7999999999999997E-2</v>
      </c>
      <c r="N42" s="99">
        <v>3.9000000000000003E-3</v>
      </c>
      <c r="O42" s="95">
        <v>681491</v>
      </c>
      <c r="P42" s="97">
        <v>107.89</v>
      </c>
      <c r="Q42" s="95">
        <v>754.47219999999993</v>
      </c>
      <c r="R42" s="96">
        <v>6.9290100077984168E-4</v>
      </c>
      <c r="S42" s="96">
        <v>7.5678572931641404E-3</v>
      </c>
      <c r="T42" s="96">
        <f>Q42/'סכום נכסי הקרן'!$C$43</f>
        <v>1.1740090919813084E-3</v>
      </c>
    </row>
    <row r="43" spans="2:20">
      <c r="B43" s="88" t="s">
        <v>400</v>
      </c>
      <c r="C43" s="85" t="s">
        <v>401</v>
      </c>
      <c r="D43" s="98" t="s">
        <v>134</v>
      </c>
      <c r="E43" s="98" t="s">
        <v>330</v>
      </c>
      <c r="F43" s="85" t="s">
        <v>331</v>
      </c>
      <c r="G43" s="98" t="s">
        <v>332</v>
      </c>
      <c r="H43" s="85" t="s">
        <v>387</v>
      </c>
      <c r="I43" s="85" t="s">
        <v>174</v>
      </c>
      <c r="J43" s="85"/>
      <c r="K43" s="95">
        <v>4.2300000000000004</v>
      </c>
      <c r="L43" s="98" t="s">
        <v>178</v>
      </c>
      <c r="M43" s="99">
        <v>0.04</v>
      </c>
      <c r="N43" s="99">
        <v>8.9000000000000017E-3</v>
      </c>
      <c r="O43" s="95">
        <v>1445715</v>
      </c>
      <c r="P43" s="97">
        <v>122.57</v>
      </c>
      <c r="Q43" s="95">
        <v>1772.01288</v>
      </c>
      <c r="R43" s="96">
        <v>1.070901586520869E-3</v>
      </c>
      <c r="S43" s="96">
        <v>1.7774466173158924E-2</v>
      </c>
      <c r="T43" s="96">
        <f>Q43/'סכום נכסי הקרן'!$C$43</f>
        <v>2.7573702943965109E-3</v>
      </c>
    </row>
    <row r="44" spans="2:20">
      <c r="B44" s="88" t="s">
        <v>402</v>
      </c>
      <c r="C44" s="85" t="s">
        <v>403</v>
      </c>
      <c r="D44" s="98" t="s">
        <v>134</v>
      </c>
      <c r="E44" s="98" t="s">
        <v>330</v>
      </c>
      <c r="F44" s="85" t="s">
        <v>404</v>
      </c>
      <c r="G44" s="98" t="s">
        <v>405</v>
      </c>
      <c r="H44" s="85" t="s">
        <v>387</v>
      </c>
      <c r="I44" s="85" t="s">
        <v>176</v>
      </c>
      <c r="J44" s="85"/>
      <c r="K44" s="95">
        <v>2.87</v>
      </c>
      <c r="L44" s="98" t="s">
        <v>178</v>
      </c>
      <c r="M44" s="99">
        <v>4.6500000000000007E-2</v>
      </c>
      <c r="N44" s="99">
        <v>5.7000000000000002E-3</v>
      </c>
      <c r="O44" s="95">
        <v>8476.1299999999992</v>
      </c>
      <c r="P44" s="97">
        <v>136.16</v>
      </c>
      <c r="Q44" s="95">
        <v>11.5411</v>
      </c>
      <c r="R44" s="96">
        <v>5.5765439946025979E-5</v>
      </c>
      <c r="S44" s="96">
        <v>1.1576489870155145E-4</v>
      </c>
      <c r="T44" s="96">
        <f>Q44/'סכום נכסי הקרן'!$C$43</f>
        <v>1.7958721781220671E-5</v>
      </c>
    </row>
    <row r="45" spans="2:20">
      <c r="B45" s="88" t="s">
        <v>406</v>
      </c>
      <c r="C45" s="85" t="s">
        <v>407</v>
      </c>
      <c r="D45" s="98" t="s">
        <v>134</v>
      </c>
      <c r="E45" s="98" t="s">
        <v>330</v>
      </c>
      <c r="F45" s="85" t="s">
        <v>408</v>
      </c>
      <c r="G45" s="98" t="s">
        <v>375</v>
      </c>
      <c r="H45" s="85" t="s">
        <v>387</v>
      </c>
      <c r="I45" s="85" t="s">
        <v>176</v>
      </c>
      <c r="J45" s="85"/>
      <c r="K45" s="95">
        <v>3.03</v>
      </c>
      <c r="L45" s="98" t="s">
        <v>178</v>
      </c>
      <c r="M45" s="99">
        <v>3.6400000000000002E-2</v>
      </c>
      <c r="N45" s="99">
        <v>1.0299999999999998E-2</v>
      </c>
      <c r="O45" s="95">
        <v>28000</v>
      </c>
      <c r="P45" s="97">
        <v>117.63</v>
      </c>
      <c r="Q45" s="95">
        <v>32.936410000000002</v>
      </c>
      <c r="R45" s="96">
        <v>2.1768707482993198E-4</v>
      </c>
      <c r="S45" s="96">
        <v>3.3037406895727157E-4</v>
      </c>
      <c r="T45" s="96">
        <f>Q45/'סכום נכסי הקרן'!$C$43</f>
        <v>5.1251251931117001E-5</v>
      </c>
    </row>
    <row r="46" spans="2:20">
      <c r="B46" s="88" t="s">
        <v>409</v>
      </c>
      <c r="C46" s="85" t="s">
        <v>410</v>
      </c>
      <c r="D46" s="98" t="s">
        <v>134</v>
      </c>
      <c r="E46" s="98" t="s">
        <v>330</v>
      </c>
      <c r="F46" s="85" t="s">
        <v>331</v>
      </c>
      <c r="G46" s="98" t="s">
        <v>332</v>
      </c>
      <c r="H46" s="85" t="s">
        <v>387</v>
      </c>
      <c r="I46" s="85" t="s">
        <v>174</v>
      </c>
      <c r="J46" s="85"/>
      <c r="K46" s="95">
        <v>3.7500000000000004</v>
      </c>
      <c r="L46" s="98" t="s">
        <v>178</v>
      </c>
      <c r="M46" s="99">
        <v>0.05</v>
      </c>
      <c r="N46" s="99">
        <v>8.8000000000000005E-3</v>
      </c>
      <c r="O46" s="95">
        <v>645044</v>
      </c>
      <c r="P46" s="97">
        <v>127.61</v>
      </c>
      <c r="Q46" s="95">
        <v>823.14071999999999</v>
      </c>
      <c r="R46" s="96">
        <v>6.4504464504464508E-4</v>
      </c>
      <c r="S46" s="96">
        <v>8.2566481590075572E-3</v>
      </c>
      <c r="T46" s="96">
        <f>Q46/'סכום נכסי הקרן'!$C$43</f>
        <v>1.2808618916111693E-3</v>
      </c>
    </row>
    <row r="47" spans="2:20">
      <c r="B47" s="88" t="s">
        <v>411</v>
      </c>
      <c r="C47" s="85" t="s">
        <v>412</v>
      </c>
      <c r="D47" s="98" t="s">
        <v>134</v>
      </c>
      <c r="E47" s="98" t="s">
        <v>330</v>
      </c>
      <c r="F47" s="85" t="s">
        <v>413</v>
      </c>
      <c r="G47" s="98" t="s">
        <v>375</v>
      </c>
      <c r="H47" s="85" t="s">
        <v>387</v>
      </c>
      <c r="I47" s="85" t="s">
        <v>176</v>
      </c>
      <c r="J47" s="85"/>
      <c r="K47" s="95">
        <v>5.919999999999999</v>
      </c>
      <c r="L47" s="98" t="s">
        <v>178</v>
      </c>
      <c r="M47" s="99">
        <v>3.0499999999999999E-2</v>
      </c>
      <c r="N47" s="99">
        <v>1.24E-2</v>
      </c>
      <c r="O47" s="95">
        <v>350920.88</v>
      </c>
      <c r="P47" s="97">
        <v>112.05</v>
      </c>
      <c r="Q47" s="95">
        <v>393.20688000000001</v>
      </c>
      <c r="R47" s="96">
        <v>1.2709831210156019E-3</v>
      </c>
      <c r="S47" s="96">
        <v>3.9441261779165852E-3</v>
      </c>
      <c r="T47" s="96">
        <f>Q47/'סכום נכסי הקרן'!$C$43</f>
        <v>6.1185614546116257E-4</v>
      </c>
    </row>
    <row r="48" spans="2:20">
      <c r="B48" s="88" t="s">
        <v>414</v>
      </c>
      <c r="C48" s="85" t="s">
        <v>415</v>
      </c>
      <c r="D48" s="98" t="s">
        <v>134</v>
      </c>
      <c r="E48" s="98" t="s">
        <v>330</v>
      </c>
      <c r="F48" s="85" t="s">
        <v>413</v>
      </c>
      <c r="G48" s="98" t="s">
        <v>375</v>
      </c>
      <c r="H48" s="85" t="s">
        <v>387</v>
      </c>
      <c r="I48" s="85" t="s">
        <v>176</v>
      </c>
      <c r="J48" s="85"/>
      <c r="K48" s="95">
        <v>3.2200000000000006</v>
      </c>
      <c r="L48" s="98" t="s">
        <v>178</v>
      </c>
      <c r="M48" s="99">
        <v>0.03</v>
      </c>
      <c r="N48" s="99">
        <v>8.8000000000000005E-3</v>
      </c>
      <c r="O48" s="95">
        <v>864978.11</v>
      </c>
      <c r="P48" s="97">
        <v>114.33</v>
      </c>
      <c r="Q48" s="95">
        <v>988.92948999999999</v>
      </c>
      <c r="R48" s="96">
        <v>7.6405627254501698E-4</v>
      </c>
      <c r="S48" s="96">
        <v>9.9196196404872095E-3</v>
      </c>
      <c r="T48" s="96">
        <f>Q48/'סכום נכסי הקרן'!$C$43</f>
        <v>1.5388402814423626E-3</v>
      </c>
    </row>
    <row r="49" spans="2:20">
      <c r="B49" s="88" t="s">
        <v>416</v>
      </c>
      <c r="C49" s="85" t="s">
        <v>417</v>
      </c>
      <c r="D49" s="98" t="s">
        <v>134</v>
      </c>
      <c r="E49" s="98" t="s">
        <v>330</v>
      </c>
      <c r="F49" s="85" t="s">
        <v>347</v>
      </c>
      <c r="G49" s="98" t="s">
        <v>332</v>
      </c>
      <c r="H49" s="85" t="s">
        <v>387</v>
      </c>
      <c r="I49" s="85" t="s">
        <v>176</v>
      </c>
      <c r="J49" s="85"/>
      <c r="K49" s="95">
        <v>3.6100000000000003</v>
      </c>
      <c r="L49" s="98" t="s">
        <v>178</v>
      </c>
      <c r="M49" s="99">
        <v>6.5000000000000002E-2</v>
      </c>
      <c r="N49" s="99">
        <v>9.1000000000000022E-3</v>
      </c>
      <c r="O49" s="95">
        <v>893611</v>
      </c>
      <c r="P49" s="97">
        <v>133.83000000000001</v>
      </c>
      <c r="Q49" s="95">
        <v>1211.8551499999999</v>
      </c>
      <c r="R49" s="96">
        <v>5.6737206349206351E-4</v>
      </c>
      <c r="S49" s="96">
        <v>1.2155712079498785E-2</v>
      </c>
      <c r="T49" s="96">
        <f>Q49/'סכום נכסי הקרן'!$C$43</f>
        <v>1.8857274850741647E-3</v>
      </c>
    </row>
    <row r="50" spans="2:20">
      <c r="B50" s="88" t="s">
        <v>418</v>
      </c>
      <c r="C50" s="85" t="s">
        <v>419</v>
      </c>
      <c r="D50" s="98" t="s">
        <v>134</v>
      </c>
      <c r="E50" s="98" t="s">
        <v>330</v>
      </c>
      <c r="F50" s="85" t="s">
        <v>420</v>
      </c>
      <c r="G50" s="98" t="s">
        <v>405</v>
      </c>
      <c r="H50" s="85" t="s">
        <v>387</v>
      </c>
      <c r="I50" s="85" t="s">
        <v>174</v>
      </c>
      <c r="J50" s="85"/>
      <c r="K50" s="95">
        <v>1.1500000000000001</v>
      </c>
      <c r="L50" s="98" t="s">
        <v>178</v>
      </c>
      <c r="M50" s="99">
        <v>4.4000000000000004E-2</v>
      </c>
      <c r="N50" s="99">
        <v>7.9999999999999984E-3</v>
      </c>
      <c r="O50" s="95">
        <v>3215</v>
      </c>
      <c r="P50" s="97">
        <v>113.7</v>
      </c>
      <c r="Q50" s="95">
        <v>3.6554499999999996</v>
      </c>
      <c r="R50" s="96">
        <v>1.7887225367038772E-5</v>
      </c>
      <c r="S50" s="96">
        <v>3.6666591482491808E-5</v>
      </c>
      <c r="T50" s="96">
        <f>Q50/'סכום נכסי הקרן'!$C$43</f>
        <v>5.6881241419936662E-6</v>
      </c>
    </row>
    <row r="51" spans="2:20">
      <c r="B51" s="88" t="s">
        <v>421</v>
      </c>
      <c r="C51" s="85" t="s">
        <v>422</v>
      </c>
      <c r="D51" s="98" t="s">
        <v>134</v>
      </c>
      <c r="E51" s="98" t="s">
        <v>330</v>
      </c>
      <c r="F51" s="85" t="s">
        <v>423</v>
      </c>
      <c r="G51" s="98" t="s">
        <v>424</v>
      </c>
      <c r="H51" s="85" t="s">
        <v>387</v>
      </c>
      <c r="I51" s="85" t="s">
        <v>174</v>
      </c>
      <c r="J51" s="85"/>
      <c r="K51" s="95">
        <v>1.06</v>
      </c>
      <c r="L51" s="98" t="s">
        <v>178</v>
      </c>
      <c r="M51" s="99">
        <v>4.0999999999999995E-2</v>
      </c>
      <c r="N51" s="99">
        <v>3.8999999999999994E-3</v>
      </c>
      <c r="O51" s="95">
        <v>90693.2</v>
      </c>
      <c r="P51" s="97">
        <v>126.24</v>
      </c>
      <c r="Q51" s="95">
        <v>114.49111000000001</v>
      </c>
      <c r="R51" s="96">
        <v>3.0489132681882212E-4</v>
      </c>
      <c r="S51" s="96">
        <v>1.1484218793163725E-3</v>
      </c>
      <c r="T51" s="96">
        <f>Q51/'סכום נכסי הקרן'!$C$43</f>
        <v>1.7815580758447045E-4</v>
      </c>
    </row>
    <row r="52" spans="2:20">
      <c r="B52" s="88" t="s">
        <v>425</v>
      </c>
      <c r="C52" s="85" t="s">
        <v>426</v>
      </c>
      <c r="D52" s="98" t="s">
        <v>134</v>
      </c>
      <c r="E52" s="98" t="s">
        <v>330</v>
      </c>
      <c r="F52" s="85" t="s">
        <v>427</v>
      </c>
      <c r="G52" s="98" t="s">
        <v>428</v>
      </c>
      <c r="H52" s="85" t="s">
        <v>429</v>
      </c>
      <c r="I52" s="85" t="s">
        <v>176</v>
      </c>
      <c r="J52" s="85"/>
      <c r="K52" s="95">
        <v>9.1400000000000023</v>
      </c>
      <c r="L52" s="98" t="s">
        <v>178</v>
      </c>
      <c r="M52" s="99">
        <v>5.1500000000000004E-2</v>
      </c>
      <c r="N52" s="99">
        <v>4.5300000000000021E-2</v>
      </c>
      <c r="O52" s="95">
        <v>991811</v>
      </c>
      <c r="P52" s="97">
        <v>126.79</v>
      </c>
      <c r="Q52" s="95">
        <v>1257.51713</v>
      </c>
      <c r="R52" s="96">
        <v>2.7930297249636863E-4</v>
      </c>
      <c r="S52" s="96">
        <v>1.2613732067993147E-2</v>
      </c>
      <c r="T52" s="96">
        <f>Q52/'סכום נכסי הקרן'!$C$43</f>
        <v>1.9567805731506619E-3</v>
      </c>
    </row>
    <row r="53" spans="2:20">
      <c r="B53" s="88" t="s">
        <v>430</v>
      </c>
      <c r="C53" s="85" t="s">
        <v>431</v>
      </c>
      <c r="D53" s="98" t="s">
        <v>134</v>
      </c>
      <c r="E53" s="98" t="s">
        <v>330</v>
      </c>
      <c r="F53" s="85" t="s">
        <v>432</v>
      </c>
      <c r="G53" s="98" t="s">
        <v>375</v>
      </c>
      <c r="H53" s="85" t="s">
        <v>429</v>
      </c>
      <c r="I53" s="85" t="s">
        <v>174</v>
      </c>
      <c r="J53" s="85"/>
      <c r="K53" s="95">
        <v>1.98</v>
      </c>
      <c r="L53" s="98" t="s">
        <v>178</v>
      </c>
      <c r="M53" s="99">
        <v>4.9500000000000002E-2</v>
      </c>
      <c r="N53" s="99">
        <v>7.4999999999999997E-3</v>
      </c>
      <c r="O53" s="95">
        <v>61287.32</v>
      </c>
      <c r="P53" s="97">
        <v>127.17</v>
      </c>
      <c r="Q53" s="95">
        <v>81.501530000000002</v>
      </c>
      <c r="R53" s="96">
        <v>1.5838435824950471E-4</v>
      </c>
      <c r="S53" s="96">
        <v>8.1751447994311258E-4</v>
      </c>
      <c r="T53" s="96">
        <f>Q53/'סכום נכסי הקרן'!$C$43</f>
        <v>1.2682181958511841E-4</v>
      </c>
    </row>
    <row r="54" spans="2:20">
      <c r="B54" s="88" t="s">
        <v>433</v>
      </c>
      <c r="C54" s="85" t="s">
        <v>434</v>
      </c>
      <c r="D54" s="98" t="s">
        <v>134</v>
      </c>
      <c r="E54" s="98" t="s">
        <v>330</v>
      </c>
      <c r="F54" s="85" t="s">
        <v>432</v>
      </c>
      <c r="G54" s="98" t="s">
        <v>375</v>
      </c>
      <c r="H54" s="85" t="s">
        <v>429</v>
      </c>
      <c r="I54" s="85" t="s">
        <v>174</v>
      </c>
      <c r="J54" s="85"/>
      <c r="K54" s="95">
        <v>4.45</v>
      </c>
      <c r="L54" s="98" t="s">
        <v>178</v>
      </c>
      <c r="M54" s="99">
        <v>4.8000000000000001E-2</v>
      </c>
      <c r="N54" s="99">
        <v>1.1899999999999999E-2</v>
      </c>
      <c r="O54" s="95">
        <v>656010</v>
      </c>
      <c r="P54" s="97">
        <v>117.5</v>
      </c>
      <c r="Q54" s="95">
        <v>802.51445999999999</v>
      </c>
      <c r="R54" s="96">
        <v>5.6574728385074848E-4</v>
      </c>
      <c r="S54" s="96">
        <v>8.0497530710617066E-3</v>
      </c>
      <c r="T54" s="96">
        <f>Q54/'סכום נכסי הקרן'!$C$43</f>
        <v>1.2487660545828861E-3</v>
      </c>
    </row>
    <row r="55" spans="2:20">
      <c r="B55" s="88" t="s">
        <v>435</v>
      </c>
      <c r="C55" s="85" t="s">
        <v>436</v>
      </c>
      <c r="D55" s="98" t="s">
        <v>134</v>
      </c>
      <c r="E55" s="98" t="s">
        <v>330</v>
      </c>
      <c r="F55" s="85" t="s">
        <v>432</v>
      </c>
      <c r="G55" s="98" t="s">
        <v>375</v>
      </c>
      <c r="H55" s="85" t="s">
        <v>429</v>
      </c>
      <c r="I55" s="85" t="s">
        <v>174</v>
      </c>
      <c r="J55" s="85"/>
      <c r="K55" s="95">
        <v>2.4000000000000004</v>
      </c>
      <c r="L55" s="98" t="s">
        <v>178</v>
      </c>
      <c r="M55" s="99">
        <v>4.9000000000000002E-2</v>
      </c>
      <c r="N55" s="99">
        <v>8.1000000000000013E-3</v>
      </c>
      <c r="O55" s="95">
        <v>188138.21</v>
      </c>
      <c r="P55" s="97">
        <v>120.27</v>
      </c>
      <c r="Q55" s="95">
        <v>226.27382999999998</v>
      </c>
      <c r="R55" s="96">
        <v>3.7987817182639545E-4</v>
      </c>
      <c r="S55" s="96">
        <v>2.2696768079959509E-3</v>
      </c>
      <c r="T55" s="96">
        <f>Q55/'סכום נכסי הקרן'!$C$43</f>
        <v>3.5209717958784026E-4</v>
      </c>
    </row>
    <row r="56" spans="2:20">
      <c r="B56" s="88" t="s">
        <v>437</v>
      </c>
      <c r="C56" s="85" t="s">
        <v>438</v>
      </c>
      <c r="D56" s="98" t="s">
        <v>134</v>
      </c>
      <c r="E56" s="98" t="s">
        <v>330</v>
      </c>
      <c r="F56" s="85" t="s">
        <v>356</v>
      </c>
      <c r="G56" s="98" t="s">
        <v>332</v>
      </c>
      <c r="H56" s="85" t="s">
        <v>429</v>
      </c>
      <c r="I56" s="85" t="s">
        <v>174</v>
      </c>
      <c r="J56" s="85"/>
      <c r="K56" s="95">
        <v>0.76</v>
      </c>
      <c r="L56" s="98" t="s">
        <v>178</v>
      </c>
      <c r="M56" s="99">
        <v>4.2999999999999997E-2</v>
      </c>
      <c r="N56" s="99">
        <v>1.26E-2</v>
      </c>
      <c r="O56" s="95">
        <v>67591.990000000005</v>
      </c>
      <c r="P56" s="97">
        <v>119.4</v>
      </c>
      <c r="Q56" s="95">
        <v>80.704819999999998</v>
      </c>
      <c r="R56" s="96">
        <v>9.6559792594700527E-4</v>
      </c>
      <c r="S56" s="96">
        <v>8.0952294946122494E-4</v>
      </c>
      <c r="T56" s="96">
        <f>Q56/'סכום נכסי הקרן'!$C$43</f>
        <v>1.2558208565764906E-4</v>
      </c>
    </row>
    <row r="57" spans="2:20">
      <c r="B57" s="88" t="s">
        <v>439</v>
      </c>
      <c r="C57" s="85" t="s">
        <v>440</v>
      </c>
      <c r="D57" s="98" t="s">
        <v>134</v>
      </c>
      <c r="E57" s="98" t="s">
        <v>330</v>
      </c>
      <c r="F57" s="85" t="s">
        <v>441</v>
      </c>
      <c r="G57" s="98" t="s">
        <v>375</v>
      </c>
      <c r="H57" s="85" t="s">
        <v>429</v>
      </c>
      <c r="I57" s="85" t="s">
        <v>176</v>
      </c>
      <c r="J57" s="85"/>
      <c r="K57" s="95">
        <v>1.9499999999999997</v>
      </c>
      <c r="L57" s="98" t="s">
        <v>178</v>
      </c>
      <c r="M57" s="99">
        <v>4.8000000000000001E-2</v>
      </c>
      <c r="N57" s="99">
        <v>1.1399999999999999E-2</v>
      </c>
      <c r="O57" s="95">
        <v>47509.04</v>
      </c>
      <c r="P57" s="97">
        <v>113.85</v>
      </c>
      <c r="Q57" s="95">
        <v>54.089040000000004</v>
      </c>
      <c r="R57" s="96">
        <v>1.6625503919372902E-4</v>
      </c>
      <c r="S57" s="96">
        <v>5.4254899762277119E-4</v>
      </c>
      <c r="T57" s="96">
        <f>Q57/'סכום נכסי הקרן'!$C$43</f>
        <v>8.4166155806059752E-5</v>
      </c>
    </row>
    <row r="58" spans="2:20">
      <c r="B58" s="88" t="s">
        <v>442</v>
      </c>
      <c r="C58" s="85" t="s">
        <v>443</v>
      </c>
      <c r="D58" s="98" t="s">
        <v>134</v>
      </c>
      <c r="E58" s="98" t="s">
        <v>330</v>
      </c>
      <c r="F58" s="85" t="s">
        <v>441</v>
      </c>
      <c r="G58" s="98" t="s">
        <v>375</v>
      </c>
      <c r="H58" s="85" t="s">
        <v>429</v>
      </c>
      <c r="I58" s="85" t="s">
        <v>176</v>
      </c>
      <c r="J58" s="85"/>
      <c r="K58" s="95">
        <v>5.25</v>
      </c>
      <c r="L58" s="98" t="s">
        <v>178</v>
      </c>
      <c r="M58" s="99">
        <v>3.2899999999999999E-2</v>
      </c>
      <c r="N58" s="99">
        <v>1.6800000000000002E-2</v>
      </c>
      <c r="O58" s="95">
        <v>215375.31999999995</v>
      </c>
      <c r="P58" s="97">
        <v>108.53</v>
      </c>
      <c r="Q58" s="95">
        <v>233.74682999999999</v>
      </c>
      <c r="R58" s="96">
        <v>9.7897872727272699E-4</v>
      </c>
      <c r="S58" s="96">
        <v>2.3446359616292006E-3</v>
      </c>
      <c r="T58" s="96">
        <f>Q58/'סכום נכסי הקרן'!$C$43</f>
        <v>3.6372566628937325E-4</v>
      </c>
    </row>
    <row r="59" spans="2:20">
      <c r="B59" s="88" t="s">
        <v>444</v>
      </c>
      <c r="C59" s="85" t="s">
        <v>445</v>
      </c>
      <c r="D59" s="98" t="s">
        <v>134</v>
      </c>
      <c r="E59" s="98" t="s">
        <v>330</v>
      </c>
      <c r="F59" s="85" t="s">
        <v>446</v>
      </c>
      <c r="G59" s="98" t="s">
        <v>375</v>
      </c>
      <c r="H59" s="85" t="s">
        <v>429</v>
      </c>
      <c r="I59" s="85" t="s">
        <v>176</v>
      </c>
      <c r="J59" s="85"/>
      <c r="K59" s="95">
        <v>1.2199999999999998</v>
      </c>
      <c r="L59" s="98" t="s">
        <v>178</v>
      </c>
      <c r="M59" s="99">
        <v>4.5499999999999999E-2</v>
      </c>
      <c r="N59" s="99">
        <v>6.5000000000000006E-3</v>
      </c>
      <c r="O59" s="95">
        <v>64089.600000000006</v>
      </c>
      <c r="P59" s="97">
        <v>126.95</v>
      </c>
      <c r="Q59" s="95">
        <v>81.361740000000012</v>
      </c>
      <c r="R59" s="96">
        <v>2.2658992236002887E-4</v>
      </c>
      <c r="S59" s="96">
        <v>8.1611229339334794E-4</v>
      </c>
      <c r="T59" s="96">
        <f>Q59/'סכום נכסי הקרן'!$C$43</f>
        <v>1.2660429701640341E-4</v>
      </c>
    </row>
    <row r="60" spans="2:20">
      <c r="B60" s="88" t="s">
        <v>447</v>
      </c>
      <c r="C60" s="85" t="s">
        <v>448</v>
      </c>
      <c r="D60" s="98" t="s">
        <v>134</v>
      </c>
      <c r="E60" s="98" t="s">
        <v>330</v>
      </c>
      <c r="F60" s="85" t="s">
        <v>446</v>
      </c>
      <c r="G60" s="98" t="s">
        <v>375</v>
      </c>
      <c r="H60" s="85" t="s">
        <v>429</v>
      </c>
      <c r="I60" s="85" t="s">
        <v>176</v>
      </c>
      <c r="J60" s="85"/>
      <c r="K60" s="95">
        <v>6.2799999999999994</v>
      </c>
      <c r="L60" s="98" t="s">
        <v>178</v>
      </c>
      <c r="M60" s="99">
        <v>4.7500000000000001E-2</v>
      </c>
      <c r="N60" s="99">
        <v>1.7000000000000001E-2</v>
      </c>
      <c r="O60" s="95">
        <v>1245449</v>
      </c>
      <c r="P60" s="97">
        <v>146</v>
      </c>
      <c r="Q60" s="95">
        <v>1818.3556000000001</v>
      </c>
      <c r="R60" s="96">
        <v>7.8592248234205029E-4</v>
      </c>
      <c r="S60" s="96">
        <v>1.8239314436006866E-2</v>
      </c>
      <c r="T60" s="96">
        <f>Q60/'סכום נכסי הקרן'!$C$43</f>
        <v>2.8294826593413614E-3</v>
      </c>
    </row>
    <row r="61" spans="2:20">
      <c r="B61" s="88" t="s">
        <v>449</v>
      </c>
      <c r="C61" s="85" t="s">
        <v>450</v>
      </c>
      <c r="D61" s="98" t="s">
        <v>134</v>
      </c>
      <c r="E61" s="98" t="s">
        <v>330</v>
      </c>
      <c r="F61" s="85" t="s">
        <v>451</v>
      </c>
      <c r="G61" s="98" t="s">
        <v>375</v>
      </c>
      <c r="H61" s="85" t="s">
        <v>429</v>
      </c>
      <c r="I61" s="85" t="s">
        <v>176</v>
      </c>
      <c r="J61" s="85"/>
      <c r="K61" s="95">
        <v>1.7</v>
      </c>
      <c r="L61" s="98" t="s">
        <v>178</v>
      </c>
      <c r="M61" s="99">
        <v>4.9500000000000002E-2</v>
      </c>
      <c r="N61" s="99">
        <v>1.1700000000000002E-2</v>
      </c>
      <c r="O61" s="95">
        <v>19503.52</v>
      </c>
      <c r="P61" s="97">
        <v>130.72</v>
      </c>
      <c r="Q61" s="95">
        <v>25.495000000000001</v>
      </c>
      <c r="R61" s="96">
        <v>3.8504390745729951E-5</v>
      </c>
      <c r="S61" s="96">
        <v>2.5573178400638193E-4</v>
      </c>
      <c r="T61" s="96">
        <f>Q61/'סכום נכסי הקרן'!$C$43</f>
        <v>3.967192137770412E-5</v>
      </c>
    </row>
    <row r="62" spans="2:20">
      <c r="B62" s="88" t="s">
        <v>452</v>
      </c>
      <c r="C62" s="85" t="s">
        <v>453</v>
      </c>
      <c r="D62" s="98" t="s">
        <v>134</v>
      </c>
      <c r="E62" s="98" t="s">
        <v>330</v>
      </c>
      <c r="F62" s="85" t="s">
        <v>451</v>
      </c>
      <c r="G62" s="98" t="s">
        <v>375</v>
      </c>
      <c r="H62" s="85" t="s">
        <v>429</v>
      </c>
      <c r="I62" s="85" t="s">
        <v>176</v>
      </c>
      <c r="J62" s="85"/>
      <c r="K62" s="95">
        <v>2.8799999999999994</v>
      </c>
      <c r="L62" s="98" t="s">
        <v>178</v>
      </c>
      <c r="M62" s="99">
        <v>6.5000000000000002E-2</v>
      </c>
      <c r="N62" s="99">
        <v>8.8999999999999982E-3</v>
      </c>
      <c r="O62" s="95">
        <v>467288.62</v>
      </c>
      <c r="P62" s="97">
        <v>132.87</v>
      </c>
      <c r="Q62" s="95">
        <v>620.88637000000006</v>
      </c>
      <c r="R62" s="96">
        <v>6.6243538623954399E-4</v>
      </c>
      <c r="S62" s="96">
        <v>6.2279026893644453E-3</v>
      </c>
      <c r="T62" s="96">
        <f>Q62/'סכום נכסי הקרן'!$C$43</f>
        <v>9.6614062581400716E-4</v>
      </c>
    </row>
    <row r="63" spans="2:20">
      <c r="B63" s="88" t="s">
        <v>454</v>
      </c>
      <c r="C63" s="85" t="s">
        <v>455</v>
      </c>
      <c r="D63" s="98" t="s">
        <v>134</v>
      </c>
      <c r="E63" s="98" t="s">
        <v>330</v>
      </c>
      <c r="F63" s="85" t="s">
        <v>451</v>
      </c>
      <c r="G63" s="98" t="s">
        <v>375</v>
      </c>
      <c r="H63" s="85" t="s">
        <v>429</v>
      </c>
      <c r="I63" s="85" t="s">
        <v>176</v>
      </c>
      <c r="J63" s="85"/>
      <c r="K63" s="95">
        <v>3.5800000000000005</v>
      </c>
      <c r="L63" s="98" t="s">
        <v>178</v>
      </c>
      <c r="M63" s="99">
        <v>5.0999999999999997E-2</v>
      </c>
      <c r="N63" s="99">
        <v>1.72E-2</v>
      </c>
      <c r="O63" s="95">
        <v>618734</v>
      </c>
      <c r="P63" s="97">
        <v>133.32</v>
      </c>
      <c r="Q63" s="95">
        <v>824.89612</v>
      </c>
      <c r="R63" s="96">
        <v>2.9904288948552805E-4</v>
      </c>
      <c r="S63" s="96">
        <v>8.2742559869598935E-3</v>
      </c>
      <c r="T63" s="96">
        <f>Q63/'סכום נכסי הקרן'!$C$43</f>
        <v>1.2835934111556455E-3</v>
      </c>
    </row>
    <row r="64" spans="2:20">
      <c r="B64" s="88" t="s">
        <v>456</v>
      </c>
      <c r="C64" s="85" t="s">
        <v>457</v>
      </c>
      <c r="D64" s="98" t="s">
        <v>134</v>
      </c>
      <c r="E64" s="98" t="s">
        <v>330</v>
      </c>
      <c r="F64" s="85" t="s">
        <v>451</v>
      </c>
      <c r="G64" s="98" t="s">
        <v>375</v>
      </c>
      <c r="H64" s="85" t="s">
        <v>429</v>
      </c>
      <c r="I64" s="85" t="s">
        <v>176</v>
      </c>
      <c r="J64" s="85"/>
      <c r="K64" s="95">
        <v>1.9199999999999997</v>
      </c>
      <c r="L64" s="98" t="s">
        <v>178</v>
      </c>
      <c r="M64" s="99">
        <v>5.2999999999999999E-2</v>
      </c>
      <c r="N64" s="99">
        <v>1.1599999999999999E-2</v>
      </c>
      <c r="O64" s="95">
        <v>59662.01</v>
      </c>
      <c r="P64" s="97">
        <v>125.49</v>
      </c>
      <c r="Q64" s="95">
        <v>74.869860000000003</v>
      </c>
      <c r="R64" s="96">
        <v>1.2443492055996916E-4</v>
      </c>
      <c r="S64" s="96">
        <v>7.5099442502875281E-4</v>
      </c>
      <c r="T64" s="96">
        <f>Q64/'סכום נכסי הקרן'!$C$43</f>
        <v>1.1650249850871601E-4</v>
      </c>
    </row>
    <row r="65" spans="2:20">
      <c r="B65" s="88" t="s">
        <v>458</v>
      </c>
      <c r="C65" s="85" t="s">
        <v>459</v>
      </c>
      <c r="D65" s="98" t="s">
        <v>134</v>
      </c>
      <c r="E65" s="98" t="s">
        <v>330</v>
      </c>
      <c r="F65" s="85" t="s">
        <v>460</v>
      </c>
      <c r="G65" s="98" t="s">
        <v>375</v>
      </c>
      <c r="H65" s="85" t="s">
        <v>429</v>
      </c>
      <c r="I65" s="85" t="s">
        <v>176</v>
      </c>
      <c r="J65" s="85"/>
      <c r="K65" s="95">
        <v>2.9600000000000004</v>
      </c>
      <c r="L65" s="98" t="s">
        <v>178</v>
      </c>
      <c r="M65" s="99">
        <v>4.9500000000000002E-2</v>
      </c>
      <c r="N65" s="99">
        <v>1.5700000000000002E-2</v>
      </c>
      <c r="O65" s="95">
        <v>1100176.77</v>
      </c>
      <c r="P65" s="97">
        <v>112.52</v>
      </c>
      <c r="Q65" s="95">
        <v>1237.9189199999998</v>
      </c>
      <c r="R65" s="96">
        <v>3.2086350034997669E-3</v>
      </c>
      <c r="S65" s="96">
        <v>1.2417149004387272E-2</v>
      </c>
      <c r="T65" s="96">
        <f>Q65/'סכום נכסי הקרן'!$C$43</f>
        <v>1.9262844505280403E-3</v>
      </c>
    </row>
    <row r="66" spans="2:20">
      <c r="B66" s="88" t="s">
        <v>461</v>
      </c>
      <c r="C66" s="85" t="s">
        <v>462</v>
      </c>
      <c r="D66" s="98" t="s">
        <v>134</v>
      </c>
      <c r="E66" s="98" t="s">
        <v>330</v>
      </c>
      <c r="F66" s="85" t="s">
        <v>463</v>
      </c>
      <c r="G66" s="98" t="s">
        <v>332</v>
      </c>
      <c r="H66" s="85" t="s">
        <v>429</v>
      </c>
      <c r="I66" s="85" t="s">
        <v>176</v>
      </c>
      <c r="J66" s="85"/>
      <c r="K66" s="95">
        <v>4.16</v>
      </c>
      <c r="L66" s="98" t="s">
        <v>178</v>
      </c>
      <c r="M66" s="99">
        <v>3.85E-2</v>
      </c>
      <c r="N66" s="99">
        <v>5.9000000000000007E-3</v>
      </c>
      <c r="O66" s="95">
        <v>115264</v>
      </c>
      <c r="P66" s="97">
        <v>121.97</v>
      </c>
      <c r="Q66" s="95">
        <v>140.58750999999998</v>
      </c>
      <c r="R66" s="96">
        <v>2.7061533151927653E-4</v>
      </c>
      <c r="S66" s="96">
        <v>1.4101861047779978E-3</v>
      </c>
      <c r="T66" s="96">
        <f>Q66/'סכום נכסי הקרן'!$C$43</f>
        <v>2.1876354749586943E-4</v>
      </c>
    </row>
    <row r="67" spans="2:20">
      <c r="B67" s="88" t="s">
        <v>464</v>
      </c>
      <c r="C67" s="85" t="s">
        <v>465</v>
      </c>
      <c r="D67" s="98" t="s">
        <v>134</v>
      </c>
      <c r="E67" s="98" t="s">
        <v>330</v>
      </c>
      <c r="F67" s="85" t="s">
        <v>463</v>
      </c>
      <c r="G67" s="98" t="s">
        <v>332</v>
      </c>
      <c r="H67" s="85" t="s">
        <v>429</v>
      </c>
      <c r="I67" s="85" t="s">
        <v>174</v>
      </c>
      <c r="J67" s="85"/>
      <c r="K67" s="95">
        <v>0.69000000000000006</v>
      </c>
      <c r="L67" s="98" t="s">
        <v>178</v>
      </c>
      <c r="M67" s="99">
        <v>4.2900000000000001E-2</v>
      </c>
      <c r="N67" s="99">
        <v>6.6000000000000017E-3</v>
      </c>
      <c r="O67" s="95">
        <v>36693</v>
      </c>
      <c r="P67" s="97">
        <v>119.74</v>
      </c>
      <c r="Q67" s="95">
        <v>43.936199999999999</v>
      </c>
      <c r="R67" s="96">
        <v>1.2925794455864565E-4</v>
      </c>
      <c r="S67" s="96">
        <v>4.4070926881589317E-4</v>
      </c>
      <c r="T67" s="96">
        <f>Q67/'סכום נכסי הקרן'!$C$43</f>
        <v>6.8367659228675572E-5</v>
      </c>
    </row>
    <row r="68" spans="2:20">
      <c r="B68" s="88" t="s">
        <v>466</v>
      </c>
      <c r="C68" s="85" t="s">
        <v>467</v>
      </c>
      <c r="D68" s="98" t="s">
        <v>134</v>
      </c>
      <c r="E68" s="98" t="s">
        <v>330</v>
      </c>
      <c r="F68" s="85" t="s">
        <v>463</v>
      </c>
      <c r="G68" s="98" t="s">
        <v>332</v>
      </c>
      <c r="H68" s="85" t="s">
        <v>429</v>
      </c>
      <c r="I68" s="85" t="s">
        <v>174</v>
      </c>
      <c r="J68" s="85"/>
      <c r="K68" s="95">
        <v>3.1600000000000006</v>
      </c>
      <c r="L68" s="98" t="s">
        <v>178</v>
      </c>
      <c r="M68" s="99">
        <v>4.7500000000000001E-2</v>
      </c>
      <c r="N68" s="99">
        <v>3.8E-3</v>
      </c>
      <c r="O68" s="95">
        <v>503188.87</v>
      </c>
      <c r="P68" s="97">
        <v>137.09</v>
      </c>
      <c r="Q68" s="95">
        <v>689.82159000000001</v>
      </c>
      <c r="R68" s="96">
        <v>9.9068938109879564E-4</v>
      </c>
      <c r="S68" s="96">
        <v>6.919368733352381E-3</v>
      </c>
      <c r="T68" s="96">
        <f>Q68/'סכום נכסי הקרן'!$C$43</f>
        <v>1.073408428441767E-3</v>
      </c>
    </row>
    <row r="69" spans="2:20">
      <c r="B69" s="88" t="s">
        <v>468</v>
      </c>
      <c r="C69" s="85" t="s">
        <v>469</v>
      </c>
      <c r="D69" s="98" t="s">
        <v>134</v>
      </c>
      <c r="E69" s="98" t="s">
        <v>330</v>
      </c>
      <c r="F69" s="85" t="s">
        <v>470</v>
      </c>
      <c r="G69" s="98" t="s">
        <v>332</v>
      </c>
      <c r="H69" s="85" t="s">
        <v>429</v>
      </c>
      <c r="I69" s="85" t="s">
        <v>176</v>
      </c>
      <c r="J69" s="85"/>
      <c r="K69" s="95">
        <v>3.4000000000000008</v>
      </c>
      <c r="L69" s="98" t="s">
        <v>178</v>
      </c>
      <c r="M69" s="99">
        <v>3.5499999999999997E-2</v>
      </c>
      <c r="N69" s="99">
        <v>5.0000000000000001E-3</v>
      </c>
      <c r="O69" s="95">
        <v>227104.40000000002</v>
      </c>
      <c r="P69" s="97">
        <v>121.47</v>
      </c>
      <c r="Q69" s="95">
        <v>275.86371999999994</v>
      </c>
      <c r="R69" s="96">
        <v>3.9829810220155847E-4</v>
      </c>
      <c r="S69" s="96">
        <v>2.7670963427431656E-3</v>
      </c>
      <c r="T69" s="96">
        <f>Q69/'סכום נכסי הקרן'!$C$43</f>
        <v>4.2926235774861667E-4</v>
      </c>
    </row>
    <row r="70" spans="2:20">
      <c r="B70" s="88" t="s">
        <v>471</v>
      </c>
      <c r="C70" s="85" t="s">
        <v>472</v>
      </c>
      <c r="D70" s="98" t="s">
        <v>134</v>
      </c>
      <c r="E70" s="98" t="s">
        <v>330</v>
      </c>
      <c r="F70" s="85" t="s">
        <v>470</v>
      </c>
      <c r="G70" s="98" t="s">
        <v>332</v>
      </c>
      <c r="H70" s="85" t="s">
        <v>429</v>
      </c>
      <c r="I70" s="85" t="s">
        <v>176</v>
      </c>
      <c r="J70" s="85"/>
      <c r="K70" s="95">
        <v>2.35</v>
      </c>
      <c r="L70" s="98" t="s">
        <v>178</v>
      </c>
      <c r="M70" s="99">
        <v>4.6500000000000007E-2</v>
      </c>
      <c r="N70" s="99">
        <v>5.6999999999999985E-3</v>
      </c>
      <c r="O70" s="95">
        <v>487457.85</v>
      </c>
      <c r="P70" s="97">
        <v>133.58000000000001</v>
      </c>
      <c r="Q70" s="95">
        <v>651.14618000000007</v>
      </c>
      <c r="R70" s="96">
        <v>7.4329934550851416E-4</v>
      </c>
      <c r="S70" s="96">
        <v>6.5314286825001256E-3</v>
      </c>
      <c r="T70" s="96">
        <f>Q70/'סכום נכסי הקרן'!$C$43</f>
        <v>1.0132269095254904E-3</v>
      </c>
    </row>
    <row r="71" spans="2:20">
      <c r="B71" s="88" t="s">
        <v>473</v>
      </c>
      <c r="C71" s="85" t="s">
        <v>474</v>
      </c>
      <c r="D71" s="98" t="s">
        <v>134</v>
      </c>
      <c r="E71" s="98" t="s">
        <v>330</v>
      </c>
      <c r="F71" s="85" t="s">
        <v>470</v>
      </c>
      <c r="G71" s="98" t="s">
        <v>332</v>
      </c>
      <c r="H71" s="85" t="s">
        <v>429</v>
      </c>
      <c r="I71" s="85" t="s">
        <v>176</v>
      </c>
      <c r="J71" s="85"/>
      <c r="K71" s="95">
        <v>6.71</v>
      </c>
      <c r="L71" s="98" t="s">
        <v>178</v>
      </c>
      <c r="M71" s="99">
        <v>1.4999999999999999E-2</v>
      </c>
      <c r="N71" s="99">
        <v>1.01E-2</v>
      </c>
      <c r="O71" s="95">
        <v>652132.05000000005</v>
      </c>
      <c r="P71" s="97">
        <v>102.57</v>
      </c>
      <c r="Q71" s="95">
        <v>668.89182999999991</v>
      </c>
      <c r="R71" s="96">
        <v>1.0026664650997653E-3</v>
      </c>
      <c r="S71" s="96">
        <v>6.7094293388191215E-3</v>
      </c>
      <c r="T71" s="96">
        <f>Q71/'סכום נכסי הקרן'!$C$43</f>
        <v>1.0408403251597814E-3</v>
      </c>
    </row>
    <row r="72" spans="2:20">
      <c r="B72" s="88" t="s">
        <v>475</v>
      </c>
      <c r="C72" s="85" t="s">
        <v>476</v>
      </c>
      <c r="D72" s="98" t="s">
        <v>134</v>
      </c>
      <c r="E72" s="98" t="s">
        <v>330</v>
      </c>
      <c r="F72" s="85" t="s">
        <v>404</v>
      </c>
      <c r="G72" s="98" t="s">
        <v>405</v>
      </c>
      <c r="H72" s="85" t="s">
        <v>429</v>
      </c>
      <c r="I72" s="85" t="s">
        <v>176</v>
      </c>
      <c r="J72" s="85"/>
      <c r="K72" s="95">
        <v>6.19</v>
      </c>
      <c r="L72" s="98" t="s">
        <v>178</v>
      </c>
      <c r="M72" s="99">
        <v>3.85E-2</v>
      </c>
      <c r="N72" s="99">
        <v>1.2600000000000002E-2</v>
      </c>
      <c r="O72" s="95">
        <v>348386</v>
      </c>
      <c r="P72" s="97">
        <v>119.72</v>
      </c>
      <c r="Q72" s="95">
        <v>417.08772999999997</v>
      </c>
      <c r="R72" s="96">
        <v>1.4543541539760402E-3</v>
      </c>
      <c r="S72" s="96">
        <v>4.1836669652901403E-3</v>
      </c>
      <c r="T72" s="96">
        <f>Q72/'סכום נכסי הקרן'!$C$43</f>
        <v>6.4901634172053672E-4</v>
      </c>
    </row>
    <row r="73" spans="2:20">
      <c r="B73" s="88" t="s">
        <v>477</v>
      </c>
      <c r="C73" s="85" t="s">
        <v>478</v>
      </c>
      <c r="D73" s="98" t="s">
        <v>134</v>
      </c>
      <c r="E73" s="98" t="s">
        <v>330</v>
      </c>
      <c r="F73" s="85" t="s">
        <v>404</v>
      </c>
      <c r="G73" s="98" t="s">
        <v>405</v>
      </c>
      <c r="H73" s="85" t="s">
        <v>429</v>
      </c>
      <c r="I73" s="85" t="s">
        <v>176</v>
      </c>
      <c r="J73" s="85"/>
      <c r="K73" s="95">
        <v>3.6799999999999993</v>
      </c>
      <c r="L73" s="98" t="s">
        <v>178</v>
      </c>
      <c r="M73" s="99">
        <v>3.9E-2</v>
      </c>
      <c r="N73" s="99">
        <v>7.6999999999999994E-3</v>
      </c>
      <c r="O73" s="95">
        <v>253426</v>
      </c>
      <c r="P73" s="97">
        <v>120.18</v>
      </c>
      <c r="Q73" s="95">
        <v>304.56738999999999</v>
      </c>
      <c r="R73" s="96">
        <v>1.2732895381407558E-3</v>
      </c>
      <c r="S73" s="96">
        <v>3.0550132180767789E-3</v>
      </c>
      <c r="T73" s="96">
        <f>Q73/'סכום נכסי הקרן'!$C$43</f>
        <v>4.7392718377299657E-4</v>
      </c>
    </row>
    <row r="74" spans="2:20">
      <c r="B74" s="88" t="s">
        <v>479</v>
      </c>
      <c r="C74" s="85" t="s">
        <v>480</v>
      </c>
      <c r="D74" s="98" t="s">
        <v>134</v>
      </c>
      <c r="E74" s="98" t="s">
        <v>330</v>
      </c>
      <c r="F74" s="85" t="s">
        <v>404</v>
      </c>
      <c r="G74" s="98" t="s">
        <v>405</v>
      </c>
      <c r="H74" s="85" t="s">
        <v>429</v>
      </c>
      <c r="I74" s="85" t="s">
        <v>176</v>
      </c>
      <c r="J74" s="85"/>
      <c r="K74" s="95">
        <v>4.5400000000000009</v>
      </c>
      <c r="L74" s="98" t="s">
        <v>178</v>
      </c>
      <c r="M74" s="99">
        <v>3.9E-2</v>
      </c>
      <c r="N74" s="99">
        <v>9.9000000000000025E-3</v>
      </c>
      <c r="O74" s="95">
        <v>337059</v>
      </c>
      <c r="P74" s="97">
        <v>122.19</v>
      </c>
      <c r="Q74" s="95">
        <v>411.8523899999999</v>
      </c>
      <c r="R74" s="96">
        <v>8.4469059537756945E-4</v>
      </c>
      <c r="S74" s="96">
        <v>4.1311530277306193E-3</v>
      </c>
      <c r="T74" s="96">
        <f>Q74/'סכום נכסי הקרן'!$C$43</f>
        <v>6.4086980330651231E-4</v>
      </c>
    </row>
    <row r="75" spans="2:20">
      <c r="B75" s="88" t="s">
        <v>481</v>
      </c>
      <c r="C75" s="85" t="s">
        <v>482</v>
      </c>
      <c r="D75" s="98" t="s">
        <v>134</v>
      </c>
      <c r="E75" s="98" t="s">
        <v>330</v>
      </c>
      <c r="F75" s="85" t="s">
        <v>404</v>
      </c>
      <c r="G75" s="98" t="s">
        <v>405</v>
      </c>
      <c r="H75" s="85" t="s">
        <v>429</v>
      </c>
      <c r="I75" s="85" t="s">
        <v>176</v>
      </c>
      <c r="J75" s="85"/>
      <c r="K75" s="95">
        <v>6.9799999999999986</v>
      </c>
      <c r="L75" s="98" t="s">
        <v>178</v>
      </c>
      <c r="M75" s="99">
        <v>3.85E-2</v>
      </c>
      <c r="N75" s="99">
        <v>1.4599999999999997E-2</v>
      </c>
      <c r="O75" s="95">
        <v>244815</v>
      </c>
      <c r="P75" s="97">
        <v>120.46</v>
      </c>
      <c r="Q75" s="95">
        <v>294.90416000000005</v>
      </c>
      <c r="R75" s="96">
        <v>9.7926000000000003E-4</v>
      </c>
      <c r="S75" s="96">
        <v>2.9580846027732303E-3</v>
      </c>
      <c r="T75" s="96">
        <f>Q75/'סכום נכסי הקרן'!$C$43</f>
        <v>4.5889055302913821E-4</v>
      </c>
    </row>
    <row r="76" spans="2:20">
      <c r="B76" s="88" t="s">
        <v>483</v>
      </c>
      <c r="C76" s="85" t="s">
        <v>484</v>
      </c>
      <c r="D76" s="98" t="s">
        <v>134</v>
      </c>
      <c r="E76" s="98" t="s">
        <v>330</v>
      </c>
      <c r="F76" s="85" t="s">
        <v>485</v>
      </c>
      <c r="G76" s="98" t="s">
        <v>486</v>
      </c>
      <c r="H76" s="85" t="s">
        <v>429</v>
      </c>
      <c r="I76" s="85" t="s">
        <v>176</v>
      </c>
      <c r="J76" s="85"/>
      <c r="K76" s="95">
        <v>0.7400000000000001</v>
      </c>
      <c r="L76" s="98" t="s">
        <v>178</v>
      </c>
      <c r="M76" s="99">
        <v>1.2800000000000001E-2</v>
      </c>
      <c r="N76" s="99">
        <v>4.2000000000000006E-3</v>
      </c>
      <c r="O76" s="95">
        <v>58752</v>
      </c>
      <c r="P76" s="97">
        <v>100.7</v>
      </c>
      <c r="Q76" s="95">
        <v>59.163269999999997</v>
      </c>
      <c r="R76" s="96">
        <v>4.8959999999999997E-4</v>
      </c>
      <c r="S76" s="96">
        <v>5.9344689487159259E-4</v>
      </c>
      <c r="T76" s="96">
        <f>Q76/'סכום נכסי הקרן'!$C$43</f>
        <v>9.2061996308604856E-5</v>
      </c>
    </row>
    <row r="77" spans="2:20">
      <c r="B77" s="88" t="s">
        <v>487</v>
      </c>
      <c r="C77" s="85" t="s">
        <v>488</v>
      </c>
      <c r="D77" s="98" t="s">
        <v>134</v>
      </c>
      <c r="E77" s="98" t="s">
        <v>330</v>
      </c>
      <c r="F77" s="85" t="s">
        <v>489</v>
      </c>
      <c r="G77" s="98" t="s">
        <v>405</v>
      </c>
      <c r="H77" s="85" t="s">
        <v>429</v>
      </c>
      <c r="I77" s="85" t="s">
        <v>174</v>
      </c>
      <c r="J77" s="85"/>
      <c r="K77" s="95">
        <v>4.6500000000000004</v>
      </c>
      <c r="L77" s="98" t="s">
        <v>178</v>
      </c>
      <c r="M77" s="99">
        <v>3.7499999999999999E-2</v>
      </c>
      <c r="N77" s="99">
        <v>1.1299999999999999E-2</v>
      </c>
      <c r="O77" s="95">
        <v>1384495</v>
      </c>
      <c r="P77" s="97">
        <v>121.57</v>
      </c>
      <c r="Q77" s="95">
        <v>1683.1305300000001</v>
      </c>
      <c r="R77" s="96">
        <v>1.7871339457728162E-3</v>
      </c>
      <c r="S77" s="96">
        <v>1.6882917166209342E-2</v>
      </c>
      <c r="T77" s="96">
        <f>Q77/'סכום נכסי הקרן'!$C$43</f>
        <v>2.6190634263413798E-3</v>
      </c>
    </row>
    <row r="78" spans="2:20">
      <c r="B78" s="88" t="s">
        <v>490</v>
      </c>
      <c r="C78" s="85" t="s">
        <v>491</v>
      </c>
      <c r="D78" s="98" t="s">
        <v>134</v>
      </c>
      <c r="E78" s="98" t="s">
        <v>330</v>
      </c>
      <c r="F78" s="85" t="s">
        <v>489</v>
      </c>
      <c r="G78" s="98" t="s">
        <v>405</v>
      </c>
      <c r="H78" s="85" t="s">
        <v>429</v>
      </c>
      <c r="I78" s="85" t="s">
        <v>174</v>
      </c>
      <c r="J78" s="85"/>
      <c r="K78" s="95">
        <v>8.1399999999999988</v>
      </c>
      <c r="L78" s="98" t="s">
        <v>178</v>
      </c>
      <c r="M78" s="99">
        <v>2.4799999999999999E-2</v>
      </c>
      <c r="N78" s="99">
        <v>1.8800000000000001E-2</v>
      </c>
      <c r="O78" s="95">
        <v>351376</v>
      </c>
      <c r="P78" s="97">
        <v>104.94</v>
      </c>
      <c r="Q78" s="95">
        <v>368.73397999999997</v>
      </c>
      <c r="R78" s="96">
        <v>1.367072848094371E-3</v>
      </c>
      <c r="S78" s="96">
        <v>3.6986467357981384E-3</v>
      </c>
      <c r="T78" s="96">
        <f>Q78/'סכום נכסי הקרן'!$C$43</f>
        <v>5.7377467989205421E-4</v>
      </c>
    </row>
    <row r="79" spans="2:20">
      <c r="B79" s="88" t="s">
        <v>492</v>
      </c>
      <c r="C79" s="85" t="s">
        <v>493</v>
      </c>
      <c r="D79" s="98" t="s">
        <v>134</v>
      </c>
      <c r="E79" s="98" t="s">
        <v>330</v>
      </c>
      <c r="F79" s="85" t="s">
        <v>494</v>
      </c>
      <c r="G79" s="98" t="s">
        <v>375</v>
      </c>
      <c r="H79" s="85" t="s">
        <v>429</v>
      </c>
      <c r="I79" s="85" t="s">
        <v>176</v>
      </c>
      <c r="J79" s="85"/>
      <c r="K79" s="95">
        <v>3.5899999999999994</v>
      </c>
      <c r="L79" s="98" t="s">
        <v>178</v>
      </c>
      <c r="M79" s="99">
        <v>5.0999999999999997E-2</v>
      </c>
      <c r="N79" s="99">
        <v>8.8999999999999999E-3</v>
      </c>
      <c r="O79" s="95">
        <v>941416.24</v>
      </c>
      <c r="P79" s="97">
        <v>127.1</v>
      </c>
      <c r="Q79" s="95">
        <v>1222.8843700000002</v>
      </c>
      <c r="R79" s="96">
        <v>8.2004233206050972E-4</v>
      </c>
      <c r="S79" s="96">
        <v>1.2266342481805078E-2</v>
      </c>
      <c r="T79" s="96">
        <f>Q79/'סכום נכסי הקרן'!$C$43</f>
        <v>1.9028896874156989E-3</v>
      </c>
    </row>
    <row r="80" spans="2:20">
      <c r="B80" s="88" t="s">
        <v>495</v>
      </c>
      <c r="C80" s="85" t="s">
        <v>496</v>
      </c>
      <c r="D80" s="98" t="s">
        <v>134</v>
      </c>
      <c r="E80" s="98" t="s">
        <v>330</v>
      </c>
      <c r="F80" s="85" t="s">
        <v>494</v>
      </c>
      <c r="G80" s="98" t="s">
        <v>375</v>
      </c>
      <c r="H80" s="85" t="s">
        <v>429</v>
      </c>
      <c r="I80" s="85" t="s">
        <v>176</v>
      </c>
      <c r="J80" s="85"/>
      <c r="K80" s="95">
        <v>3.88</v>
      </c>
      <c r="L80" s="98" t="s">
        <v>178</v>
      </c>
      <c r="M80" s="99">
        <v>3.4000000000000002E-2</v>
      </c>
      <c r="N80" s="99">
        <v>9.9000000000000008E-3</v>
      </c>
      <c r="O80" s="95">
        <v>213440</v>
      </c>
      <c r="P80" s="97">
        <v>111.3</v>
      </c>
      <c r="Q80" s="95">
        <v>237.55871999999999</v>
      </c>
      <c r="R80" s="96">
        <v>6.1748221228705765E-4</v>
      </c>
      <c r="S80" s="96">
        <v>2.3828717502205358E-3</v>
      </c>
      <c r="T80" s="96">
        <f>Q80/'סכום נכסי הקרן'!$C$43</f>
        <v>3.6965722151119932E-4</v>
      </c>
    </row>
    <row r="81" spans="2:20">
      <c r="B81" s="88" t="s">
        <v>497</v>
      </c>
      <c r="C81" s="85" t="s">
        <v>498</v>
      </c>
      <c r="D81" s="98" t="s">
        <v>134</v>
      </c>
      <c r="E81" s="98" t="s">
        <v>330</v>
      </c>
      <c r="F81" s="85" t="s">
        <v>494</v>
      </c>
      <c r="G81" s="98" t="s">
        <v>375</v>
      </c>
      <c r="H81" s="85" t="s">
        <v>429</v>
      </c>
      <c r="I81" s="85" t="s">
        <v>176</v>
      </c>
      <c r="J81" s="85"/>
      <c r="K81" s="95">
        <v>4.9300000000000015</v>
      </c>
      <c r="L81" s="98" t="s">
        <v>178</v>
      </c>
      <c r="M81" s="99">
        <v>2.5499999999999998E-2</v>
      </c>
      <c r="N81" s="99">
        <v>1.1200000000000003E-2</v>
      </c>
      <c r="O81" s="95">
        <v>311779.33</v>
      </c>
      <c r="P81" s="97">
        <v>107.11</v>
      </c>
      <c r="Q81" s="95">
        <v>337.92201999999992</v>
      </c>
      <c r="R81" s="96">
        <v>3.4038531455858612E-4</v>
      </c>
      <c r="S81" s="96">
        <v>3.3895823114195038E-3</v>
      </c>
      <c r="T81" s="96">
        <f>Q81/'סכום נכסי הקרן'!$C$43</f>
        <v>5.2582921393351468E-4</v>
      </c>
    </row>
    <row r="82" spans="2:20">
      <c r="B82" s="88" t="s">
        <v>499</v>
      </c>
      <c r="C82" s="85" t="s">
        <v>500</v>
      </c>
      <c r="D82" s="98" t="s">
        <v>134</v>
      </c>
      <c r="E82" s="98" t="s">
        <v>330</v>
      </c>
      <c r="F82" s="85" t="s">
        <v>494</v>
      </c>
      <c r="G82" s="98" t="s">
        <v>375</v>
      </c>
      <c r="H82" s="85" t="s">
        <v>429</v>
      </c>
      <c r="I82" s="85" t="s">
        <v>176</v>
      </c>
      <c r="J82" s="85"/>
      <c r="K82" s="95">
        <v>0.66</v>
      </c>
      <c r="L82" s="98" t="s">
        <v>178</v>
      </c>
      <c r="M82" s="99">
        <v>4.7E-2</v>
      </c>
      <c r="N82" s="99">
        <v>7.4000000000000003E-3</v>
      </c>
      <c r="O82" s="95">
        <v>200000</v>
      </c>
      <c r="P82" s="97">
        <v>120.17</v>
      </c>
      <c r="Q82" s="95">
        <v>240.33999</v>
      </c>
      <c r="R82" s="96">
        <v>6.9941958840311264E-4</v>
      </c>
      <c r="S82" s="96">
        <v>2.410769735664875E-3</v>
      </c>
      <c r="T82" s="96">
        <f>Q82/'סכום נכסי הקרן'!$C$43</f>
        <v>3.7398506323585781E-4</v>
      </c>
    </row>
    <row r="83" spans="2:20">
      <c r="B83" s="88" t="s">
        <v>501</v>
      </c>
      <c r="C83" s="85" t="s">
        <v>502</v>
      </c>
      <c r="D83" s="98" t="s">
        <v>134</v>
      </c>
      <c r="E83" s="98" t="s">
        <v>330</v>
      </c>
      <c r="F83" s="85" t="s">
        <v>494</v>
      </c>
      <c r="G83" s="98" t="s">
        <v>375</v>
      </c>
      <c r="H83" s="85" t="s">
        <v>429</v>
      </c>
      <c r="I83" s="85" t="s">
        <v>176</v>
      </c>
      <c r="J83" s="85"/>
      <c r="K83" s="95">
        <v>3.69</v>
      </c>
      <c r="L83" s="98" t="s">
        <v>178</v>
      </c>
      <c r="M83" s="99">
        <v>4.9000000000000002E-2</v>
      </c>
      <c r="N83" s="99">
        <v>1.2199999999999997E-2</v>
      </c>
      <c r="O83" s="95">
        <v>459010.87</v>
      </c>
      <c r="P83" s="97">
        <v>117.21</v>
      </c>
      <c r="Q83" s="95">
        <v>538.00664000000006</v>
      </c>
      <c r="R83" s="96">
        <v>4.5409745201526369E-4</v>
      </c>
      <c r="S83" s="96">
        <v>5.3965639480086014E-3</v>
      </c>
      <c r="T83" s="96">
        <f>Q83/'סכום נכסי הקרן'!$C$43</f>
        <v>8.3717423505639404E-4</v>
      </c>
    </row>
    <row r="84" spans="2:20">
      <c r="B84" s="88" t="s">
        <v>503</v>
      </c>
      <c r="C84" s="85" t="s">
        <v>504</v>
      </c>
      <c r="D84" s="98" t="s">
        <v>134</v>
      </c>
      <c r="E84" s="98" t="s">
        <v>330</v>
      </c>
      <c r="F84" s="85" t="s">
        <v>494</v>
      </c>
      <c r="G84" s="98" t="s">
        <v>375</v>
      </c>
      <c r="H84" s="85" t="s">
        <v>429</v>
      </c>
      <c r="I84" s="85" t="s">
        <v>176</v>
      </c>
      <c r="J84" s="85"/>
      <c r="K84" s="95">
        <v>1.1499999999999999</v>
      </c>
      <c r="L84" s="98" t="s">
        <v>178</v>
      </c>
      <c r="M84" s="99">
        <v>5.5E-2</v>
      </c>
      <c r="N84" s="99">
        <v>7.000000000000001E-3</v>
      </c>
      <c r="O84" s="95">
        <v>4226.3999999999996</v>
      </c>
      <c r="P84" s="97">
        <v>126.1</v>
      </c>
      <c r="Q84" s="95">
        <v>5.3294799999999993</v>
      </c>
      <c r="R84" s="96">
        <v>7.0629144849908046E-5</v>
      </c>
      <c r="S84" s="96">
        <v>5.3458224288147952E-5</v>
      </c>
      <c r="T84" s="96">
        <f>Q84/'סכום נכסי הקרן'!$C$43</f>
        <v>8.2930265363422832E-6</v>
      </c>
    </row>
    <row r="85" spans="2:20">
      <c r="B85" s="88" t="s">
        <v>505</v>
      </c>
      <c r="C85" s="85" t="s">
        <v>506</v>
      </c>
      <c r="D85" s="98" t="s">
        <v>134</v>
      </c>
      <c r="E85" s="98" t="s">
        <v>330</v>
      </c>
      <c r="F85" s="85" t="s">
        <v>494</v>
      </c>
      <c r="G85" s="98" t="s">
        <v>375</v>
      </c>
      <c r="H85" s="85" t="s">
        <v>429</v>
      </c>
      <c r="I85" s="85" t="s">
        <v>176</v>
      </c>
      <c r="J85" s="85"/>
      <c r="K85" s="95">
        <v>3.42</v>
      </c>
      <c r="L85" s="98" t="s">
        <v>178</v>
      </c>
      <c r="M85" s="99">
        <v>5.8499999999999996E-2</v>
      </c>
      <c r="N85" s="99">
        <v>1.26E-2</v>
      </c>
      <c r="O85" s="95">
        <v>267639.3</v>
      </c>
      <c r="P85" s="97">
        <v>124.91</v>
      </c>
      <c r="Q85" s="95">
        <v>334.30824000000001</v>
      </c>
      <c r="R85" s="96">
        <v>1.6238441412406242E-4</v>
      </c>
      <c r="S85" s="96">
        <v>3.3533336977145983E-3</v>
      </c>
      <c r="T85" s="96">
        <f>Q85/'סכום נכסי הקרן'!$C$43</f>
        <v>5.2020593109231776E-4</v>
      </c>
    </row>
    <row r="86" spans="2:20">
      <c r="B86" s="88" t="s">
        <v>507</v>
      </c>
      <c r="C86" s="85" t="s">
        <v>508</v>
      </c>
      <c r="D86" s="98" t="s">
        <v>134</v>
      </c>
      <c r="E86" s="98" t="s">
        <v>330</v>
      </c>
      <c r="F86" s="85" t="s">
        <v>494</v>
      </c>
      <c r="G86" s="98" t="s">
        <v>375</v>
      </c>
      <c r="H86" s="85" t="s">
        <v>429</v>
      </c>
      <c r="I86" s="85" t="s">
        <v>176</v>
      </c>
      <c r="J86" s="85"/>
      <c r="K86" s="95">
        <v>8.0400000000000009</v>
      </c>
      <c r="L86" s="98" t="s">
        <v>178</v>
      </c>
      <c r="M86" s="99">
        <v>2.1499999999999998E-2</v>
      </c>
      <c r="N86" s="99">
        <v>2.2199999999999998E-2</v>
      </c>
      <c r="O86" s="95">
        <v>1070000</v>
      </c>
      <c r="P86" s="97">
        <v>100.45</v>
      </c>
      <c r="Q86" s="95">
        <v>1074.8149599999999</v>
      </c>
      <c r="R86" s="96">
        <v>1.9647411591238355E-3</v>
      </c>
      <c r="S86" s="96">
        <v>1.078110795048237E-2</v>
      </c>
      <c r="T86" s="96">
        <f>Q86/'סכום נכסי הקרן'!$C$43</f>
        <v>1.6724838042243655E-3</v>
      </c>
    </row>
    <row r="87" spans="2:20">
      <c r="B87" s="88" t="s">
        <v>509</v>
      </c>
      <c r="C87" s="85" t="s">
        <v>510</v>
      </c>
      <c r="D87" s="98" t="s">
        <v>134</v>
      </c>
      <c r="E87" s="98" t="s">
        <v>330</v>
      </c>
      <c r="F87" s="85" t="s">
        <v>511</v>
      </c>
      <c r="G87" s="98" t="s">
        <v>405</v>
      </c>
      <c r="H87" s="85" t="s">
        <v>429</v>
      </c>
      <c r="I87" s="85" t="s">
        <v>174</v>
      </c>
      <c r="J87" s="85"/>
      <c r="K87" s="95">
        <v>3.3800000000000003</v>
      </c>
      <c r="L87" s="98" t="s">
        <v>178</v>
      </c>
      <c r="M87" s="99">
        <v>4.0500000000000001E-2</v>
      </c>
      <c r="N87" s="99">
        <v>5.7999999999999996E-3</v>
      </c>
      <c r="O87" s="95">
        <v>179645.47</v>
      </c>
      <c r="P87" s="97">
        <v>133.18</v>
      </c>
      <c r="Q87" s="95">
        <v>247.90499</v>
      </c>
      <c r="R87" s="96">
        <v>8.2337438468801276E-4</v>
      </c>
      <c r="S87" s="96">
        <v>2.4866517104053447E-3</v>
      </c>
      <c r="T87" s="96">
        <f>Q87/'סכום נכסי הקרן'!$C$43</f>
        <v>3.8575670807689845E-4</v>
      </c>
    </row>
    <row r="88" spans="2:20">
      <c r="B88" s="88" t="s">
        <v>512</v>
      </c>
      <c r="C88" s="85" t="s">
        <v>513</v>
      </c>
      <c r="D88" s="98" t="s">
        <v>134</v>
      </c>
      <c r="E88" s="98" t="s">
        <v>330</v>
      </c>
      <c r="F88" s="85" t="s">
        <v>511</v>
      </c>
      <c r="G88" s="98" t="s">
        <v>405</v>
      </c>
      <c r="H88" s="85" t="s">
        <v>429</v>
      </c>
      <c r="I88" s="85" t="s">
        <v>174</v>
      </c>
      <c r="J88" s="85"/>
      <c r="K88" s="95">
        <v>1.48</v>
      </c>
      <c r="L88" s="98" t="s">
        <v>178</v>
      </c>
      <c r="M88" s="99">
        <v>4.2800000000000005E-2</v>
      </c>
      <c r="N88" s="99">
        <v>9.300000000000001E-3</v>
      </c>
      <c r="O88" s="95">
        <v>500000</v>
      </c>
      <c r="P88" s="97">
        <v>129.86000000000001</v>
      </c>
      <c r="Q88" s="95">
        <v>649.29996999999992</v>
      </c>
      <c r="R88" s="96">
        <v>1.7475704707355431E-3</v>
      </c>
      <c r="S88" s="96">
        <v>6.5129099699309757E-3</v>
      </c>
      <c r="T88" s="96">
        <f>Q88/'סכום נכסי הקרן'!$C$43</f>
        <v>1.0103540835609195E-3</v>
      </c>
    </row>
    <row r="89" spans="2:20">
      <c r="B89" s="88" t="s">
        <v>514</v>
      </c>
      <c r="C89" s="85" t="s">
        <v>515</v>
      </c>
      <c r="D89" s="98" t="s">
        <v>134</v>
      </c>
      <c r="E89" s="98" t="s">
        <v>330</v>
      </c>
      <c r="F89" s="85" t="s">
        <v>463</v>
      </c>
      <c r="G89" s="98" t="s">
        <v>332</v>
      </c>
      <c r="H89" s="85" t="s">
        <v>429</v>
      </c>
      <c r="I89" s="85" t="s">
        <v>174</v>
      </c>
      <c r="J89" s="85"/>
      <c r="K89" s="95">
        <v>1.85</v>
      </c>
      <c r="L89" s="98" t="s">
        <v>178</v>
      </c>
      <c r="M89" s="99">
        <v>5.2499999999999998E-2</v>
      </c>
      <c r="N89" s="99">
        <v>6.3000000000000009E-3</v>
      </c>
      <c r="O89" s="95">
        <v>296000</v>
      </c>
      <c r="P89" s="97">
        <v>136.38999999999999</v>
      </c>
      <c r="Q89" s="95">
        <v>403.71438000000001</v>
      </c>
      <c r="R89" s="96">
        <v>6.1666666666666662E-4</v>
      </c>
      <c r="S89" s="96">
        <v>4.0495233820917985E-3</v>
      </c>
      <c r="T89" s="96">
        <f>Q89/'סכום נכסי הקרן'!$C$43</f>
        <v>6.2820651666634889E-4</v>
      </c>
    </row>
    <row r="90" spans="2:20">
      <c r="B90" s="88" t="s">
        <v>516</v>
      </c>
      <c r="C90" s="85" t="s">
        <v>517</v>
      </c>
      <c r="D90" s="98" t="s">
        <v>134</v>
      </c>
      <c r="E90" s="98" t="s">
        <v>330</v>
      </c>
      <c r="F90" s="85" t="s">
        <v>463</v>
      </c>
      <c r="G90" s="98" t="s">
        <v>332</v>
      </c>
      <c r="H90" s="85" t="s">
        <v>429</v>
      </c>
      <c r="I90" s="85" t="s">
        <v>174</v>
      </c>
      <c r="J90" s="85"/>
      <c r="K90" s="95">
        <v>1.2400000000000002</v>
      </c>
      <c r="L90" s="98" t="s">
        <v>178</v>
      </c>
      <c r="M90" s="99">
        <v>5.5E-2</v>
      </c>
      <c r="N90" s="99">
        <v>4.5999999999999999E-3</v>
      </c>
      <c r="O90" s="95">
        <v>24907.32</v>
      </c>
      <c r="P90" s="97">
        <v>132.88</v>
      </c>
      <c r="Q90" s="95">
        <v>33.09686</v>
      </c>
      <c r="R90" s="96">
        <v>1.5567074999999999E-4</v>
      </c>
      <c r="S90" s="96">
        <v>3.3198348902959253E-4</v>
      </c>
      <c r="T90" s="96">
        <f>Q90/'סכום נכסי הקרן'!$C$43</f>
        <v>5.1500922838551885E-5</v>
      </c>
    </row>
    <row r="91" spans="2:20">
      <c r="B91" s="88" t="s">
        <v>518</v>
      </c>
      <c r="C91" s="85" t="s">
        <v>519</v>
      </c>
      <c r="D91" s="98" t="s">
        <v>134</v>
      </c>
      <c r="E91" s="98" t="s">
        <v>330</v>
      </c>
      <c r="F91" s="85" t="s">
        <v>420</v>
      </c>
      <c r="G91" s="98" t="s">
        <v>405</v>
      </c>
      <c r="H91" s="85" t="s">
        <v>429</v>
      </c>
      <c r="I91" s="85" t="s">
        <v>174</v>
      </c>
      <c r="J91" s="85"/>
      <c r="K91" s="95">
        <v>3.08</v>
      </c>
      <c r="L91" s="98" t="s">
        <v>178</v>
      </c>
      <c r="M91" s="99">
        <v>3.6000000000000004E-2</v>
      </c>
      <c r="N91" s="99">
        <v>7.000000000000001E-3</v>
      </c>
      <c r="O91" s="95">
        <v>776406</v>
      </c>
      <c r="P91" s="97">
        <v>115.95</v>
      </c>
      <c r="Q91" s="95">
        <v>900.24273000000005</v>
      </c>
      <c r="R91" s="96">
        <v>1.8766823297366284E-3</v>
      </c>
      <c r="S91" s="96">
        <v>9.0300325311502491E-3</v>
      </c>
      <c r="T91" s="96">
        <f>Q91/'סכום נכסי הקרן'!$C$43</f>
        <v>1.400837764479691E-3</v>
      </c>
    </row>
    <row r="92" spans="2:20">
      <c r="B92" s="88" t="s">
        <v>520</v>
      </c>
      <c r="C92" s="85" t="s">
        <v>521</v>
      </c>
      <c r="D92" s="98" t="s">
        <v>134</v>
      </c>
      <c r="E92" s="98" t="s">
        <v>330</v>
      </c>
      <c r="F92" s="85" t="s">
        <v>522</v>
      </c>
      <c r="G92" s="98" t="s">
        <v>375</v>
      </c>
      <c r="H92" s="85" t="s">
        <v>429</v>
      </c>
      <c r="I92" s="85" t="s">
        <v>176</v>
      </c>
      <c r="J92" s="85"/>
      <c r="K92" s="95">
        <v>0.58000000000000007</v>
      </c>
      <c r="L92" s="98" t="s">
        <v>178</v>
      </c>
      <c r="M92" s="99">
        <v>4.7E-2</v>
      </c>
      <c r="N92" s="99">
        <v>6.4000000000000012E-3</v>
      </c>
      <c r="O92" s="95">
        <v>8519</v>
      </c>
      <c r="P92" s="97">
        <v>124.07</v>
      </c>
      <c r="Q92" s="95">
        <v>10.47076</v>
      </c>
      <c r="R92" s="96">
        <v>1.154152676962908E-4</v>
      </c>
      <c r="S92" s="96">
        <v>1.0502867757217743E-4</v>
      </c>
      <c r="T92" s="96">
        <f>Q92/'סכום נכסי הקרן'!$C$43</f>
        <v>1.6293201313387301E-5</v>
      </c>
    </row>
    <row r="93" spans="2:20">
      <c r="B93" s="88" t="s">
        <v>523</v>
      </c>
      <c r="C93" s="85" t="s">
        <v>524</v>
      </c>
      <c r="D93" s="98" t="s">
        <v>134</v>
      </c>
      <c r="E93" s="98" t="s">
        <v>330</v>
      </c>
      <c r="F93" s="85" t="s">
        <v>522</v>
      </c>
      <c r="G93" s="98" t="s">
        <v>375</v>
      </c>
      <c r="H93" s="85" t="s">
        <v>429</v>
      </c>
      <c r="I93" s="85" t="s">
        <v>176</v>
      </c>
      <c r="J93" s="85"/>
      <c r="K93" s="95">
        <v>2.81</v>
      </c>
      <c r="L93" s="98" t="s">
        <v>178</v>
      </c>
      <c r="M93" s="99">
        <v>3.9E-2</v>
      </c>
      <c r="N93" s="99">
        <v>6.8000000000000014E-3</v>
      </c>
      <c r="O93" s="95">
        <v>114205.59</v>
      </c>
      <c r="P93" s="97">
        <v>117.34</v>
      </c>
      <c r="Q93" s="95">
        <v>134.00882999999999</v>
      </c>
      <c r="R93" s="96">
        <v>2.5693979252884314E-4</v>
      </c>
      <c r="S93" s="96">
        <v>1.3441975747600686E-3</v>
      </c>
      <c r="T93" s="96">
        <f>Q93/'סכום נכסי הקרן'!$C$43</f>
        <v>2.0852668239569001E-4</v>
      </c>
    </row>
    <row r="94" spans="2:20">
      <c r="B94" s="88" t="s">
        <v>525</v>
      </c>
      <c r="C94" s="85" t="s">
        <v>526</v>
      </c>
      <c r="D94" s="98" t="s">
        <v>134</v>
      </c>
      <c r="E94" s="98" t="s">
        <v>330</v>
      </c>
      <c r="F94" s="85" t="s">
        <v>522</v>
      </c>
      <c r="G94" s="98" t="s">
        <v>375</v>
      </c>
      <c r="H94" s="85" t="s">
        <v>429</v>
      </c>
      <c r="I94" s="85" t="s">
        <v>176</v>
      </c>
      <c r="J94" s="85"/>
      <c r="K94" s="95">
        <v>5.43</v>
      </c>
      <c r="L94" s="98" t="s">
        <v>178</v>
      </c>
      <c r="M94" s="99">
        <v>0.04</v>
      </c>
      <c r="N94" s="99">
        <v>1.1600000000000001E-2</v>
      </c>
      <c r="O94" s="95">
        <v>492954.63</v>
      </c>
      <c r="P94" s="97">
        <v>115.69</v>
      </c>
      <c r="Q94" s="95">
        <v>570.29923999999994</v>
      </c>
      <c r="R94" s="96">
        <v>8.3784709193688233E-4</v>
      </c>
      <c r="S94" s="96">
        <v>5.7204801750415273E-3</v>
      </c>
      <c r="T94" s="96">
        <f>Q94/'סכום נכסי הקרן'!$C$43</f>
        <v>8.874236756636364E-4</v>
      </c>
    </row>
    <row r="95" spans="2:20">
      <c r="B95" s="88" t="s">
        <v>527</v>
      </c>
      <c r="C95" s="85" t="s">
        <v>528</v>
      </c>
      <c r="D95" s="98" t="s">
        <v>134</v>
      </c>
      <c r="E95" s="98" t="s">
        <v>330</v>
      </c>
      <c r="F95" s="85" t="s">
        <v>522</v>
      </c>
      <c r="G95" s="98" t="s">
        <v>375</v>
      </c>
      <c r="H95" s="85" t="s">
        <v>429</v>
      </c>
      <c r="I95" s="85" t="s">
        <v>176</v>
      </c>
      <c r="J95" s="85"/>
      <c r="K95" s="95">
        <v>6.99</v>
      </c>
      <c r="L95" s="98" t="s">
        <v>178</v>
      </c>
      <c r="M95" s="99">
        <v>0.04</v>
      </c>
      <c r="N95" s="99">
        <v>1.6500000000000001E-2</v>
      </c>
      <c r="O95" s="95">
        <v>206000</v>
      </c>
      <c r="P95" s="97">
        <v>119.28</v>
      </c>
      <c r="Q95" s="95">
        <v>245.71682000000001</v>
      </c>
      <c r="R95" s="96">
        <v>1.431191640729213E-3</v>
      </c>
      <c r="S95" s="96">
        <v>2.4647029119033155E-3</v>
      </c>
      <c r="T95" s="96">
        <f>Q95/'סכום נכסי הקרן'!$C$43</f>
        <v>3.8235176953204454E-4</v>
      </c>
    </row>
    <row r="96" spans="2:20">
      <c r="B96" s="88" t="s">
        <v>529</v>
      </c>
      <c r="C96" s="85" t="s">
        <v>530</v>
      </c>
      <c r="D96" s="98" t="s">
        <v>134</v>
      </c>
      <c r="E96" s="98" t="s">
        <v>330</v>
      </c>
      <c r="F96" s="85" t="s">
        <v>347</v>
      </c>
      <c r="G96" s="98" t="s">
        <v>332</v>
      </c>
      <c r="H96" s="85" t="s">
        <v>531</v>
      </c>
      <c r="I96" s="85" t="s">
        <v>176</v>
      </c>
      <c r="J96" s="85"/>
      <c r="K96" s="95">
        <v>0.49000000000000005</v>
      </c>
      <c r="L96" s="98" t="s">
        <v>178</v>
      </c>
      <c r="M96" s="99">
        <v>6.5000000000000002E-2</v>
      </c>
      <c r="N96" s="99">
        <v>1.1000000000000001E-3</v>
      </c>
      <c r="O96" s="95">
        <v>162932</v>
      </c>
      <c r="P96" s="97">
        <v>132.19999999999999</v>
      </c>
      <c r="Q96" s="95">
        <v>215.39610999999999</v>
      </c>
      <c r="R96" s="96">
        <v>2.4102366863905326E-4</v>
      </c>
      <c r="S96" s="96">
        <v>2.1605660513173124E-3</v>
      </c>
      <c r="T96" s="96">
        <f>Q96/'סכום נכסי הקרן'!$C$43</f>
        <v>3.3517072135647415E-4</v>
      </c>
    </row>
    <row r="97" spans="2:20">
      <c r="B97" s="88" t="s">
        <v>532</v>
      </c>
      <c r="C97" s="85" t="s">
        <v>533</v>
      </c>
      <c r="D97" s="98" t="s">
        <v>134</v>
      </c>
      <c r="E97" s="98" t="s">
        <v>330</v>
      </c>
      <c r="F97" s="85" t="s">
        <v>534</v>
      </c>
      <c r="G97" s="98" t="s">
        <v>332</v>
      </c>
      <c r="H97" s="85" t="s">
        <v>531</v>
      </c>
      <c r="I97" s="85" t="s">
        <v>174</v>
      </c>
      <c r="J97" s="85"/>
      <c r="K97" s="95">
        <v>3.8</v>
      </c>
      <c r="L97" s="98" t="s">
        <v>178</v>
      </c>
      <c r="M97" s="99">
        <v>4.1500000000000002E-2</v>
      </c>
      <c r="N97" s="99">
        <v>7.0999999999999995E-3</v>
      </c>
      <c r="O97" s="95">
        <v>20500</v>
      </c>
      <c r="P97" s="97">
        <v>116.14</v>
      </c>
      <c r="Q97" s="95">
        <v>24.679269999999999</v>
      </c>
      <c r="R97" s="96">
        <v>6.8130078598846778E-5</v>
      </c>
      <c r="S97" s="96">
        <v>2.4754947029124064E-4</v>
      </c>
      <c r="T97" s="96">
        <f>Q97/'סכום נכסי הקרן'!$C$43</f>
        <v>3.8402591060958304E-5</v>
      </c>
    </row>
    <row r="98" spans="2:20">
      <c r="B98" s="88" t="s">
        <v>535</v>
      </c>
      <c r="C98" s="85" t="s">
        <v>536</v>
      </c>
      <c r="D98" s="98" t="s">
        <v>134</v>
      </c>
      <c r="E98" s="98" t="s">
        <v>330</v>
      </c>
      <c r="F98" s="85" t="s">
        <v>537</v>
      </c>
      <c r="G98" s="98" t="s">
        <v>375</v>
      </c>
      <c r="H98" s="85" t="s">
        <v>531</v>
      </c>
      <c r="I98" s="85" t="s">
        <v>176</v>
      </c>
      <c r="J98" s="85"/>
      <c r="K98" s="95">
        <v>4.3499999999999996</v>
      </c>
      <c r="L98" s="98" t="s">
        <v>178</v>
      </c>
      <c r="M98" s="99">
        <v>2.8500000000000001E-2</v>
      </c>
      <c r="N98" s="99">
        <v>1.2799999999999999E-2</v>
      </c>
      <c r="O98" s="95">
        <v>254889.92</v>
      </c>
      <c r="P98" s="97">
        <v>107.91</v>
      </c>
      <c r="Q98" s="95">
        <v>275.05172000000005</v>
      </c>
      <c r="R98" s="96">
        <v>4.6308509779896507E-4</v>
      </c>
      <c r="S98" s="96">
        <v>2.7589514434055245E-3</v>
      </c>
      <c r="T98" s="96">
        <f>Q98/'סכום נכסי הקרן'!$C$43</f>
        <v>4.2799883156078797E-4</v>
      </c>
    </row>
    <row r="99" spans="2:20">
      <c r="B99" s="88" t="s">
        <v>538</v>
      </c>
      <c r="C99" s="85" t="s">
        <v>539</v>
      </c>
      <c r="D99" s="98" t="s">
        <v>134</v>
      </c>
      <c r="E99" s="98" t="s">
        <v>330</v>
      </c>
      <c r="F99" s="85" t="s">
        <v>537</v>
      </c>
      <c r="G99" s="98" t="s">
        <v>375</v>
      </c>
      <c r="H99" s="85" t="s">
        <v>531</v>
      </c>
      <c r="I99" s="85" t="s">
        <v>176</v>
      </c>
      <c r="J99" s="85"/>
      <c r="K99" s="95">
        <v>3.0700000000000003</v>
      </c>
      <c r="L99" s="98" t="s">
        <v>178</v>
      </c>
      <c r="M99" s="99">
        <v>3.7699999999999997E-2</v>
      </c>
      <c r="N99" s="99">
        <v>7.5000000000000015E-3</v>
      </c>
      <c r="O99" s="95">
        <v>62091.41</v>
      </c>
      <c r="P99" s="97">
        <v>117.81</v>
      </c>
      <c r="Q99" s="95">
        <v>74.409739999999985</v>
      </c>
      <c r="R99" s="96">
        <v>1.5316601404683243E-4</v>
      </c>
      <c r="S99" s="96">
        <v>7.4637911581294499E-4</v>
      </c>
      <c r="T99" s="96">
        <f>Q99/'סכום נכסי הקרן'!$C$43</f>
        <v>1.1578652108316943E-4</v>
      </c>
    </row>
    <row r="100" spans="2:20">
      <c r="B100" s="88" t="s">
        <v>540</v>
      </c>
      <c r="C100" s="85" t="s">
        <v>541</v>
      </c>
      <c r="D100" s="98" t="s">
        <v>134</v>
      </c>
      <c r="E100" s="98" t="s">
        <v>330</v>
      </c>
      <c r="F100" s="85" t="s">
        <v>537</v>
      </c>
      <c r="G100" s="98" t="s">
        <v>375</v>
      </c>
      <c r="H100" s="85" t="s">
        <v>531</v>
      </c>
      <c r="I100" s="85" t="s">
        <v>174</v>
      </c>
      <c r="J100" s="85"/>
      <c r="K100" s="95">
        <v>6.4700000000000006</v>
      </c>
      <c r="L100" s="98" t="s">
        <v>178</v>
      </c>
      <c r="M100" s="99">
        <v>2.5000000000000001E-2</v>
      </c>
      <c r="N100" s="99">
        <v>1.7399999999999999E-2</v>
      </c>
      <c r="O100" s="95">
        <v>650000</v>
      </c>
      <c r="P100" s="97">
        <v>104.2</v>
      </c>
      <c r="Q100" s="95">
        <v>677.29998000000001</v>
      </c>
      <c r="R100" s="96">
        <v>3.5903124311971856E-3</v>
      </c>
      <c r="S100" s="96">
        <v>6.7937686680873419E-3</v>
      </c>
      <c r="T100" s="96">
        <f>Q100/'סכום נכסי הקרן'!$C$43</f>
        <v>1.0539239676674082E-3</v>
      </c>
    </row>
    <row r="101" spans="2:20">
      <c r="B101" s="88" t="s">
        <v>542</v>
      </c>
      <c r="C101" s="85" t="s">
        <v>543</v>
      </c>
      <c r="D101" s="98" t="s">
        <v>134</v>
      </c>
      <c r="E101" s="98" t="s">
        <v>330</v>
      </c>
      <c r="F101" s="85" t="s">
        <v>463</v>
      </c>
      <c r="G101" s="98" t="s">
        <v>332</v>
      </c>
      <c r="H101" s="85" t="s">
        <v>531</v>
      </c>
      <c r="I101" s="85" t="s">
        <v>176</v>
      </c>
      <c r="J101" s="85"/>
      <c r="K101" s="95">
        <v>3.4099999999999993</v>
      </c>
      <c r="L101" s="98" t="s">
        <v>178</v>
      </c>
      <c r="M101" s="99">
        <v>6.4000000000000001E-2</v>
      </c>
      <c r="N101" s="99">
        <v>1.1399999999999997E-2</v>
      </c>
      <c r="O101" s="95">
        <v>1548299</v>
      </c>
      <c r="P101" s="97">
        <v>135.09</v>
      </c>
      <c r="Q101" s="95">
        <v>2091.5971900000004</v>
      </c>
      <c r="R101" s="96">
        <v>1.236679804517722E-3</v>
      </c>
      <c r="S101" s="96">
        <v>2.0980109073207902E-2</v>
      </c>
      <c r="T101" s="96">
        <f>Q101/'סכום נכסי הקרן'!$C$43</f>
        <v>3.2546648078253335E-3</v>
      </c>
    </row>
    <row r="102" spans="2:20">
      <c r="B102" s="88" t="s">
        <v>544</v>
      </c>
      <c r="C102" s="85" t="s">
        <v>545</v>
      </c>
      <c r="D102" s="98" t="s">
        <v>134</v>
      </c>
      <c r="E102" s="98" t="s">
        <v>330</v>
      </c>
      <c r="F102" s="85" t="s">
        <v>546</v>
      </c>
      <c r="G102" s="98" t="s">
        <v>332</v>
      </c>
      <c r="H102" s="85" t="s">
        <v>531</v>
      </c>
      <c r="I102" s="85" t="s">
        <v>176</v>
      </c>
      <c r="J102" s="85"/>
      <c r="K102" s="95">
        <v>3.4</v>
      </c>
      <c r="L102" s="98" t="s">
        <v>178</v>
      </c>
      <c r="M102" s="99">
        <v>0.02</v>
      </c>
      <c r="N102" s="99">
        <v>6.1999999999999998E-3</v>
      </c>
      <c r="O102" s="95">
        <v>302446</v>
      </c>
      <c r="P102" s="97">
        <v>106.25</v>
      </c>
      <c r="Q102" s="95">
        <v>321.34890000000001</v>
      </c>
      <c r="R102" s="96">
        <v>4.2524538579103436E-4</v>
      </c>
      <c r="S102" s="96">
        <v>3.2233429098053904E-3</v>
      </c>
      <c r="T102" s="96">
        <f>Q102/'סכום נכסי הקרן'!$C$43</f>
        <v>5.0004033322658184E-4</v>
      </c>
    </row>
    <row r="103" spans="2:20">
      <c r="B103" s="88" t="s">
        <v>547</v>
      </c>
      <c r="C103" s="85" t="s">
        <v>548</v>
      </c>
      <c r="D103" s="98" t="s">
        <v>134</v>
      </c>
      <c r="E103" s="98" t="s">
        <v>330</v>
      </c>
      <c r="F103" s="85" t="s">
        <v>338</v>
      </c>
      <c r="G103" s="98" t="s">
        <v>332</v>
      </c>
      <c r="H103" s="85" t="s">
        <v>531</v>
      </c>
      <c r="I103" s="85" t="s">
        <v>176</v>
      </c>
      <c r="J103" s="85"/>
      <c r="K103" s="95">
        <v>4.96</v>
      </c>
      <c r="L103" s="98" t="s">
        <v>178</v>
      </c>
      <c r="M103" s="99">
        <v>4.4999999999999998E-2</v>
      </c>
      <c r="N103" s="99">
        <v>1.5099999999999995E-2</v>
      </c>
      <c r="O103" s="95">
        <v>830204</v>
      </c>
      <c r="P103" s="97">
        <v>137.81</v>
      </c>
      <c r="Q103" s="95">
        <v>1155.2206400000002</v>
      </c>
      <c r="R103" s="96">
        <v>4.8778593258729127E-4</v>
      </c>
      <c r="S103" s="96">
        <v>1.158763032705214E-2</v>
      </c>
      <c r="T103" s="96">
        <f>Q103/'סכום נכסי הקרן'!$C$43</f>
        <v>1.7976004080792723E-3</v>
      </c>
    </row>
    <row r="104" spans="2:20">
      <c r="B104" s="88" t="s">
        <v>549</v>
      </c>
      <c r="C104" s="85" t="s">
        <v>550</v>
      </c>
      <c r="D104" s="98" t="s">
        <v>134</v>
      </c>
      <c r="E104" s="98" t="s">
        <v>330</v>
      </c>
      <c r="F104" s="85" t="s">
        <v>551</v>
      </c>
      <c r="G104" s="98" t="s">
        <v>375</v>
      </c>
      <c r="H104" s="85" t="s">
        <v>531</v>
      </c>
      <c r="I104" s="85" t="s">
        <v>174</v>
      </c>
      <c r="J104" s="85"/>
      <c r="K104" s="95">
        <v>3.7899999999999996</v>
      </c>
      <c r="L104" s="98" t="s">
        <v>178</v>
      </c>
      <c r="M104" s="99">
        <v>4.9500000000000002E-2</v>
      </c>
      <c r="N104" s="99">
        <v>1.61E-2</v>
      </c>
      <c r="O104" s="95">
        <v>214973.1</v>
      </c>
      <c r="P104" s="97">
        <v>113.5</v>
      </c>
      <c r="Q104" s="95">
        <v>243.99448000000001</v>
      </c>
      <c r="R104" s="96">
        <v>2.2074283199409526E-4</v>
      </c>
      <c r="S104" s="96">
        <v>2.4474266977097263E-3</v>
      </c>
      <c r="T104" s="96">
        <f>Q104/'סכום נכסי הקרן'!$C$43</f>
        <v>3.7967169355378704E-4</v>
      </c>
    </row>
    <row r="105" spans="2:20">
      <c r="B105" s="88" t="s">
        <v>552</v>
      </c>
      <c r="C105" s="85" t="s">
        <v>553</v>
      </c>
      <c r="D105" s="98" t="s">
        <v>134</v>
      </c>
      <c r="E105" s="98" t="s">
        <v>330</v>
      </c>
      <c r="F105" s="85" t="s">
        <v>554</v>
      </c>
      <c r="G105" s="98" t="s">
        <v>391</v>
      </c>
      <c r="H105" s="85" t="s">
        <v>531</v>
      </c>
      <c r="I105" s="85" t="s">
        <v>176</v>
      </c>
      <c r="J105" s="85"/>
      <c r="K105" s="95">
        <v>0.52</v>
      </c>
      <c r="L105" s="98" t="s">
        <v>178</v>
      </c>
      <c r="M105" s="99">
        <v>5.2999999999999999E-2</v>
      </c>
      <c r="N105" s="99">
        <v>5.7999999999999996E-3</v>
      </c>
      <c r="O105" s="95">
        <v>27013</v>
      </c>
      <c r="P105" s="97">
        <v>124.84</v>
      </c>
      <c r="Q105" s="95">
        <v>33.723030000000001</v>
      </c>
      <c r="R105" s="96">
        <v>1.460000693977304E-4</v>
      </c>
      <c r="S105" s="96">
        <v>3.3826439003729116E-4</v>
      </c>
      <c r="T105" s="96">
        <f>Q105/'סכום נכסי הקרן'!$C$43</f>
        <v>5.2475285145242496E-5</v>
      </c>
    </row>
    <row r="106" spans="2:20">
      <c r="B106" s="88" t="s">
        <v>555</v>
      </c>
      <c r="C106" s="85" t="s">
        <v>556</v>
      </c>
      <c r="D106" s="98" t="s">
        <v>134</v>
      </c>
      <c r="E106" s="98" t="s">
        <v>330</v>
      </c>
      <c r="F106" s="85" t="s">
        <v>554</v>
      </c>
      <c r="G106" s="98" t="s">
        <v>391</v>
      </c>
      <c r="H106" s="85" t="s">
        <v>531</v>
      </c>
      <c r="I106" s="85" t="s">
        <v>176</v>
      </c>
      <c r="J106" s="85"/>
      <c r="K106" s="95">
        <v>1</v>
      </c>
      <c r="L106" s="98" t="s">
        <v>178</v>
      </c>
      <c r="M106" s="99">
        <v>5.1900000000000002E-2</v>
      </c>
      <c r="N106" s="99">
        <v>5.6999999999999993E-3</v>
      </c>
      <c r="O106" s="95">
        <v>290495.93</v>
      </c>
      <c r="P106" s="97">
        <v>121.34</v>
      </c>
      <c r="Q106" s="95">
        <v>369.97914000000003</v>
      </c>
      <c r="R106" s="96">
        <v>9.6960767067942556E-4</v>
      </c>
      <c r="S106" s="96">
        <v>3.7111365176445161E-3</v>
      </c>
      <c r="T106" s="96">
        <f>Q106/'סכום נכסי הקרן'!$C$43</f>
        <v>5.7571223194628697E-4</v>
      </c>
    </row>
    <row r="107" spans="2:20">
      <c r="B107" s="88" t="s">
        <v>557</v>
      </c>
      <c r="C107" s="85" t="s">
        <v>558</v>
      </c>
      <c r="D107" s="98" t="s">
        <v>134</v>
      </c>
      <c r="E107" s="98" t="s">
        <v>330</v>
      </c>
      <c r="F107" s="85" t="s">
        <v>554</v>
      </c>
      <c r="G107" s="98" t="s">
        <v>391</v>
      </c>
      <c r="H107" s="85" t="s">
        <v>531</v>
      </c>
      <c r="I107" s="85" t="s">
        <v>176</v>
      </c>
      <c r="J107" s="85"/>
      <c r="K107" s="95">
        <v>2.2400000000000002</v>
      </c>
      <c r="L107" s="98" t="s">
        <v>178</v>
      </c>
      <c r="M107" s="99">
        <v>4.5999999999999999E-2</v>
      </c>
      <c r="N107" s="99">
        <v>1.18E-2</v>
      </c>
      <c r="O107" s="95">
        <v>28548</v>
      </c>
      <c r="P107" s="97">
        <v>109.8</v>
      </c>
      <c r="Q107" s="95">
        <v>32.015039999999999</v>
      </c>
      <c r="R107" s="96">
        <v>3.993833257321608E-5</v>
      </c>
      <c r="S107" s="96">
        <v>3.2113211587510011E-4</v>
      </c>
      <c r="T107" s="96">
        <f>Q107/'סכום נכסי הקרן'!$C$43</f>
        <v>4.9817538724614731E-5</v>
      </c>
    </row>
    <row r="108" spans="2:20">
      <c r="B108" s="88" t="s">
        <v>559</v>
      </c>
      <c r="C108" s="85" t="s">
        <v>560</v>
      </c>
      <c r="D108" s="98" t="s">
        <v>134</v>
      </c>
      <c r="E108" s="98" t="s">
        <v>330</v>
      </c>
      <c r="F108" s="85" t="s">
        <v>554</v>
      </c>
      <c r="G108" s="98" t="s">
        <v>391</v>
      </c>
      <c r="H108" s="85" t="s">
        <v>531</v>
      </c>
      <c r="I108" s="85" t="s">
        <v>176</v>
      </c>
      <c r="J108" s="85"/>
      <c r="K108" s="95">
        <v>4.99</v>
      </c>
      <c r="L108" s="98" t="s">
        <v>178</v>
      </c>
      <c r="M108" s="99">
        <v>1.9799999999999998E-2</v>
      </c>
      <c r="N108" s="99">
        <v>1.7400000000000002E-2</v>
      </c>
      <c r="O108" s="95">
        <v>849715</v>
      </c>
      <c r="P108" s="97">
        <v>100</v>
      </c>
      <c r="Q108" s="95">
        <v>858.12718000000007</v>
      </c>
      <c r="R108" s="96">
        <v>8.9479128588754338E-4</v>
      </c>
      <c r="S108" s="96">
        <v>8.6075855911263242E-3</v>
      </c>
      <c r="T108" s="96">
        <f>Q108/'סכום נכסי הקרן'!$C$43</f>
        <v>1.3353031581498707E-3</v>
      </c>
    </row>
    <row r="109" spans="2:20">
      <c r="B109" s="88" t="s">
        <v>561</v>
      </c>
      <c r="C109" s="85" t="s">
        <v>562</v>
      </c>
      <c r="D109" s="98" t="s">
        <v>134</v>
      </c>
      <c r="E109" s="98" t="s">
        <v>330</v>
      </c>
      <c r="F109" s="85" t="s">
        <v>420</v>
      </c>
      <c r="G109" s="98" t="s">
        <v>405</v>
      </c>
      <c r="H109" s="85" t="s">
        <v>531</v>
      </c>
      <c r="I109" s="85" t="s">
        <v>176</v>
      </c>
      <c r="J109" s="85"/>
      <c r="K109" s="95">
        <v>1.7</v>
      </c>
      <c r="L109" s="98" t="s">
        <v>178</v>
      </c>
      <c r="M109" s="99">
        <v>4.4999999999999998E-2</v>
      </c>
      <c r="N109" s="99">
        <v>6.6999999999999994E-3</v>
      </c>
      <c r="O109" s="95">
        <v>7827</v>
      </c>
      <c r="P109" s="97">
        <v>129.08000000000001</v>
      </c>
      <c r="Q109" s="95">
        <v>10.10309</v>
      </c>
      <c r="R109" s="96">
        <v>5.0014137444536756E-5</v>
      </c>
      <c r="S109" s="96">
        <v>1.0134070326248429E-4</v>
      </c>
      <c r="T109" s="96">
        <f>Q109/'סכום נכסי הקרן'!$C$43</f>
        <v>1.572108225737865E-5</v>
      </c>
    </row>
    <row r="110" spans="2:20">
      <c r="B110" s="88" t="s">
        <v>563</v>
      </c>
      <c r="C110" s="85" t="s">
        <v>564</v>
      </c>
      <c r="D110" s="98" t="s">
        <v>134</v>
      </c>
      <c r="E110" s="98" t="s">
        <v>330</v>
      </c>
      <c r="F110" s="85" t="s">
        <v>565</v>
      </c>
      <c r="G110" s="98" t="s">
        <v>391</v>
      </c>
      <c r="H110" s="85" t="s">
        <v>531</v>
      </c>
      <c r="I110" s="85" t="s">
        <v>176</v>
      </c>
      <c r="J110" s="85"/>
      <c r="K110" s="95">
        <v>1.4800000000000002</v>
      </c>
      <c r="L110" s="98" t="s">
        <v>178</v>
      </c>
      <c r="M110" s="99">
        <v>3.3500000000000002E-2</v>
      </c>
      <c r="N110" s="99">
        <v>9.7000000000000003E-3</v>
      </c>
      <c r="O110" s="95">
        <v>354441</v>
      </c>
      <c r="P110" s="97">
        <v>111.66</v>
      </c>
      <c r="Q110" s="95">
        <v>395.76881999999995</v>
      </c>
      <c r="R110" s="96">
        <v>6.0137968197104927E-4</v>
      </c>
      <c r="S110" s="96">
        <v>3.9698241377799813E-3</v>
      </c>
      <c r="T110" s="96">
        <f>Q110/'סכום נכסי הקרן'!$C$43</f>
        <v>6.1584269506910103E-4</v>
      </c>
    </row>
    <row r="111" spans="2:20">
      <c r="B111" s="88" t="s">
        <v>566</v>
      </c>
      <c r="C111" s="85" t="s">
        <v>567</v>
      </c>
      <c r="D111" s="98" t="s">
        <v>134</v>
      </c>
      <c r="E111" s="98" t="s">
        <v>330</v>
      </c>
      <c r="F111" s="85" t="s">
        <v>565</v>
      </c>
      <c r="G111" s="98" t="s">
        <v>391</v>
      </c>
      <c r="H111" s="85" t="s">
        <v>531</v>
      </c>
      <c r="I111" s="85" t="s">
        <v>176</v>
      </c>
      <c r="J111" s="85"/>
      <c r="K111" s="95">
        <v>0.42</v>
      </c>
      <c r="L111" s="98" t="s">
        <v>178</v>
      </c>
      <c r="M111" s="99">
        <v>3.4000000000000002E-2</v>
      </c>
      <c r="N111" s="99">
        <v>4.5000000000000005E-3</v>
      </c>
      <c r="O111" s="95">
        <v>1146</v>
      </c>
      <c r="P111" s="97">
        <v>108.85</v>
      </c>
      <c r="Q111" s="95">
        <v>1.2474100000000001</v>
      </c>
      <c r="R111" s="96">
        <v>1.6632711841750631E-5</v>
      </c>
      <c r="S111" s="96">
        <v>1.2512350840847259E-5</v>
      </c>
      <c r="T111" s="96">
        <f>Q111/'סכום נכסי הקרן'!$C$43</f>
        <v>1.9410532043836793E-6</v>
      </c>
    </row>
    <row r="112" spans="2:20">
      <c r="B112" s="88" t="s">
        <v>568</v>
      </c>
      <c r="C112" s="85" t="s">
        <v>569</v>
      </c>
      <c r="D112" s="98" t="s">
        <v>134</v>
      </c>
      <c r="E112" s="98" t="s">
        <v>330</v>
      </c>
      <c r="F112" s="85" t="s">
        <v>570</v>
      </c>
      <c r="G112" s="98" t="s">
        <v>375</v>
      </c>
      <c r="H112" s="85" t="s">
        <v>531</v>
      </c>
      <c r="I112" s="85" t="s">
        <v>174</v>
      </c>
      <c r="J112" s="85"/>
      <c r="K112" s="95">
        <v>5.5</v>
      </c>
      <c r="L112" s="98" t="s">
        <v>178</v>
      </c>
      <c r="M112" s="99">
        <v>4.0899999999999999E-2</v>
      </c>
      <c r="N112" s="99">
        <v>3.2399999999999991E-2</v>
      </c>
      <c r="O112" s="95">
        <v>60805.440000000002</v>
      </c>
      <c r="P112" s="97">
        <v>104.51</v>
      </c>
      <c r="Q112" s="95">
        <v>63.54777</v>
      </c>
      <c r="R112" s="96">
        <v>3.4593491047789296E-5</v>
      </c>
      <c r="S112" s="96">
        <v>6.3742634209559661E-4</v>
      </c>
      <c r="T112" s="96">
        <f>Q112/'סכום נכסי הקרן'!$C$43</f>
        <v>9.8884570902860343E-5</v>
      </c>
    </row>
    <row r="113" spans="2:20">
      <c r="B113" s="88" t="s">
        <v>571</v>
      </c>
      <c r="C113" s="85" t="s">
        <v>572</v>
      </c>
      <c r="D113" s="98" t="s">
        <v>134</v>
      </c>
      <c r="E113" s="98" t="s">
        <v>330</v>
      </c>
      <c r="F113" s="85" t="s">
        <v>534</v>
      </c>
      <c r="G113" s="98" t="s">
        <v>332</v>
      </c>
      <c r="H113" s="85" t="s">
        <v>573</v>
      </c>
      <c r="I113" s="85" t="s">
        <v>174</v>
      </c>
      <c r="J113" s="85"/>
      <c r="K113" s="95">
        <v>3.8200000000000007</v>
      </c>
      <c r="L113" s="98" t="s">
        <v>178</v>
      </c>
      <c r="M113" s="99">
        <v>5.2999999999999999E-2</v>
      </c>
      <c r="N113" s="99">
        <v>1.2299999999999998E-2</v>
      </c>
      <c r="O113" s="95">
        <v>134671</v>
      </c>
      <c r="P113" s="97">
        <v>125.84</v>
      </c>
      <c r="Q113" s="95">
        <v>169.46999</v>
      </c>
      <c r="R113" s="96">
        <v>5.1795343184388057E-4</v>
      </c>
      <c r="S113" s="96">
        <v>1.6998965631788076E-3</v>
      </c>
      <c r="T113" s="96">
        <f>Q113/'סכום נכסי הקרן'!$C$43</f>
        <v>2.637066138129164E-4</v>
      </c>
    </row>
    <row r="114" spans="2:20">
      <c r="B114" s="88" t="s">
        <v>574</v>
      </c>
      <c r="C114" s="85" t="s">
        <v>575</v>
      </c>
      <c r="D114" s="98" t="s">
        <v>134</v>
      </c>
      <c r="E114" s="98" t="s">
        <v>330</v>
      </c>
      <c r="F114" s="85" t="s">
        <v>576</v>
      </c>
      <c r="G114" s="98" t="s">
        <v>375</v>
      </c>
      <c r="H114" s="85" t="s">
        <v>573</v>
      </c>
      <c r="I114" s="85" t="s">
        <v>176</v>
      </c>
      <c r="J114" s="85"/>
      <c r="K114" s="95">
        <v>2.65</v>
      </c>
      <c r="L114" s="98" t="s">
        <v>178</v>
      </c>
      <c r="M114" s="99">
        <v>4.2500000000000003E-2</v>
      </c>
      <c r="N114" s="99">
        <v>1.1099999999999999E-2</v>
      </c>
      <c r="O114" s="95">
        <v>5171.93</v>
      </c>
      <c r="P114" s="97">
        <v>115.2</v>
      </c>
      <c r="Q114" s="95">
        <v>6.0747900000000001</v>
      </c>
      <c r="R114" s="96">
        <v>2.0157265827092713E-5</v>
      </c>
      <c r="S114" s="96">
        <v>6.0934178629697151E-5</v>
      </c>
      <c r="T114" s="96">
        <f>Q114/'סכום נכסי הקרן'!$C$43</f>
        <v>9.4527786336953601E-6</v>
      </c>
    </row>
    <row r="115" spans="2:20">
      <c r="B115" s="88" t="s">
        <v>577</v>
      </c>
      <c r="C115" s="85" t="s">
        <v>578</v>
      </c>
      <c r="D115" s="98" t="s">
        <v>134</v>
      </c>
      <c r="E115" s="98" t="s">
        <v>330</v>
      </c>
      <c r="F115" s="85" t="s">
        <v>576</v>
      </c>
      <c r="G115" s="98" t="s">
        <v>375</v>
      </c>
      <c r="H115" s="85" t="s">
        <v>573</v>
      </c>
      <c r="I115" s="85" t="s">
        <v>176</v>
      </c>
      <c r="J115" s="85"/>
      <c r="K115" s="95">
        <v>3.2300000000000004</v>
      </c>
      <c r="L115" s="98" t="s">
        <v>178</v>
      </c>
      <c r="M115" s="99">
        <v>4.5999999999999999E-2</v>
      </c>
      <c r="N115" s="99">
        <v>1.3699999999999999E-2</v>
      </c>
      <c r="O115" s="95">
        <v>453400</v>
      </c>
      <c r="P115" s="97">
        <v>111.1</v>
      </c>
      <c r="Q115" s="95">
        <v>503.72742999999997</v>
      </c>
      <c r="R115" s="96">
        <v>8.8901960784313727E-4</v>
      </c>
      <c r="S115" s="96">
        <v>5.0527207031515926E-3</v>
      </c>
      <c r="T115" s="96">
        <f>Q115/'סכום נכסי הקרן'!$C$43</f>
        <v>7.838334967151581E-4</v>
      </c>
    </row>
    <row r="116" spans="2:20">
      <c r="B116" s="88" t="s">
        <v>579</v>
      </c>
      <c r="C116" s="85" t="s">
        <v>580</v>
      </c>
      <c r="D116" s="98" t="s">
        <v>134</v>
      </c>
      <c r="E116" s="98" t="s">
        <v>330</v>
      </c>
      <c r="F116" s="85" t="s">
        <v>581</v>
      </c>
      <c r="G116" s="98" t="s">
        <v>375</v>
      </c>
      <c r="H116" s="85" t="s">
        <v>573</v>
      </c>
      <c r="I116" s="85" t="s">
        <v>174</v>
      </c>
      <c r="J116" s="85"/>
      <c r="K116" s="95">
        <v>2.27</v>
      </c>
      <c r="L116" s="98" t="s">
        <v>178</v>
      </c>
      <c r="M116" s="99">
        <v>4.4500000000000005E-2</v>
      </c>
      <c r="N116" s="99">
        <v>1.6500000000000001E-2</v>
      </c>
      <c r="O116" s="95">
        <v>61584.820000000007</v>
      </c>
      <c r="P116" s="97">
        <v>110.5</v>
      </c>
      <c r="Q116" s="95">
        <v>68.05122999999999</v>
      </c>
      <c r="R116" s="96">
        <v>5.8041249094307416E-4</v>
      </c>
      <c r="S116" s="96">
        <v>6.825990371338935E-4</v>
      </c>
      <c r="T116" s="96">
        <f>Q116/'סכום נכסי הקרן'!$C$43</f>
        <v>1.0589225519576621E-4</v>
      </c>
    </row>
    <row r="117" spans="2:20">
      <c r="B117" s="88" t="s">
        <v>582</v>
      </c>
      <c r="C117" s="85" t="s">
        <v>583</v>
      </c>
      <c r="D117" s="98" t="s">
        <v>134</v>
      </c>
      <c r="E117" s="98" t="s">
        <v>330</v>
      </c>
      <c r="F117" s="85" t="s">
        <v>581</v>
      </c>
      <c r="G117" s="98" t="s">
        <v>375</v>
      </c>
      <c r="H117" s="85" t="s">
        <v>573</v>
      </c>
      <c r="I117" s="85" t="s">
        <v>174</v>
      </c>
      <c r="J117" s="85"/>
      <c r="K117" s="95">
        <v>4.8500000000000005</v>
      </c>
      <c r="L117" s="98" t="s">
        <v>178</v>
      </c>
      <c r="M117" s="99">
        <v>3.2500000000000001E-2</v>
      </c>
      <c r="N117" s="99">
        <v>1.9400000000000001E-2</v>
      </c>
      <c r="O117" s="95">
        <v>126000</v>
      </c>
      <c r="P117" s="97">
        <v>104.57</v>
      </c>
      <c r="Q117" s="95">
        <v>131.75819999999999</v>
      </c>
      <c r="R117" s="96">
        <v>9.0363973174809108E-4</v>
      </c>
      <c r="S117" s="96">
        <v>1.3216222609715499E-3</v>
      </c>
      <c r="T117" s="96">
        <f>Q117/'סכום נכסי הקרן'!$C$43</f>
        <v>2.0502455192264422E-4</v>
      </c>
    </row>
    <row r="118" spans="2:20">
      <c r="B118" s="88" t="s">
        <v>584</v>
      </c>
      <c r="C118" s="85" t="s">
        <v>585</v>
      </c>
      <c r="D118" s="98" t="s">
        <v>134</v>
      </c>
      <c r="E118" s="98" t="s">
        <v>330</v>
      </c>
      <c r="F118" s="85" t="s">
        <v>586</v>
      </c>
      <c r="G118" s="98" t="s">
        <v>587</v>
      </c>
      <c r="H118" s="85" t="s">
        <v>573</v>
      </c>
      <c r="I118" s="85" t="s">
        <v>176</v>
      </c>
      <c r="J118" s="85"/>
      <c r="K118" s="95">
        <v>0.71000000000000008</v>
      </c>
      <c r="L118" s="98" t="s">
        <v>178</v>
      </c>
      <c r="M118" s="99">
        <v>5.1500000000000004E-2</v>
      </c>
      <c r="N118" s="99">
        <v>2.07E-2</v>
      </c>
      <c r="O118" s="95">
        <v>22695.83</v>
      </c>
      <c r="P118" s="97">
        <v>124.14</v>
      </c>
      <c r="Q118" s="95">
        <v>28.174599999999998</v>
      </c>
      <c r="R118" s="96">
        <v>2.9674722672433287E-4</v>
      </c>
      <c r="S118" s="96">
        <v>2.8260995182060038E-4</v>
      </c>
      <c r="T118" s="96">
        <f>Q118/'סכום נכסי הקרן'!$C$43</f>
        <v>4.3841557797539219E-5</v>
      </c>
    </row>
    <row r="119" spans="2:20">
      <c r="B119" s="88" t="s">
        <v>588</v>
      </c>
      <c r="C119" s="85" t="s">
        <v>589</v>
      </c>
      <c r="D119" s="98" t="s">
        <v>134</v>
      </c>
      <c r="E119" s="98" t="s">
        <v>330</v>
      </c>
      <c r="F119" s="85" t="s">
        <v>590</v>
      </c>
      <c r="G119" s="98" t="s">
        <v>375</v>
      </c>
      <c r="H119" s="85" t="s">
        <v>573</v>
      </c>
      <c r="I119" s="85" t="s">
        <v>174</v>
      </c>
      <c r="J119" s="85"/>
      <c r="K119" s="95">
        <v>0.42000000000000004</v>
      </c>
      <c r="L119" s="98" t="s">
        <v>178</v>
      </c>
      <c r="M119" s="99">
        <v>6.5000000000000002E-2</v>
      </c>
      <c r="N119" s="99">
        <v>1.03E-2</v>
      </c>
      <c r="O119" s="95">
        <v>30491</v>
      </c>
      <c r="P119" s="97">
        <v>110.24</v>
      </c>
      <c r="Q119" s="95">
        <v>33.613279999999996</v>
      </c>
      <c r="R119" s="96">
        <v>3.5530831744947104E-4</v>
      </c>
      <c r="S119" s="96">
        <v>3.3716352464036227E-4</v>
      </c>
      <c r="T119" s="96">
        <f>Q119/'סכום נכסי הקרן'!$C$43</f>
        <v>5.2304506821210203E-5</v>
      </c>
    </row>
    <row r="120" spans="2:20">
      <c r="B120" s="88" t="s">
        <v>591</v>
      </c>
      <c r="C120" s="85" t="s">
        <v>592</v>
      </c>
      <c r="D120" s="98" t="s">
        <v>134</v>
      </c>
      <c r="E120" s="98" t="s">
        <v>330</v>
      </c>
      <c r="F120" s="85" t="s">
        <v>590</v>
      </c>
      <c r="G120" s="98" t="s">
        <v>375</v>
      </c>
      <c r="H120" s="85" t="s">
        <v>573</v>
      </c>
      <c r="I120" s="85" t="s">
        <v>174</v>
      </c>
      <c r="J120" s="85"/>
      <c r="K120" s="95">
        <v>2.9000000000000004</v>
      </c>
      <c r="L120" s="98" t="s">
        <v>178</v>
      </c>
      <c r="M120" s="99">
        <v>4.5999999999999999E-2</v>
      </c>
      <c r="N120" s="99">
        <v>1.83E-2</v>
      </c>
      <c r="O120" s="95">
        <v>228996.74</v>
      </c>
      <c r="P120" s="97">
        <v>128.38999999999999</v>
      </c>
      <c r="Q120" s="95">
        <v>306.53721999999999</v>
      </c>
      <c r="R120" s="96">
        <v>4.7691959934951069E-4</v>
      </c>
      <c r="S120" s="96">
        <v>3.0747719213554334E-3</v>
      </c>
      <c r="T120" s="96">
        <f>Q120/'סכום נכסי הקרן'!$C$43</f>
        <v>4.7699237070719712E-4</v>
      </c>
    </row>
    <row r="121" spans="2:20">
      <c r="B121" s="88" t="s">
        <v>593</v>
      </c>
      <c r="C121" s="85" t="s">
        <v>594</v>
      </c>
      <c r="D121" s="98" t="s">
        <v>134</v>
      </c>
      <c r="E121" s="98" t="s">
        <v>330</v>
      </c>
      <c r="F121" s="85" t="s">
        <v>595</v>
      </c>
      <c r="G121" s="98" t="s">
        <v>375</v>
      </c>
      <c r="H121" s="85" t="s">
        <v>573</v>
      </c>
      <c r="I121" s="85" t="s">
        <v>176</v>
      </c>
      <c r="J121" s="85"/>
      <c r="K121" s="95">
        <v>2.42</v>
      </c>
      <c r="L121" s="98" t="s">
        <v>178</v>
      </c>
      <c r="M121" s="99">
        <v>5.4000000000000006E-2</v>
      </c>
      <c r="N121" s="99">
        <v>9.1999999999999998E-3</v>
      </c>
      <c r="O121" s="95">
        <v>196480.5</v>
      </c>
      <c r="P121" s="97">
        <v>131.99</v>
      </c>
      <c r="Q121" s="95">
        <v>265.64259999999996</v>
      </c>
      <c r="R121" s="96">
        <v>7.7135801402073107E-4</v>
      </c>
      <c r="S121" s="96">
        <v>2.6645717201841026E-3</v>
      </c>
      <c r="T121" s="96">
        <f>Q121/'סכום נכסי הקרן'!$C$43</f>
        <v>4.1335761293465002E-4</v>
      </c>
    </row>
    <row r="122" spans="2:20">
      <c r="B122" s="88" t="s">
        <v>596</v>
      </c>
      <c r="C122" s="85" t="s">
        <v>597</v>
      </c>
      <c r="D122" s="98" t="s">
        <v>134</v>
      </c>
      <c r="E122" s="98" t="s">
        <v>330</v>
      </c>
      <c r="F122" s="85" t="s">
        <v>598</v>
      </c>
      <c r="G122" s="98" t="s">
        <v>375</v>
      </c>
      <c r="H122" s="85" t="s">
        <v>573</v>
      </c>
      <c r="I122" s="85" t="s">
        <v>176</v>
      </c>
      <c r="J122" s="85"/>
      <c r="K122" s="95">
        <v>3.17</v>
      </c>
      <c r="L122" s="98" t="s">
        <v>178</v>
      </c>
      <c r="M122" s="99">
        <v>4.4000000000000004E-2</v>
      </c>
      <c r="N122" s="99">
        <v>6.6E-3</v>
      </c>
      <c r="O122" s="95">
        <v>112800</v>
      </c>
      <c r="P122" s="97">
        <v>112.36</v>
      </c>
      <c r="Q122" s="95">
        <v>126.74208999999999</v>
      </c>
      <c r="R122" s="96">
        <v>6.1718870544669028E-4</v>
      </c>
      <c r="S122" s="96">
        <v>1.2713073459265508E-3</v>
      </c>
      <c r="T122" s="96">
        <f>Q122/'סכום נכסי הקרן'!$C$43</f>
        <v>1.9721915001866638E-4</v>
      </c>
    </row>
    <row r="123" spans="2:20">
      <c r="B123" s="88" t="s">
        <v>599</v>
      </c>
      <c r="C123" s="85" t="s">
        <v>600</v>
      </c>
      <c r="D123" s="98" t="s">
        <v>134</v>
      </c>
      <c r="E123" s="98" t="s">
        <v>330</v>
      </c>
      <c r="F123" s="85" t="s">
        <v>551</v>
      </c>
      <c r="G123" s="98" t="s">
        <v>375</v>
      </c>
      <c r="H123" s="85" t="s">
        <v>573</v>
      </c>
      <c r="I123" s="85" t="s">
        <v>176</v>
      </c>
      <c r="J123" s="85"/>
      <c r="K123" s="95">
        <v>6.08</v>
      </c>
      <c r="L123" s="98" t="s">
        <v>178</v>
      </c>
      <c r="M123" s="99">
        <v>4.9500000000000002E-2</v>
      </c>
      <c r="N123" s="99">
        <v>2.6399999999999996E-2</v>
      </c>
      <c r="O123" s="95">
        <v>143408</v>
      </c>
      <c r="P123" s="97">
        <v>136.82</v>
      </c>
      <c r="Q123" s="95">
        <v>196.21082000000001</v>
      </c>
      <c r="R123" s="96">
        <v>8.8761338162636415E-5</v>
      </c>
      <c r="S123" s="96">
        <v>1.9681248495765869E-3</v>
      </c>
      <c r="T123" s="96">
        <f>Q123/'סכום נכסי הקרן'!$C$43</f>
        <v>3.0531712980956483E-4</v>
      </c>
    </row>
    <row r="124" spans="2:20">
      <c r="B124" s="88" t="s">
        <v>601</v>
      </c>
      <c r="C124" s="85" t="s">
        <v>602</v>
      </c>
      <c r="D124" s="98" t="s">
        <v>134</v>
      </c>
      <c r="E124" s="98" t="s">
        <v>330</v>
      </c>
      <c r="F124" s="85" t="s">
        <v>551</v>
      </c>
      <c r="G124" s="98" t="s">
        <v>375</v>
      </c>
      <c r="H124" s="85" t="s">
        <v>573</v>
      </c>
      <c r="I124" s="85" t="s">
        <v>176</v>
      </c>
      <c r="J124" s="85"/>
      <c r="K124" s="95">
        <v>0.89</v>
      </c>
      <c r="L124" s="98" t="s">
        <v>178</v>
      </c>
      <c r="M124" s="99">
        <v>0.05</v>
      </c>
      <c r="N124" s="99">
        <v>4.7999999999999996E-3</v>
      </c>
      <c r="O124" s="95">
        <v>224525.66</v>
      </c>
      <c r="P124" s="97">
        <v>127.16</v>
      </c>
      <c r="Q124" s="95">
        <v>285.50680999999997</v>
      </c>
      <c r="R124" s="96">
        <v>3.9921998094780804E-4</v>
      </c>
      <c r="S124" s="96">
        <v>2.8638229404695475E-3</v>
      </c>
      <c r="T124" s="96">
        <f>Q124/'סכום נכסי הקרן'!$C$43</f>
        <v>4.4426764930845686E-4</v>
      </c>
    </row>
    <row r="125" spans="2:20">
      <c r="B125" s="88" t="s">
        <v>603</v>
      </c>
      <c r="C125" s="85" t="s">
        <v>604</v>
      </c>
      <c r="D125" s="98" t="s">
        <v>134</v>
      </c>
      <c r="E125" s="98" t="s">
        <v>330</v>
      </c>
      <c r="F125" s="85" t="s">
        <v>605</v>
      </c>
      <c r="G125" s="98" t="s">
        <v>486</v>
      </c>
      <c r="H125" s="85" t="s">
        <v>573</v>
      </c>
      <c r="I125" s="85" t="s">
        <v>176</v>
      </c>
      <c r="J125" s="85"/>
      <c r="K125" s="95">
        <v>3.6800000000000006</v>
      </c>
      <c r="L125" s="98" t="s">
        <v>178</v>
      </c>
      <c r="M125" s="99">
        <v>4.5999999999999999E-2</v>
      </c>
      <c r="N125" s="99">
        <v>1.9400000000000001E-2</v>
      </c>
      <c r="O125" s="95">
        <v>0.9</v>
      </c>
      <c r="P125" s="97">
        <v>133.41</v>
      </c>
      <c r="Q125" s="95">
        <v>1.1999999999999999E-3</v>
      </c>
      <c r="R125" s="96">
        <v>1.6424684347131279E-9</v>
      </c>
      <c r="S125" s="96">
        <v>1.2036797050702423E-8</v>
      </c>
      <c r="T125" s="96">
        <f>Q125/'סכום נכסי הקרן'!$C$43</f>
        <v>1.8672800805352005E-9</v>
      </c>
    </row>
    <row r="126" spans="2:20">
      <c r="B126" s="88" t="s">
        <v>606</v>
      </c>
      <c r="C126" s="85" t="s">
        <v>607</v>
      </c>
      <c r="D126" s="98" t="s">
        <v>134</v>
      </c>
      <c r="E126" s="98" t="s">
        <v>330</v>
      </c>
      <c r="F126" s="85" t="s">
        <v>586</v>
      </c>
      <c r="G126" s="98" t="s">
        <v>587</v>
      </c>
      <c r="H126" s="85" t="s">
        <v>573</v>
      </c>
      <c r="I126" s="85" t="s">
        <v>176</v>
      </c>
      <c r="J126" s="85"/>
      <c r="K126" s="95">
        <v>0.32999999999999996</v>
      </c>
      <c r="L126" s="98" t="s">
        <v>178</v>
      </c>
      <c r="M126" s="99">
        <v>5.2999999999999999E-2</v>
      </c>
      <c r="N126" s="99">
        <v>3.8E-3</v>
      </c>
      <c r="O126" s="95">
        <v>24458.33</v>
      </c>
      <c r="P126" s="97">
        <v>121.2</v>
      </c>
      <c r="Q126" s="95">
        <v>29.6435</v>
      </c>
      <c r="R126" s="96">
        <v>1.6967405677467914E-4</v>
      </c>
      <c r="S126" s="96">
        <v>2.9734399447708108E-4</v>
      </c>
      <c r="T126" s="96">
        <f>Q126/'סכום נכסי הקרן'!$C$43</f>
        <v>4.6127264222787686E-5</v>
      </c>
    </row>
    <row r="127" spans="2:20">
      <c r="B127" s="88" t="s">
        <v>608</v>
      </c>
      <c r="C127" s="85" t="s">
        <v>609</v>
      </c>
      <c r="D127" s="98" t="s">
        <v>134</v>
      </c>
      <c r="E127" s="98" t="s">
        <v>330</v>
      </c>
      <c r="F127" s="85" t="s">
        <v>610</v>
      </c>
      <c r="G127" s="98" t="s">
        <v>375</v>
      </c>
      <c r="H127" s="85" t="s">
        <v>611</v>
      </c>
      <c r="I127" s="85" t="s">
        <v>174</v>
      </c>
      <c r="J127" s="85"/>
      <c r="K127" s="95">
        <v>0.82000000000000006</v>
      </c>
      <c r="L127" s="98" t="s">
        <v>178</v>
      </c>
      <c r="M127" s="99">
        <v>6.0999999999999999E-2</v>
      </c>
      <c r="N127" s="99">
        <v>1.2500000000000002E-2</v>
      </c>
      <c r="O127" s="95">
        <v>28673</v>
      </c>
      <c r="P127" s="97">
        <v>113.27</v>
      </c>
      <c r="Q127" s="95">
        <v>32.477919999999997</v>
      </c>
      <c r="R127" s="96">
        <v>5.7346000000000003E-4</v>
      </c>
      <c r="S127" s="96">
        <v>3.2577510972412436E-4</v>
      </c>
      <c r="T127" s="96">
        <f>Q127/'סכום נכסי הקרן'!$C$43</f>
        <v>5.0537810894346503E-5</v>
      </c>
    </row>
    <row r="128" spans="2:20">
      <c r="B128" s="88" t="s">
        <v>612</v>
      </c>
      <c r="C128" s="85" t="s">
        <v>613</v>
      </c>
      <c r="D128" s="98" t="s">
        <v>134</v>
      </c>
      <c r="E128" s="98" t="s">
        <v>330</v>
      </c>
      <c r="F128" s="85" t="s">
        <v>610</v>
      </c>
      <c r="G128" s="98" t="s">
        <v>375</v>
      </c>
      <c r="H128" s="85" t="s">
        <v>611</v>
      </c>
      <c r="I128" s="85" t="s">
        <v>174</v>
      </c>
      <c r="J128" s="85"/>
      <c r="K128" s="95">
        <v>1.9500000000000002</v>
      </c>
      <c r="L128" s="98" t="s">
        <v>178</v>
      </c>
      <c r="M128" s="99">
        <v>5.5999999999999994E-2</v>
      </c>
      <c r="N128" s="99">
        <v>1.18E-2</v>
      </c>
      <c r="O128" s="95">
        <v>139311.6</v>
      </c>
      <c r="P128" s="97">
        <v>113.61</v>
      </c>
      <c r="Q128" s="95">
        <v>162.34965</v>
      </c>
      <c r="R128" s="96">
        <v>5.5013426423200864E-4</v>
      </c>
      <c r="S128" s="96">
        <v>1.6284748235854756E-3</v>
      </c>
      <c r="T128" s="96">
        <f>Q128/'סכום נכסי הקרן'!$C$43</f>
        <v>2.5262688960571807E-4</v>
      </c>
    </row>
    <row r="129" spans="2:20">
      <c r="B129" s="88" t="s">
        <v>614</v>
      </c>
      <c r="C129" s="85" t="s">
        <v>615</v>
      </c>
      <c r="D129" s="98" t="s">
        <v>134</v>
      </c>
      <c r="E129" s="98" t="s">
        <v>330</v>
      </c>
      <c r="F129" s="85" t="s">
        <v>616</v>
      </c>
      <c r="G129" s="98" t="s">
        <v>375</v>
      </c>
      <c r="H129" s="85" t="s">
        <v>611</v>
      </c>
      <c r="I129" s="85" t="s">
        <v>174</v>
      </c>
      <c r="J129" s="85"/>
      <c r="K129" s="95">
        <v>2.85</v>
      </c>
      <c r="L129" s="98" t="s">
        <v>178</v>
      </c>
      <c r="M129" s="99">
        <v>5.3499999999999999E-2</v>
      </c>
      <c r="N129" s="99">
        <v>1.72E-2</v>
      </c>
      <c r="O129" s="95">
        <v>202347</v>
      </c>
      <c r="P129" s="97">
        <v>111.02</v>
      </c>
      <c r="Q129" s="95">
        <v>224.64564000000001</v>
      </c>
      <c r="R129" s="96">
        <v>5.7418430780821364E-4</v>
      </c>
      <c r="S129" s="96">
        <v>2.253344980837632E-3</v>
      </c>
      <c r="T129" s="96">
        <f>Q129/'סכום נכסי הקרן'!$C$43</f>
        <v>3.4956360729256812E-4</v>
      </c>
    </row>
    <row r="130" spans="2:20">
      <c r="B130" s="88" t="s">
        <v>617</v>
      </c>
      <c r="C130" s="85" t="s">
        <v>618</v>
      </c>
      <c r="D130" s="98" t="s">
        <v>134</v>
      </c>
      <c r="E130" s="98" t="s">
        <v>330</v>
      </c>
      <c r="F130" s="85" t="s">
        <v>616</v>
      </c>
      <c r="G130" s="98" t="s">
        <v>375</v>
      </c>
      <c r="H130" s="85" t="s">
        <v>611</v>
      </c>
      <c r="I130" s="85" t="s">
        <v>174</v>
      </c>
      <c r="J130" s="85"/>
      <c r="K130" s="95">
        <v>0.9900000000000001</v>
      </c>
      <c r="L130" s="98" t="s">
        <v>178</v>
      </c>
      <c r="M130" s="99">
        <v>5.5E-2</v>
      </c>
      <c r="N130" s="99">
        <v>1.5700000000000002E-2</v>
      </c>
      <c r="O130" s="95">
        <v>36970.800000000003</v>
      </c>
      <c r="P130" s="97">
        <v>123.55</v>
      </c>
      <c r="Q130" s="95">
        <v>45.677430000000001</v>
      </c>
      <c r="R130" s="96">
        <v>3.0821842434347645E-4</v>
      </c>
      <c r="S130" s="96">
        <v>4.5817496225638871E-4</v>
      </c>
      <c r="T130" s="96">
        <f>Q130/'סכום נכסי הקרן'!$C$43</f>
        <v>7.107712930753416E-5</v>
      </c>
    </row>
    <row r="131" spans="2:20">
      <c r="B131" s="88" t="s">
        <v>619</v>
      </c>
      <c r="C131" s="85" t="s">
        <v>620</v>
      </c>
      <c r="D131" s="98" t="s">
        <v>134</v>
      </c>
      <c r="E131" s="98" t="s">
        <v>330</v>
      </c>
      <c r="F131" s="85" t="s">
        <v>621</v>
      </c>
      <c r="G131" s="98" t="s">
        <v>587</v>
      </c>
      <c r="H131" s="85" t="s">
        <v>611</v>
      </c>
      <c r="I131" s="85" t="s">
        <v>174</v>
      </c>
      <c r="J131" s="85"/>
      <c r="K131" s="95">
        <v>1.37</v>
      </c>
      <c r="L131" s="98" t="s">
        <v>178</v>
      </c>
      <c r="M131" s="99">
        <v>4.2000000000000003E-2</v>
      </c>
      <c r="N131" s="99">
        <v>1.5899999999999997E-2</v>
      </c>
      <c r="O131" s="95">
        <v>181664.28000000003</v>
      </c>
      <c r="P131" s="97">
        <v>104.84</v>
      </c>
      <c r="Q131" s="95">
        <v>190.45683</v>
      </c>
      <c r="R131" s="96">
        <v>3.3678355376081802E-4</v>
      </c>
      <c r="S131" s="96">
        <v>1.9104085080251106E-3</v>
      </c>
      <c r="T131" s="96">
        <f>Q131/'סכום נכסי הקרן'!$C$43</f>
        <v>2.9636353738406586E-4</v>
      </c>
    </row>
    <row r="132" spans="2:20">
      <c r="B132" s="88" t="s">
        <v>622</v>
      </c>
      <c r="C132" s="85" t="s">
        <v>623</v>
      </c>
      <c r="D132" s="98" t="s">
        <v>134</v>
      </c>
      <c r="E132" s="98" t="s">
        <v>330</v>
      </c>
      <c r="F132" s="85" t="s">
        <v>624</v>
      </c>
      <c r="G132" s="98" t="s">
        <v>375</v>
      </c>
      <c r="H132" s="85" t="s">
        <v>611</v>
      </c>
      <c r="I132" s="85" t="s">
        <v>174</v>
      </c>
      <c r="J132" s="85"/>
      <c r="K132" s="95">
        <v>2.6</v>
      </c>
      <c r="L132" s="98" t="s">
        <v>178</v>
      </c>
      <c r="M132" s="99">
        <v>4.8000000000000001E-2</v>
      </c>
      <c r="N132" s="99">
        <v>1.6400000000000001E-2</v>
      </c>
      <c r="O132" s="95">
        <v>114000</v>
      </c>
      <c r="P132" s="97">
        <v>106.85</v>
      </c>
      <c r="Q132" s="95">
        <v>124.54500999999999</v>
      </c>
      <c r="R132" s="96">
        <v>3.6611684908278096E-4</v>
      </c>
      <c r="S132" s="96">
        <v>1.2492691742064198E-3</v>
      </c>
      <c r="T132" s="96">
        <f>Q132/'סכום נכסי הקרן'!$C$43</f>
        <v>1.9380034691921449E-4</v>
      </c>
    </row>
    <row r="133" spans="2:20">
      <c r="B133" s="88" t="s">
        <v>625</v>
      </c>
      <c r="C133" s="85" t="s">
        <v>626</v>
      </c>
      <c r="D133" s="98" t="s">
        <v>134</v>
      </c>
      <c r="E133" s="98" t="s">
        <v>330</v>
      </c>
      <c r="F133" s="85" t="s">
        <v>627</v>
      </c>
      <c r="G133" s="98" t="s">
        <v>375</v>
      </c>
      <c r="H133" s="85" t="s">
        <v>611</v>
      </c>
      <c r="I133" s="85" t="s">
        <v>176</v>
      </c>
      <c r="J133" s="85"/>
      <c r="K133" s="95">
        <v>2.4300000000000002</v>
      </c>
      <c r="L133" s="98" t="s">
        <v>178</v>
      </c>
      <c r="M133" s="99">
        <v>5.4000000000000006E-2</v>
      </c>
      <c r="N133" s="99">
        <v>3.85E-2</v>
      </c>
      <c r="O133" s="95">
        <v>62420</v>
      </c>
      <c r="P133" s="97">
        <v>105.86</v>
      </c>
      <c r="Q133" s="95">
        <v>66.077809999999999</v>
      </c>
      <c r="R133" s="96">
        <v>6.9355555555555555E-4</v>
      </c>
      <c r="S133" s="96">
        <v>6.6280432377072932E-4</v>
      </c>
      <c r="T133" s="96">
        <f>Q133/'סכום נכסי הקרן'!$C$43</f>
        <v>1.0282148198199141E-4</v>
      </c>
    </row>
    <row r="134" spans="2:20">
      <c r="B134" s="88" t="s">
        <v>628</v>
      </c>
      <c r="C134" s="85" t="s">
        <v>629</v>
      </c>
      <c r="D134" s="98" t="s">
        <v>134</v>
      </c>
      <c r="E134" s="98" t="s">
        <v>330</v>
      </c>
      <c r="F134" s="85" t="s">
        <v>627</v>
      </c>
      <c r="G134" s="98" t="s">
        <v>375</v>
      </c>
      <c r="H134" s="85" t="s">
        <v>611</v>
      </c>
      <c r="I134" s="85" t="s">
        <v>176</v>
      </c>
      <c r="J134" s="85"/>
      <c r="K134" s="95">
        <v>1.8399999999999999</v>
      </c>
      <c r="L134" s="98" t="s">
        <v>178</v>
      </c>
      <c r="M134" s="99">
        <v>6.4000000000000001E-2</v>
      </c>
      <c r="N134" s="99">
        <v>3.9100000000000003E-2</v>
      </c>
      <c r="O134" s="95">
        <v>56008.87</v>
      </c>
      <c r="P134" s="97">
        <v>113.43</v>
      </c>
      <c r="Q134" s="95">
        <v>63.530860000000004</v>
      </c>
      <c r="R134" s="96">
        <v>5.4406912857814509E-4</v>
      </c>
      <c r="S134" s="96">
        <v>6.3725672356382387E-4</v>
      </c>
      <c r="T134" s="96">
        <f>Q134/'סכום נכסי הקרן'!$C$43</f>
        <v>9.8858257814392144E-5</v>
      </c>
    </row>
    <row r="135" spans="2:20">
      <c r="B135" s="88" t="s">
        <v>630</v>
      </c>
      <c r="C135" s="85" t="s">
        <v>631</v>
      </c>
      <c r="D135" s="98" t="s">
        <v>134</v>
      </c>
      <c r="E135" s="98" t="s">
        <v>330</v>
      </c>
      <c r="F135" s="85" t="s">
        <v>627</v>
      </c>
      <c r="G135" s="98" t="s">
        <v>375</v>
      </c>
      <c r="H135" s="85" t="s">
        <v>611</v>
      </c>
      <c r="I135" s="85" t="s">
        <v>176</v>
      </c>
      <c r="J135" s="85"/>
      <c r="K135" s="95">
        <v>4.0200000000000005</v>
      </c>
      <c r="L135" s="98" t="s">
        <v>178</v>
      </c>
      <c r="M135" s="99">
        <v>2.5000000000000001E-2</v>
      </c>
      <c r="N135" s="99">
        <v>4.540000000000001E-2</v>
      </c>
      <c r="O135" s="95">
        <v>227600</v>
      </c>
      <c r="P135" s="97">
        <v>91.84</v>
      </c>
      <c r="Q135" s="95">
        <v>209.02782999999999</v>
      </c>
      <c r="R135" s="96">
        <v>1.243770219463146E-3</v>
      </c>
      <c r="S135" s="96">
        <v>2.0966879730489395E-3</v>
      </c>
      <c r="T135" s="96">
        <f>Q135/'סכום נכסי הקרן'!$C$43</f>
        <v>3.2526125269708188E-4</v>
      </c>
    </row>
    <row r="136" spans="2:20">
      <c r="B136" s="88" t="s">
        <v>632</v>
      </c>
      <c r="C136" s="85" t="s">
        <v>633</v>
      </c>
      <c r="D136" s="98" t="s">
        <v>134</v>
      </c>
      <c r="E136" s="98" t="s">
        <v>330</v>
      </c>
      <c r="F136" s="85" t="s">
        <v>463</v>
      </c>
      <c r="G136" s="98" t="s">
        <v>332</v>
      </c>
      <c r="H136" s="85" t="s">
        <v>611</v>
      </c>
      <c r="I136" s="85" t="s">
        <v>176</v>
      </c>
      <c r="J136" s="85"/>
      <c r="K136" s="95">
        <v>4.9000000000000004</v>
      </c>
      <c r="L136" s="98" t="s">
        <v>178</v>
      </c>
      <c r="M136" s="99">
        <v>5.0999999999999997E-2</v>
      </c>
      <c r="N136" s="99">
        <v>1.7600000000000001E-2</v>
      </c>
      <c r="O136" s="95">
        <v>1435443</v>
      </c>
      <c r="P136" s="97">
        <v>140.15</v>
      </c>
      <c r="Q136" s="95">
        <v>2033.5992099999999</v>
      </c>
      <c r="R136" s="96">
        <v>1.2512116129628121E-3</v>
      </c>
      <c r="S136" s="96">
        <v>2.0398350811032313E-2</v>
      </c>
      <c r="T136" s="96">
        <f>Q136/'סכום נכסי הקרן'!$C$43</f>
        <v>3.1644160805209339E-3</v>
      </c>
    </row>
    <row r="137" spans="2:20">
      <c r="B137" s="88" t="s">
        <v>634</v>
      </c>
      <c r="C137" s="85" t="s">
        <v>635</v>
      </c>
      <c r="D137" s="98" t="s">
        <v>134</v>
      </c>
      <c r="E137" s="98" t="s">
        <v>330</v>
      </c>
      <c r="F137" s="85" t="s">
        <v>546</v>
      </c>
      <c r="G137" s="98" t="s">
        <v>332</v>
      </c>
      <c r="H137" s="85" t="s">
        <v>611</v>
      </c>
      <c r="I137" s="85" t="s">
        <v>176</v>
      </c>
      <c r="J137" s="85"/>
      <c r="K137" s="95">
        <v>3.84</v>
      </c>
      <c r="L137" s="98" t="s">
        <v>178</v>
      </c>
      <c r="M137" s="99">
        <v>2.4E-2</v>
      </c>
      <c r="N137" s="99">
        <v>1.2199999999999999E-2</v>
      </c>
      <c r="O137" s="95">
        <v>101781</v>
      </c>
      <c r="P137" s="97">
        <v>105.12</v>
      </c>
      <c r="Q137" s="95">
        <v>106.99219000000001</v>
      </c>
      <c r="R137" s="96">
        <v>7.7962635291954868E-4</v>
      </c>
      <c r="S137" s="96">
        <v>1.0732027308668279E-3</v>
      </c>
      <c r="T137" s="96">
        <f>Q137/'סכום נכסי הקרן'!$C$43</f>
        <v>1.6648698763319794E-4</v>
      </c>
    </row>
    <row r="138" spans="2:20">
      <c r="B138" s="88" t="s">
        <v>636</v>
      </c>
      <c r="C138" s="85" t="s">
        <v>637</v>
      </c>
      <c r="D138" s="98" t="s">
        <v>134</v>
      </c>
      <c r="E138" s="98" t="s">
        <v>330</v>
      </c>
      <c r="F138" s="85" t="s">
        <v>638</v>
      </c>
      <c r="G138" s="98" t="s">
        <v>375</v>
      </c>
      <c r="H138" s="85" t="s">
        <v>611</v>
      </c>
      <c r="I138" s="85" t="s">
        <v>174</v>
      </c>
      <c r="J138" s="85"/>
      <c r="K138" s="95">
        <v>2.3899999999999997</v>
      </c>
      <c r="L138" s="98" t="s">
        <v>178</v>
      </c>
      <c r="M138" s="99">
        <v>4.8499999999999995E-2</v>
      </c>
      <c r="N138" s="99">
        <v>1.8100000000000002E-2</v>
      </c>
      <c r="O138" s="95">
        <v>344060</v>
      </c>
      <c r="P138" s="97">
        <v>114.4</v>
      </c>
      <c r="Q138" s="95">
        <v>393.60465999999997</v>
      </c>
      <c r="R138" s="96">
        <v>4.9505035971223019E-4</v>
      </c>
      <c r="S138" s="96">
        <v>3.9481161755256086E-3</v>
      </c>
      <c r="T138" s="96">
        <f>Q138/'סכום נכסי הקרן'!$C$43</f>
        <v>6.1247511768652526E-4</v>
      </c>
    </row>
    <row r="139" spans="2:20">
      <c r="B139" s="88" t="s">
        <v>639</v>
      </c>
      <c r="C139" s="85" t="s">
        <v>640</v>
      </c>
      <c r="D139" s="98" t="s">
        <v>134</v>
      </c>
      <c r="E139" s="98" t="s">
        <v>330</v>
      </c>
      <c r="F139" s="85" t="s">
        <v>638</v>
      </c>
      <c r="G139" s="98" t="s">
        <v>375</v>
      </c>
      <c r="H139" s="85" t="s">
        <v>611</v>
      </c>
      <c r="I139" s="85" t="s">
        <v>174</v>
      </c>
      <c r="J139" s="85"/>
      <c r="K139" s="95">
        <v>0.16999999999999998</v>
      </c>
      <c r="L139" s="98" t="s">
        <v>178</v>
      </c>
      <c r="M139" s="99">
        <v>4.7E-2</v>
      </c>
      <c r="N139" s="99">
        <v>5.3999999999999994E-3</v>
      </c>
      <c r="O139" s="95">
        <v>56445.96</v>
      </c>
      <c r="P139" s="97">
        <v>119.85</v>
      </c>
      <c r="Q139" s="95">
        <v>67.650499999999994</v>
      </c>
      <c r="R139" s="96">
        <v>4.4416493231256372E-4</v>
      </c>
      <c r="S139" s="96">
        <v>6.7857944906545356E-4</v>
      </c>
      <c r="T139" s="96">
        <f>Q139/'סכום נכסי הקרן'!$C$43</f>
        <v>1.0526869257353882E-4</v>
      </c>
    </row>
    <row r="140" spans="2:20">
      <c r="B140" s="88" t="s">
        <v>641</v>
      </c>
      <c r="C140" s="85" t="s">
        <v>642</v>
      </c>
      <c r="D140" s="98" t="s">
        <v>134</v>
      </c>
      <c r="E140" s="98" t="s">
        <v>330</v>
      </c>
      <c r="F140" s="85" t="s">
        <v>638</v>
      </c>
      <c r="G140" s="98" t="s">
        <v>375</v>
      </c>
      <c r="H140" s="85" t="s">
        <v>611</v>
      </c>
      <c r="I140" s="85" t="s">
        <v>174</v>
      </c>
      <c r="J140" s="85"/>
      <c r="K140" s="95">
        <v>1.6099999999999997</v>
      </c>
      <c r="L140" s="98" t="s">
        <v>178</v>
      </c>
      <c r="M140" s="99">
        <v>4.2000000000000003E-2</v>
      </c>
      <c r="N140" s="99">
        <v>1.5299999999999998E-2</v>
      </c>
      <c r="O140" s="95">
        <v>43602.94</v>
      </c>
      <c r="P140" s="97">
        <v>112.52</v>
      </c>
      <c r="Q140" s="95">
        <v>49.062050000000006</v>
      </c>
      <c r="R140" s="96">
        <v>2.3254901333333335E-4</v>
      </c>
      <c r="S140" s="96">
        <v>4.9212494895117906E-4</v>
      </c>
      <c r="T140" s="96">
        <f>Q140/'סכום נכסי הקרן'!$C$43</f>
        <v>7.6343823896018383E-5</v>
      </c>
    </row>
    <row r="141" spans="2:20">
      <c r="B141" s="88" t="s">
        <v>643</v>
      </c>
      <c r="C141" s="85" t="s">
        <v>644</v>
      </c>
      <c r="D141" s="98" t="s">
        <v>134</v>
      </c>
      <c r="E141" s="98" t="s">
        <v>330</v>
      </c>
      <c r="F141" s="85" t="s">
        <v>638</v>
      </c>
      <c r="G141" s="98" t="s">
        <v>375</v>
      </c>
      <c r="H141" s="85" t="s">
        <v>611</v>
      </c>
      <c r="I141" s="85" t="s">
        <v>174</v>
      </c>
      <c r="J141" s="85"/>
      <c r="K141" s="95">
        <v>5.0199999999999996</v>
      </c>
      <c r="L141" s="98" t="s">
        <v>178</v>
      </c>
      <c r="M141" s="99">
        <v>3.7999999999999999E-2</v>
      </c>
      <c r="N141" s="99">
        <v>2.5099999999999997E-2</v>
      </c>
      <c r="O141" s="95">
        <v>80958.38</v>
      </c>
      <c r="P141" s="97">
        <v>105.35</v>
      </c>
      <c r="Q141" s="95">
        <v>85.289649999999995</v>
      </c>
      <c r="R141" s="96">
        <v>2.090737660888788E-4</v>
      </c>
      <c r="S141" s="96">
        <v>8.5551183964620162E-4</v>
      </c>
      <c r="T141" s="96">
        <f>Q141/'סכום נכסי הקרן'!$C$43</f>
        <v>1.3271638710068257E-4</v>
      </c>
    </row>
    <row r="142" spans="2:20">
      <c r="B142" s="88" t="s">
        <v>645</v>
      </c>
      <c r="C142" s="85" t="s">
        <v>646</v>
      </c>
      <c r="D142" s="98" t="s">
        <v>134</v>
      </c>
      <c r="E142" s="98" t="s">
        <v>330</v>
      </c>
      <c r="F142" s="85" t="s">
        <v>647</v>
      </c>
      <c r="G142" s="98" t="s">
        <v>428</v>
      </c>
      <c r="H142" s="85" t="s">
        <v>648</v>
      </c>
      <c r="I142" s="85" t="s">
        <v>176</v>
      </c>
      <c r="J142" s="85"/>
      <c r="K142" s="95">
        <v>2.17</v>
      </c>
      <c r="L142" s="98" t="s">
        <v>178</v>
      </c>
      <c r="M142" s="99">
        <v>4.8000000000000001E-2</v>
      </c>
      <c r="N142" s="99">
        <v>1.9099999999999999E-2</v>
      </c>
      <c r="O142" s="95">
        <v>322463.08</v>
      </c>
      <c r="P142" s="97">
        <v>123.85</v>
      </c>
      <c r="Q142" s="95">
        <v>399.37052</v>
      </c>
      <c r="R142" s="96">
        <v>3.9404495564464314E-4</v>
      </c>
      <c r="S142" s="96">
        <v>4.005951581061244E-3</v>
      </c>
      <c r="T142" s="96">
        <f>Q142/'סכום נכסי הקרן'!$C$43</f>
        <v>6.2144718062415421E-4</v>
      </c>
    </row>
    <row r="143" spans="2:20">
      <c r="B143" s="88" t="s">
        <v>649</v>
      </c>
      <c r="C143" s="85" t="s">
        <v>650</v>
      </c>
      <c r="D143" s="98" t="s">
        <v>134</v>
      </c>
      <c r="E143" s="98" t="s">
        <v>330</v>
      </c>
      <c r="F143" s="85" t="s">
        <v>651</v>
      </c>
      <c r="G143" s="98" t="s">
        <v>486</v>
      </c>
      <c r="H143" s="85" t="s">
        <v>648</v>
      </c>
      <c r="I143" s="85" t="s">
        <v>174</v>
      </c>
      <c r="J143" s="85"/>
      <c r="K143" s="95">
        <v>1.3000000000000003</v>
      </c>
      <c r="L143" s="98" t="s">
        <v>178</v>
      </c>
      <c r="M143" s="99">
        <v>5.2999999999999999E-2</v>
      </c>
      <c r="N143" s="99">
        <v>2.0300000000000002E-2</v>
      </c>
      <c r="O143" s="95">
        <v>29044.66</v>
      </c>
      <c r="P143" s="97">
        <v>125.71</v>
      </c>
      <c r="Q143" s="95">
        <v>36.512049999999995</v>
      </c>
      <c r="R143" s="96">
        <v>2.8694539841829736E-4</v>
      </c>
      <c r="S143" s="96">
        <v>3.662401131292495E-4</v>
      </c>
      <c r="T143" s="96">
        <f>Q143/'סכום נכסי הקרן'!$C$43</f>
        <v>5.6815186387087727E-5</v>
      </c>
    </row>
    <row r="144" spans="2:20">
      <c r="B144" s="88" t="s">
        <v>652</v>
      </c>
      <c r="C144" s="85" t="s">
        <v>653</v>
      </c>
      <c r="D144" s="98" t="s">
        <v>134</v>
      </c>
      <c r="E144" s="98" t="s">
        <v>330</v>
      </c>
      <c r="F144" s="85" t="s">
        <v>651</v>
      </c>
      <c r="G144" s="98" t="s">
        <v>486</v>
      </c>
      <c r="H144" s="85" t="s">
        <v>648</v>
      </c>
      <c r="I144" s="85" t="s">
        <v>176</v>
      </c>
      <c r="J144" s="85"/>
      <c r="K144" s="95">
        <v>3.0300000000000002</v>
      </c>
      <c r="L144" s="98" t="s">
        <v>178</v>
      </c>
      <c r="M144" s="99">
        <v>0.05</v>
      </c>
      <c r="N144" s="99">
        <v>2.1899999999999999E-2</v>
      </c>
      <c r="O144" s="95">
        <v>122</v>
      </c>
      <c r="P144" s="97">
        <v>107.29</v>
      </c>
      <c r="Q144" s="95">
        <v>0.13088999999999998</v>
      </c>
      <c r="R144" s="96">
        <v>5.9295549431588971E-7</v>
      </c>
      <c r="S144" s="96">
        <v>1.3129136383053667E-6</v>
      </c>
      <c r="T144" s="96">
        <f>Q144/'סכום נכסי הקרן'!$C$43</f>
        <v>2.0367357478437698E-7</v>
      </c>
    </row>
    <row r="145" spans="2:20">
      <c r="B145" s="88" t="s">
        <v>654</v>
      </c>
      <c r="C145" s="85" t="s">
        <v>655</v>
      </c>
      <c r="D145" s="98" t="s">
        <v>134</v>
      </c>
      <c r="E145" s="98" t="s">
        <v>330</v>
      </c>
      <c r="F145" s="85" t="s">
        <v>651</v>
      </c>
      <c r="G145" s="98" t="s">
        <v>486</v>
      </c>
      <c r="H145" s="85" t="s">
        <v>648</v>
      </c>
      <c r="I145" s="85" t="s">
        <v>174</v>
      </c>
      <c r="J145" s="85"/>
      <c r="K145" s="95">
        <v>0.67999999999999994</v>
      </c>
      <c r="L145" s="98" t="s">
        <v>178</v>
      </c>
      <c r="M145" s="99">
        <v>5.2499999999999998E-2</v>
      </c>
      <c r="N145" s="99">
        <v>1.23E-2</v>
      </c>
      <c r="O145" s="95">
        <v>31392.6</v>
      </c>
      <c r="P145" s="97">
        <v>124.65</v>
      </c>
      <c r="Q145" s="95">
        <v>39.130859999999998</v>
      </c>
      <c r="R145" s="96">
        <v>3.0676590583361793E-4</v>
      </c>
      <c r="S145" s="96">
        <v>3.9250851686620784E-4</v>
      </c>
      <c r="T145" s="96">
        <f>Q145/'סכום נכסי הקרן'!$C$43</f>
        <v>6.0890229510176389E-5</v>
      </c>
    </row>
    <row r="146" spans="2:20">
      <c r="B146" s="88" t="s">
        <v>656</v>
      </c>
      <c r="C146" s="85" t="s">
        <v>657</v>
      </c>
      <c r="D146" s="98" t="s">
        <v>134</v>
      </c>
      <c r="E146" s="98" t="s">
        <v>330</v>
      </c>
      <c r="F146" s="85" t="s">
        <v>658</v>
      </c>
      <c r="G146" s="98" t="s">
        <v>375</v>
      </c>
      <c r="H146" s="85" t="s">
        <v>648</v>
      </c>
      <c r="I146" s="85" t="s">
        <v>174</v>
      </c>
      <c r="J146" s="85"/>
      <c r="K146" s="95">
        <v>3.24</v>
      </c>
      <c r="L146" s="98" t="s">
        <v>178</v>
      </c>
      <c r="M146" s="99">
        <v>7.2499999999999995E-2</v>
      </c>
      <c r="N146" s="99">
        <v>2.06E-2</v>
      </c>
      <c r="O146" s="95">
        <v>347980.36</v>
      </c>
      <c r="P146" s="97">
        <v>122.52</v>
      </c>
      <c r="Q146" s="95">
        <v>426.34558000000004</v>
      </c>
      <c r="R146" s="96">
        <v>7.0648845775320938E-4</v>
      </c>
      <c r="S146" s="96">
        <v>4.2765293499366789E-3</v>
      </c>
      <c r="T146" s="96">
        <f>Q146/'סכום נכסי הקרן'!$C$43</f>
        <v>6.6342217413185584E-4</v>
      </c>
    </row>
    <row r="147" spans="2:20">
      <c r="B147" s="88" t="s">
        <v>659</v>
      </c>
      <c r="C147" s="85" t="s">
        <v>660</v>
      </c>
      <c r="D147" s="98" t="s">
        <v>134</v>
      </c>
      <c r="E147" s="98" t="s">
        <v>330</v>
      </c>
      <c r="F147" s="85" t="s">
        <v>658</v>
      </c>
      <c r="G147" s="98" t="s">
        <v>375</v>
      </c>
      <c r="H147" s="85" t="s">
        <v>648</v>
      </c>
      <c r="I147" s="85" t="s">
        <v>174</v>
      </c>
      <c r="J147" s="85"/>
      <c r="K147" s="95">
        <v>4.9400000000000004</v>
      </c>
      <c r="L147" s="98" t="s">
        <v>178</v>
      </c>
      <c r="M147" s="99">
        <v>4.9000000000000002E-2</v>
      </c>
      <c r="N147" s="99">
        <v>3.6900000000000002E-2</v>
      </c>
      <c r="O147" s="95">
        <v>16965.100000000002</v>
      </c>
      <c r="P147" s="97">
        <v>104.98</v>
      </c>
      <c r="Q147" s="95">
        <v>17.80996</v>
      </c>
      <c r="R147" s="96">
        <v>1.0465920412588643E-4</v>
      </c>
      <c r="S147" s="96">
        <v>1.7864572833427346E-4</v>
      </c>
      <c r="T147" s="96">
        <f>Q147/'סכום נכסי הקרן'!$C$43</f>
        <v>2.7713486285940589E-5</v>
      </c>
    </row>
    <row r="148" spans="2:20">
      <c r="B148" s="88" t="s">
        <v>661</v>
      </c>
      <c r="C148" s="85" t="s">
        <v>662</v>
      </c>
      <c r="D148" s="98" t="s">
        <v>134</v>
      </c>
      <c r="E148" s="98" t="s">
        <v>330</v>
      </c>
      <c r="F148" s="85" t="s">
        <v>658</v>
      </c>
      <c r="G148" s="98" t="s">
        <v>375</v>
      </c>
      <c r="H148" s="85" t="s">
        <v>648</v>
      </c>
      <c r="I148" s="85" t="s">
        <v>174</v>
      </c>
      <c r="J148" s="85"/>
      <c r="K148" s="95">
        <v>0.98999999999999988</v>
      </c>
      <c r="L148" s="98" t="s">
        <v>178</v>
      </c>
      <c r="M148" s="99">
        <v>5.3499999999999999E-2</v>
      </c>
      <c r="N148" s="99">
        <v>1.9299999999999998E-2</v>
      </c>
      <c r="O148" s="95">
        <v>74650.33</v>
      </c>
      <c r="P148" s="97">
        <v>126.41</v>
      </c>
      <c r="Q148" s="95">
        <v>94.365490000000008</v>
      </c>
      <c r="R148" s="96">
        <v>2.07726897187592E-4</v>
      </c>
      <c r="S148" s="96">
        <v>9.4654854310007432E-4</v>
      </c>
      <c r="T148" s="96">
        <f>Q148/'סכום נכסי הקרן'!$C$43</f>
        <v>1.4683899980578641E-4</v>
      </c>
    </row>
    <row r="149" spans="2:20">
      <c r="B149" s="88" t="s">
        <v>663</v>
      </c>
      <c r="C149" s="85" t="s">
        <v>664</v>
      </c>
      <c r="D149" s="98" t="s">
        <v>134</v>
      </c>
      <c r="E149" s="98" t="s">
        <v>330</v>
      </c>
      <c r="F149" s="85" t="s">
        <v>665</v>
      </c>
      <c r="G149" s="98" t="s">
        <v>375</v>
      </c>
      <c r="H149" s="85" t="s">
        <v>648</v>
      </c>
      <c r="I149" s="85" t="s">
        <v>176</v>
      </c>
      <c r="J149" s="85"/>
      <c r="K149" s="95">
        <v>6.8</v>
      </c>
      <c r="L149" s="98" t="s">
        <v>178</v>
      </c>
      <c r="M149" s="99">
        <v>2.8500000000000001E-2</v>
      </c>
      <c r="N149" s="99">
        <v>2.1000000000000001E-2</v>
      </c>
      <c r="O149" s="95">
        <v>350000</v>
      </c>
      <c r="P149" s="97">
        <v>106.38</v>
      </c>
      <c r="Q149" s="95">
        <v>372.33</v>
      </c>
      <c r="R149" s="96">
        <v>5.1244509516837485E-4</v>
      </c>
      <c r="S149" s="96">
        <v>3.7347172049066943E-3</v>
      </c>
      <c r="T149" s="96">
        <f>Q149/'סכום נכסי הקרן'!$C$43</f>
        <v>5.7937032698805941E-4</v>
      </c>
    </row>
    <row r="150" spans="2:20">
      <c r="B150" s="88" t="s">
        <v>666</v>
      </c>
      <c r="C150" s="85" t="s">
        <v>667</v>
      </c>
      <c r="D150" s="98" t="s">
        <v>134</v>
      </c>
      <c r="E150" s="98" t="s">
        <v>330</v>
      </c>
      <c r="F150" s="85" t="s">
        <v>668</v>
      </c>
      <c r="G150" s="98" t="s">
        <v>405</v>
      </c>
      <c r="H150" s="85" t="s">
        <v>669</v>
      </c>
      <c r="I150" s="85" t="s">
        <v>174</v>
      </c>
      <c r="J150" s="85"/>
      <c r="K150" s="95">
        <v>2.52</v>
      </c>
      <c r="L150" s="98" t="s">
        <v>178</v>
      </c>
      <c r="M150" s="99">
        <v>3.85E-2</v>
      </c>
      <c r="N150" s="99">
        <v>2.6899999999999993E-2</v>
      </c>
      <c r="O150" s="95">
        <v>10783</v>
      </c>
      <c r="P150" s="97">
        <v>103.05</v>
      </c>
      <c r="Q150" s="95">
        <v>11.111870000000001</v>
      </c>
      <c r="R150" s="96">
        <v>2.6957499999999998E-4</v>
      </c>
      <c r="S150" s="96">
        <v>1.114594367031573E-4</v>
      </c>
      <c r="T150" s="96">
        <f>Q150/'סכום נכסי הקרן'!$C$43</f>
        <v>1.7290811257080572E-5</v>
      </c>
    </row>
    <row r="151" spans="2:20">
      <c r="B151" s="88" t="s">
        <v>670</v>
      </c>
      <c r="C151" s="85" t="s">
        <v>671</v>
      </c>
      <c r="D151" s="98" t="s">
        <v>134</v>
      </c>
      <c r="E151" s="98" t="s">
        <v>330</v>
      </c>
      <c r="F151" s="85" t="s">
        <v>665</v>
      </c>
      <c r="G151" s="98" t="s">
        <v>375</v>
      </c>
      <c r="H151" s="85" t="s">
        <v>669</v>
      </c>
      <c r="I151" s="85" t="s">
        <v>176</v>
      </c>
      <c r="J151" s="85"/>
      <c r="K151" s="95">
        <v>1.1399999999999999</v>
      </c>
      <c r="L151" s="98" t="s">
        <v>178</v>
      </c>
      <c r="M151" s="99">
        <v>4.6500000000000007E-2</v>
      </c>
      <c r="N151" s="99">
        <v>1.8200000000000001E-2</v>
      </c>
      <c r="O151" s="95">
        <v>299354.43</v>
      </c>
      <c r="P151" s="97">
        <v>125.82</v>
      </c>
      <c r="Q151" s="95">
        <v>376.64774999999997</v>
      </c>
      <c r="R151" s="96">
        <v>8.6043437303597297E-4</v>
      </c>
      <c r="S151" s="96">
        <v>3.7780271052947532E-3</v>
      </c>
      <c r="T151" s="96">
        <f>Q151/'סכום נכסי הקרן'!$C$43</f>
        <v>5.8608903412783514E-4</v>
      </c>
    </row>
    <row r="152" spans="2:20">
      <c r="B152" s="88" t="s">
        <v>672</v>
      </c>
      <c r="C152" s="85" t="s">
        <v>673</v>
      </c>
      <c r="D152" s="98" t="s">
        <v>134</v>
      </c>
      <c r="E152" s="98" t="s">
        <v>330</v>
      </c>
      <c r="F152" s="85" t="s">
        <v>665</v>
      </c>
      <c r="G152" s="98" t="s">
        <v>375</v>
      </c>
      <c r="H152" s="85" t="s">
        <v>669</v>
      </c>
      <c r="I152" s="85" t="s">
        <v>176</v>
      </c>
      <c r="J152" s="85"/>
      <c r="K152" s="95">
        <v>2.2800000000000002</v>
      </c>
      <c r="L152" s="98" t="s">
        <v>178</v>
      </c>
      <c r="M152" s="99">
        <v>6.8499999999999991E-2</v>
      </c>
      <c r="N152" s="99">
        <v>2.58E-2</v>
      </c>
      <c r="O152" s="95">
        <v>1309245.95</v>
      </c>
      <c r="P152" s="97">
        <v>111.02</v>
      </c>
      <c r="Q152" s="95">
        <v>1453.52495</v>
      </c>
      <c r="R152" s="96">
        <v>1.0487535811701258E-3</v>
      </c>
      <c r="S152" s="96">
        <v>1.4579820692735323E-2</v>
      </c>
      <c r="T152" s="96">
        <f>Q152/'סכום נכסי הקרן'!$C$43</f>
        <v>2.2617818214132699E-3</v>
      </c>
    </row>
    <row r="153" spans="2:20">
      <c r="B153" s="88" t="s">
        <v>674</v>
      </c>
      <c r="C153" s="85" t="s">
        <v>675</v>
      </c>
      <c r="D153" s="98" t="s">
        <v>134</v>
      </c>
      <c r="E153" s="98" t="s">
        <v>330</v>
      </c>
      <c r="F153" s="85" t="s">
        <v>665</v>
      </c>
      <c r="G153" s="98" t="s">
        <v>375</v>
      </c>
      <c r="H153" s="85" t="s">
        <v>669</v>
      </c>
      <c r="I153" s="85" t="s">
        <v>176</v>
      </c>
      <c r="J153" s="85"/>
      <c r="K153" s="95">
        <v>0.9900000000000001</v>
      </c>
      <c r="L153" s="98" t="s">
        <v>178</v>
      </c>
      <c r="M153" s="99">
        <v>5.0499999999999996E-2</v>
      </c>
      <c r="N153" s="99">
        <v>1.8100000000000002E-2</v>
      </c>
      <c r="O153" s="95">
        <v>108434.66</v>
      </c>
      <c r="P153" s="97">
        <v>126.03</v>
      </c>
      <c r="Q153" s="95">
        <v>136.66020999999998</v>
      </c>
      <c r="R153" s="96">
        <v>3.3447082869136072E-4</v>
      </c>
      <c r="S153" s="96">
        <v>1.3707926772303113E-3</v>
      </c>
      <c r="T153" s="96">
        <f>Q153/'סכום נכסי הקרן'!$C$43</f>
        <v>2.1265240661229784E-4</v>
      </c>
    </row>
    <row r="154" spans="2:20">
      <c r="B154" s="88" t="s">
        <v>676</v>
      </c>
      <c r="C154" s="85" t="s">
        <v>677</v>
      </c>
      <c r="D154" s="98" t="s">
        <v>134</v>
      </c>
      <c r="E154" s="98" t="s">
        <v>330</v>
      </c>
      <c r="F154" s="85" t="s">
        <v>678</v>
      </c>
      <c r="G154" s="98" t="s">
        <v>486</v>
      </c>
      <c r="H154" s="85" t="s">
        <v>679</v>
      </c>
      <c r="I154" s="85" t="s">
        <v>176</v>
      </c>
      <c r="J154" s="85"/>
      <c r="K154" s="95">
        <v>1.9299999999999997</v>
      </c>
      <c r="L154" s="98" t="s">
        <v>178</v>
      </c>
      <c r="M154" s="99">
        <v>4.4500000000000005E-2</v>
      </c>
      <c r="N154" s="99">
        <v>5.1299999999999998E-2</v>
      </c>
      <c r="O154" s="95">
        <v>23850</v>
      </c>
      <c r="P154" s="97">
        <v>117.49</v>
      </c>
      <c r="Q154" s="95">
        <v>28.021369999999997</v>
      </c>
      <c r="R154" s="96">
        <v>2.5499874248733343E-4</v>
      </c>
      <c r="S154" s="96">
        <v>2.8107295314386781E-4</v>
      </c>
      <c r="T154" s="96">
        <f>Q154/'סכום נכסי הקרן'!$C$43</f>
        <v>4.3603121691922214E-5</v>
      </c>
    </row>
    <row r="155" spans="2:20">
      <c r="B155" s="88" t="s">
        <v>680</v>
      </c>
      <c r="C155" s="85" t="s">
        <v>681</v>
      </c>
      <c r="D155" s="98" t="s">
        <v>134</v>
      </c>
      <c r="E155" s="98" t="s">
        <v>330</v>
      </c>
      <c r="F155" s="85" t="s">
        <v>682</v>
      </c>
      <c r="G155" s="98" t="s">
        <v>375</v>
      </c>
      <c r="H155" s="85" t="s">
        <v>679</v>
      </c>
      <c r="I155" s="85" t="s">
        <v>176</v>
      </c>
      <c r="J155" s="85"/>
      <c r="K155" s="95">
        <v>2.7499999999999991</v>
      </c>
      <c r="L155" s="98" t="s">
        <v>178</v>
      </c>
      <c r="M155" s="99">
        <v>5.4000000000000006E-2</v>
      </c>
      <c r="N155" s="99">
        <v>0.18519999999999995</v>
      </c>
      <c r="O155" s="95">
        <v>47426.9</v>
      </c>
      <c r="P155" s="97">
        <v>86.85</v>
      </c>
      <c r="Q155" s="95">
        <v>42.123310000000011</v>
      </c>
      <c r="R155" s="96">
        <v>1.0324157638976088E-4</v>
      </c>
      <c r="S155" s="96">
        <v>4.2252477797818672E-4</v>
      </c>
      <c r="T155" s="96">
        <f>Q155/'סכום נכסי הקרן'!$C$43</f>
        <v>6.5546681407674371E-5</v>
      </c>
    </row>
    <row r="156" spans="2:20">
      <c r="B156" s="88" t="s">
        <v>683</v>
      </c>
      <c r="C156" s="85" t="s">
        <v>684</v>
      </c>
      <c r="D156" s="98" t="s">
        <v>134</v>
      </c>
      <c r="E156" s="98" t="s">
        <v>330</v>
      </c>
      <c r="F156" s="85" t="s">
        <v>685</v>
      </c>
      <c r="G156" s="98" t="s">
        <v>486</v>
      </c>
      <c r="H156" s="85" t="s">
        <v>686</v>
      </c>
      <c r="I156" s="85" t="s">
        <v>176</v>
      </c>
      <c r="J156" s="85"/>
      <c r="K156" s="95">
        <v>1.1000000000000001</v>
      </c>
      <c r="L156" s="98" t="s">
        <v>178</v>
      </c>
      <c r="M156" s="99">
        <v>4.4500000000000005E-2</v>
      </c>
      <c r="N156" s="99">
        <v>0.24950000000000003</v>
      </c>
      <c r="O156" s="95">
        <v>39471.43</v>
      </c>
      <c r="P156" s="97">
        <v>101.75</v>
      </c>
      <c r="Q156" s="95">
        <v>40.162169999999996</v>
      </c>
      <c r="R156" s="96">
        <v>6.8878987624105395E-5</v>
      </c>
      <c r="S156" s="96">
        <v>4.0285324117150779E-4</v>
      </c>
      <c r="T156" s="96">
        <f>Q156/'סכום נכסי הקרן'!$C$43</f>
        <v>6.2495016693390353E-5</v>
      </c>
    </row>
    <row r="157" spans="2:20">
      <c r="B157" s="88" t="s">
        <v>687</v>
      </c>
      <c r="C157" s="85" t="s">
        <v>688</v>
      </c>
      <c r="D157" s="98" t="s">
        <v>134</v>
      </c>
      <c r="E157" s="98" t="s">
        <v>330</v>
      </c>
      <c r="F157" s="85" t="s">
        <v>685</v>
      </c>
      <c r="G157" s="98" t="s">
        <v>486</v>
      </c>
      <c r="H157" s="85" t="s">
        <v>686</v>
      </c>
      <c r="I157" s="85" t="s">
        <v>176</v>
      </c>
      <c r="J157" s="85"/>
      <c r="K157" s="95">
        <v>2.0599999999999996</v>
      </c>
      <c r="L157" s="98" t="s">
        <v>178</v>
      </c>
      <c r="M157" s="99">
        <v>4.9000000000000002E-2</v>
      </c>
      <c r="N157" s="99">
        <v>0.24310000000000001</v>
      </c>
      <c r="O157" s="95">
        <v>202007.59</v>
      </c>
      <c r="P157" s="97">
        <v>88.27</v>
      </c>
      <c r="Q157" s="95">
        <v>178.31210000000002</v>
      </c>
      <c r="R157" s="96">
        <v>1.7887162624528183E-4</v>
      </c>
      <c r="S157" s="96">
        <v>1.78858879948713E-3</v>
      </c>
      <c r="T157" s="96">
        <f>Q157/'סכום נכסי הקרן'!$C$43</f>
        <v>2.7746552704033402E-4</v>
      </c>
    </row>
    <row r="158" spans="2:20">
      <c r="B158" s="88" t="s">
        <v>689</v>
      </c>
      <c r="C158" s="85" t="s">
        <v>690</v>
      </c>
      <c r="D158" s="98" t="s">
        <v>134</v>
      </c>
      <c r="E158" s="98" t="s">
        <v>330</v>
      </c>
      <c r="F158" s="85" t="s">
        <v>691</v>
      </c>
      <c r="G158" s="98" t="s">
        <v>375</v>
      </c>
      <c r="H158" s="85" t="s">
        <v>692</v>
      </c>
      <c r="I158" s="85" t="s">
        <v>176</v>
      </c>
      <c r="J158" s="85"/>
      <c r="K158" s="95">
        <v>1.01</v>
      </c>
      <c r="L158" s="98" t="s">
        <v>178</v>
      </c>
      <c r="M158" s="99">
        <v>5.3499999999999999E-2</v>
      </c>
      <c r="N158" s="99">
        <v>4.7199999999999999E-2</v>
      </c>
      <c r="O158" s="95">
        <v>48145.599999999999</v>
      </c>
      <c r="P158" s="97">
        <v>104.2</v>
      </c>
      <c r="Q158" s="95">
        <v>51.502400000000002</v>
      </c>
      <c r="R158" s="96">
        <v>5.0169936362555196E-4</v>
      </c>
      <c r="S158" s="96">
        <v>5.166032803534138E-4</v>
      </c>
      <c r="T158" s="96">
        <f>Q158/'סכום נכסי הקרן'!$C$43</f>
        <v>8.0141171349796769E-5</v>
      </c>
    </row>
    <row r="159" spans="2:20">
      <c r="B159" s="88" t="s">
        <v>693</v>
      </c>
      <c r="C159" s="85" t="s">
        <v>694</v>
      </c>
      <c r="D159" s="98" t="s">
        <v>134</v>
      </c>
      <c r="E159" s="98" t="s">
        <v>330</v>
      </c>
      <c r="F159" s="85" t="s">
        <v>695</v>
      </c>
      <c r="G159" s="98" t="s">
        <v>375</v>
      </c>
      <c r="H159" s="85" t="s">
        <v>696</v>
      </c>
      <c r="I159" s="85" t="s">
        <v>174</v>
      </c>
      <c r="J159" s="85"/>
      <c r="K159" s="95">
        <v>3.05</v>
      </c>
      <c r="L159" s="98" t="s">
        <v>178</v>
      </c>
      <c r="M159" s="99">
        <v>7.4999999999999997E-2</v>
      </c>
      <c r="N159" s="99">
        <v>0.27579999999999999</v>
      </c>
      <c r="O159" s="95">
        <v>105531.53</v>
      </c>
      <c r="P159" s="97">
        <v>61.71</v>
      </c>
      <c r="Q159" s="95">
        <v>65.123509999999996</v>
      </c>
      <c r="R159" s="96">
        <v>7.4407612221711608E-5</v>
      </c>
      <c r="S159" s="96">
        <v>6.5323206091615809E-4</v>
      </c>
      <c r="T159" s="96">
        <f>Q159/'סכום נכסי הקרן'!$C$43</f>
        <v>1.0133652749794579E-4</v>
      </c>
    </row>
    <row r="160" spans="2:20">
      <c r="B160" s="88" t="s">
        <v>697</v>
      </c>
      <c r="C160" s="85" t="s">
        <v>698</v>
      </c>
      <c r="D160" s="98" t="s">
        <v>134</v>
      </c>
      <c r="E160" s="98" t="s">
        <v>330</v>
      </c>
      <c r="F160" s="85" t="s">
        <v>695</v>
      </c>
      <c r="G160" s="98" t="s">
        <v>375</v>
      </c>
      <c r="H160" s="85" t="s">
        <v>696</v>
      </c>
      <c r="I160" s="85" t="s">
        <v>174</v>
      </c>
      <c r="J160" s="85"/>
      <c r="K160" s="95">
        <v>3.08</v>
      </c>
      <c r="L160" s="98" t="s">
        <v>178</v>
      </c>
      <c r="M160" s="99">
        <v>6.7000000000000004E-2</v>
      </c>
      <c r="N160" s="99">
        <v>0.31689999999999996</v>
      </c>
      <c r="O160" s="95">
        <v>266097.32</v>
      </c>
      <c r="P160" s="97">
        <v>49.11</v>
      </c>
      <c r="Q160" s="95">
        <v>130.68038999999999</v>
      </c>
      <c r="R160" s="96">
        <v>4.5235904900012432E-4</v>
      </c>
      <c r="S160" s="96">
        <v>1.3108111107805354E-3</v>
      </c>
      <c r="T160" s="96">
        <f>Q160/'סכום נכסי הקרן'!$C$43</f>
        <v>2.0334740763630952E-4</v>
      </c>
    </row>
    <row r="161" spans="2:20">
      <c r="B161" s="88" t="s">
        <v>699</v>
      </c>
      <c r="C161" s="85" t="s">
        <v>700</v>
      </c>
      <c r="D161" s="98" t="s">
        <v>134</v>
      </c>
      <c r="E161" s="98" t="s">
        <v>330</v>
      </c>
      <c r="F161" s="85" t="s">
        <v>701</v>
      </c>
      <c r="G161" s="98" t="s">
        <v>391</v>
      </c>
      <c r="H161" s="85" t="s">
        <v>702</v>
      </c>
      <c r="I161" s="85"/>
      <c r="J161" s="85"/>
      <c r="K161" s="95">
        <v>3.46</v>
      </c>
      <c r="L161" s="98" t="s">
        <v>178</v>
      </c>
      <c r="M161" s="99">
        <v>3.85E-2</v>
      </c>
      <c r="N161" s="99">
        <v>2.5000000000000001E-2</v>
      </c>
      <c r="O161" s="95">
        <v>190000</v>
      </c>
      <c r="P161" s="97">
        <v>103.78</v>
      </c>
      <c r="Q161" s="95">
        <v>197.18201000000002</v>
      </c>
      <c r="R161" s="96">
        <v>6.8345323741007195E-4</v>
      </c>
      <c r="S161" s="96">
        <v>1.9778665303496466E-3</v>
      </c>
      <c r="T161" s="96">
        <f>Q161/'סכום נכסי הקרן'!$C$43</f>
        <v>3.0682836626074399E-4</v>
      </c>
    </row>
    <row r="162" spans="2:20">
      <c r="B162" s="88" t="s">
        <v>703</v>
      </c>
      <c r="C162" s="85" t="s">
        <v>704</v>
      </c>
      <c r="D162" s="98" t="s">
        <v>134</v>
      </c>
      <c r="E162" s="98" t="s">
        <v>330</v>
      </c>
      <c r="F162" s="85" t="s">
        <v>705</v>
      </c>
      <c r="G162" s="98" t="s">
        <v>706</v>
      </c>
      <c r="H162" s="85" t="s">
        <v>702</v>
      </c>
      <c r="I162" s="85"/>
      <c r="J162" s="85"/>
      <c r="K162" s="95">
        <v>0.08</v>
      </c>
      <c r="L162" s="98" t="s">
        <v>178</v>
      </c>
      <c r="M162" s="99">
        <v>4.1599999999999998E-2</v>
      </c>
      <c r="N162" s="99">
        <v>5.3399999999999996E-2</v>
      </c>
      <c r="O162" s="95">
        <v>16400</v>
      </c>
      <c r="P162" s="97">
        <v>103.6</v>
      </c>
      <c r="Q162" s="95">
        <v>16.990389999999998</v>
      </c>
      <c r="R162" s="96">
        <v>3.28E-4</v>
      </c>
      <c r="S162" s="96">
        <v>1.7042489686856994E-4</v>
      </c>
      <c r="T162" s="96">
        <f>Q162/'סכום נכסי הקרן'!$C$43</f>
        <v>2.6438180672937057E-5</v>
      </c>
    </row>
    <row r="163" spans="2:20"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95"/>
      <c r="P163" s="97"/>
      <c r="Q163" s="85"/>
      <c r="R163" s="85"/>
      <c r="S163" s="96"/>
      <c r="T163" s="85"/>
    </row>
    <row r="164" spans="2:20">
      <c r="B164" s="102" t="s">
        <v>53</v>
      </c>
      <c r="C164" s="83"/>
      <c r="D164" s="83"/>
      <c r="E164" s="83"/>
      <c r="F164" s="83"/>
      <c r="G164" s="83"/>
      <c r="H164" s="83"/>
      <c r="I164" s="83"/>
      <c r="J164" s="83"/>
      <c r="K164" s="92">
        <v>4.1511948443142073</v>
      </c>
      <c r="L164" s="83"/>
      <c r="M164" s="83"/>
      <c r="N164" s="104">
        <v>2.6503111394359374E-2</v>
      </c>
      <c r="O164" s="92"/>
      <c r="P164" s="94"/>
      <c r="Q164" s="92">
        <v>17818.354279999996</v>
      </c>
      <c r="R164" s="83"/>
      <c r="S164" s="93">
        <v>0.17872992853822905</v>
      </c>
      <c r="T164" s="93">
        <f>Q164/'סכום נכסי הקרן'!$C$43</f>
        <v>2.7726548345802609E-2</v>
      </c>
    </row>
    <row r="165" spans="2:20">
      <c r="B165" s="88" t="s">
        <v>707</v>
      </c>
      <c r="C165" s="85" t="s">
        <v>708</v>
      </c>
      <c r="D165" s="98" t="s">
        <v>134</v>
      </c>
      <c r="E165" s="98" t="s">
        <v>330</v>
      </c>
      <c r="F165" s="85" t="s">
        <v>331</v>
      </c>
      <c r="G165" s="98" t="s">
        <v>332</v>
      </c>
      <c r="H165" s="85" t="s">
        <v>333</v>
      </c>
      <c r="I165" s="85" t="s">
        <v>174</v>
      </c>
      <c r="J165" s="85"/>
      <c r="K165" s="95">
        <v>6.96</v>
      </c>
      <c r="L165" s="98" t="s">
        <v>178</v>
      </c>
      <c r="M165" s="99">
        <v>3.0099999999999998E-2</v>
      </c>
      <c r="N165" s="99">
        <v>2.0300000000000002E-2</v>
      </c>
      <c r="O165" s="95">
        <v>1137900</v>
      </c>
      <c r="P165" s="97">
        <v>107.84</v>
      </c>
      <c r="Q165" s="95">
        <v>1227.1113699999999</v>
      </c>
      <c r="R165" s="96">
        <v>9.8947826086956511E-4</v>
      </c>
      <c r="S165" s="96">
        <v>1.2308742099416174E-2</v>
      </c>
      <c r="T165" s="96">
        <f>Q165/'סכום נכסי הקרן'!$C$43</f>
        <v>1.9094671814993836E-3</v>
      </c>
    </row>
    <row r="166" spans="2:20">
      <c r="B166" s="88" t="s">
        <v>709</v>
      </c>
      <c r="C166" s="85" t="s">
        <v>710</v>
      </c>
      <c r="D166" s="98" t="s">
        <v>134</v>
      </c>
      <c r="E166" s="98" t="s">
        <v>330</v>
      </c>
      <c r="F166" s="85" t="s">
        <v>347</v>
      </c>
      <c r="G166" s="98" t="s">
        <v>332</v>
      </c>
      <c r="H166" s="85" t="s">
        <v>333</v>
      </c>
      <c r="I166" s="85" t="s">
        <v>174</v>
      </c>
      <c r="J166" s="85"/>
      <c r="K166" s="95">
        <v>0.42000000000000004</v>
      </c>
      <c r="L166" s="98" t="s">
        <v>178</v>
      </c>
      <c r="M166" s="99">
        <v>8.199999999999999E-3</v>
      </c>
      <c r="N166" s="99">
        <v>2.8000000000000008E-3</v>
      </c>
      <c r="O166" s="95">
        <v>5824</v>
      </c>
      <c r="P166" s="97">
        <v>100.28</v>
      </c>
      <c r="Q166" s="95">
        <v>5.8402999999999992</v>
      </c>
      <c r="R166" s="96">
        <v>7.3415034451114209E-6</v>
      </c>
      <c r="S166" s="96">
        <v>5.8582088179347798E-5</v>
      </c>
      <c r="T166" s="96">
        <f>Q166/'סכום נכסי הקרן'!$C$43</f>
        <v>9.0878965452914432E-6</v>
      </c>
    </row>
    <row r="167" spans="2:20">
      <c r="B167" s="88" t="s">
        <v>711</v>
      </c>
      <c r="C167" s="85" t="s">
        <v>712</v>
      </c>
      <c r="D167" s="98" t="s">
        <v>134</v>
      </c>
      <c r="E167" s="98" t="s">
        <v>330</v>
      </c>
      <c r="F167" s="85" t="s">
        <v>347</v>
      </c>
      <c r="G167" s="98" t="s">
        <v>332</v>
      </c>
      <c r="H167" s="85" t="s">
        <v>333</v>
      </c>
      <c r="I167" s="85" t="s">
        <v>174</v>
      </c>
      <c r="J167" s="85"/>
      <c r="K167" s="95">
        <v>1.8499999999999999</v>
      </c>
      <c r="L167" s="98" t="s">
        <v>178</v>
      </c>
      <c r="M167" s="99">
        <v>5.9000000000000004E-2</v>
      </c>
      <c r="N167" s="99">
        <v>7.4999999999999997E-3</v>
      </c>
      <c r="O167" s="95">
        <v>557770</v>
      </c>
      <c r="P167" s="97">
        <v>110.26</v>
      </c>
      <c r="Q167" s="95">
        <v>614.99719000000005</v>
      </c>
      <c r="R167" s="96">
        <v>3.4466777442511599E-4</v>
      </c>
      <c r="S167" s="96">
        <v>6.1688303023185653E-3</v>
      </c>
      <c r="T167" s="96">
        <f>Q167/'סכום נכסי הקרן'!$C$43</f>
        <v>9.5697666872676852E-4</v>
      </c>
    </row>
    <row r="168" spans="2:20">
      <c r="B168" s="88" t="s">
        <v>713</v>
      </c>
      <c r="C168" s="85" t="s">
        <v>714</v>
      </c>
      <c r="D168" s="98" t="s">
        <v>134</v>
      </c>
      <c r="E168" s="98" t="s">
        <v>330</v>
      </c>
      <c r="F168" s="85" t="s">
        <v>347</v>
      </c>
      <c r="G168" s="98" t="s">
        <v>332</v>
      </c>
      <c r="H168" s="85" t="s">
        <v>333</v>
      </c>
      <c r="I168" s="85" t="s">
        <v>174</v>
      </c>
      <c r="J168" s="85"/>
      <c r="K168" s="95">
        <v>2.37</v>
      </c>
      <c r="L168" s="98" t="s">
        <v>178</v>
      </c>
      <c r="M168" s="99">
        <v>1.8200000000000001E-2</v>
      </c>
      <c r="N168" s="99">
        <v>8.6000000000000017E-3</v>
      </c>
      <c r="O168" s="95">
        <v>8400</v>
      </c>
      <c r="P168" s="97">
        <v>102.35</v>
      </c>
      <c r="Q168" s="95">
        <v>8.5974000000000004</v>
      </c>
      <c r="R168" s="96">
        <v>1.3368920125476865E-5</v>
      </c>
      <c r="S168" s="96">
        <v>8.6237632469757524E-5</v>
      </c>
      <c r="T168" s="96">
        <f>Q168/'סכום נכסי הקרן'!$C$43</f>
        <v>1.3378128136994447E-5</v>
      </c>
    </row>
    <row r="169" spans="2:20">
      <c r="B169" s="88" t="s">
        <v>715</v>
      </c>
      <c r="C169" s="85" t="s">
        <v>716</v>
      </c>
      <c r="D169" s="98" t="s">
        <v>134</v>
      </c>
      <c r="E169" s="98" t="s">
        <v>330</v>
      </c>
      <c r="F169" s="85" t="s">
        <v>717</v>
      </c>
      <c r="G169" s="98" t="s">
        <v>718</v>
      </c>
      <c r="H169" s="85" t="s">
        <v>357</v>
      </c>
      <c r="I169" s="85" t="s">
        <v>174</v>
      </c>
      <c r="J169" s="85"/>
      <c r="K169" s="95">
        <v>2.4099999999999997</v>
      </c>
      <c r="L169" s="98" t="s">
        <v>178</v>
      </c>
      <c r="M169" s="99">
        <v>4.8399999999999999E-2</v>
      </c>
      <c r="N169" s="99">
        <v>8.1000000000000013E-3</v>
      </c>
      <c r="O169" s="95">
        <v>170444.25</v>
      </c>
      <c r="P169" s="97">
        <v>109.94</v>
      </c>
      <c r="Q169" s="95">
        <v>187.38642999999999</v>
      </c>
      <c r="R169" s="96">
        <v>2.0290982142857143E-4</v>
      </c>
      <c r="S169" s="96">
        <v>1.8796103566380467E-3</v>
      </c>
      <c r="T169" s="96">
        <f>Q169/'סכום נכסי הקרן'!$C$43</f>
        <v>2.915857900846698E-4</v>
      </c>
    </row>
    <row r="170" spans="2:20">
      <c r="B170" s="88" t="s">
        <v>719</v>
      </c>
      <c r="C170" s="85" t="s">
        <v>720</v>
      </c>
      <c r="D170" s="98" t="s">
        <v>134</v>
      </c>
      <c r="E170" s="98" t="s">
        <v>330</v>
      </c>
      <c r="F170" s="85" t="s">
        <v>356</v>
      </c>
      <c r="G170" s="98" t="s">
        <v>332</v>
      </c>
      <c r="H170" s="85" t="s">
        <v>357</v>
      </c>
      <c r="I170" s="85" t="s">
        <v>174</v>
      </c>
      <c r="J170" s="85"/>
      <c r="K170" s="95">
        <v>3.4299999999999997</v>
      </c>
      <c r="L170" s="98" t="s">
        <v>178</v>
      </c>
      <c r="M170" s="99">
        <v>1.95E-2</v>
      </c>
      <c r="N170" s="99">
        <v>1.15E-2</v>
      </c>
      <c r="O170" s="95">
        <v>400000</v>
      </c>
      <c r="P170" s="97">
        <v>103.67</v>
      </c>
      <c r="Q170" s="95">
        <v>414.68</v>
      </c>
      <c r="R170" s="96">
        <v>5.8394160583941611E-4</v>
      </c>
      <c r="S170" s="96">
        <v>4.1595158341544008E-3</v>
      </c>
      <c r="T170" s="96">
        <f>Q170/'סכום נכסי הקרן'!$C$43</f>
        <v>6.4526975316361423E-4</v>
      </c>
    </row>
    <row r="171" spans="2:20">
      <c r="B171" s="88" t="s">
        <v>721</v>
      </c>
      <c r="C171" s="85" t="s">
        <v>722</v>
      </c>
      <c r="D171" s="98" t="s">
        <v>134</v>
      </c>
      <c r="E171" s="98" t="s">
        <v>330</v>
      </c>
      <c r="F171" s="85" t="s">
        <v>331</v>
      </c>
      <c r="G171" s="98" t="s">
        <v>332</v>
      </c>
      <c r="H171" s="85" t="s">
        <v>357</v>
      </c>
      <c r="I171" s="85" t="s">
        <v>174</v>
      </c>
      <c r="J171" s="85"/>
      <c r="K171" s="95">
        <v>1.1499999999999999</v>
      </c>
      <c r="L171" s="98" t="s">
        <v>178</v>
      </c>
      <c r="M171" s="99">
        <v>5.4000000000000006E-2</v>
      </c>
      <c r="N171" s="99">
        <v>6.7000000000000002E-3</v>
      </c>
      <c r="O171" s="95">
        <v>274922</v>
      </c>
      <c r="P171" s="97">
        <v>109.96</v>
      </c>
      <c r="Q171" s="95">
        <v>302.30423999999999</v>
      </c>
      <c r="R171" s="96">
        <v>1.2462245681060035E-4</v>
      </c>
      <c r="S171" s="96">
        <v>3.0323123203723646E-3</v>
      </c>
      <c r="T171" s="96">
        <f>Q171/'סכום נכסי הקרן'!$C$43</f>
        <v>4.7040557134444389E-4</v>
      </c>
    </row>
    <row r="172" spans="2:20">
      <c r="B172" s="88" t="s">
        <v>723</v>
      </c>
      <c r="C172" s="85" t="s">
        <v>724</v>
      </c>
      <c r="D172" s="98" t="s">
        <v>134</v>
      </c>
      <c r="E172" s="98" t="s">
        <v>330</v>
      </c>
      <c r="F172" s="85" t="s">
        <v>347</v>
      </c>
      <c r="G172" s="98" t="s">
        <v>332</v>
      </c>
      <c r="H172" s="85" t="s">
        <v>357</v>
      </c>
      <c r="I172" s="85" t="s">
        <v>176</v>
      </c>
      <c r="J172" s="85"/>
      <c r="K172" s="95">
        <v>2.62</v>
      </c>
      <c r="L172" s="98" t="s">
        <v>178</v>
      </c>
      <c r="M172" s="99">
        <v>6.0999999999999999E-2</v>
      </c>
      <c r="N172" s="99">
        <v>9.7000000000000003E-3</v>
      </c>
      <c r="O172" s="95">
        <v>339907</v>
      </c>
      <c r="P172" s="97">
        <v>115.33</v>
      </c>
      <c r="Q172" s="95">
        <v>392.01474000000002</v>
      </c>
      <c r="R172" s="96">
        <v>1.984267806539566E-4</v>
      </c>
      <c r="S172" s="96">
        <v>3.9321682218865645E-3</v>
      </c>
      <c r="T172" s="96">
        <f>Q172/'סכום נכסי הקרן'!$C$43</f>
        <v>6.1000109606515484E-4</v>
      </c>
    </row>
    <row r="173" spans="2:20">
      <c r="B173" s="88" t="s">
        <v>725</v>
      </c>
      <c r="C173" s="85" t="s">
        <v>726</v>
      </c>
      <c r="D173" s="98" t="s">
        <v>134</v>
      </c>
      <c r="E173" s="98" t="s">
        <v>330</v>
      </c>
      <c r="F173" s="85" t="s">
        <v>390</v>
      </c>
      <c r="G173" s="98" t="s">
        <v>391</v>
      </c>
      <c r="H173" s="85" t="s">
        <v>387</v>
      </c>
      <c r="I173" s="85" t="s">
        <v>176</v>
      </c>
      <c r="J173" s="85"/>
      <c r="K173" s="95">
        <v>0.90000000000000024</v>
      </c>
      <c r="L173" s="98" t="s">
        <v>178</v>
      </c>
      <c r="M173" s="99">
        <v>5.7000000000000002E-2</v>
      </c>
      <c r="N173" s="99">
        <v>4.6000000000000008E-3</v>
      </c>
      <c r="O173" s="95">
        <v>716.11</v>
      </c>
      <c r="P173" s="97">
        <v>105.26</v>
      </c>
      <c r="Q173" s="95">
        <v>0.75378000000000001</v>
      </c>
      <c r="R173" s="96">
        <v>1.615736575250902E-6</v>
      </c>
      <c r="S173" s="96">
        <v>7.5609140673987274E-6</v>
      </c>
      <c r="T173" s="96">
        <f>Q173/'סכום נכסי הקרן'!$C$43</f>
        <v>1.1729319825881865E-6</v>
      </c>
    </row>
    <row r="174" spans="2:20">
      <c r="B174" s="88" t="s">
        <v>727</v>
      </c>
      <c r="C174" s="85" t="s">
        <v>728</v>
      </c>
      <c r="D174" s="98" t="s">
        <v>134</v>
      </c>
      <c r="E174" s="98" t="s">
        <v>330</v>
      </c>
      <c r="F174" s="85" t="s">
        <v>390</v>
      </c>
      <c r="G174" s="98" t="s">
        <v>391</v>
      </c>
      <c r="H174" s="85" t="s">
        <v>387</v>
      </c>
      <c r="I174" s="85" t="s">
        <v>176</v>
      </c>
      <c r="J174" s="85"/>
      <c r="K174" s="95">
        <v>7.19</v>
      </c>
      <c r="L174" s="98" t="s">
        <v>178</v>
      </c>
      <c r="M174" s="99">
        <v>3.6499999999999998E-2</v>
      </c>
      <c r="N174" s="99">
        <v>2.7199999999999998E-2</v>
      </c>
      <c r="O174" s="95">
        <v>258000</v>
      </c>
      <c r="P174" s="97">
        <v>107.25</v>
      </c>
      <c r="Q174" s="95">
        <v>276.70499000000001</v>
      </c>
      <c r="R174" s="96">
        <v>2.3401339318513089E-4</v>
      </c>
      <c r="S174" s="96">
        <v>2.775534839622203E-3</v>
      </c>
      <c r="T174" s="96">
        <f>Q174/'סכום נכסי הקרן'!$C$43</f>
        <v>4.3057143000974329E-4</v>
      </c>
    </row>
    <row r="175" spans="2:20">
      <c r="B175" s="88" t="s">
        <v>729</v>
      </c>
      <c r="C175" s="85" t="s">
        <v>730</v>
      </c>
      <c r="D175" s="98" t="s">
        <v>134</v>
      </c>
      <c r="E175" s="98" t="s">
        <v>330</v>
      </c>
      <c r="F175" s="85" t="s">
        <v>331</v>
      </c>
      <c r="G175" s="98" t="s">
        <v>332</v>
      </c>
      <c r="H175" s="85" t="s">
        <v>387</v>
      </c>
      <c r="I175" s="85" t="s">
        <v>174</v>
      </c>
      <c r="J175" s="85"/>
      <c r="K175" s="95">
        <v>4.4499999999999993</v>
      </c>
      <c r="L175" s="98" t="s">
        <v>178</v>
      </c>
      <c r="M175" s="99">
        <v>1.508E-2</v>
      </c>
      <c r="N175" s="99">
        <v>1.52E-2</v>
      </c>
      <c r="O175" s="95">
        <v>315191</v>
      </c>
      <c r="P175" s="97">
        <v>100.06</v>
      </c>
      <c r="Q175" s="95">
        <v>315.38010000000003</v>
      </c>
      <c r="R175" s="96">
        <v>3.3178E-4</v>
      </c>
      <c r="S175" s="96">
        <v>3.1634718812751966E-3</v>
      </c>
      <c r="T175" s="96">
        <f>Q175/'סכום נכסי הקרן'!$C$43</f>
        <v>4.9075248210599977E-4</v>
      </c>
    </row>
    <row r="176" spans="2:20">
      <c r="B176" s="88" t="s">
        <v>731</v>
      </c>
      <c r="C176" s="85" t="s">
        <v>732</v>
      </c>
      <c r="D176" s="98" t="s">
        <v>134</v>
      </c>
      <c r="E176" s="98" t="s">
        <v>330</v>
      </c>
      <c r="F176" s="85" t="s">
        <v>408</v>
      </c>
      <c r="G176" s="98" t="s">
        <v>375</v>
      </c>
      <c r="H176" s="85" t="s">
        <v>387</v>
      </c>
      <c r="I176" s="85" t="s">
        <v>176</v>
      </c>
      <c r="J176" s="85"/>
      <c r="K176" s="95">
        <v>1.1499999999999999</v>
      </c>
      <c r="L176" s="98" t="s">
        <v>178</v>
      </c>
      <c r="M176" s="99">
        <v>5.2499999999999998E-2</v>
      </c>
      <c r="N176" s="99">
        <v>1.2E-2</v>
      </c>
      <c r="O176" s="95">
        <v>12318</v>
      </c>
      <c r="P176" s="97">
        <v>106.4</v>
      </c>
      <c r="Q176" s="95">
        <v>13.106350000000001</v>
      </c>
      <c r="R176" s="96">
        <v>1.8073334159970488E-4</v>
      </c>
      <c r="S176" s="96">
        <v>1.3146539585456144E-4</v>
      </c>
      <c r="T176" s="96">
        <f>Q176/'סכום נכסי הקרן'!$C$43</f>
        <v>2.0394355236268774E-5</v>
      </c>
    </row>
    <row r="177" spans="2:20" s="146" customFormat="1">
      <c r="B177" s="88" t="s">
        <v>733</v>
      </c>
      <c r="C177" s="85" t="s">
        <v>734</v>
      </c>
      <c r="D177" s="98" t="s">
        <v>134</v>
      </c>
      <c r="E177" s="98" t="s">
        <v>330</v>
      </c>
      <c r="F177" s="85" t="s">
        <v>331</v>
      </c>
      <c r="G177" s="98" t="s">
        <v>332</v>
      </c>
      <c r="H177" s="85" t="s">
        <v>387</v>
      </c>
      <c r="I177" s="85" t="s">
        <v>176</v>
      </c>
      <c r="J177" s="85"/>
      <c r="K177" s="95">
        <v>4.2600000000000007</v>
      </c>
      <c r="L177" s="98" t="s">
        <v>178</v>
      </c>
      <c r="M177" s="99">
        <v>3.2500000000000001E-2</v>
      </c>
      <c r="N177" s="99">
        <v>2.8300000000000006E-2</v>
      </c>
      <c r="O177" s="95">
        <f>500000/50000</f>
        <v>10</v>
      </c>
      <c r="P177" s="97">
        <v>5094983</v>
      </c>
      <c r="Q177" s="95">
        <v>509.49829</v>
      </c>
      <c r="R177" s="96">
        <v>5.0000000000000001E-4</v>
      </c>
      <c r="S177" s="96">
        <v>5.1106062620082738E-3</v>
      </c>
      <c r="T177" s="96">
        <f>Q177/'סכום נכסי הקרן'!$C$43</f>
        <v>7.9281333998645594E-4</v>
      </c>
    </row>
    <row r="178" spans="2:20">
      <c r="B178" s="88" t="s">
        <v>735</v>
      </c>
      <c r="C178" s="85" t="s">
        <v>736</v>
      </c>
      <c r="D178" s="98" t="s">
        <v>134</v>
      </c>
      <c r="E178" s="98" t="s">
        <v>330</v>
      </c>
      <c r="F178" s="85" t="s">
        <v>331</v>
      </c>
      <c r="G178" s="98" t="s">
        <v>332</v>
      </c>
      <c r="H178" s="85" t="s">
        <v>387</v>
      </c>
      <c r="I178" s="85" t="s">
        <v>174</v>
      </c>
      <c r="J178" s="85"/>
      <c r="K178" s="95">
        <v>3.9399999999999995</v>
      </c>
      <c r="L178" s="98" t="s">
        <v>178</v>
      </c>
      <c r="M178" s="99">
        <v>2.1179999999999997E-2</v>
      </c>
      <c r="N178" s="99">
        <v>1.4999999999999999E-2</v>
      </c>
      <c r="O178" s="95">
        <v>28931</v>
      </c>
      <c r="P178" s="97">
        <v>102.58</v>
      </c>
      <c r="Q178" s="95">
        <v>29.677419999999998</v>
      </c>
      <c r="R178" s="96">
        <v>2.893102893102893E-5</v>
      </c>
      <c r="S178" s="96">
        <v>2.9768423460704759E-4</v>
      </c>
      <c r="T178" s="96">
        <f>Q178/'סכום נכסי הקרן'!$C$43</f>
        <v>4.6180046006397478E-5</v>
      </c>
    </row>
    <row r="179" spans="2:20">
      <c r="B179" s="88" t="s">
        <v>737</v>
      </c>
      <c r="C179" s="85" t="s">
        <v>738</v>
      </c>
      <c r="D179" s="98" t="s">
        <v>134</v>
      </c>
      <c r="E179" s="98" t="s">
        <v>330</v>
      </c>
      <c r="F179" s="85" t="s">
        <v>739</v>
      </c>
      <c r="G179" s="98" t="s">
        <v>332</v>
      </c>
      <c r="H179" s="85" t="s">
        <v>387</v>
      </c>
      <c r="I179" s="85" t="s">
        <v>176</v>
      </c>
      <c r="J179" s="85"/>
      <c r="K179" s="95">
        <v>5.46</v>
      </c>
      <c r="L179" s="98" t="s">
        <v>178</v>
      </c>
      <c r="M179" s="99">
        <v>2.07E-2</v>
      </c>
      <c r="N179" s="99">
        <v>1.4999999999999999E-2</v>
      </c>
      <c r="O179" s="95">
        <v>410000</v>
      </c>
      <c r="P179" s="97">
        <v>103.65</v>
      </c>
      <c r="Q179" s="95">
        <v>424.96499999999997</v>
      </c>
      <c r="R179" s="96">
        <v>1.6175931003736246E-3</v>
      </c>
      <c r="S179" s="96">
        <v>4.2626812155431293E-3</v>
      </c>
      <c r="T179" s="96">
        <f>Q179/'סכום נכסי הקרן'!$C$43</f>
        <v>6.6127389952053465E-4</v>
      </c>
    </row>
    <row r="180" spans="2:20">
      <c r="B180" s="88" t="s">
        <v>740</v>
      </c>
      <c r="C180" s="85" t="s">
        <v>741</v>
      </c>
      <c r="D180" s="98" t="s">
        <v>134</v>
      </c>
      <c r="E180" s="98" t="s">
        <v>330</v>
      </c>
      <c r="F180" s="85" t="s">
        <v>446</v>
      </c>
      <c r="G180" s="98" t="s">
        <v>375</v>
      </c>
      <c r="H180" s="85" t="s">
        <v>429</v>
      </c>
      <c r="I180" s="85" t="s">
        <v>176</v>
      </c>
      <c r="J180" s="85"/>
      <c r="K180" s="95">
        <v>0.82</v>
      </c>
      <c r="L180" s="98" t="s">
        <v>178</v>
      </c>
      <c r="M180" s="99">
        <v>6.4100000000000004E-2</v>
      </c>
      <c r="N180" s="99">
        <v>7.000000000000001E-3</v>
      </c>
      <c r="O180" s="95">
        <v>7116.4</v>
      </c>
      <c r="P180" s="97">
        <v>105.8</v>
      </c>
      <c r="Q180" s="95">
        <v>7.5291600000000001</v>
      </c>
      <c r="R180" s="96">
        <v>3.3152579010137149E-5</v>
      </c>
      <c r="S180" s="96">
        <v>7.5522475735222225E-5</v>
      </c>
      <c r="T180" s="96">
        <f>Q180/'סכום נכסי הקרן'!$C$43</f>
        <v>1.1715875409302011E-5</v>
      </c>
    </row>
    <row r="181" spans="2:20">
      <c r="B181" s="88" t="s">
        <v>742</v>
      </c>
      <c r="C181" s="85" t="s">
        <v>743</v>
      </c>
      <c r="D181" s="98" t="s">
        <v>134</v>
      </c>
      <c r="E181" s="98" t="s">
        <v>330</v>
      </c>
      <c r="F181" s="85" t="s">
        <v>451</v>
      </c>
      <c r="G181" s="98" t="s">
        <v>375</v>
      </c>
      <c r="H181" s="85" t="s">
        <v>429</v>
      </c>
      <c r="I181" s="85" t="s">
        <v>176</v>
      </c>
      <c r="J181" s="85"/>
      <c r="K181" s="95">
        <v>0.5</v>
      </c>
      <c r="L181" s="98" t="s">
        <v>178</v>
      </c>
      <c r="M181" s="99">
        <v>6.4000000000000001E-2</v>
      </c>
      <c r="N181" s="99">
        <v>8.7000000000000011E-3</v>
      </c>
      <c r="O181" s="95">
        <v>52463.7</v>
      </c>
      <c r="P181" s="97">
        <v>105.94</v>
      </c>
      <c r="Q181" s="95">
        <v>55.580040000000004</v>
      </c>
      <c r="R181" s="96">
        <v>1.866796457870103E-4</v>
      </c>
      <c r="S181" s="96">
        <v>5.5750471795826902E-4</v>
      </c>
      <c r="T181" s="96">
        <f>Q181/'סכום נכסי הקרן'!$C$43</f>
        <v>8.6486251306124739E-5</v>
      </c>
    </row>
    <row r="182" spans="2:20">
      <c r="B182" s="88" t="s">
        <v>744</v>
      </c>
      <c r="C182" s="85" t="s">
        <v>745</v>
      </c>
      <c r="D182" s="98" t="s">
        <v>134</v>
      </c>
      <c r="E182" s="98" t="s">
        <v>330</v>
      </c>
      <c r="F182" s="85" t="s">
        <v>451</v>
      </c>
      <c r="G182" s="98" t="s">
        <v>375</v>
      </c>
      <c r="H182" s="85" t="s">
        <v>429</v>
      </c>
      <c r="I182" s="85" t="s">
        <v>176</v>
      </c>
      <c r="J182" s="85"/>
      <c r="K182" s="95">
        <v>1.25</v>
      </c>
      <c r="L182" s="98" t="s">
        <v>178</v>
      </c>
      <c r="M182" s="99">
        <v>7.7400000000000004E-3</v>
      </c>
      <c r="N182" s="99">
        <v>1.4000000000000002E-2</v>
      </c>
      <c r="O182" s="95">
        <v>89896</v>
      </c>
      <c r="P182" s="97">
        <v>99.23</v>
      </c>
      <c r="Q182" s="95">
        <v>89.203800000000001</v>
      </c>
      <c r="R182" s="96">
        <v>1.618089584935164E-4</v>
      </c>
      <c r="S182" s="96">
        <v>8.9477336395954075E-4</v>
      </c>
      <c r="T182" s="96">
        <f>Q182/'סכום נכסי הקרן'!$C$43</f>
        <v>1.3880706570670496E-4</v>
      </c>
    </row>
    <row r="183" spans="2:20">
      <c r="B183" s="88" t="s">
        <v>746</v>
      </c>
      <c r="C183" s="85" t="s">
        <v>747</v>
      </c>
      <c r="D183" s="98" t="s">
        <v>134</v>
      </c>
      <c r="E183" s="98" t="s">
        <v>330</v>
      </c>
      <c r="F183" s="85" t="s">
        <v>460</v>
      </c>
      <c r="G183" s="98" t="s">
        <v>375</v>
      </c>
      <c r="H183" s="85" t="s">
        <v>429</v>
      </c>
      <c r="I183" s="85" t="s">
        <v>176</v>
      </c>
      <c r="J183" s="85"/>
      <c r="K183" s="95">
        <v>3.9600000000000004</v>
      </c>
      <c r="L183" s="98" t="s">
        <v>178</v>
      </c>
      <c r="M183" s="99">
        <v>5.0499999999999996E-2</v>
      </c>
      <c r="N183" s="99">
        <v>3.0500000000000003E-2</v>
      </c>
      <c r="O183" s="95">
        <v>205768</v>
      </c>
      <c r="P183" s="97">
        <v>110.52</v>
      </c>
      <c r="Q183" s="95">
        <v>227.41479999999999</v>
      </c>
      <c r="R183" s="96">
        <v>3.3548984569632304E-4</v>
      </c>
      <c r="S183" s="96">
        <v>2.2811214949384011E-3</v>
      </c>
      <c r="T183" s="96">
        <f>Q183/'סכום נכסי הקרן'!$C$43</f>
        <v>3.5387260504908047E-4</v>
      </c>
    </row>
    <row r="184" spans="2:20">
      <c r="B184" s="88" t="s">
        <v>748</v>
      </c>
      <c r="C184" s="85" t="s">
        <v>749</v>
      </c>
      <c r="D184" s="98" t="s">
        <v>134</v>
      </c>
      <c r="E184" s="98" t="s">
        <v>330</v>
      </c>
      <c r="F184" s="85" t="s">
        <v>460</v>
      </c>
      <c r="G184" s="98" t="s">
        <v>375</v>
      </c>
      <c r="H184" s="85" t="s">
        <v>429</v>
      </c>
      <c r="I184" s="85" t="s">
        <v>176</v>
      </c>
      <c r="J184" s="85"/>
      <c r="K184" s="95">
        <v>6.07</v>
      </c>
      <c r="L184" s="98" t="s">
        <v>178</v>
      </c>
      <c r="M184" s="99">
        <v>4.3499999999999997E-2</v>
      </c>
      <c r="N184" s="99">
        <v>4.250000000000001E-2</v>
      </c>
      <c r="O184" s="95">
        <v>141750</v>
      </c>
      <c r="P184" s="97">
        <v>101.42</v>
      </c>
      <c r="Q184" s="95">
        <v>143.76285999999999</v>
      </c>
      <c r="R184" s="96">
        <v>5.5413952979257389E-4</v>
      </c>
      <c r="S184" s="96">
        <v>1.4420369743737879E-3</v>
      </c>
      <c r="T184" s="96">
        <f>Q184/'סכום נכסי הקרן'!$C$43</f>
        <v>2.2370460399897564E-4</v>
      </c>
    </row>
    <row r="185" spans="2:20">
      <c r="B185" s="88" t="s">
        <v>750</v>
      </c>
      <c r="C185" s="85" t="s">
        <v>751</v>
      </c>
      <c r="D185" s="98" t="s">
        <v>134</v>
      </c>
      <c r="E185" s="98" t="s">
        <v>330</v>
      </c>
      <c r="F185" s="85" t="s">
        <v>463</v>
      </c>
      <c r="G185" s="98" t="s">
        <v>332</v>
      </c>
      <c r="H185" s="85" t="s">
        <v>429</v>
      </c>
      <c r="I185" s="85" t="s">
        <v>176</v>
      </c>
      <c r="J185" s="85"/>
      <c r="K185" s="95">
        <v>4</v>
      </c>
      <c r="L185" s="98" t="s">
        <v>178</v>
      </c>
      <c r="M185" s="99">
        <v>6.4000000000000001E-2</v>
      </c>
      <c r="N185" s="99">
        <v>1.38E-2</v>
      </c>
      <c r="O185" s="95">
        <v>64987</v>
      </c>
      <c r="P185" s="97">
        <v>121.9</v>
      </c>
      <c r="Q185" s="95">
        <v>79.219160000000002</v>
      </c>
      <c r="R185" s="96">
        <v>1.9970437839565355E-4</v>
      </c>
      <c r="S185" s="96">
        <v>7.9462079287260286E-4</v>
      </c>
      <c r="T185" s="96">
        <f>Q185/'סכום נכסי הקרן'!$C$43</f>
        <v>1.2327029955394247E-4</v>
      </c>
    </row>
    <row r="186" spans="2:20">
      <c r="B186" s="88" t="s">
        <v>752</v>
      </c>
      <c r="C186" s="85" t="s">
        <v>753</v>
      </c>
      <c r="D186" s="98" t="s">
        <v>134</v>
      </c>
      <c r="E186" s="98" t="s">
        <v>330</v>
      </c>
      <c r="F186" s="85" t="s">
        <v>463</v>
      </c>
      <c r="G186" s="98" t="s">
        <v>332</v>
      </c>
      <c r="H186" s="85" t="s">
        <v>429</v>
      </c>
      <c r="I186" s="85" t="s">
        <v>174</v>
      </c>
      <c r="J186" s="85"/>
      <c r="K186" s="95">
        <v>1.1499999999999999</v>
      </c>
      <c r="L186" s="98" t="s">
        <v>178</v>
      </c>
      <c r="M186" s="99">
        <v>2.1219999999999999E-2</v>
      </c>
      <c r="N186" s="99">
        <v>7.7000000000000002E-3</v>
      </c>
      <c r="O186" s="95">
        <v>228080</v>
      </c>
      <c r="P186" s="97">
        <v>101.7</v>
      </c>
      <c r="Q186" s="95">
        <v>231.95735999999999</v>
      </c>
      <c r="R186" s="96">
        <v>2.9822136738837947E-4</v>
      </c>
      <c r="S186" s="96">
        <v>2.3266863889472669E-3</v>
      </c>
      <c r="T186" s="96">
        <f>Q186/'סכום נכסי הקרן'!$C$43</f>
        <v>3.6094113155127713E-4</v>
      </c>
    </row>
    <row r="187" spans="2:20">
      <c r="B187" s="88" t="s">
        <v>754</v>
      </c>
      <c r="C187" s="85" t="s">
        <v>755</v>
      </c>
      <c r="D187" s="98" t="s">
        <v>134</v>
      </c>
      <c r="E187" s="98" t="s">
        <v>330</v>
      </c>
      <c r="F187" s="85" t="s">
        <v>470</v>
      </c>
      <c r="G187" s="98" t="s">
        <v>332</v>
      </c>
      <c r="H187" s="85" t="s">
        <v>429</v>
      </c>
      <c r="I187" s="85" t="s">
        <v>176</v>
      </c>
      <c r="J187" s="85"/>
      <c r="K187" s="95">
        <v>0.75</v>
      </c>
      <c r="L187" s="98" t="s">
        <v>178</v>
      </c>
      <c r="M187" s="99">
        <v>1.3100000000000001E-2</v>
      </c>
      <c r="N187" s="99">
        <v>5.6999999999999993E-3</v>
      </c>
      <c r="O187" s="95">
        <v>63879.44</v>
      </c>
      <c r="P187" s="97">
        <v>100.55</v>
      </c>
      <c r="Q187" s="95">
        <v>64.439410000000009</v>
      </c>
      <c r="R187" s="96">
        <v>8.7034337009172038E-4</v>
      </c>
      <c r="S187" s="96">
        <v>6.4637008353083704E-4</v>
      </c>
      <c r="T187" s="96">
        <f>Q187/'סכום נכסי הקרן'!$C$43</f>
        <v>1.0027202224536736E-4</v>
      </c>
    </row>
    <row r="188" spans="2:20">
      <c r="B188" s="88" t="s">
        <v>756</v>
      </c>
      <c r="C188" s="85" t="s">
        <v>757</v>
      </c>
      <c r="D188" s="98" t="s">
        <v>134</v>
      </c>
      <c r="E188" s="98" t="s">
        <v>330</v>
      </c>
      <c r="F188" s="85" t="s">
        <v>470</v>
      </c>
      <c r="G188" s="98" t="s">
        <v>332</v>
      </c>
      <c r="H188" s="85" t="s">
        <v>429</v>
      </c>
      <c r="I188" s="85" t="s">
        <v>176</v>
      </c>
      <c r="J188" s="85"/>
      <c r="K188" s="95">
        <v>3.6900000000000004</v>
      </c>
      <c r="L188" s="98" t="s">
        <v>178</v>
      </c>
      <c r="M188" s="99">
        <v>1.0500000000000001E-2</v>
      </c>
      <c r="N188" s="99">
        <v>1.2399999999999998E-2</v>
      </c>
      <c r="O188" s="95">
        <v>147500</v>
      </c>
      <c r="P188" s="97">
        <v>99.31</v>
      </c>
      <c r="Q188" s="95">
        <v>146.86838</v>
      </c>
      <c r="R188" s="96">
        <v>4.9166666666666662E-4</v>
      </c>
      <c r="S188" s="96">
        <v>1.4731874026878691E-3</v>
      </c>
      <c r="T188" s="96">
        <f>Q188/'סכום נכסי הקרן'!$C$43</f>
        <v>2.2853700036206206E-4</v>
      </c>
    </row>
    <row r="189" spans="2:20">
      <c r="B189" s="88" t="s">
        <v>758</v>
      </c>
      <c r="C189" s="85" t="s">
        <v>759</v>
      </c>
      <c r="D189" s="98" t="s">
        <v>134</v>
      </c>
      <c r="E189" s="98" t="s">
        <v>330</v>
      </c>
      <c r="F189" s="85" t="s">
        <v>420</v>
      </c>
      <c r="G189" s="98" t="s">
        <v>405</v>
      </c>
      <c r="H189" s="85" t="s">
        <v>429</v>
      </c>
      <c r="I189" s="85" t="s">
        <v>174</v>
      </c>
      <c r="J189" s="85"/>
      <c r="K189" s="95">
        <v>1.2100000000000002</v>
      </c>
      <c r="L189" s="98" t="s">
        <v>178</v>
      </c>
      <c r="M189" s="99">
        <v>0.06</v>
      </c>
      <c r="N189" s="99">
        <v>8.9000000000000017E-3</v>
      </c>
      <c r="O189" s="95">
        <v>132341</v>
      </c>
      <c r="P189" s="97">
        <v>107.84</v>
      </c>
      <c r="Q189" s="95">
        <v>142.71653999999998</v>
      </c>
      <c r="R189" s="96">
        <v>8.4410606469104989E-4</v>
      </c>
      <c r="S189" s="96">
        <v>1.4315416897987118E-3</v>
      </c>
      <c r="T189" s="96">
        <f>Q189/'סכום נכסי הקרן'!$C$43</f>
        <v>2.2207646025408764E-4</v>
      </c>
    </row>
    <row r="190" spans="2:20">
      <c r="B190" s="88" t="s">
        <v>760</v>
      </c>
      <c r="C190" s="85" t="s">
        <v>761</v>
      </c>
      <c r="D190" s="98" t="s">
        <v>134</v>
      </c>
      <c r="E190" s="98" t="s">
        <v>330</v>
      </c>
      <c r="F190" s="85" t="s">
        <v>404</v>
      </c>
      <c r="G190" s="98" t="s">
        <v>405</v>
      </c>
      <c r="H190" s="85" t="s">
        <v>429</v>
      </c>
      <c r="I190" s="85" t="s">
        <v>176</v>
      </c>
      <c r="J190" s="85"/>
      <c r="K190" s="95">
        <v>1.88</v>
      </c>
      <c r="L190" s="98" t="s">
        <v>178</v>
      </c>
      <c r="M190" s="99">
        <v>1.9220000000000001E-2</v>
      </c>
      <c r="N190" s="99">
        <v>1.1899999999999997E-2</v>
      </c>
      <c r="O190" s="95">
        <v>77673</v>
      </c>
      <c r="P190" s="97">
        <v>101.47</v>
      </c>
      <c r="Q190" s="95">
        <v>78.814790000000002</v>
      </c>
      <c r="R190" s="96">
        <v>5.1754742502282134E-4</v>
      </c>
      <c r="S190" s="96">
        <v>7.9056469318644238E-4</v>
      </c>
      <c r="T190" s="96">
        <f>Q190/'סכום נכסי הקרן'!$C$43</f>
        <v>1.2264107284880413E-4</v>
      </c>
    </row>
    <row r="191" spans="2:20">
      <c r="B191" s="88" t="s">
        <v>762</v>
      </c>
      <c r="C191" s="85" t="s">
        <v>763</v>
      </c>
      <c r="D191" s="98" t="s">
        <v>134</v>
      </c>
      <c r="E191" s="98" t="s">
        <v>330</v>
      </c>
      <c r="F191" s="85" t="s">
        <v>404</v>
      </c>
      <c r="G191" s="98" t="s">
        <v>405</v>
      </c>
      <c r="H191" s="85" t="s">
        <v>429</v>
      </c>
      <c r="I191" s="85" t="s">
        <v>176</v>
      </c>
      <c r="J191" s="85"/>
      <c r="K191" s="95">
        <v>2.84</v>
      </c>
      <c r="L191" s="98" t="s">
        <v>178</v>
      </c>
      <c r="M191" s="99">
        <v>1.9220000000000001E-2</v>
      </c>
      <c r="N191" s="99">
        <v>1.06E-2</v>
      </c>
      <c r="O191" s="95">
        <v>80966</v>
      </c>
      <c r="P191" s="97">
        <v>102.5</v>
      </c>
      <c r="Q191" s="95">
        <v>82.990150000000014</v>
      </c>
      <c r="R191" s="96">
        <v>5.3948920235342718E-4</v>
      </c>
      <c r="S191" s="96">
        <v>8.3244632729779328E-4</v>
      </c>
      <c r="T191" s="96">
        <f>Q191/'סכום נכסי הקרן'!$C$43</f>
        <v>1.2913821164635701E-4</v>
      </c>
    </row>
    <row r="192" spans="2:20">
      <c r="B192" s="88" t="s">
        <v>764</v>
      </c>
      <c r="C192" s="85" t="s">
        <v>765</v>
      </c>
      <c r="D192" s="98" t="s">
        <v>134</v>
      </c>
      <c r="E192" s="98" t="s">
        <v>330</v>
      </c>
      <c r="F192" s="85" t="s">
        <v>404</v>
      </c>
      <c r="G192" s="98" t="s">
        <v>405</v>
      </c>
      <c r="H192" s="85" t="s">
        <v>429</v>
      </c>
      <c r="I192" s="85" t="s">
        <v>176</v>
      </c>
      <c r="J192" s="85"/>
      <c r="K192" s="95">
        <v>9.9300000000000015</v>
      </c>
      <c r="L192" s="98" t="s">
        <v>178</v>
      </c>
      <c r="M192" s="99">
        <v>3.95E-2</v>
      </c>
      <c r="N192" s="99">
        <v>3.8100000000000002E-2</v>
      </c>
      <c r="O192" s="95">
        <v>107000</v>
      </c>
      <c r="P192" s="97">
        <v>102.69</v>
      </c>
      <c r="Q192" s="95">
        <v>109.87829999999998</v>
      </c>
      <c r="R192" s="96">
        <v>1.0179569508859555E-3</v>
      </c>
      <c r="S192" s="96">
        <v>1.1021523311468299E-3</v>
      </c>
      <c r="T192" s="96">
        <f>Q192/'סכום נכסי הקרן'!$C$43</f>
        <v>1.7097796739422576E-4</v>
      </c>
    </row>
    <row r="193" spans="2:20">
      <c r="B193" s="88" t="s">
        <v>766</v>
      </c>
      <c r="C193" s="85" t="s">
        <v>767</v>
      </c>
      <c r="D193" s="98" t="s">
        <v>134</v>
      </c>
      <c r="E193" s="98" t="s">
        <v>330</v>
      </c>
      <c r="F193" s="85" t="s">
        <v>404</v>
      </c>
      <c r="G193" s="98" t="s">
        <v>405</v>
      </c>
      <c r="H193" s="85" t="s">
        <v>429</v>
      </c>
      <c r="I193" s="85" t="s">
        <v>176</v>
      </c>
      <c r="J193" s="85"/>
      <c r="K193" s="95">
        <v>10.540000000000001</v>
      </c>
      <c r="L193" s="98" t="s">
        <v>178</v>
      </c>
      <c r="M193" s="99">
        <v>3.95E-2</v>
      </c>
      <c r="N193" s="99">
        <v>3.8199999999999998E-2</v>
      </c>
      <c r="O193" s="95">
        <v>107000</v>
      </c>
      <c r="P193" s="97">
        <v>102.7</v>
      </c>
      <c r="Q193" s="95">
        <v>109.889</v>
      </c>
      <c r="R193" s="96">
        <v>1.0179569508859555E-3</v>
      </c>
      <c r="S193" s="96">
        <v>1.1022596592538654E-3</v>
      </c>
      <c r="T193" s="96">
        <f>Q193/'סכום נכסי הקרן'!$C$43</f>
        <v>1.7099461730827722E-4</v>
      </c>
    </row>
    <row r="194" spans="2:20">
      <c r="B194" s="88" t="s">
        <v>768</v>
      </c>
      <c r="C194" s="85" t="s">
        <v>769</v>
      </c>
      <c r="D194" s="98" t="s">
        <v>134</v>
      </c>
      <c r="E194" s="98" t="s">
        <v>330</v>
      </c>
      <c r="F194" s="85" t="s">
        <v>489</v>
      </c>
      <c r="G194" s="98" t="s">
        <v>405</v>
      </c>
      <c r="H194" s="85" t="s">
        <v>429</v>
      </c>
      <c r="I194" s="85" t="s">
        <v>174</v>
      </c>
      <c r="J194" s="85"/>
      <c r="K194" s="95">
        <v>1.05</v>
      </c>
      <c r="L194" s="98" t="s">
        <v>178</v>
      </c>
      <c r="M194" s="99">
        <v>5.7000000000000002E-2</v>
      </c>
      <c r="N194" s="99">
        <v>8.2000000000000007E-3</v>
      </c>
      <c r="O194" s="95">
        <v>8687.4599999999991</v>
      </c>
      <c r="P194" s="97">
        <v>107.62</v>
      </c>
      <c r="Q194" s="95">
        <v>9.3494299999999999</v>
      </c>
      <c r="R194" s="96">
        <v>6.057018155450818E-5</v>
      </c>
      <c r="S194" s="96">
        <v>9.3780992874790631E-5</v>
      </c>
      <c r="T194" s="96">
        <f>Q194/'סכום נכסי הקרן'!$C$43</f>
        <v>1.4548337002798518E-5</v>
      </c>
    </row>
    <row r="195" spans="2:20">
      <c r="B195" s="88" t="s">
        <v>770</v>
      </c>
      <c r="C195" s="85" t="s">
        <v>771</v>
      </c>
      <c r="D195" s="98" t="s">
        <v>134</v>
      </c>
      <c r="E195" s="98" t="s">
        <v>330</v>
      </c>
      <c r="F195" s="85" t="s">
        <v>489</v>
      </c>
      <c r="G195" s="98" t="s">
        <v>405</v>
      </c>
      <c r="H195" s="85" t="s">
        <v>429</v>
      </c>
      <c r="I195" s="85" t="s">
        <v>174</v>
      </c>
      <c r="J195" s="85"/>
      <c r="K195" s="95">
        <v>6.94</v>
      </c>
      <c r="L195" s="98" t="s">
        <v>178</v>
      </c>
      <c r="M195" s="99">
        <v>3.9199999999999999E-2</v>
      </c>
      <c r="N195" s="99">
        <v>3.0800000000000004E-2</v>
      </c>
      <c r="O195" s="95">
        <v>531076.81000000006</v>
      </c>
      <c r="P195" s="97">
        <v>107.79</v>
      </c>
      <c r="Q195" s="95">
        <v>572.44772</v>
      </c>
      <c r="R195" s="96">
        <v>5.5328915647588075E-4</v>
      </c>
      <c r="S195" s="96">
        <v>5.7420308564811061E-3</v>
      </c>
      <c r="T195" s="96">
        <f>Q195/'סכום נכסי הקרן'!$C$43</f>
        <v>8.9076685391982675E-4</v>
      </c>
    </row>
    <row r="196" spans="2:20">
      <c r="B196" s="88" t="s">
        <v>772</v>
      </c>
      <c r="C196" s="85" t="s">
        <v>773</v>
      </c>
      <c r="D196" s="98" t="s">
        <v>134</v>
      </c>
      <c r="E196" s="98" t="s">
        <v>330</v>
      </c>
      <c r="F196" s="85" t="s">
        <v>463</v>
      </c>
      <c r="G196" s="98" t="s">
        <v>332</v>
      </c>
      <c r="H196" s="85" t="s">
        <v>429</v>
      </c>
      <c r="I196" s="85" t="s">
        <v>174</v>
      </c>
      <c r="J196" s="85"/>
      <c r="K196" s="95">
        <v>1.64</v>
      </c>
      <c r="L196" s="98" t="s">
        <v>178</v>
      </c>
      <c r="M196" s="99">
        <v>6.0999999999999999E-2</v>
      </c>
      <c r="N196" s="99">
        <v>7.5999999999999991E-3</v>
      </c>
      <c r="O196" s="95">
        <v>17287.2</v>
      </c>
      <c r="P196" s="97">
        <v>110.82</v>
      </c>
      <c r="Q196" s="95">
        <v>19.157679999999999</v>
      </c>
      <c r="R196" s="96">
        <v>3.8415999999999999E-5</v>
      </c>
      <c r="S196" s="96">
        <v>1.9216425510191733E-4</v>
      </c>
      <c r="T196" s="96">
        <f>Q196/'סכום נכסי הקרן'!$C$43</f>
        <v>2.981062854438967E-5</v>
      </c>
    </row>
    <row r="197" spans="2:20" s="146" customFormat="1">
      <c r="B197" s="88" t="s">
        <v>774</v>
      </c>
      <c r="C197" s="85" t="s">
        <v>775</v>
      </c>
      <c r="D197" s="98" t="s">
        <v>134</v>
      </c>
      <c r="E197" s="98" t="s">
        <v>330</v>
      </c>
      <c r="F197" s="85"/>
      <c r="G197" s="98" t="s">
        <v>776</v>
      </c>
      <c r="H197" s="85" t="s">
        <v>429</v>
      </c>
      <c r="I197" s="85" t="s">
        <v>174</v>
      </c>
      <c r="J197" s="85"/>
      <c r="K197" s="95">
        <v>4.0400000000000009</v>
      </c>
      <c r="L197" s="98" t="s">
        <v>178</v>
      </c>
      <c r="M197" s="99">
        <v>4.2000000000000003E-2</v>
      </c>
      <c r="N197" s="99">
        <v>3.9000000000000007E-2</v>
      </c>
      <c r="O197" s="95">
        <v>1166159</v>
      </c>
      <c r="P197" s="97">
        <v>101.34</v>
      </c>
      <c r="Q197" s="95">
        <v>1181.78549</v>
      </c>
      <c r="R197" s="96">
        <v>8.3297071428571428E-4</v>
      </c>
      <c r="S197" s="96">
        <v>1.1854093417162433E-2</v>
      </c>
      <c r="T197" s="96">
        <f>Q197/'סכום נכסי הקרן'!$C$43</f>
        <v>1.8389370874521097E-3</v>
      </c>
    </row>
    <row r="198" spans="2:20" s="146" customFormat="1">
      <c r="B198" s="88" t="s">
        <v>777</v>
      </c>
      <c r="C198" s="85" t="s">
        <v>778</v>
      </c>
      <c r="D198" s="98" t="s">
        <v>134</v>
      </c>
      <c r="E198" s="98" t="s">
        <v>330</v>
      </c>
      <c r="F198" s="85" t="s">
        <v>779</v>
      </c>
      <c r="G198" s="98" t="s">
        <v>486</v>
      </c>
      <c r="H198" s="85" t="s">
        <v>429</v>
      </c>
      <c r="I198" s="85" t="s">
        <v>176</v>
      </c>
      <c r="J198" s="85"/>
      <c r="K198" s="95">
        <v>2.8099999999999996</v>
      </c>
      <c r="L198" s="98" t="s">
        <v>178</v>
      </c>
      <c r="M198" s="99">
        <v>2.3E-2</v>
      </c>
      <c r="N198" s="99">
        <v>1.44E-2</v>
      </c>
      <c r="O198" s="95">
        <v>1072464</v>
      </c>
      <c r="P198" s="97">
        <v>102.47</v>
      </c>
      <c r="Q198" s="95">
        <v>1098.9538600000001</v>
      </c>
      <c r="R198" s="96">
        <v>3.4405947343819828E-4</v>
      </c>
      <c r="S198" s="96">
        <v>1.1023237150755039E-2</v>
      </c>
      <c r="T198" s="96">
        <f>Q198/'סכום נכסי הקרן'!$C$43</f>
        <v>1.7100455435043915E-3</v>
      </c>
    </row>
    <row r="199" spans="2:20" s="146" customFormat="1">
      <c r="B199" s="88" t="s">
        <v>780</v>
      </c>
      <c r="C199" s="85" t="s">
        <v>781</v>
      </c>
      <c r="D199" s="98" t="s">
        <v>134</v>
      </c>
      <c r="E199" s="98" t="s">
        <v>330</v>
      </c>
      <c r="F199" s="85" t="s">
        <v>779</v>
      </c>
      <c r="G199" s="98" t="s">
        <v>486</v>
      </c>
      <c r="H199" s="85" t="s">
        <v>429</v>
      </c>
      <c r="I199" s="85" t="s">
        <v>176</v>
      </c>
      <c r="J199" s="85"/>
      <c r="K199" s="95">
        <v>7.3999999999999986</v>
      </c>
      <c r="L199" s="98" t="s">
        <v>178</v>
      </c>
      <c r="M199" s="99">
        <v>1.7500000000000002E-2</v>
      </c>
      <c r="N199" s="99">
        <v>2.06E-2</v>
      </c>
      <c r="O199" s="95">
        <v>979979</v>
      </c>
      <c r="P199" s="97">
        <v>97.96</v>
      </c>
      <c r="Q199" s="95">
        <v>959.98743000000002</v>
      </c>
      <c r="R199" s="96">
        <v>6.7837488353161227E-4</v>
      </c>
      <c r="S199" s="96">
        <v>9.6293115551128339E-3</v>
      </c>
      <c r="T199" s="96">
        <f>Q199/'סכום נכסי הקרן'!$C$43</f>
        <v>1.493804504669317E-3</v>
      </c>
    </row>
    <row r="200" spans="2:20" s="146" customFormat="1">
      <c r="B200" s="88" t="s">
        <v>782</v>
      </c>
      <c r="C200" s="85" t="s">
        <v>783</v>
      </c>
      <c r="D200" s="98" t="s">
        <v>134</v>
      </c>
      <c r="E200" s="98" t="s">
        <v>330</v>
      </c>
      <c r="F200" s="85" t="s">
        <v>537</v>
      </c>
      <c r="G200" s="98" t="s">
        <v>375</v>
      </c>
      <c r="H200" s="85" t="s">
        <v>531</v>
      </c>
      <c r="I200" s="85" t="s">
        <v>176</v>
      </c>
      <c r="J200" s="85"/>
      <c r="K200" s="95">
        <v>5.35</v>
      </c>
      <c r="L200" s="98" t="s">
        <v>178</v>
      </c>
      <c r="M200" s="99">
        <v>3.5000000000000003E-2</v>
      </c>
      <c r="N200" s="99">
        <v>2.1300000000000003E-2</v>
      </c>
      <c r="O200" s="95">
        <v>138700</v>
      </c>
      <c r="P200" s="97">
        <v>107.5</v>
      </c>
      <c r="Q200" s="95">
        <v>151.52974</v>
      </c>
      <c r="R200" s="96">
        <v>1.3717665326548677E-3</v>
      </c>
      <c r="S200" s="96">
        <v>1.5199439396047542E-3</v>
      </c>
      <c r="T200" s="96">
        <f>Q200/'סכום נכסי הקרן'!$C$43</f>
        <v>2.3579038759223171E-4</v>
      </c>
    </row>
    <row r="201" spans="2:20" s="146" customFormat="1">
      <c r="B201" s="88" t="s">
        <v>784</v>
      </c>
      <c r="C201" s="85" t="s">
        <v>785</v>
      </c>
      <c r="D201" s="98" t="s">
        <v>134</v>
      </c>
      <c r="E201" s="98" t="s">
        <v>330</v>
      </c>
      <c r="F201" s="85" t="s">
        <v>786</v>
      </c>
      <c r="G201" s="98" t="s">
        <v>391</v>
      </c>
      <c r="H201" s="85" t="s">
        <v>531</v>
      </c>
      <c r="I201" s="85" t="s">
        <v>174</v>
      </c>
      <c r="J201" s="85"/>
      <c r="K201" s="95">
        <v>1.8299999999999996</v>
      </c>
      <c r="L201" s="98" t="s">
        <v>178</v>
      </c>
      <c r="M201" s="99">
        <v>6.9000000000000006E-2</v>
      </c>
      <c r="N201" s="99">
        <v>1.8200000000000001E-2</v>
      </c>
      <c r="O201" s="95">
        <v>1</v>
      </c>
      <c r="P201" s="97">
        <v>111.36</v>
      </c>
      <c r="Q201" s="95">
        <v>1.1200000000000001E-3</v>
      </c>
      <c r="R201" s="96">
        <v>2.2204458655297982E-9</v>
      </c>
      <c r="S201" s="96">
        <v>1.123434391398893E-8</v>
      </c>
      <c r="T201" s="96">
        <f>Q201/'סכום נכסי הקרן'!$C$43</f>
        <v>1.7427947418328543E-9</v>
      </c>
    </row>
    <row r="202" spans="2:20" s="146" customFormat="1">
      <c r="B202" s="88" t="s">
        <v>787</v>
      </c>
      <c r="C202" s="85" t="s">
        <v>788</v>
      </c>
      <c r="D202" s="98" t="s">
        <v>134</v>
      </c>
      <c r="E202" s="98" t="s">
        <v>330</v>
      </c>
      <c r="F202" s="85" t="s">
        <v>789</v>
      </c>
      <c r="G202" s="98" t="s">
        <v>424</v>
      </c>
      <c r="H202" s="85" t="s">
        <v>531</v>
      </c>
      <c r="I202" s="85" t="s">
        <v>174</v>
      </c>
      <c r="J202" s="85"/>
      <c r="K202" s="95">
        <v>2.0499999999999998</v>
      </c>
      <c r="L202" s="98" t="s">
        <v>178</v>
      </c>
      <c r="M202" s="99">
        <v>5.5500000000000001E-2</v>
      </c>
      <c r="N202" s="99">
        <v>1.46E-2</v>
      </c>
      <c r="O202" s="95">
        <v>10182.4</v>
      </c>
      <c r="P202" s="97">
        <v>110.53</v>
      </c>
      <c r="Q202" s="95">
        <v>11.2546</v>
      </c>
      <c r="R202" s="96">
        <v>2.1213333333333333E-4</v>
      </c>
      <c r="S202" s="96">
        <v>1.1289111340569625E-4</v>
      </c>
      <c r="T202" s="96">
        <f>Q202/'סכום נכסי הקרן'!$C$43</f>
        <v>1.7512908661992892E-5</v>
      </c>
    </row>
    <row r="203" spans="2:20" s="146" customFormat="1">
      <c r="B203" s="88" t="s">
        <v>790</v>
      </c>
      <c r="C203" s="85" t="s">
        <v>791</v>
      </c>
      <c r="D203" s="98" t="s">
        <v>134</v>
      </c>
      <c r="E203" s="98" t="s">
        <v>330</v>
      </c>
      <c r="F203" s="85" t="s">
        <v>546</v>
      </c>
      <c r="G203" s="98" t="s">
        <v>332</v>
      </c>
      <c r="H203" s="85" t="s">
        <v>531</v>
      </c>
      <c r="I203" s="85" t="s">
        <v>176</v>
      </c>
      <c r="J203" s="85"/>
      <c r="K203" s="95">
        <v>0.42</v>
      </c>
      <c r="L203" s="98" t="s">
        <v>178</v>
      </c>
      <c r="M203" s="99">
        <v>1.0700000000000001E-2</v>
      </c>
      <c r="N203" s="99">
        <v>7.899999999999999E-3</v>
      </c>
      <c r="O203" s="95">
        <v>25399</v>
      </c>
      <c r="P203" s="97">
        <v>100.19</v>
      </c>
      <c r="Q203" s="95">
        <v>25.44725</v>
      </c>
      <c r="R203" s="96">
        <v>2.4189523809523811E-4</v>
      </c>
      <c r="S203" s="96">
        <v>2.5525281979040605E-4</v>
      </c>
      <c r="T203" s="96">
        <f>Q203/'סכום נכסי הקרן'!$C$43</f>
        <v>3.9597619191166155E-5</v>
      </c>
    </row>
    <row r="204" spans="2:20" s="146" customFormat="1">
      <c r="B204" s="88" t="s">
        <v>792</v>
      </c>
      <c r="C204" s="85" t="s">
        <v>793</v>
      </c>
      <c r="D204" s="98" t="s">
        <v>134</v>
      </c>
      <c r="E204" s="98" t="s">
        <v>330</v>
      </c>
      <c r="F204" s="85" t="s">
        <v>534</v>
      </c>
      <c r="G204" s="98" t="s">
        <v>332</v>
      </c>
      <c r="H204" s="85" t="s">
        <v>531</v>
      </c>
      <c r="I204" s="85" t="s">
        <v>174</v>
      </c>
      <c r="J204" s="85"/>
      <c r="K204" s="95">
        <v>3.3400000000000003</v>
      </c>
      <c r="L204" s="98" t="s">
        <v>178</v>
      </c>
      <c r="M204" s="99">
        <v>1.52E-2</v>
      </c>
      <c r="N204" s="99">
        <v>1.2399999999999998E-2</v>
      </c>
      <c r="O204" s="95">
        <v>202321</v>
      </c>
      <c r="P204" s="97">
        <v>100.92</v>
      </c>
      <c r="Q204" s="95">
        <v>204.18235000000001</v>
      </c>
      <c r="R204" s="96">
        <v>3.9311584346947502E-4</v>
      </c>
      <c r="S204" s="96">
        <v>2.0480845902379084E-3</v>
      </c>
      <c r="T204" s="96">
        <f>Q204/'סכום נכסי הקרן'!$C$43</f>
        <v>3.1772136245988879E-4</v>
      </c>
    </row>
    <row r="205" spans="2:20" s="146" customFormat="1">
      <c r="B205" s="88" t="s">
        <v>794</v>
      </c>
      <c r="C205" s="85" t="s">
        <v>795</v>
      </c>
      <c r="D205" s="98" t="s">
        <v>134</v>
      </c>
      <c r="E205" s="98" t="s">
        <v>330</v>
      </c>
      <c r="F205" s="85" t="s">
        <v>796</v>
      </c>
      <c r="G205" s="98" t="s">
        <v>375</v>
      </c>
      <c r="H205" s="85" t="s">
        <v>531</v>
      </c>
      <c r="I205" s="85" t="s">
        <v>176</v>
      </c>
      <c r="J205" s="85"/>
      <c r="K205" s="95">
        <v>4.2699999999999996</v>
      </c>
      <c r="L205" s="98" t="s">
        <v>178</v>
      </c>
      <c r="M205" s="99">
        <v>6.0499999999999998E-2</v>
      </c>
      <c r="N205" s="99">
        <v>4.9499999999999995E-2</v>
      </c>
      <c r="O205" s="95">
        <v>514480</v>
      </c>
      <c r="P205" s="97">
        <v>105.42</v>
      </c>
      <c r="Q205" s="95">
        <v>542.36480000000006</v>
      </c>
      <c r="R205" s="96">
        <v>8.6021073892383372E-4</v>
      </c>
      <c r="S205" s="96">
        <v>5.4402791875373425E-3</v>
      </c>
      <c r="T205" s="96">
        <f>Q205/'סכום נכסי הקרן'!$C$43</f>
        <v>8.4395582285288183E-4</v>
      </c>
    </row>
    <row r="206" spans="2:20" s="146" customFormat="1">
      <c r="B206" s="88" t="s">
        <v>797</v>
      </c>
      <c r="C206" s="85" t="s">
        <v>798</v>
      </c>
      <c r="D206" s="98" t="s">
        <v>134</v>
      </c>
      <c r="E206" s="98" t="s">
        <v>330</v>
      </c>
      <c r="F206" s="85" t="s">
        <v>551</v>
      </c>
      <c r="G206" s="98" t="s">
        <v>375</v>
      </c>
      <c r="H206" s="85" t="s">
        <v>531</v>
      </c>
      <c r="I206" s="85" t="s">
        <v>174</v>
      </c>
      <c r="J206" s="85"/>
      <c r="K206" s="95">
        <v>4.38</v>
      </c>
      <c r="L206" s="98" t="s">
        <v>178</v>
      </c>
      <c r="M206" s="99">
        <v>7.0499999999999993E-2</v>
      </c>
      <c r="N206" s="99">
        <v>2.7000000000000003E-2</v>
      </c>
      <c r="O206" s="95">
        <v>293.39999999999998</v>
      </c>
      <c r="P206" s="97">
        <v>119.67</v>
      </c>
      <c r="Q206" s="95">
        <v>0.35111000000000003</v>
      </c>
      <c r="R206" s="96">
        <v>4.3867603565446379E-7</v>
      </c>
      <c r="S206" s="96">
        <v>3.5218665103934404E-6</v>
      </c>
      <c r="T206" s="96">
        <f>Q206/'סכום נכסי הקרן'!$C$43</f>
        <v>5.4635059089726199E-7</v>
      </c>
    </row>
    <row r="207" spans="2:20" s="146" customFormat="1">
      <c r="B207" s="88" t="s">
        <v>799</v>
      </c>
      <c r="C207" s="85" t="s">
        <v>800</v>
      </c>
      <c r="D207" s="98" t="s">
        <v>134</v>
      </c>
      <c r="E207" s="98" t="s">
        <v>330</v>
      </c>
      <c r="F207" s="85" t="s">
        <v>554</v>
      </c>
      <c r="G207" s="98" t="s">
        <v>391</v>
      </c>
      <c r="H207" s="85" t="s">
        <v>531</v>
      </c>
      <c r="I207" s="85" t="s">
        <v>176</v>
      </c>
      <c r="J207" s="85"/>
      <c r="K207" s="95">
        <v>5.22</v>
      </c>
      <c r="L207" s="98" t="s">
        <v>178</v>
      </c>
      <c r="M207" s="99">
        <v>4.1399999999999999E-2</v>
      </c>
      <c r="N207" s="99">
        <v>2.9600000000000005E-2</v>
      </c>
      <c r="O207" s="95">
        <v>168858.51</v>
      </c>
      <c r="P207" s="97">
        <v>106.27</v>
      </c>
      <c r="Q207" s="95">
        <v>182.94130999999999</v>
      </c>
      <c r="R207" s="96">
        <v>2.1002043056876605E-4</v>
      </c>
      <c r="S207" s="96">
        <v>1.8350228505496981E-3</v>
      </c>
      <c r="T207" s="96">
        <f>Q207/'סכום נכסי הקרן'!$C$43</f>
        <v>2.8466888672501261E-4</v>
      </c>
    </row>
    <row r="208" spans="2:20" s="146" customFormat="1">
      <c r="B208" s="88" t="s">
        <v>801</v>
      </c>
      <c r="C208" s="85" t="s">
        <v>802</v>
      </c>
      <c r="D208" s="98" t="s">
        <v>134</v>
      </c>
      <c r="E208" s="98" t="s">
        <v>330</v>
      </c>
      <c r="F208" s="85" t="s">
        <v>565</v>
      </c>
      <c r="G208" s="98" t="s">
        <v>391</v>
      </c>
      <c r="H208" s="85" t="s">
        <v>531</v>
      </c>
      <c r="I208" s="85" t="s">
        <v>176</v>
      </c>
      <c r="J208" s="85"/>
      <c r="K208" s="95">
        <v>3.41</v>
      </c>
      <c r="L208" s="98" t="s">
        <v>178</v>
      </c>
      <c r="M208" s="99">
        <v>1.29E-2</v>
      </c>
      <c r="N208" s="99">
        <v>1.7399999999999999E-2</v>
      </c>
      <c r="O208" s="95">
        <v>501756</v>
      </c>
      <c r="P208" s="97">
        <v>98.44</v>
      </c>
      <c r="Q208" s="95">
        <v>493.92860999999999</v>
      </c>
      <c r="R208" s="96">
        <v>9.1872809635589283E-4</v>
      </c>
      <c r="S208" s="96">
        <v>4.9544320300879564E-3</v>
      </c>
      <c r="T208" s="96">
        <f>Q208/'סכום נכסי הקרן'!$C$43</f>
        <v>7.6858587888286646E-4</v>
      </c>
    </row>
    <row r="209" spans="2:20" s="146" customFormat="1">
      <c r="B209" s="88" t="s">
        <v>803</v>
      </c>
      <c r="C209" s="85" t="s">
        <v>804</v>
      </c>
      <c r="D209" s="98" t="s">
        <v>134</v>
      </c>
      <c r="E209" s="98" t="s">
        <v>330</v>
      </c>
      <c r="F209" s="85" t="s">
        <v>565</v>
      </c>
      <c r="G209" s="98" t="s">
        <v>391</v>
      </c>
      <c r="H209" s="85" t="s">
        <v>531</v>
      </c>
      <c r="I209" s="85" t="s">
        <v>176</v>
      </c>
      <c r="J209" s="85"/>
      <c r="K209" s="95">
        <v>0.99</v>
      </c>
      <c r="L209" s="98" t="s">
        <v>178</v>
      </c>
      <c r="M209" s="99">
        <v>5.5E-2</v>
      </c>
      <c r="N209" s="99">
        <v>9.3999999999999986E-3</v>
      </c>
      <c r="O209" s="95">
        <v>10984.4</v>
      </c>
      <c r="P209" s="97">
        <v>104.53</v>
      </c>
      <c r="Q209" s="95">
        <v>11.481999999999999</v>
      </c>
      <c r="R209" s="96">
        <v>4.5286249508368955E-5</v>
      </c>
      <c r="S209" s="96">
        <v>1.1517208644680435E-4</v>
      </c>
      <c r="T209" s="96">
        <f>Q209/'סכום נכסי הקרן'!$C$43</f>
        <v>1.7866758237254313E-5</v>
      </c>
    </row>
    <row r="210" spans="2:20" s="146" customFormat="1">
      <c r="B210" s="88" t="s">
        <v>805</v>
      </c>
      <c r="C210" s="85" t="s">
        <v>806</v>
      </c>
      <c r="D210" s="98" t="s">
        <v>134</v>
      </c>
      <c r="E210" s="98" t="s">
        <v>330</v>
      </c>
      <c r="F210" s="85"/>
      <c r="G210" s="98" t="s">
        <v>375</v>
      </c>
      <c r="H210" s="85" t="s">
        <v>531</v>
      </c>
      <c r="I210" s="85" t="s">
        <v>176</v>
      </c>
      <c r="J210" s="85"/>
      <c r="K210" s="95">
        <v>3.62</v>
      </c>
      <c r="L210" s="98" t="s">
        <v>178</v>
      </c>
      <c r="M210" s="99">
        <v>5.0999999999999997E-2</v>
      </c>
      <c r="N210" s="99">
        <v>4.6800000000000015E-2</v>
      </c>
      <c r="O210" s="95">
        <v>1143914</v>
      </c>
      <c r="P210" s="97">
        <v>102.98</v>
      </c>
      <c r="Q210" s="95">
        <v>1178.0025899999998</v>
      </c>
      <c r="R210" s="96">
        <v>1.3505478158205432E-3</v>
      </c>
      <c r="S210" s="96">
        <v>1.1816148417526512E-2</v>
      </c>
      <c r="T210" s="96">
        <f>Q210/'סכום נכסי הקרן'!$C$43</f>
        <v>1.8330506426048956E-3</v>
      </c>
    </row>
    <row r="211" spans="2:20" s="146" customFormat="1">
      <c r="B211" s="88" t="s">
        <v>807</v>
      </c>
      <c r="C211" s="85" t="s">
        <v>808</v>
      </c>
      <c r="D211" s="98" t="s">
        <v>134</v>
      </c>
      <c r="E211" s="98" t="s">
        <v>330</v>
      </c>
      <c r="F211" s="85" t="s">
        <v>809</v>
      </c>
      <c r="G211" s="98" t="s">
        <v>375</v>
      </c>
      <c r="H211" s="85" t="s">
        <v>531</v>
      </c>
      <c r="I211" s="85" t="s">
        <v>176</v>
      </c>
      <c r="J211" s="85"/>
      <c r="K211" s="95">
        <v>4.3899999999999997</v>
      </c>
      <c r="L211" s="98" t="s">
        <v>178</v>
      </c>
      <c r="M211" s="99">
        <v>3.3500000000000002E-2</v>
      </c>
      <c r="N211" s="99">
        <v>1.9899999999999994E-2</v>
      </c>
      <c r="O211" s="95">
        <v>375000</v>
      </c>
      <c r="P211" s="97">
        <v>106.91</v>
      </c>
      <c r="Q211" s="95">
        <v>400.91248000000007</v>
      </c>
      <c r="R211" s="96">
        <v>9.8077421008445115E-4</v>
      </c>
      <c r="S211" s="96">
        <v>4.0214184640448292E-3</v>
      </c>
      <c r="T211" s="96">
        <f>Q211/'סכום נכסי הקרן'!$C$43</f>
        <v>6.2384657328497272E-4</v>
      </c>
    </row>
    <row r="212" spans="2:20" s="146" customFormat="1">
      <c r="B212" s="88" t="s">
        <v>810</v>
      </c>
      <c r="C212" s="85" t="s">
        <v>811</v>
      </c>
      <c r="D212" s="98" t="s">
        <v>134</v>
      </c>
      <c r="E212" s="98" t="s">
        <v>330</v>
      </c>
      <c r="F212" s="85" t="s">
        <v>812</v>
      </c>
      <c r="G212" s="98" t="s">
        <v>813</v>
      </c>
      <c r="H212" s="85" t="s">
        <v>573</v>
      </c>
      <c r="I212" s="85" t="s">
        <v>176</v>
      </c>
      <c r="J212" s="85"/>
      <c r="K212" s="95">
        <v>1.47</v>
      </c>
      <c r="L212" s="98" t="s">
        <v>178</v>
      </c>
      <c r="M212" s="99">
        <v>6.3E-2</v>
      </c>
      <c r="N212" s="99">
        <v>1.3000000000000001E-2</v>
      </c>
      <c r="O212" s="95">
        <v>100500</v>
      </c>
      <c r="P212" s="97">
        <v>107.39</v>
      </c>
      <c r="Q212" s="95">
        <v>107.92696000000001</v>
      </c>
      <c r="R212" s="96">
        <v>3.5733333333333331E-4</v>
      </c>
      <c r="S212" s="96">
        <v>1.0825790948493989E-3</v>
      </c>
      <c r="T212" s="96">
        <f>Q212/'סכום נכסי הקרן'!$C$43</f>
        <v>1.6794155213393285E-4</v>
      </c>
    </row>
    <row r="213" spans="2:20" s="146" customFormat="1">
      <c r="B213" s="88" t="s">
        <v>814</v>
      </c>
      <c r="C213" s="85" t="s">
        <v>815</v>
      </c>
      <c r="D213" s="98" t="s">
        <v>134</v>
      </c>
      <c r="E213" s="98" t="s">
        <v>330</v>
      </c>
      <c r="F213" s="85" t="s">
        <v>812</v>
      </c>
      <c r="G213" s="98" t="s">
        <v>813</v>
      </c>
      <c r="H213" s="85" t="s">
        <v>573</v>
      </c>
      <c r="I213" s="85" t="s">
        <v>176</v>
      </c>
      <c r="J213" s="85"/>
      <c r="K213" s="95">
        <v>5.3200000000000012</v>
      </c>
      <c r="L213" s="98" t="s">
        <v>178</v>
      </c>
      <c r="M213" s="99">
        <v>4.7500000000000001E-2</v>
      </c>
      <c r="N213" s="99">
        <v>2.9500000000000002E-2</v>
      </c>
      <c r="O213" s="95">
        <v>303900</v>
      </c>
      <c r="P213" s="97">
        <v>109.86</v>
      </c>
      <c r="Q213" s="95">
        <v>333.86455000000001</v>
      </c>
      <c r="R213" s="96">
        <v>6.0540260568150127E-4</v>
      </c>
      <c r="S213" s="96">
        <v>3.3488831923117433E-3</v>
      </c>
      <c r="T213" s="96">
        <f>Q213/'סכום נכסי הקרן'!$C$43</f>
        <v>5.1951551984320713E-4</v>
      </c>
    </row>
    <row r="214" spans="2:20" s="146" customFormat="1">
      <c r="B214" s="88" t="s">
        <v>816</v>
      </c>
      <c r="C214" s="85" t="s">
        <v>817</v>
      </c>
      <c r="D214" s="98" t="s">
        <v>134</v>
      </c>
      <c r="E214" s="98" t="s">
        <v>330</v>
      </c>
      <c r="F214" s="85" t="s">
        <v>534</v>
      </c>
      <c r="G214" s="98" t="s">
        <v>332</v>
      </c>
      <c r="H214" s="85" t="s">
        <v>573</v>
      </c>
      <c r="I214" s="85" t="s">
        <v>174</v>
      </c>
      <c r="J214" s="85"/>
      <c r="K214" s="95">
        <v>3.9900000000000007</v>
      </c>
      <c r="L214" s="98" t="s">
        <v>178</v>
      </c>
      <c r="M214" s="99">
        <v>2.613E-2</v>
      </c>
      <c r="N214" s="99">
        <v>1.5700000000000002E-2</v>
      </c>
      <c r="O214" s="95">
        <v>24253</v>
      </c>
      <c r="P214" s="97">
        <v>104.25</v>
      </c>
      <c r="Q214" s="95">
        <v>25.283759999999997</v>
      </c>
      <c r="R214" s="96">
        <v>2.5125352229404937E-4</v>
      </c>
      <c r="S214" s="96">
        <v>2.5361290649888991E-4</v>
      </c>
      <c r="T214" s="96">
        <f>Q214/'סכום נכסי הקרן'!$C$43</f>
        <v>3.934321784086057E-5</v>
      </c>
    </row>
    <row r="215" spans="2:20" s="146" customFormat="1">
      <c r="B215" s="88" t="s">
        <v>818</v>
      </c>
      <c r="C215" s="85" t="s">
        <v>819</v>
      </c>
      <c r="D215" s="98" t="s">
        <v>134</v>
      </c>
      <c r="E215" s="98" t="s">
        <v>330</v>
      </c>
      <c r="F215" s="85" t="s">
        <v>605</v>
      </c>
      <c r="G215" s="98" t="s">
        <v>486</v>
      </c>
      <c r="H215" s="85" t="s">
        <v>573</v>
      </c>
      <c r="I215" s="85" t="s">
        <v>174</v>
      </c>
      <c r="J215" s="85"/>
      <c r="K215" s="95">
        <v>0.78999999999999992</v>
      </c>
      <c r="L215" s="98" t="s">
        <v>178</v>
      </c>
      <c r="M215" s="99">
        <v>8.5000000000000006E-2</v>
      </c>
      <c r="N215" s="99">
        <v>1.0799999999999997E-2</v>
      </c>
      <c r="O215" s="95">
        <v>44564</v>
      </c>
      <c r="P215" s="97">
        <v>107.59</v>
      </c>
      <c r="Q215" s="95">
        <v>47.94641</v>
      </c>
      <c r="R215" s="96">
        <v>8.1646823539435862E-5</v>
      </c>
      <c r="S215" s="96">
        <v>4.8093433873314101E-4</v>
      </c>
      <c r="T215" s="96">
        <f>Q215/'סכום נכסי הקרן'!$C$43</f>
        <v>7.4607813605144803E-5</v>
      </c>
    </row>
    <row r="216" spans="2:20" s="146" customFormat="1">
      <c r="B216" s="88" t="s">
        <v>820</v>
      </c>
      <c r="C216" s="85" t="s">
        <v>821</v>
      </c>
      <c r="D216" s="98" t="s">
        <v>134</v>
      </c>
      <c r="E216" s="98" t="s">
        <v>330</v>
      </c>
      <c r="F216" s="85" t="s">
        <v>586</v>
      </c>
      <c r="G216" s="98" t="s">
        <v>587</v>
      </c>
      <c r="H216" s="85" t="s">
        <v>573</v>
      </c>
      <c r="I216" s="85" t="s">
        <v>176</v>
      </c>
      <c r="J216" s="85"/>
      <c r="K216" s="95">
        <v>3.36</v>
      </c>
      <c r="L216" s="98" t="s">
        <v>178</v>
      </c>
      <c r="M216" s="99">
        <v>3.4000000000000002E-2</v>
      </c>
      <c r="N216" s="99">
        <v>2.8299999999999995E-2</v>
      </c>
      <c r="O216" s="95">
        <v>513429</v>
      </c>
      <c r="P216" s="97">
        <v>102.49</v>
      </c>
      <c r="Q216" s="95">
        <v>526.21336999999994</v>
      </c>
      <c r="R216" s="96">
        <v>1.1786545288115663E-3</v>
      </c>
      <c r="S216" s="96">
        <v>5.2782696167134853E-3</v>
      </c>
      <c r="T216" s="96">
        <f>Q216/'סכום נכסי הקרן'!$C$43</f>
        <v>8.1882311992691604E-4</v>
      </c>
    </row>
    <row r="217" spans="2:20" s="146" customFormat="1">
      <c r="B217" s="88" t="s">
        <v>822</v>
      </c>
      <c r="C217" s="85" t="s">
        <v>823</v>
      </c>
      <c r="D217" s="98" t="s">
        <v>134</v>
      </c>
      <c r="E217" s="98" t="s">
        <v>330</v>
      </c>
      <c r="F217" s="85" t="s">
        <v>824</v>
      </c>
      <c r="G217" s="98" t="s">
        <v>165</v>
      </c>
      <c r="H217" s="85" t="s">
        <v>573</v>
      </c>
      <c r="I217" s="85" t="s">
        <v>176</v>
      </c>
      <c r="J217" s="85"/>
      <c r="K217" s="95">
        <v>0.59</v>
      </c>
      <c r="L217" s="98" t="s">
        <v>178</v>
      </c>
      <c r="M217" s="99">
        <v>5.45E-2</v>
      </c>
      <c r="N217" s="99">
        <v>8.3000000000000001E-3</v>
      </c>
      <c r="O217" s="95">
        <v>0.49</v>
      </c>
      <c r="P217" s="97">
        <v>104.93</v>
      </c>
      <c r="Q217" s="95">
        <v>5.1000000000000004E-4</v>
      </c>
      <c r="R217" s="96">
        <v>4.31098408038919E-9</v>
      </c>
      <c r="S217" s="96">
        <v>5.1156387465485301E-9</v>
      </c>
      <c r="T217" s="96">
        <f>Q217/'סכום נכסי הקרן'!$C$43</f>
        <v>7.9359403422746039E-10</v>
      </c>
    </row>
    <row r="218" spans="2:20" s="146" customFormat="1">
      <c r="B218" s="88" t="s">
        <v>825</v>
      </c>
      <c r="C218" s="85" t="s">
        <v>826</v>
      </c>
      <c r="D218" s="98" t="s">
        <v>134</v>
      </c>
      <c r="E218" s="98" t="s">
        <v>330</v>
      </c>
      <c r="F218" s="85" t="s">
        <v>616</v>
      </c>
      <c r="G218" s="98" t="s">
        <v>375</v>
      </c>
      <c r="H218" s="85" t="s">
        <v>611</v>
      </c>
      <c r="I218" s="85" t="s">
        <v>174</v>
      </c>
      <c r="J218" s="85"/>
      <c r="K218" s="95">
        <v>2.8</v>
      </c>
      <c r="L218" s="98" t="s">
        <v>178</v>
      </c>
      <c r="M218" s="99">
        <v>0.05</v>
      </c>
      <c r="N218" s="99">
        <v>2.2500000000000006E-2</v>
      </c>
      <c r="O218" s="95">
        <v>218729</v>
      </c>
      <c r="P218" s="97">
        <v>107.77</v>
      </c>
      <c r="Q218" s="95">
        <v>235.72423999999998</v>
      </c>
      <c r="R218" s="96">
        <v>8.74916E-4</v>
      </c>
      <c r="S218" s="96">
        <v>2.3644706973425583E-3</v>
      </c>
      <c r="T218" s="96">
        <f>Q218/'סכום נכסי הקרן'!$C$43</f>
        <v>3.6680264820941578E-4</v>
      </c>
    </row>
    <row r="219" spans="2:20" s="146" customFormat="1">
      <c r="B219" s="88" t="s">
        <v>827</v>
      </c>
      <c r="C219" s="85" t="s">
        <v>828</v>
      </c>
      <c r="D219" s="98" t="s">
        <v>134</v>
      </c>
      <c r="E219" s="98" t="s">
        <v>330</v>
      </c>
      <c r="F219" s="85" t="s">
        <v>616</v>
      </c>
      <c r="G219" s="98" t="s">
        <v>375</v>
      </c>
      <c r="H219" s="85" t="s">
        <v>611</v>
      </c>
      <c r="I219" s="85" t="s">
        <v>174</v>
      </c>
      <c r="J219" s="85"/>
      <c r="K219" s="95">
        <v>4.0699999999999994</v>
      </c>
      <c r="L219" s="98" t="s">
        <v>178</v>
      </c>
      <c r="M219" s="99">
        <v>4.6500000000000007E-2</v>
      </c>
      <c r="N219" s="99">
        <v>3.0899999999999997E-2</v>
      </c>
      <c r="O219" s="95">
        <v>225772</v>
      </c>
      <c r="P219" s="97">
        <v>106.49</v>
      </c>
      <c r="Q219" s="95">
        <v>240.42459000000002</v>
      </c>
      <c r="R219" s="96">
        <v>1.163983792943981E-3</v>
      </c>
      <c r="S219" s="96">
        <v>2.4116183298569498E-3</v>
      </c>
      <c r="T219" s="96">
        <f>Q219/'סכום נכסי הקרן'!$C$43</f>
        <v>3.7411670648153557E-4</v>
      </c>
    </row>
    <row r="220" spans="2:20" s="146" customFormat="1">
      <c r="B220" s="88" t="s">
        <v>829</v>
      </c>
      <c r="C220" s="85" t="s">
        <v>830</v>
      </c>
      <c r="D220" s="98" t="s">
        <v>134</v>
      </c>
      <c r="E220" s="98" t="s">
        <v>330</v>
      </c>
      <c r="F220" s="85" t="s">
        <v>621</v>
      </c>
      <c r="G220" s="98" t="s">
        <v>587</v>
      </c>
      <c r="H220" s="85" t="s">
        <v>611</v>
      </c>
      <c r="I220" s="85" t="s">
        <v>174</v>
      </c>
      <c r="J220" s="85"/>
      <c r="K220" s="95">
        <v>2.6100000000000003</v>
      </c>
      <c r="L220" s="98" t="s">
        <v>178</v>
      </c>
      <c r="M220" s="99">
        <v>3.3000000000000002E-2</v>
      </c>
      <c r="N220" s="99">
        <v>2.4800000000000003E-2</v>
      </c>
      <c r="O220" s="95">
        <v>278884.57</v>
      </c>
      <c r="P220" s="97">
        <v>102.63</v>
      </c>
      <c r="Q220" s="95">
        <v>286.21921999999995</v>
      </c>
      <c r="R220" s="96">
        <v>4.7623041104633175E-4</v>
      </c>
      <c r="S220" s="96">
        <v>2.8709688859586231E-3</v>
      </c>
      <c r="T220" s="96">
        <f>Q220/'סכום נכסי הקרן'!$C$43</f>
        <v>4.4537620681026855E-4</v>
      </c>
    </row>
    <row r="221" spans="2:20" s="146" customFormat="1">
      <c r="B221" s="88" t="s">
        <v>831</v>
      </c>
      <c r="C221" s="85" t="s">
        <v>832</v>
      </c>
      <c r="D221" s="98" t="s">
        <v>134</v>
      </c>
      <c r="E221" s="98" t="s">
        <v>330</v>
      </c>
      <c r="F221" s="85" t="s">
        <v>833</v>
      </c>
      <c r="G221" s="98" t="s">
        <v>375</v>
      </c>
      <c r="H221" s="85" t="s">
        <v>611</v>
      </c>
      <c r="I221" s="85" t="s">
        <v>174</v>
      </c>
      <c r="J221" s="85"/>
      <c r="K221" s="95">
        <v>0.41999999999999993</v>
      </c>
      <c r="L221" s="98" t="s">
        <v>178</v>
      </c>
      <c r="M221" s="99">
        <v>5.62E-2</v>
      </c>
      <c r="N221" s="99">
        <v>1.1699999999999999E-2</v>
      </c>
      <c r="O221" s="95">
        <v>24028.25</v>
      </c>
      <c r="P221" s="97">
        <v>102.3</v>
      </c>
      <c r="Q221" s="95">
        <v>24.5809</v>
      </c>
      <c r="R221" s="96">
        <v>5.675687486122725E-4</v>
      </c>
      <c r="S221" s="96">
        <v>2.4656275385300934E-4</v>
      </c>
      <c r="T221" s="96">
        <f>Q221/'סכום נכסי הקרן'!$C$43</f>
        <v>3.8249520776356432E-5</v>
      </c>
    </row>
    <row r="222" spans="2:20" s="146" customFormat="1">
      <c r="B222" s="88" t="s">
        <v>834</v>
      </c>
      <c r="C222" s="85" t="s">
        <v>835</v>
      </c>
      <c r="D222" s="98" t="s">
        <v>134</v>
      </c>
      <c r="E222" s="98" t="s">
        <v>330</v>
      </c>
      <c r="F222" s="85" t="s">
        <v>627</v>
      </c>
      <c r="G222" s="98" t="s">
        <v>375</v>
      </c>
      <c r="H222" s="85" t="s">
        <v>611</v>
      </c>
      <c r="I222" s="85" t="s">
        <v>176</v>
      </c>
      <c r="J222" s="85"/>
      <c r="K222" s="95">
        <v>5.73</v>
      </c>
      <c r="L222" s="98" t="s">
        <v>178</v>
      </c>
      <c r="M222" s="99">
        <v>6.9000000000000006E-2</v>
      </c>
      <c r="N222" s="99">
        <v>6.9500000000000006E-2</v>
      </c>
      <c r="O222" s="95">
        <v>276600</v>
      </c>
      <c r="P222" s="97">
        <v>101.21</v>
      </c>
      <c r="Q222" s="95">
        <v>279.94684999999998</v>
      </c>
      <c r="R222" s="96">
        <v>7.6628777070098983E-4</v>
      </c>
      <c r="S222" s="96">
        <v>2.808052848694528E-3</v>
      </c>
      <c r="T222" s="96">
        <f>Q222/'סכום נכסי הקרן'!$C$43</f>
        <v>4.3561598051131313E-4</v>
      </c>
    </row>
    <row r="223" spans="2:20" s="146" customFormat="1">
      <c r="B223" s="88" t="s">
        <v>836</v>
      </c>
      <c r="C223" s="85" t="s">
        <v>837</v>
      </c>
      <c r="D223" s="98" t="s">
        <v>134</v>
      </c>
      <c r="E223" s="98" t="s">
        <v>330</v>
      </c>
      <c r="F223" s="85" t="s">
        <v>838</v>
      </c>
      <c r="G223" s="98" t="s">
        <v>587</v>
      </c>
      <c r="H223" s="85" t="s">
        <v>611</v>
      </c>
      <c r="I223" s="85" t="s">
        <v>174</v>
      </c>
      <c r="J223" s="85"/>
      <c r="K223" s="95">
        <v>0.42</v>
      </c>
      <c r="L223" s="98" t="s">
        <v>178</v>
      </c>
      <c r="M223" s="99">
        <v>6.6500000000000004E-2</v>
      </c>
      <c r="N223" s="99">
        <v>9.700000000000002E-3</v>
      </c>
      <c r="O223" s="95">
        <v>48775</v>
      </c>
      <c r="P223" s="97">
        <v>102.91</v>
      </c>
      <c r="Q223" s="95">
        <v>50.194360000000003</v>
      </c>
      <c r="R223" s="96">
        <v>8.9928554966582164E-4</v>
      </c>
      <c r="S223" s="96">
        <v>5.0348277034157978E-4</v>
      </c>
      <c r="T223" s="96">
        <f>Q223/'סכום נכסי הקרן'!$C$43</f>
        <v>7.8105773819344063E-5</v>
      </c>
    </row>
    <row r="224" spans="2:20" s="146" customFormat="1">
      <c r="B224" s="88" t="s">
        <v>839</v>
      </c>
      <c r="C224" s="85" t="s">
        <v>840</v>
      </c>
      <c r="D224" s="98" t="s">
        <v>134</v>
      </c>
      <c r="E224" s="98" t="s">
        <v>330</v>
      </c>
      <c r="F224" s="85" t="s">
        <v>838</v>
      </c>
      <c r="G224" s="98" t="s">
        <v>587</v>
      </c>
      <c r="H224" s="85" t="s">
        <v>611</v>
      </c>
      <c r="I224" s="85" t="s">
        <v>174</v>
      </c>
      <c r="J224" s="85"/>
      <c r="K224" s="95">
        <v>0.91000000000000014</v>
      </c>
      <c r="L224" s="98" t="s">
        <v>178</v>
      </c>
      <c r="M224" s="99">
        <v>2.3700000000000002E-2</v>
      </c>
      <c r="N224" s="99">
        <v>1.1700000000000002E-2</v>
      </c>
      <c r="O224" s="95">
        <v>2685.9</v>
      </c>
      <c r="P224" s="97">
        <v>101.25</v>
      </c>
      <c r="Q224" s="95">
        <v>2.7194699999999998</v>
      </c>
      <c r="R224" s="96">
        <v>8.7774509803921575E-5</v>
      </c>
      <c r="S224" s="96">
        <v>2.7278090396228099E-5</v>
      </c>
      <c r="T224" s="96">
        <f>Q224/'סכום נכסי הקרן'!$C$43</f>
        <v>4.2316768005108856E-6</v>
      </c>
    </row>
    <row r="225" spans="2:20" s="146" customFormat="1">
      <c r="B225" s="88" t="s">
        <v>841</v>
      </c>
      <c r="C225" s="85" t="s">
        <v>842</v>
      </c>
      <c r="D225" s="98" t="s">
        <v>134</v>
      </c>
      <c r="E225" s="98" t="s">
        <v>330</v>
      </c>
      <c r="F225" s="85"/>
      <c r="G225" s="98" t="s">
        <v>375</v>
      </c>
      <c r="H225" s="85" t="s">
        <v>611</v>
      </c>
      <c r="I225" s="85" t="s">
        <v>174</v>
      </c>
      <c r="J225" s="85"/>
      <c r="K225" s="95">
        <v>5.3199999999999994</v>
      </c>
      <c r="L225" s="98" t="s">
        <v>178</v>
      </c>
      <c r="M225" s="99">
        <v>4.5999999999999999E-2</v>
      </c>
      <c r="N225" s="99">
        <v>5.0799999999999998E-2</v>
      </c>
      <c r="O225" s="95">
        <v>216901</v>
      </c>
      <c r="P225" s="97">
        <v>98.98</v>
      </c>
      <c r="Q225" s="95">
        <v>214.68861999999999</v>
      </c>
      <c r="R225" s="96">
        <v>9.0375416666666668E-4</v>
      </c>
      <c r="S225" s="96">
        <v>2.1534694566961443E-3</v>
      </c>
      <c r="T225" s="96">
        <f>Q225/'סכום נכסי הקרן'!$C$43</f>
        <v>3.3406981970299259E-4</v>
      </c>
    </row>
    <row r="226" spans="2:20" s="146" customFormat="1">
      <c r="B226" s="88" t="s">
        <v>843</v>
      </c>
      <c r="C226" s="85" t="s">
        <v>844</v>
      </c>
      <c r="D226" s="98" t="s">
        <v>134</v>
      </c>
      <c r="E226" s="98" t="s">
        <v>330</v>
      </c>
      <c r="F226" s="85" t="s">
        <v>845</v>
      </c>
      <c r="G226" s="98" t="s">
        <v>587</v>
      </c>
      <c r="H226" s="85" t="s">
        <v>648</v>
      </c>
      <c r="I226" s="85" t="s">
        <v>174</v>
      </c>
      <c r="J226" s="85"/>
      <c r="K226" s="95">
        <v>2.2799999999999998</v>
      </c>
      <c r="L226" s="98" t="s">
        <v>178</v>
      </c>
      <c r="M226" s="99">
        <v>4.2999999999999997E-2</v>
      </c>
      <c r="N226" s="99">
        <v>3.39E-2</v>
      </c>
      <c r="O226" s="95">
        <v>747417.68</v>
      </c>
      <c r="P226" s="97">
        <v>102.52</v>
      </c>
      <c r="Q226" s="95">
        <v>766.25261999999998</v>
      </c>
      <c r="R226" s="96">
        <v>1.035402438170991E-3</v>
      </c>
      <c r="S226" s="96">
        <v>7.6860227304241706E-3</v>
      </c>
      <c r="T226" s="96">
        <f>Q226/'סכום נכסי הקרן'!$C$43</f>
        <v>1.1923402116532571E-3</v>
      </c>
    </row>
    <row r="227" spans="2:20" s="146" customFormat="1">
      <c r="B227" s="88" t="s">
        <v>846</v>
      </c>
      <c r="C227" s="85" t="s">
        <v>847</v>
      </c>
      <c r="D227" s="98" t="s">
        <v>134</v>
      </c>
      <c r="E227" s="98" t="s">
        <v>330</v>
      </c>
      <c r="F227" s="85" t="s">
        <v>845</v>
      </c>
      <c r="G227" s="98" t="s">
        <v>587</v>
      </c>
      <c r="H227" s="85" t="s">
        <v>648</v>
      </c>
      <c r="I227" s="85" t="s">
        <v>174</v>
      </c>
      <c r="J227" s="85"/>
      <c r="K227" s="95">
        <v>3.17</v>
      </c>
      <c r="L227" s="98" t="s">
        <v>178</v>
      </c>
      <c r="M227" s="99">
        <v>4.2500000000000003E-2</v>
      </c>
      <c r="N227" s="99">
        <v>3.9899999999999998E-2</v>
      </c>
      <c r="O227" s="95">
        <v>390465</v>
      </c>
      <c r="P227" s="97">
        <v>101.86</v>
      </c>
      <c r="Q227" s="95">
        <v>397.72765000000004</v>
      </c>
      <c r="R227" s="96">
        <v>7.5473904563826111E-4</v>
      </c>
      <c r="S227" s="96">
        <v>3.9894725037523384E-3</v>
      </c>
      <c r="T227" s="96">
        <f>Q227/'סכום נכסי הקרן'!$C$43</f>
        <v>6.1889076526923023E-4</v>
      </c>
    </row>
    <row r="228" spans="2:20" s="146" customFormat="1">
      <c r="B228" s="88" t="s">
        <v>848</v>
      </c>
      <c r="C228" s="85" t="s">
        <v>849</v>
      </c>
      <c r="D228" s="98" t="s">
        <v>134</v>
      </c>
      <c r="E228" s="98" t="s">
        <v>330</v>
      </c>
      <c r="F228" s="85" t="s">
        <v>647</v>
      </c>
      <c r="G228" s="98" t="s">
        <v>428</v>
      </c>
      <c r="H228" s="85" t="s">
        <v>648</v>
      </c>
      <c r="I228" s="85" t="s">
        <v>176</v>
      </c>
      <c r="J228" s="85"/>
      <c r="K228" s="95">
        <v>3.1500000000000004</v>
      </c>
      <c r="L228" s="98" t="s">
        <v>178</v>
      </c>
      <c r="M228" s="99">
        <v>0.06</v>
      </c>
      <c r="N228" s="99">
        <v>2.8300000000000002E-2</v>
      </c>
      <c r="O228" s="95">
        <v>373500</v>
      </c>
      <c r="P228" s="97">
        <v>110.17</v>
      </c>
      <c r="Q228" s="95">
        <v>411.48493999999999</v>
      </c>
      <c r="R228" s="96">
        <v>5.4615435682026157E-4</v>
      </c>
      <c r="S228" s="96">
        <v>4.1274672601670529E-3</v>
      </c>
      <c r="T228" s="96">
        <f>Q228/'סכום נכסי הקרן'!$C$43</f>
        <v>6.402980265851852E-4</v>
      </c>
    </row>
    <row r="229" spans="2:20" s="146" customFormat="1">
      <c r="B229" s="88" t="s">
        <v>850</v>
      </c>
      <c r="C229" s="85" t="s">
        <v>851</v>
      </c>
      <c r="D229" s="98" t="s">
        <v>134</v>
      </c>
      <c r="E229" s="98" t="s">
        <v>330</v>
      </c>
      <c r="F229" s="85" t="s">
        <v>647</v>
      </c>
      <c r="G229" s="98" t="s">
        <v>428</v>
      </c>
      <c r="H229" s="85" t="s">
        <v>648</v>
      </c>
      <c r="I229" s="85" t="s">
        <v>176</v>
      </c>
      <c r="J229" s="85"/>
      <c r="K229" s="95">
        <v>5.3800000000000008</v>
      </c>
      <c r="L229" s="98" t="s">
        <v>178</v>
      </c>
      <c r="M229" s="99">
        <v>5.9000000000000004E-2</v>
      </c>
      <c r="N229" s="99">
        <v>4.2600000000000006E-2</v>
      </c>
      <c r="O229" s="95">
        <v>91498</v>
      </c>
      <c r="P229" s="97">
        <v>109.15</v>
      </c>
      <c r="Q229" s="95">
        <v>99.870059999999995</v>
      </c>
      <c r="R229" s="96">
        <v>1.2826738516663909E-4</v>
      </c>
      <c r="S229" s="96">
        <v>1.0017630363845617E-3</v>
      </c>
      <c r="T229" s="96">
        <f>Q229/'סכום נכסי הקרן'!$C$43</f>
        <v>1.5540447806654611E-4</v>
      </c>
    </row>
    <row r="230" spans="2:20" s="146" customFormat="1">
      <c r="B230" s="88" t="s">
        <v>852</v>
      </c>
      <c r="C230" s="85" t="s">
        <v>853</v>
      </c>
      <c r="D230" s="98" t="s">
        <v>134</v>
      </c>
      <c r="E230" s="98" t="s">
        <v>330</v>
      </c>
      <c r="F230" s="85" t="s">
        <v>651</v>
      </c>
      <c r="G230" s="98" t="s">
        <v>486</v>
      </c>
      <c r="H230" s="85" t="s">
        <v>648</v>
      </c>
      <c r="I230" s="85" t="s">
        <v>174</v>
      </c>
      <c r="J230" s="85"/>
      <c r="K230" s="95">
        <v>1.1399999999999999</v>
      </c>
      <c r="L230" s="98" t="s">
        <v>178</v>
      </c>
      <c r="M230" s="99">
        <v>5.1699999999999996E-2</v>
      </c>
      <c r="N230" s="99">
        <v>2.2899999999999997E-2</v>
      </c>
      <c r="O230" s="95">
        <v>0.66</v>
      </c>
      <c r="P230" s="97">
        <v>103.7</v>
      </c>
      <c r="Q230" s="95">
        <v>6.8000000000000005E-4</v>
      </c>
      <c r="R230" s="96">
        <v>1.1006634799457113E-8</v>
      </c>
      <c r="S230" s="96">
        <v>6.8208516620647074E-9</v>
      </c>
      <c r="T230" s="96">
        <f>Q230/'סכום נכסי הקרן'!$C$43</f>
        <v>1.0581253789699472E-9</v>
      </c>
    </row>
    <row r="231" spans="2:20" s="146" customFormat="1">
      <c r="B231" s="88" t="s">
        <v>854</v>
      </c>
      <c r="C231" s="85" t="s">
        <v>855</v>
      </c>
      <c r="D231" s="98" t="s">
        <v>134</v>
      </c>
      <c r="E231" s="98" t="s">
        <v>330</v>
      </c>
      <c r="F231" s="85" t="s">
        <v>856</v>
      </c>
      <c r="G231" s="98" t="s">
        <v>587</v>
      </c>
      <c r="H231" s="85" t="s">
        <v>648</v>
      </c>
      <c r="I231" s="85" t="s">
        <v>176</v>
      </c>
      <c r="J231" s="85"/>
      <c r="K231" s="95">
        <v>3.02</v>
      </c>
      <c r="L231" s="98" t="s">
        <v>178</v>
      </c>
      <c r="M231" s="99">
        <v>4.7E-2</v>
      </c>
      <c r="N231" s="99">
        <v>2.9899999999999996E-2</v>
      </c>
      <c r="O231" s="95">
        <v>56000</v>
      </c>
      <c r="P231" s="97">
        <v>105.65</v>
      </c>
      <c r="Q231" s="95">
        <v>59.164000000000001</v>
      </c>
      <c r="R231" s="96">
        <v>5.0842533410807667E-4</v>
      </c>
      <c r="S231" s="96">
        <v>5.9345421725646519E-4</v>
      </c>
      <c r="T231" s="96">
        <f>Q231/'סכום נכסי הקרן'!$C$43</f>
        <v>9.2063132237320516E-5</v>
      </c>
    </row>
    <row r="232" spans="2:20" s="146" customFormat="1">
      <c r="B232" s="88" t="s">
        <v>857</v>
      </c>
      <c r="C232" s="85" t="s">
        <v>858</v>
      </c>
      <c r="D232" s="98" t="s">
        <v>134</v>
      </c>
      <c r="E232" s="98" t="s">
        <v>330</v>
      </c>
      <c r="F232" s="85" t="s">
        <v>658</v>
      </c>
      <c r="G232" s="98" t="s">
        <v>375</v>
      </c>
      <c r="H232" s="85" t="s">
        <v>648</v>
      </c>
      <c r="I232" s="85" t="s">
        <v>174</v>
      </c>
      <c r="J232" s="85"/>
      <c r="K232" s="95">
        <v>1.73</v>
      </c>
      <c r="L232" s="98" t="s">
        <v>178</v>
      </c>
      <c r="M232" s="99">
        <v>3.5200000000000002E-2</v>
      </c>
      <c r="N232" s="99">
        <v>3.0999999999999996E-2</v>
      </c>
      <c r="O232" s="95">
        <v>15993</v>
      </c>
      <c r="P232" s="97">
        <v>101</v>
      </c>
      <c r="Q232" s="95">
        <v>16.152940000000001</v>
      </c>
      <c r="R232" s="96">
        <v>8.5276488739376432E-5</v>
      </c>
      <c r="S232" s="96">
        <v>1.6202471712681101E-4</v>
      </c>
      <c r="T232" s="96">
        <f>Q232/'סכום נכסי הקרן'!$C$43</f>
        <v>2.5135052586733558E-5</v>
      </c>
    </row>
    <row r="233" spans="2:20" s="146" customFormat="1">
      <c r="B233" s="88" t="s">
        <v>859</v>
      </c>
      <c r="C233" s="85" t="s">
        <v>860</v>
      </c>
      <c r="D233" s="98" t="s">
        <v>134</v>
      </c>
      <c r="E233" s="98" t="s">
        <v>330</v>
      </c>
      <c r="F233" s="85" t="s">
        <v>665</v>
      </c>
      <c r="G233" s="98" t="s">
        <v>375</v>
      </c>
      <c r="H233" s="85" t="s">
        <v>669</v>
      </c>
      <c r="I233" s="85" t="s">
        <v>176</v>
      </c>
      <c r="J233" s="85"/>
      <c r="K233" s="95">
        <v>4.13</v>
      </c>
      <c r="L233" s="98" t="s">
        <v>178</v>
      </c>
      <c r="M233" s="99">
        <v>6.4899999999999999E-2</v>
      </c>
      <c r="N233" s="99">
        <v>4.1299999999999996E-2</v>
      </c>
      <c r="O233" s="95">
        <v>145008.95999999999</v>
      </c>
      <c r="P233" s="97">
        <v>111.76</v>
      </c>
      <c r="Q233" s="95">
        <v>162.06202000000002</v>
      </c>
      <c r="R233" s="96">
        <v>3.4495901854613467E-4</v>
      </c>
      <c r="S233" s="96">
        <v>1.6255897036390645E-3</v>
      </c>
      <c r="T233" s="96">
        <f>Q233/'סכום נכסי הקרן'!$C$43</f>
        <v>2.5217931813108116E-4</v>
      </c>
    </row>
    <row r="234" spans="2:20" s="146" customFormat="1">
      <c r="B234" s="88" t="s">
        <v>861</v>
      </c>
      <c r="C234" s="85" t="s">
        <v>862</v>
      </c>
      <c r="D234" s="98" t="s">
        <v>134</v>
      </c>
      <c r="E234" s="98" t="s">
        <v>330</v>
      </c>
      <c r="F234" s="85" t="s">
        <v>678</v>
      </c>
      <c r="G234" s="98" t="s">
        <v>486</v>
      </c>
      <c r="H234" s="85" t="s">
        <v>863</v>
      </c>
      <c r="I234" s="85" t="s">
        <v>174</v>
      </c>
      <c r="J234" s="85"/>
      <c r="K234" s="95">
        <v>0.92999999999999994</v>
      </c>
      <c r="L234" s="98" t="s">
        <v>178</v>
      </c>
      <c r="M234" s="99">
        <v>6.7000000000000004E-2</v>
      </c>
      <c r="N234" s="99">
        <v>6.0299999999999992E-2</v>
      </c>
      <c r="O234" s="95">
        <v>1.59</v>
      </c>
      <c r="P234" s="97">
        <v>103.74</v>
      </c>
      <c r="Q234" s="95">
        <v>1.64E-3</v>
      </c>
      <c r="R234" s="96">
        <v>3.0653676345529631E-9</v>
      </c>
      <c r="S234" s="96">
        <v>1.6450289302626645E-8</v>
      </c>
      <c r="T234" s="96">
        <f>Q234/'סכום נכסי הקרן'!$C$43</f>
        <v>2.5519494433981076E-9</v>
      </c>
    </row>
    <row r="235" spans="2:20" s="146" customFormat="1">
      <c r="B235" s="88" t="s">
        <v>864</v>
      </c>
      <c r="C235" s="85" t="s">
        <v>865</v>
      </c>
      <c r="D235" s="98" t="s">
        <v>134</v>
      </c>
      <c r="E235" s="98" t="s">
        <v>330</v>
      </c>
      <c r="F235" s="85" t="s">
        <v>701</v>
      </c>
      <c r="G235" s="98" t="s">
        <v>391</v>
      </c>
      <c r="H235" s="85" t="s">
        <v>702</v>
      </c>
      <c r="I235" s="85"/>
      <c r="J235" s="85"/>
      <c r="K235" s="95">
        <v>4.92</v>
      </c>
      <c r="L235" s="98" t="s">
        <v>178</v>
      </c>
      <c r="M235" s="99">
        <v>5.5E-2</v>
      </c>
      <c r="N235" s="99">
        <v>4.3799999999999999E-2</v>
      </c>
      <c r="O235" s="95">
        <v>151166.64000000001</v>
      </c>
      <c r="P235" s="97">
        <v>105.74</v>
      </c>
      <c r="Q235" s="95">
        <v>159.84360000000001</v>
      </c>
      <c r="R235" s="96">
        <v>2.8003180262773151E-4</v>
      </c>
      <c r="S235" s="96">
        <v>1.603337477544715E-3</v>
      </c>
      <c r="T235" s="96">
        <f>Q235/'סכום נכסי הקרן'!$C$43</f>
        <v>2.4872730856753038E-4</v>
      </c>
    </row>
    <row r="236" spans="2:20" s="146" customFormat="1">
      <c r="B236" s="88" t="s">
        <v>866</v>
      </c>
      <c r="C236" s="85" t="s">
        <v>867</v>
      </c>
      <c r="D236" s="98" t="s">
        <v>134</v>
      </c>
      <c r="E236" s="98" t="s">
        <v>330</v>
      </c>
      <c r="F236" s="85" t="s">
        <v>868</v>
      </c>
      <c r="G236" s="98" t="s">
        <v>204</v>
      </c>
      <c r="H236" s="85" t="s">
        <v>702</v>
      </c>
      <c r="I236" s="85"/>
      <c r="J236" s="85"/>
      <c r="K236" s="95">
        <v>0.47</v>
      </c>
      <c r="L236" s="98" t="s">
        <v>178</v>
      </c>
      <c r="M236" s="99">
        <v>7.2999999999999995E-2</v>
      </c>
      <c r="N236" s="99">
        <v>1.7600000000000001E-2</v>
      </c>
      <c r="O236" s="95">
        <v>16666.66</v>
      </c>
      <c r="P236" s="97">
        <v>102.8</v>
      </c>
      <c r="Q236" s="95">
        <v>17.133330000000001</v>
      </c>
      <c r="R236" s="96">
        <v>3.0560741919272079E-4</v>
      </c>
      <c r="S236" s="96">
        <v>1.718586800105928E-4</v>
      </c>
      <c r="T236" s="96">
        <f>Q236/'סכום נכסי הקרן'!$C$43</f>
        <v>2.6660604851863479E-5</v>
      </c>
    </row>
    <row r="237" spans="2:20" s="146" customFormat="1">
      <c r="B237" s="88" t="s">
        <v>869</v>
      </c>
      <c r="C237" s="85" t="s">
        <v>870</v>
      </c>
      <c r="D237" s="98" t="s">
        <v>134</v>
      </c>
      <c r="E237" s="98" t="s">
        <v>330</v>
      </c>
      <c r="F237" s="85" t="s">
        <v>871</v>
      </c>
      <c r="G237" s="98" t="s">
        <v>428</v>
      </c>
      <c r="H237" s="85" t="s">
        <v>702</v>
      </c>
      <c r="I237" s="85"/>
      <c r="J237" s="85"/>
      <c r="K237" s="95">
        <v>6.3500000000000005</v>
      </c>
      <c r="L237" s="98" t="s">
        <v>178</v>
      </c>
      <c r="M237" s="99">
        <v>3.4500000000000003E-2</v>
      </c>
      <c r="N237" s="99">
        <v>0.27230000000000004</v>
      </c>
      <c r="O237" s="95">
        <v>42168.72</v>
      </c>
      <c r="P237" s="97">
        <v>31.1</v>
      </c>
      <c r="Q237" s="95">
        <v>13.114469999999999</v>
      </c>
      <c r="R237" s="96">
        <v>7.2229321590589122E-5</v>
      </c>
      <c r="S237" s="96">
        <v>1.3154684484793783E-4</v>
      </c>
      <c r="T237" s="96">
        <f>Q237/'סכום נכסי הקרן'!$C$43</f>
        <v>2.0406990498147062E-5</v>
      </c>
    </row>
    <row r="238" spans="2:20" s="146" customFormat="1">
      <c r="B238" s="88" t="s">
        <v>872</v>
      </c>
      <c r="C238" s="85" t="s">
        <v>873</v>
      </c>
      <c r="D238" s="98" t="s">
        <v>134</v>
      </c>
      <c r="E238" s="98" t="s">
        <v>330</v>
      </c>
      <c r="F238" s="85" t="s">
        <v>874</v>
      </c>
      <c r="G238" s="98" t="s">
        <v>486</v>
      </c>
      <c r="H238" s="85" t="s">
        <v>702</v>
      </c>
      <c r="I238" s="85"/>
      <c r="J238" s="85"/>
      <c r="K238" s="95">
        <v>0.42000000000000004</v>
      </c>
      <c r="L238" s="98" t="s">
        <v>178</v>
      </c>
      <c r="M238" s="99">
        <v>5.62E-2</v>
      </c>
      <c r="N238" s="99">
        <v>1.3199999999999998E-2</v>
      </c>
      <c r="O238" s="95">
        <v>2397.89</v>
      </c>
      <c r="P238" s="97">
        <v>102.24</v>
      </c>
      <c r="Q238" s="95">
        <v>2.4516</v>
      </c>
      <c r="R238" s="96">
        <v>1.6466884935007072E-4</v>
      </c>
      <c r="S238" s="96">
        <v>2.4591176374585051E-5</v>
      </c>
      <c r="T238" s="96">
        <f>Q238/'סכום נכסי הקרן'!$C$43</f>
        <v>3.8148532045334154E-6</v>
      </c>
    </row>
    <row r="239" spans="2:20" s="146" customFormat="1"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95"/>
      <c r="P239" s="97"/>
      <c r="Q239" s="85"/>
      <c r="R239" s="85"/>
      <c r="S239" s="96"/>
      <c r="T239" s="85"/>
    </row>
    <row r="240" spans="2:20" s="146" customFormat="1">
      <c r="B240" s="102" t="s">
        <v>54</v>
      </c>
      <c r="C240" s="83"/>
      <c r="D240" s="83"/>
      <c r="E240" s="83"/>
      <c r="F240" s="83"/>
      <c r="G240" s="83"/>
      <c r="H240" s="83"/>
      <c r="I240" s="83"/>
      <c r="J240" s="83"/>
      <c r="K240" s="92">
        <v>4.8938363649388625</v>
      </c>
      <c r="L240" s="83"/>
      <c r="M240" s="83"/>
      <c r="N240" s="104">
        <v>5.2872636422248799E-2</v>
      </c>
      <c r="O240" s="92"/>
      <c r="P240" s="94"/>
      <c r="Q240" s="92">
        <v>798.60489000000007</v>
      </c>
      <c r="R240" s="83"/>
      <c r="S240" s="93">
        <v>8.0105374871904458E-3</v>
      </c>
      <c r="T240" s="93">
        <f>Q240/'סכום נכסי הקרן'!$C$43</f>
        <v>1.2426825027625043E-3</v>
      </c>
    </row>
    <row r="241" spans="2:20" s="146" customFormat="1">
      <c r="B241" s="88" t="s">
        <v>875</v>
      </c>
      <c r="C241" s="85" t="s">
        <v>876</v>
      </c>
      <c r="D241" s="98" t="s">
        <v>134</v>
      </c>
      <c r="E241" s="98" t="s">
        <v>330</v>
      </c>
      <c r="F241" s="85" t="s">
        <v>647</v>
      </c>
      <c r="G241" s="98" t="s">
        <v>428</v>
      </c>
      <c r="H241" s="85" t="s">
        <v>648</v>
      </c>
      <c r="I241" s="85" t="s">
        <v>176</v>
      </c>
      <c r="J241" s="85"/>
      <c r="K241" s="95">
        <v>4.95</v>
      </c>
      <c r="L241" s="98" t="s">
        <v>178</v>
      </c>
      <c r="M241" s="99">
        <v>6.7000000000000004E-2</v>
      </c>
      <c r="N241" s="99">
        <v>5.5399999999999998E-2</v>
      </c>
      <c r="O241" s="95">
        <v>402000</v>
      </c>
      <c r="P241" s="97">
        <v>105.68</v>
      </c>
      <c r="Q241" s="95">
        <v>424.83360999999996</v>
      </c>
      <c r="R241" s="96">
        <v>3.338047009998364E-4</v>
      </c>
      <c r="S241" s="96">
        <v>4.2613632865727193E-3</v>
      </c>
      <c r="T241" s="96">
        <f>Q241/'סכום נכסי הקרן'!$C$43</f>
        <v>6.6106944791238331E-4</v>
      </c>
    </row>
    <row r="242" spans="2:20" s="146" customFormat="1">
      <c r="B242" s="88" t="s">
        <v>877</v>
      </c>
      <c r="C242" s="85" t="s">
        <v>878</v>
      </c>
      <c r="D242" s="98" t="s">
        <v>134</v>
      </c>
      <c r="E242" s="98" t="s">
        <v>330</v>
      </c>
      <c r="F242" s="85" t="s">
        <v>701</v>
      </c>
      <c r="G242" s="98" t="s">
        <v>391</v>
      </c>
      <c r="H242" s="85" t="s">
        <v>702</v>
      </c>
      <c r="I242" s="85"/>
      <c r="J242" s="85"/>
      <c r="K242" s="95">
        <v>4.8299999999999992</v>
      </c>
      <c r="L242" s="98" t="s">
        <v>178</v>
      </c>
      <c r="M242" s="99">
        <v>6.3500000000000001E-2</v>
      </c>
      <c r="N242" s="99">
        <v>4.9999999999999989E-2</v>
      </c>
      <c r="O242" s="95">
        <v>348115.19</v>
      </c>
      <c r="P242" s="97">
        <v>107.37</v>
      </c>
      <c r="Q242" s="95">
        <v>373.77128000000005</v>
      </c>
      <c r="R242" s="96">
        <v>1.0744632420666381E-3</v>
      </c>
      <c r="S242" s="96">
        <v>3.7491742006177252E-3</v>
      </c>
      <c r="T242" s="96">
        <f>Q242/'סכום נכסי הקרן'!$C$43</f>
        <v>5.81613054850121E-4</v>
      </c>
    </row>
    <row r="243" spans="2:20" s="146" customFormat="1">
      <c r="B243" s="154"/>
    </row>
    <row r="244" spans="2:20" s="146" customFormat="1">
      <c r="B244" s="154"/>
    </row>
    <row r="245" spans="2:20" s="146" customFormat="1">
      <c r="B245" s="154"/>
    </row>
    <row r="246" spans="2:20" s="146" customFormat="1">
      <c r="B246" s="155"/>
    </row>
    <row r="247" spans="2:20" s="146" customFormat="1">
      <c r="B247" s="156" t="s">
        <v>1862</v>
      </c>
    </row>
    <row r="248" spans="2:20" s="146" customFormat="1">
      <c r="B248" s="156" t="s">
        <v>125</v>
      </c>
    </row>
    <row r="249" spans="2:20" s="146" customFormat="1">
      <c r="B249" s="154"/>
    </row>
    <row r="250" spans="2:20" s="146" customFormat="1">
      <c r="B250" s="154"/>
    </row>
    <row r="251" spans="2:20" s="146" customFormat="1">
      <c r="B251" s="154"/>
    </row>
    <row r="252" spans="2:20" s="146" customFormat="1">
      <c r="B252" s="154"/>
    </row>
    <row r="253" spans="2:20" s="146" customFormat="1">
      <c r="B253" s="154"/>
    </row>
    <row r="254" spans="2:20" s="146" customFormat="1">
      <c r="B254" s="154"/>
    </row>
    <row r="255" spans="2:20" s="146" customFormat="1">
      <c r="B255" s="154"/>
    </row>
    <row r="256" spans="2:20" s="146" customFormat="1">
      <c r="B256" s="154"/>
    </row>
    <row r="257" spans="2:2" s="146" customFormat="1">
      <c r="B257" s="154"/>
    </row>
    <row r="258" spans="2:2" s="146" customFormat="1">
      <c r="B258" s="154"/>
    </row>
    <row r="259" spans="2:2" s="146" customFormat="1">
      <c r="B259" s="154"/>
    </row>
    <row r="260" spans="2:2" s="146" customFormat="1">
      <c r="B260" s="154"/>
    </row>
    <row r="261" spans="2:2" s="146" customFormat="1">
      <c r="B261" s="154"/>
    </row>
    <row r="262" spans="2:2" s="146" customFormat="1">
      <c r="B262" s="154"/>
    </row>
    <row r="263" spans="2:2" s="146" customFormat="1">
      <c r="B263" s="154"/>
    </row>
    <row r="264" spans="2:2" s="146" customFormat="1">
      <c r="B264" s="154"/>
    </row>
    <row r="265" spans="2:2" s="146" customFormat="1">
      <c r="B265" s="154"/>
    </row>
    <row r="266" spans="2:2" s="146" customFormat="1">
      <c r="B266" s="154"/>
    </row>
    <row r="267" spans="2:2" s="146" customFormat="1">
      <c r="B267" s="154"/>
    </row>
    <row r="268" spans="2:2" s="146" customFormat="1">
      <c r="B268" s="154"/>
    </row>
    <row r="269" spans="2:2" s="146" customFormat="1">
      <c r="B269" s="154"/>
    </row>
    <row r="270" spans="2:2" s="146" customFormat="1">
      <c r="B270" s="154"/>
    </row>
    <row r="271" spans="2:2" s="146" customFormat="1">
      <c r="B271" s="154"/>
    </row>
    <row r="272" spans="2:2" s="146" customFormat="1">
      <c r="B272" s="154"/>
    </row>
    <row r="273" spans="2:2" s="146" customFormat="1">
      <c r="B273" s="154"/>
    </row>
    <row r="274" spans="2:2" s="146" customFormat="1">
      <c r="B274" s="154"/>
    </row>
    <row r="275" spans="2:2" s="146" customFormat="1">
      <c r="B275" s="154"/>
    </row>
    <row r="276" spans="2:2" s="146" customFormat="1">
      <c r="B276" s="154"/>
    </row>
    <row r="277" spans="2:2" s="146" customFormat="1">
      <c r="B277" s="154"/>
    </row>
    <row r="278" spans="2:2" s="146" customFormat="1">
      <c r="B278" s="154"/>
    </row>
    <row r="279" spans="2:2" s="146" customFormat="1">
      <c r="B279" s="154"/>
    </row>
    <row r="280" spans="2:2" s="146" customFormat="1">
      <c r="B280" s="154"/>
    </row>
    <row r="281" spans="2:2" s="146" customFormat="1">
      <c r="B281" s="154"/>
    </row>
    <row r="282" spans="2:2" s="146" customFormat="1">
      <c r="B282" s="154"/>
    </row>
    <row r="283" spans="2:2" s="146" customFormat="1">
      <c r="B283" s="154"/>
    </row>
    <row r="284" spans="2:2" s="146" customFormat="1">
      <c r="B284" s="154"/>
    </row>
    <row r="285" spans="2:2" s="146" customFormat="1">
      <c r="B285" s="154"/>
    </row>
    <row r="286" spans="2:2" s="146" customFormat="1">
      <c r="B286" s="154"/>
    </row>
    <row r="287" spans="2:2" s="146" customFormat="1">
      <c r="B287" s="154"/>
    </row>
    <row r="288" spans="2:2" s="146" customFormat="1">
      <c r="B288" s="154"/>
    </row>
    <row r="289" spans="2:2" s="146" customFormat="1">
      <c r="B289" s="154"/>
    </row>
    <row r="290" spans="2:2" s="146" customFormat="1">
      <c r="B290" s="154"/>
    </row>
    <row r="291" spans="2:2" s="146" customFormat="1">
      <c r="B291" s="154"/>
    </row>
    <row r="292" spans="2:2" s="146" customFormat="1">
      <c r="B292" s="154"/>
    </row>
    <row r="293" spans="2:2" s="146" customFormat="1">
      <c r="B293" s="154"/>
    </row>
    <row r="294" spans="2:2" s="146" customFormat="1">
      <c r="B294" s="154"/>
    </row>
    <row r="295" spans="2:2" s="146" customFormat="1">
      <c r="B295" s="154"/>
    </row>
    <row r="296" spans="2:2" s="146" customFormat="1">
      <c r="B296" s="154"/>
    </row>
    <row r="297" spans="2:2" s="146" customFormat="1">
      <c r="B297" s="154"/>
    </row>
    <row r="298" spans="2:2" s="146" customFormat="1">
      <c r="B298" s="154"/>
    </row>
    <row r="299" spans="2:2" s="146" customFormat="1">
      <c r="B299" s="154"/>
    </row>
    <row r="300" spans="2:2" s="146" customFormat="1">
      <c r="B300" s="154"/>
    </row>
    <row r="301" spans="2:2" s="146" customFormat="1">
      <c r="B301" s="154"/>
    </row>
    <row r="302" spans="2:2" s="146" customFormat="1">
      <c r="B302" s="154"/>
    </row>
    <row r="303" spans="2:2" s="146" customFormat="1">
      <c r="B303" s="154"/>
    </row>
    <row r="304" spans="2:2" s="146" customFormat="1">
      <c r="B304" s="154"/>
    </row>
    <row r="305" spans="2:2" s="146" customFormat="1">
      <c r="B305" s="154"/>
    </row>
    <row r="306" spans="2:2" s="146" customFormat="1">
      <c r="B306" s="154"/>
    </row>
    <row r="307" spans="2:2" s="146" customFormat="1">
      <c r="B307" s="154"/>
    </row>
    <row r="308" spans="2:2" s="146" customFormat="1">
      <c r="B308" s="154"/>
    </row>
    <row r="309" spans="2:2" s="146" customFormat="1">
      <c r="B309" s="154"/>
    </row>
    <row r="310" spans="2:2" s="146" customFormat="1">
      <c r="B310" s="154"/>
    </row>
    <row r="311" spans="2:2" s="146" customFormat="1">
      <c r="B311" s="154"/>
    </row>
    <row r="312" spans="2:2" s="146" customFormat="1">
      <c r="B312" s="154"/>
    </row>
    <row r="313" spans="2:2" s="146" customFormat="1">
      <c r="B313" s="154"/>
    </row>
    <row r="314" spans="2:2" s="146" customFormat="1">
      <c r="B314" s="154"/>
    </row>
    <row r="315" spans="2:2" s="146" customFormat="1">
      <c r="B315" s="154"/>
    </row>
    <row r="316" spans="2:2" s="146" customFormat="1">
      <c r="B316" s="154"/>
    </row>
    <row r="317" spans="2:2" s="146" customFormat="1">
      <c r="B317" s="154"/>
    </row>
    <row r="318" spans="2:2" s="146" customFormat="1">
      <c r="B318" s="154"/>
    </row>
    <row r="319" spans="2:2" s="146" customFormat="1">
      <c r="B319" s="154"/>
    </row>
    <row r="320" spans="2:2" s="146" customFormat="1">
      <c r="B320" s="154"/>
    </row>
    <row r="321" spans="2:6" s="146" customFormat="1">
      <c r="B321" s="154"/>
    </row>
    <row r="322" spans="2:6" s="146" customFormat="1">
      <c r="B322" s="154"/>
    </row>
    <row r="323" spans="2:6" s="146" customFormat="1">
      <c r="B323" s="154"/>
    </row>
    <row r="324" spans="2:6" s="146" customFormat="1">
      <c r="B324" s="154"/>
    </row>
    <row r="325" spans="2:6" s="146" customFormat="1">
      <c r="B325" s="154"/>
    </row>
    <row r="326" spans="2:6" s="146" customFormat="1">
      <c r="B326" s="154"/>
    </row>
    <row r="327" spans="2:6" s="146" customFormat="1">
      <c r="B327" s="154"/>
    </row>
    <row r="328" spans="2:6" s="146" customFormat="1">
      <c r="B328" s="154"/>
    </row>
    <row r="329" spans="2:6" s="146" customFormat="1">
      <c r="B329" s="154"/>
    </row>
    <row r="330" spans="2:6" s="146" customFormat="1">
      <c r="B330" s="154"/>
    </row>
    <row r="331" spans="2:6" s="146" customFormat="1">
      <c r="B331" s="154"/>
    </row>
    <row r="332" spans="2:6" s="146" customFormat="1">
      <c r="B332" s="154"/>
    </row>
    <row r="333" spans="2:6" s="146" customFormat="1">
      <c r="B333" s="154"/>
    </row>
    <row r="334" spans="2:6">
      <c r="C334" s="1"/>
      <c r="D334" s="1"/>
      <c r="E334" s="1"/>
      <c r="F334" s="1"/>
    </row>
    <row r="335" spans="2:6">
      <c r="C335" s="1"/>
      <c r="D335" s="1"/>
      <c r="E335" s="1"/>
      <c r="F335" s="1"/>
    </row>
    <row r="336" spans="2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7AB" sheet="1" objects="1" scenarios="1"/>
  <mergeCells count="2">
    <mergeCell ref="B6:T6"/>
    <mergeCell ref="B7:T7"/>
  </mergeCells>
  <phoneticPr fontId="4" type="noConversion"/>
  <conditionalFormatting sqref="B12:B242">
    <cfRule type="cellIs" dxfId="17" priority="2" operator="equal">
      <formula>"NR3"</formula>
    </cfRule>
  </conditionalFormatting>
  <conditionalFormatting sqref="B12:B242">
    <cfRule type="containsText" dxfId="1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555">
      <formula1>$BD$7:$BD$29</formula1>
    </dataValidation>
  </dataValidations>
  <pageMargins left="0" right="0" top="0.51181102362204722" bottom="0.51181102362204722" header="0" footer="0.23622047244094491"/>
  <pageSetup paperSize="9" scale="65" fitToHeight="11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R363"/>
  <sheetViews>
    <sheetView rightToLeft="1" zoomScale="90" zoomScaleNormal="90" workbookViewId="0">
      <selection activeCell="A24" sqref="A24"/>
    </sheetView>
  </sheetViews>
  <sheetFormatPr defaultColWidth="9.140625" defaultRowHeight="18"/>
  <cols>
    <col min="1" max="1" width="6.28515625" style="1" customWidth="1"/>
    <col min="2" max="2" width="40.5703125" style="2" customWidth="1"/>
    <col min="3" max="3" width="22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26" width="5.7109375" style="1" customWidth="1"/>
    <col min="27" max="16384" width="9.140625" style="1"/>
  </cols>
  <sheetData>
    <row r="1" spans="2:44">
      <c r="B1" s="55" t="s">
        <v>193</v>
      </c>
      <c r="C1" s="79" t="s" vm="1">
        <v>252</v>
      </c>
    </row>
    <row r="2" spans="2:44">
      <c r="B2" s="55" t="s">
        <v>192</v>
      </c>
      <c r="C2" s="79" t="s">
        <v>253</v>
      </c>
    </row>
    <row r="3" spans="2:44">
      <c r="B3" s="55" t="s">
        <v>194</v>
      </c>
      <c r="C3" s="79" t="s">
        <v>254</v>
      </c>
    </row>
    <row r="4" spans="2:44">
      <c r="B4" s="55" t="s">
        <v>195</v>
      </c>
      <c r="C4" s="79">
        <v>659</v>
      </c>
    </row>
    <row r="6" spans="2:44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1"/>
      <c r="AR6" s="3"/>
    </row>
    <row r="7" spans="2:44" ht="26.25" customHeight="1">
      <c r="B7" s="209" t="s">
        <v>102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1"/>
      <c r="AN7" s="3"/>
      <c r="AR7" s="3"/>
    </row>
    <row r="8" spans="2:44" s="3" customFormat="1" ht="63">
      <c r="B8" s="20" t="s">
        <v>128</v>
      </c>
      <c r="C8" s="28" t="s">
        <v>52</v>
      </c>
      <c r="D8" s="71" t="s">
        <v>133</v>
      </c>
      <c r="E8" s="71" t="s">
        <v>241</v>
      </c>
      <c r="F8" s="71" t="s">
        <v>130</v>
      </c>
      <c r="G8" s="28" t="s">
        <v>73</v>
      </c>
      <c r="H8" s="28" t="s">
        <v>114</v>
      </c>
      <c r="I8" s="28" t="s">
        <v>0</v>
      </c>
      <c r="J8" s="12" t="s">
        <v>118</v>
      </c>
      <c r="K8" s="12" t="s">
        <v>69</v>
      </c>
      <c r="L8" s="12" t="s">
        <v>66</v>
      </c>
      <c r="M8" s="75" t="s">
        <v>196</v>
      </c>
      <c r="N8" s="13" t="s">
        <v>198</v>
      </c>
      <c r="AN8" s="1"/>
      <c r="AO8" s="1"/>
      <c r="AP8" s="1"/>
      <c r="AR8" s="4"/>
    </row>
    <row r="9" spans="2:44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70</v>
      </c>
      <c r="K9" s="15" t="s">
        <v>23</v>
      </c>
      <c r="L9" s="15" t="s">
        <v>20</v>
      </c>
      <c r="M9" s="15" t="s">
        <v>20</v>
      </c>
      <c r="N9" s="16" t="s">
        <v>20</v>
      </c>
      <c r="AN9" s="1"/>
      <c r="AP9" s="1"/>
      <c r="AR9" s="4"/>
    </row>
    <row r="10" spans="2:4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N10" s="1"/>
      <c r="AO10" s="3"/>
      <c r="AP10" s="1"/>
      <c r="AR10" s="1"/>
    </row>
    <row r="11" spans="2:44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92431.333139999988</v>
      </c>
      <c r="L11" s="81"/>
      <c r="M11" s="90">
        <v>1</v>
      </c>
      <c r="N11" s="90">
        <f>K11/'סכום נכסי הקרן'!$C$43</f>
        <v>0.14382932265802931</v>
      </c>
      <c r="AN11" s="1"/>
      <c r="AO11" s="3"/>
      <c r="AP11" s="1"/>
      <c r="AR11" s="1"/>
    </row>
    <row r="12" spans="2:44" ht="20.25">
      <c r="B12" s="106" t="s">
        <v>248</v>
      </c>
      <c r="C12" s="83"/>
      <c r="D12" s="83"/>
      <c r="E12" s="83"/>
      <c r="F12" s="83"/>
      <c r="G12" s="83"/>
      <c r="H12" s="83"/>
      <c r="I12" s="92"/>
      <c r="J12" s="94"/>
      <c r="K12" s="92">
        <v>74758.721180000008</v>
      </c>
      <c r="L12" s="83"/>
      <c r="M12" s="93">
        <v>0.80880280139168415</v>
      </c>
      <c r="N12" s="93">
        <f>K12/'סכום נכסי הקרן'!$C$43</f>
        <v>0.11632955908808253</v>
      </c>
      <c r="AO12" s="4"/>
    </row>
    <row r="13" spans="2:44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56865.644490000006</v>
      </c>
      <c r="L13" s="83"/>
      <c r="M13" s="93">
        <v>0.61522042967690571</v>
      </c>
      <c r="N13" s="93">
        <f>K13/'סכום נכסי הקרן'!$C$43</f>
        <v>8.8486737685811084E-2</v>
      </c>
    </row>
    <row r="14" spans="2:44">
      <c r="B14" s="108" t="s">
        <v>879</v>
      </c>
      <c r="C14" s="85" t="s">
        <v>880</v>
      </c>
      <c r="D14" s="98" t="s">
        <v>134</v>
      </c>
      <c r="E14" s="98" t="s">
        <v>330</v>
      </c>
      <c r="F14" s="85" t="s">
        <v>881</v>
      </c>
      <c r="G14" s="98" t="s">
        <v>706</v>
      </c>
      <c r="H14" s="98" t="s">
        <v>178</v>
      </c>
      <c r="I14" s="95">
        <v>547909</v>
      </c>
      <c r="J14" s="97">
        <v>248.5</v>
      </c>
      <c r="K14" s="95">
        <v>1361.5538700000002</v>
      </c>
      <c r="L14" s="96">
        <v>1.6429889884050808E-4</v>
      </c>
      <c r="M14" s="96">
        <v>1.4730436354712523E-2</v>
      </c>
      <c r="N14" s="96">
        <f>K14/'סכום נכסי הקרן'!$C$43</f>
        <v>2.1186686833555121E-3</v>
      </c>
    </row>
    <row r="15" spans="2:44">
      <c r="B15" s="108" t="s">
        <v>882</v>
      </c>
      <c r="C15" s="85" t="s">
        <v>883</v>
      </c>
      <c r="D15" s="98" t="s">
        <v>134</v>
      </c>
      <c r="E15" s="98" t="s">
        <v>330</v>
      </c>
      <c r="F15" s="85" t="s">
        <v>884</v>
      </c>
      <c r="G15" s="98" t="s">
        <v>203</v>
      </c>
      <c r="H15" s="98" t="s">
        <v>178</v>
      </c>
      <c r="I15" s="95">
        <v>17471</v>
      </c>
      <c r="J15" s="97">
        <v>3556</v>
      </c>
      <c r="K15" s="95">
        <v>621.26876000000004</v>
      </c>
      <c r="L15" s="96">
        <v>3.1916701585016724E-5</v>
      </c>
      <c r="M15" s="96">
        <v>6.7214086272996071E-3</v>
      </c>
      <c r="N15" s="96">
        <f>K15/'סכום נכסי הקרן'!$C$43</f>
        <v>9.6673565017233701E-4</v>
      </c>
    </row>
    <row r="16" spans="2:44" ht="20.25">
      <c r="B16" s="108" t="s">
        <v>885</v>
      </c>
      <c r="C16" s="85" t="s">
        <v>886</v>
      </c>
      <c r="D16" s="98" t="s">
        <v>134</v>
      </c>
      <c r="E16" s="98" t="s">
        <v>330</v>
      </c>
      <c r="F16" s="85" t="s">
        <v>887</v>
      </c>
      <c r="G16" s="98" t="s">
        <v>888</v>
      </c>
      <c r="H16" s="98" t="s">
        <v>178</v>
      </c>
      <c r="I16" s="95">
        <v>13315.25</v>
      </c>
      <c r="J16" s="97">
        <v>16670</v>
      </c>
      <c r="K16" s="95">
        <v>2219.6515800000002</v>
      </c>
      <c r="L16" s="96">
        <v>2.6997484911649524E-4</v>
      </c>
      <c r="M16" s="96">
        <v>2.4014060001039172E-2</v>
      </c>
      <c r="N16" s="96">
        <f>K16/'סכום נכסי הקרן'!$C$43</f>
        <v>3.4539259842187382E-3</v>
      </c>
      <c r="AN16" s="4"/>
    </row>
    <row r="17" spans="2:14">
      <c r="B17" s="108" t="s">
        <v>889</v>
      </c>
      <c r="C17" s="85" t="s">
        <v>890</v>
      </c>
      <c r="D17" s="98" t="s">
        <v>134</v>
      </c>
      <c r="E17" s="98" t="s">
        <v>330</v>
      </c>
      <c r="F17" s="85" t="s">
        <v>717</v>
      </c>
      <c r="G17" s="98" t="s">
        <v>718</v>
      </c>
      <c r="H17" s="98" t="s">
        <v>178</v>
      </c>
      <c r="I17" s="95">
        <v>6935</v>
      </c>
      <c r="J17" s="97">
        <v>34860</v>
      </c>
      <c r="K17" s="95">
        <v>2417.5410000000002</v>
      </c>
      <c r="L17" s="96">
        <v>1.622508049312734E-4</v>
      </c>
      <c r="M17" s="96">
        <v>2.6154994392846215E-2</v>
      </c>
      <c r="N17" s="96">
        <f>K17/'סכום נכסי הקרן'!$C$43</f>
        <v>3.7618551276476253E-3</v>
      </c>
    </row>
    <row r="18" spans="2:14">
      <c r="B18" s="108" t="s">
        <v>891</v>
      </c>
      <c r="C18" s="85" t="s">
        <v>892</v>
      </c>
      <c r="D18" s="98" t="s">
        <v>134</v>
      </c>
      <c r="E18" s="98" t="s">
        <v>330</v>
      </c>
      <c r="F18" s="85" t="s">
        <v>390</v>
      </c>
      <c r="G18" s="98" t="s">
        <v>391</v>
      </c>
      <c r="H18" s="98" t="s">
        <v>178</v>
      </c>
      <c r="I18" s="95">
        <v>468484</v>
      </c>
      <c r="J18" s="97">
        <v>763.5</v>
      </c>
      <c r="K18" s="95">
        <v>3576.875340000001</v>
      </c>
      <c r="L18" s="96">
        <v>1.694064227178935E-4</v>
      </c>
      <c r="M18" s="96">
        <v>3.8697649579308033E-2</v>
      </c>
      <c r="N18" s="96">
        <f>K18/'סכום נכסי הקרן'!$C$43</f>
        <v>5.5658567274496466E-3</v>
      </c>
    </row>
    <row r="19" spans="2:14">
      <c r="B19" s="108" t="s">
        <v>893</v>
      </c>
      <c r="C19" s="85" t="s">
        <v>894</v>
      </c>
      <c r="D19" s="98" t="s">
        <v>134</v>
      </c>
      <c r="E19" s="98" t="s">
        <v>330</v>
      </c>
      <c r="F19" s="85" t="s">
        <v>356</v>
      </c>
      <c r="G19" s="98" t="s">
        <v>332</v>
      </c>
      <c r="H19" s="98" t="s">
        <v>178</v>
      </c>
      <c r="I19" s="95">
        <v>15203</v>
      </c>
      <c r="J19" s="97">
        <v>4715</v>
      </c>
      <c r="K19" s="95">
        <v>716.82144999999991</v>
      </c>
      <c r="L19" s="96">
        <v>1.5152989074857342E-4</v>
      </c>
      <c r="M19" s="96">
        <v>7.7551780943619529E-3</v>
      </c>
      <c r="N19" s="96">
        <f>K19/'סכום נכסי הקרן'!$C$43</f>
        <v>1.1154220124044662E-3</v>
      </c>
    </row>
    <row r="20" spans="2:14">
      <c r="B20" s="108" t="s">
        <v>895</v>
      </c>
      <c r="C20" s="85" t="s">
        <v>896</v>
      </c>
      <c r="D20" s="98" t="s">
        <v>134</v>
      </c>
      <c r="E20" s="98" t="s">
        <v>330</v>
      </c>
      <c r="F20" s="85" t="s">
        <v>451</v>
      </c>
      <c r="G20" s="98" t="s">
        <v>375</v>
      </c>
      <c r="H20" s="98" t="s">
        <v>178</v>
      </c>
      <c r="I20" s="95">
        <v>18489</v>
      </c>
      <c r="J20" s="97">
        <v>3440</v>
      </c>
      <c r="K20" s="95">
        <v>636.02159999999992</v>
      </c>
      <c r="L20" s="96">
        <v>9.4579991023571586E-5</v>
      </c>
      <c r="M20" s="96">
        <v>6.8810172740520533E-3</v>
      </c>
      <c r="N20" s="96">
        <f>K20/'סכום נכסי הקרן'!$C$43</f>
        <v>9.8969205372510588E-4</v>
      </c>
    </row>
    <row r="21" spans="2:14">
      <c r="B21" s="108" t="s">
        <v>897</v>
      </c>
      <c r="C21" s="85" t="s">
        <v>898</v>
      </c>
      <c r="D21" s="98" t="s">
        <v>134</v>
      </c>
      <c r="E21" s="98" t="s">
        <v>330</v>
      </c>
      <c r="F21" s="85" t="s">
        <v>463</v>
      </c>
      <c r="G21" s="98" t="s">
        <v>332</v>
      </c>
      <c r="H21" s="98" t="s">
        <v>178</v>
      </c>
      <c r="I21" s="95">
        <v>144916.32</v>
      </c>
      <c r="J21" s="97">
        <v>663</v>
      </c>
      <c r="K21" s="95">
        <v>960.79519999999991</v>
      </c>
      <c r="L21" s="96">
        <v>1.37508816973361E-4</v>
      </c>
      <c r="M21" s="96">
        <v>1.0394691576553842E-2</v>
      </c>
      <c r="N21" s="96">
        <f>K21/'סכום נכסי הקרן'!$C$43</f>
        <v>1.4950614486948619E-3</v>
      </c>
    </row>
    <row r="22" spans="2:14">
      <c r="B22" s="108" t="s">
        <v>899</v>
      </c>
      <c r="C22" s="85" t="s">
        <v>900</v>
      </c>
      <c r="D22" s="98" t="s">
        <v>134</v>
      </c>
      <c r="E22" s="98" t="s">
        <v>330</v>
      </c>
      <c r="F22" s="85" t="s">
        <v>901</v>
      </c>
      <c r="G22" s="98" t="s">
        <v>706</v>
      </c>
      <c r="H22" s="98" t="s">
        <v>178</v>
      </c>
      <c r="I22" s="95">
        <v>29578</v>
      </c>
      <c r="J22" s="97">
        <v>1360</v>
      </c>
      <c r="K22" s="95">
        <v>402.26079999999996</v>
      </c>
      <c r="L22" s="96">
        <v>5.4076401274401865E-5</v>
      </c>
      <c r="M22" s="96">
        <v>4.3519960854694218E-3</v>
      </c>
      <c r="N22" s="96">
        <f>K22/'סכום נכסי הקרן'!$C$43</f>
        <v>6.2594464918346189E-4</v>
      </c>
    </row>
    <row r="23" spans="2:14">
      <c r="B23" s="108" t="s">
        <v>902</v>
      </c>
      <c r="C23" s="85" t="s">
        <v>903</v>
      </c>
      <c r="D23" s="98" t="s">
        <v>134</v>
      </c>
      <c r="E23" s="98" t="s">
        <v>330</v>
      </c>
      <c r="F23" s="85" t="s">
        <v>904</v>
      </c>
      <c r="G23" s="98" t="s">
        <v>428</v>
      </c>
      <c r="H23" s="98" t="s">
        <v>178</v>
      </c>
      <c r="I23" s="95">
        <v>25661</v>
      </c>
      <c r="J23" s="97">
        <v>19350</v>
      </c>
      <c r="K23" s="95">
        <v>4965.4035000000003</v>
      </c>
      <c r="L23" s="96">
        <v>2.5102347801919922E-5</v>
      </c>
      <c r="M23" s="96">
        <v>5.3719916518776299E-2</v>
      </c>
      <c r="N23" s="96">
        <f>K23/'סכום נכסי הקרן'!$C$43</f>
        <v>7.7264992061414741E-3</v>
      </c>
    </row>
    <row r="24" spans="2:14">
      <c r="B24" s="108" t="s">
        <v>905</v>
      </c>
      <c r="C24" s="85" t="s">
        <v>906</v>
      </c>
      <c r="D24" s="98" t="s">
        <v>134</v>
      </c>
      <c r="E24" s="98" t="s">
        <v>330</v>
      </c>
      <c r="F24" s="85" t="s">
        <v>907</v>
      </c>
      <c r="G24" s="98" t="s">
        <v>706</v>
      </c>
      <c r="H24" s="98" t="s">
        <v>178</v>
      </c>
      <c r="I24" s="95">
        <v>6622082.9500000002</v>
      </c>
      <c r="J24" s="97">
        <v>65.599999999999994</v>
      </c>
      <c r="K24" s="95">
        <v>4344.0864199999996</v>
      </c>
      <c r="L24" s="96">
        <v>5.1126754409210322E-4</v>
      </c>
      <c r="M24" s="96">
        <v>4.6997985125025538E-2</v>
      </c>
      <c r="N24" s="96">
        <f>K24/'סכום נכסי הקרן'!$C$43</f>
        <v>6.7596883668245593E-3</v>
      </c>
    </row>
    <row r="25" spans="2:14">
      <c r="B25" s="108" t="s">
        <v>908</v>
      </c>
      <c r="C25" s="85" t="s">
        <v>909</v>
      </c>
      <c r="D25" s="98" t="s">
        <v>134</v>
      </c>
      <c r="E25" s="98" t="s">
        <v>330</v>
      </c>
      <c r="F25" s="85" t="s">
        <v>910</v>
      </c>
      <c r="G25" s="98" t="s">
        <v>428</v>
      </c>
      <c r="H25" s="98" t="s">
        <v>178</v>
      </c>
      <c r="I25" s="95">
        <v>195280</v>
      </c>
      <c r="J25" s="97">
        <v>1492</v>
      </c>
      <c r="K25" s="95">
        <v>2913.5776000000001</v>
      </c>
      <c r="L25" s="96">
        <v>1.5313461402855755E-4</v>
      </c>
      <c r="M25" s="96">
        <v>3.1521536053006886E-2</v>
      </c>
      <c r="N25" s="96">
        <f>K25/'סכום נכסי הקרן'!$C$43</f>
        <v>4.5337211796446309E-3</v>
      </c>
    </row>
    <row r="26" spans="2:14">
      <c r="B26" s="108" t="s">
        <v>911</v>
      </c>
      <c r="C26" s="85" t="s">
        <v>912</v>
      </c>
      <c r="D26" s="98" t="s">
        <v>134</v>
      </c>
      <c r="E26" s="98" t="s">
        <v>330</v>
      </c>
      <c r="F26" s="85" t="s">
        <v>331</v>
      </c>
      <c r="G26" s="98" t="s">
        <v>332</v>
      </c>
      <c r="H26" s="98" t="s">
        <v>178</v>
      </c>
      <c r="I26" s="95">
        <v>259402</v>
      </c>
      <c r="J26" s="97">
        <v>1353</v>
      </c>
      <c r="K26" s="95">
        <v>3509.7090600000001</v>
      </c>
      <c r="L26" s="96">
        <v>1.7032694736283458E-4</v>
      </c>
      <c r="M26" s="96">
        <v>3.7970988200333129E-2</v>
      </c>
      <c r="N26" s="96">
        <f>K26/'סכום נכסי הקרן'!$C$43</f>
        <v>5.4613415135099366E-3</v>
      </c>
    </row>
    <row r="27" spans="2:14">
      <c r="B27" s="108" t="s">
        <v>913</v>
      </c>
      <c r="C27" s="85" t="s">
        <v>914</v>
      </c>
      <c r="D27" s="98" t="s">
        <v>134</v>
      </c>
      <c r="E27" s="98" t="s">
        <v>330</v>
      </c>
      <c r="F27" s="85" t="s">
        <v>338</v>
      </c>
      <c r="G27" s="98" t="s">
        <v>332</v>
      </c>
      <c r="H27" s="98" t="s">
        <v>178</v>
      </c>
      <c r="I27" s="95">
        <v>30154</v>
      </c>
      <c r="J27" s="97">
        <v>4440</v>
      </c>
      <c r="K27" s="95">
        <v>1338.8375999999998</v>
      </c>
      <c r="L27" s="96">
        <v>1.2999853955345032E-4</v>
      </c>
      <c r="M27" s="96">
        <v>1.4484672616072149E-2</v>
      </c>
      <c r="N27" s="96">
        <f>K27/'סכום נכסי הקרן'!$C$43</f>
        <v>2.0833206512929623E-3</v>
      </c>
    </row>
    <row r="28" spans="2:14" s="146" customFormat="1">
      <c r="B28" s="108" t="s">
        <v>915</v>
      </c>
      <c r="C28" s="85" t="s">
        <v>916</v>
      </c>
      <c r="D28" s="98" t="s">
        <v>134</v>
      </c>
      <c r="E28" s="98" t="s">
        <v>330</v>
      </c>
      <c r="F28" s="85"/>
      <c r="G28" s="98" t="s">
        <v>917</v>
      </c>
      <c r="H28" s="98" t="s">
        <v>178</v>
      </c>
      <c r="I28" s="95">
        <v>25643</v>
      </c>
      <c r="J28" s="97">
        <v>16420</v>
      </c>
      <c r="K28" s="95">
        <v>4210.5805999999993</v>
      </c>
      <c r="L28" s="96">
        <v>5.2147590521322224E-5</v>
      </c>
      <c r="M28" s="96">
        <v>4.555360673660841E-2</v>
      </c>
      <c r="N28" s="96">
        <f>K28/'סכום נכסי הקרן'!$C$43</f>
        <v>6.551944401556627E-3</v>
      </c>
    </row>
    <row r="29" spans="2:14" s="146" customFormat="1">
      <c r="B29" s="108" t="s">
        <v>918</v>
      </c>
      <c r="C29" s="85" t="s">
        <v>919</v>
      </c>
      <c r="D29" s="98" t="s">
        <v>134</v>
      </c>
      <c r="E29" s="98" t="s">
        <v>330</v>
      </c>
      <c r="F29" s="85" t="s">
        <v>494</v>
      </c>
      <c r="G29" s="98" t="s">
        <v>375</v>
      </c>
      <c r="H29" s="98" t="s">
        <v>178</v>
      </c>
      <c r="I29" s="95">
        <v>14745.71</v>
      </c>
      <c r="J29" s="97">
        <v>15480</v>
      </c>
      <c r="K29" s="95">
        <v>2282.63591</v>
      </c>
      <c r="L29" s="96">
        <v>3.3164914509937701E-4</v>
      </c>
      <c r="M29" s="96">
        <v>2.4695477523218597E-2</v>
      </c>
      <c r="N29" s="96">
        <f>K29/'סכום נכסי הקרן'!$C$43</f>
        <v>3.5519338048811177E-3</v>
      </c>
    </row>
    <row r="30" spans="2:14" s="146" customFormat="1">
      <c r="B30" s="108" t="s">
        <v>920</v>
      </c>
      <c r="C30" s="85" t="s">
        <v>921</v>
      </c>
      <c r="D30" s="98" t="s">
        <v>134</v>
      </c>
      <c r="E30" s="98" t="s">
        <v>330</v>
      </c>
      <c r="F30" s="85" t="s">
        <v>922</v>
      </c>
      <c r="G30" s="98" t="s">
        <v>206</v>
      </c>
      <c r="H30" s="98" t="s">
        <v>178</v>
      </c>
      <c r="I30" s="95">
        <v>10561</v>
      </c>
      <c r="J30" s="97">
        <v>24010</v>
      </c>
      <c r="K30" s="95">
        <v>2535.6961000000001</v>
      </c>
      <c r="L30" s="96">
        <v>1.7585390508481543E-4</v>
      </c>
      <c r="M30" s="96">
        <v>2.7433295765185373E-2</v>
      </c>
      <c r="N30" s="96">
        <f>K30/'סכום נכסי הקרן'!$C$43</f>
        <v>3.945712348183996E-3</v>
      </c>
    </row>
    <row r="31" spans="2:14" s="146" customFormat="1">
      <c r="B31" s="108" t="s">
        <v>923</v>
      </c>
      <c r="C31" s="85" t="s">
        <v>924</v>
      </c>
      <c r="D31" s="98" t="s">
        <v>134</v>
      </c>
      <c r="E31" s="98" t="s">
        <v>330</v>
      </c>
      <c r="F31" s="85" t="s">
        <v>347</v>
      </c>
      <c r="G31" s="98" t="s">
        <v>332</v>
      </c>
      <c r="H31" s="98" t="s">
        <v>178</v>
      </c>
      <c r="I31" s="95">
        <v>184132</v>
      </c>
      <c r="J31" s="97">
        <v>1940</v>
      </c>
      <c r="K31" s="95">
        <v>3572.1607999999997</v>
      </c>
      <c r="L31" s="96">
        <v>1.3830425779848756E-4</v>
      </c>
      <c r="M31" s="96">
        <v>3.8646643715388916E-2</v>
      </c>
      <c r="N31" s="96">
        <f>K31/'סכום נכסי הקרן'!$C$43</f>
        <v>5.5585205885905721E-3</v>
      </c>
    </row>
    <row r="32" spans="2:14" s="146" customFormat="1">
      <c r="B32" s="108" t="s">
        <v>925</v>
      </c>
      <c r="C32" s="85" t="s">
        <v>926</v>
      </c>
      <c r="D32" s="98" t="s">
        <v>134</v>
      </c>
      <c r="E32" s="98" t="s">
        <v>330</v>
      </c>
      <c r="F32" s="85" t="s">
        <v>779</v>
      </c>
      <c r="G32" s="98" t="s">
        <v>486</v>
      </c>
      <c r="H32" s="98" t="s">
        <v>178</v>
      </c>
      <c r="I32" s="95">
        <v>3026</v>
      </c>
      <c r="J32" s="97">
        <v>62020</v>
      </c>
      <c r="K32" s="95">
        <v>1876.7252000000001</v>
      </c>
      <c r="L32" s="96">
        <v>2.9820311436000744E-4</v>
      </c>
      <c r="M32" s="96">
        <v>2.0303993637714186E-2</v>
      </c>
      <c r="N32" s="96">
        <f>K32/'סכום נכסי הקרן'!$C$43</f>
        <v>2.9203096521653676E-3</v>
      </c>
    </row>
    <row r="33" spans="2:14" s="146" customFormat="1">
      <c r="B33" s="108" t="s">
        <v>927</v>
      </c>
      <c r="C33" s="85" t="s">
        <v>928</v>
      </c>
      <c r="D33" s="98" t="s">
        <v>134</v>
      </c>
      <c r="E33" s="98" t="s">
        <v>330</v>
      </c>
      <c r="F33" s="85" t="s">
        <v>929</v>
      </c>
      <c r="G33" s="98" t="s">
        <v>424</v>
      </c>
      <c r="H33" s="98" t="s">
        <v>178</v>
      </c>
      <c r="I33" s="95">
        <v>13017</v>
      </c>
      <c r="J33" s="97">
        <v>17740</v>
      </c>
      <c r="K33" s="95">
        <v>2309.2157999999999</v>
      </c>
      <c r="L33" s="96">
        <v>2.2088878199767118E-4</v>
      </c>
      <c r="M33" s="96">
        <v>2.4983041156643002E-2</v>
      </c>
      <c r="N33" s="96">
        <f>K33/'סכום נכסי הקרן'!$C$43</f>
        <v>3.5932938874976318E-3</v>
      </c>
    </row>
    <row r="34" spans="2:14" s="146" customFormat="1">
      <c r="B34" s="108" t="s">
        <v>930</v>
      </c>
      <c r="C34" s="85" t="s">
        <v>931</v>
      </c>
      <c r="D34" s="98" t="s">
        <v>134</v>
      </c>
      <c r="E34" s="98" t="s">
        <v>330</v>
      </c>
      <c r="F34" s="85" t="s">
        <v>932</v>
      </c>
      <c r="G34" s="98" t="s">
        <v>428</v>
      </c>
      <c r="H34" s="98" t="s">
        <v>178</v>
      </c>
      <c r="I34" s="95">
        <v>11849</v>
      </c>
      <c r="J34" s="97">
        <v>34550</v>
      </c>
      <c r="K34" s="95">
        <v>4093.8294999999998</v>
      </c>
      <c r="L34" s="96">
        <v>8.4295477267703066E-5</v>
      </c>
      <c r="M34" s="96">
        <v>4.4290495018602959E-2</v>
      </c>
      <c r="N34" s="96">
        <f>K34/'סכום נכסי הקרן'!$C$43</f>
        <v>6.3702718987144842E-3</v>
      </c>
    </row>
    <row r="35" spans="2:14" s="146" customFormat="1">
      <c r="B35" s="108" t="s">
        <v>933</v>
      </c>
      <c r="C35" s="85" t="s">
        <v>934</v>
      </c>
      <c r="D35" s="98" t="s">
        <v>134</v>
      </c>
      <c r="E35" s="98" t="s">
        <v>330</v>
      </c>
      <c r="F35" s="85" t="s">
        <v>374</v>
      </c>
      <c r="G35" s="98" t="s">
        <v>375</v>
      </c>
      <c r="H35" s="98" t="s">
        <v>178</v>
      </c>
      <c r="I35" s="95">
        <v>26840</v>
      </c>
      <c r="J35" s="97">
        <v>16360</v>
      </c>
      <c r="K35" s="95">
        <v>4391.0240000000003</v>
      </c>
      <c r="L35" s="96">
        <v>2.213192806034925E-4</v>
      </c>
      <c r="M35" s="96">
        <v>4.7505795392447599E-2</v>
      </c>
      <c r="N35" s="96">
        <f>K35/'סכום נכסי הקרן'!$C$43</f>
        <v>6.8327263736266668E-3</v>
      </c>
    </row>
    <row r="36" spans="2:14" s="146" customFormat="1">
      <c r="B36" s="108" t="s">
        <v>935</v>
      </c>
      <c r="C36" s="85" t="s">
        <v>936</v>
      </c>
      <c r="D36" s="98" t="s">
        <v>134</v>
      </c>
      <c r="E36" s="98" t="s">
        <v>330</v>
      </c>
      <c r="F36" s="85" t="s">
        <v>423</v>
      </c>
      <c r="G36" s="98" t="s">
        <v>424</v>
      </c>
      <c r="H36" s="98" t="s">
        <v>178</v>
      </c>
      <c r="I36" s="95">
        <v>26610</v>
      </c>
      <c r="J36" s="97">
        <v>6048</v>
      </c>
      <c r="K36" s="95">
        <v>1609.3728000000001</v>
      </c>
      <c r="L36" s="96">
        <v>2.4787404227911432E-4</v>
      </c>
      <c r="M36" s="96">
        <v>1.7411550232239788E-2</v>
      </c>
      <c r="N36" s="96">
        <f>K36/'סכום נכסי הקרן'!$C$43</f>
        <v>2.5042914763293016E-3</v>
      </c>
    </row>
    <row r="37" spans="2:14" s="146" customFormat="1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 s="146" customFormat="1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13536.712690000004</v>
      </c>
      <c r="L38" s="83"/>
      <c r="M38" s="93">
        <v>0.1464515573901416</v>
      </c>
      <c r="N38" s="93">
        <f>K38/'סכום נכסי הקרן'!$C$43</f>
        <v>2.1064028301637568E-2</v>
      </c>
    </row>
    <row r="39" spans="2:14" s="146" customFormat="1">
      <c r="B39" s="108" t="s">
        <v>937</v>
      </c>
      <c r="C39" s="85" t="s">
        <v>938</v>
      </c>
      <c r="D39" s="98" t="s">
        <v>134</v>
      </c>
      <c r="E39" s="98" t="s">
        <v>330</v>
      </c>
      <c r="F39" s="85" t="s">
        <v>812</v>
      </c>
      <c r="G39" s="98" t="s">
        <v>813</v>
      </c>
      <c r="H39" s="98" t="s">
        <v>178</v>
      </c>
      <c r="I39" s="95">
        <v>89027</v>
      </c>
      <c r="J39" s="97">
        <v>427.7</v>
      </c>
      <c r="K39" s="95">
        <v>380.76847999999995</v>
      </c>
      <c r="L39" s="96">
        <v>3.0374550652694426E-4</v>
      </c>
      <c r="M39" s="96">
        <v>4.1194740686394046E-3</v>
      </c>
      <c r="N39" s="96">
        <f>K39/'סכום נכסי הקרן'!$C$43</f>
        <v>5.9250116499972162E-4</v>
      </c>
    </row>
    <row r="40" spans="2:14" s="146" customFormat="1">
      <c r="B40" s="108" t="s">
        <v>939</v>
      </c>
      <c r="C40" s="85" t="s">
        <v>940</v>
      </c>
      <c r="D40" s="98" t="s">
        <v>134</v>
      </c>
      <c r="E40" s="98" t="s">
        <v>330</v>
      </c>
      <c r="F40" s="85" t="s">
        <v>941</v>
      </c>
      <c r="G40" s="98" t="s">
        <v>942</v>
      </c>
      <c r="H40" s="98" t="s">
        <v>178</v>
      </c>
      <c r="I40" s="95">
        <v>8070</v>
      </c>
      <c r="J40" s="97">
        <v>2390</v>
      </c>
      <c r="K40" s="95">
        <v>192.87299999999999</v>
      </c>
      <c r="L40" s="96">
        <v>3.1712942149934701E-4</v>
      </c>
      <c r="M40" s="96">
        <v>2.0866625358293518E-3</v>
      </c>
      <c r="N40" s="96">
        <f>K40/'סכום נכסי הקרן'!$C$43</f>
        <v>3.0012325914422145E-4</v>
      </c>
    </row>
    <row r="41" spans="2:14" s="146" customFormat="1">
      <c r="B41" s="108" t="s">
        <v>943</v>
      </c>
      <c r="C41" s="85" t="s">
        <v>944</v>
      </c>
      <c r="D41" s="98" t="s">
        <v>134</v>
      </c>
      <c r="E41" s="98" t="s">
        <v>330</v>
      </c>
      <c r="F41" s="85" t="s">
        <v>945</v>
      </c>
      <c r="G41" s="98" t="s">
        <v>405</v>
      </c>
      <c r="H41" s="98" t="s">
        <v>178</v>
      </c>
      <c r="I41" s="95">
        <v>1926</v>
      </c>
      <c r="J41" s="97">
        <v>18170</v>
      </c>
      <c r="K41" s="95">
        <v>349.95420000000001</v>
      </c>
      <c r="L41" s="96">
        <v>1.3124438966009543E-4</v>
      </c>
      <c r="M41" s="96">
        <v>3.7860992383388667E-3</v>
      </c>
      <c r="N41" s="96">
        <f>K41/'סכום נכסי הקרן'!$C$43</f>
        <v>5.4455208896635979E-4</v>
      </c>
    </row>
    <row r="42" spans="2:14" s="146" customFormat="1">
      <c r="B42" s="108" t="s">
        <v>946</v>
      </c>
      <c r="C42" s="85" t="s">
        <v>947</v>
      </c>
      <c r="D42" s="98" t="s">
        <v>134</v>
      </c>
      <c r="E42" s="98" t="s">
        <v>330</v>
      </c>
      <c r="F42" s="85" t="s">
        <v>948</v>
      </c>
      <c r="G42" s="98" t="s">
        <v>949</v>
      </c>
      <c r="H42" s="98" t="s">
        <v>178</v>
      </c>
      <c r="I42" s="95">
        <v>13526</v>
      </c>
      <c r="J42" s="97">
        <v>1168</v>
      </c>
      <c r="K42" s="95">
        <v>157.98367999999999</v>
      </c>
      <c r="L42" s="96">
        <v>1.2430287554475556E-4</v>
      </c>
      <c r="M42" s="96">
        <v>1.7092004911441875E-3</v>
      </c>
      <c r="N42" s="96">
        <f>K42/'סכום נכסי הקרן'!$C$43</f>
        <v>2.4583314892803949E-4</v>
      </c>
    </row>
    <row r="43" spans="2:14" s="146" customFormat="1">
      <c r="B43" s="108" t="s">
        <v>950</v>
      </c>
      <c r="C43" s="85" t="s">
        <v>951</v>
      </c>
      <c r="D43" s="98" t="s">
        <v>134</v>
      </c>
      <c r="E43" s="98" t="s">
        <v>330</v>
      </c>
      <c r="F43" s="85" t="s">
        <v>952</v>
      </c>
      <c r="G43" s="98" t="s">
        <v>375</v>
      </c>
      <c r="H43" s="98" t="s">
        <v>178</v>
      </c>
      <c r="I43" s="95">
        <v>33857</v>
      </c>
      <c r="J43" s="97">
        <v>3140</v>
      </c>
      <c r="K43" s="95">
        <v>1063.1098</v>
      </c>
      <c r="L43" s="96">
        <v>2.1870347577229677E-4</v>
      </c>
      <c r="M43" s="96">
        <v>1.1501617080322468E-2</v>
      </c>
      <c r="N43" s="96">
        <f>K43/'סכום נכסי הקרן'!$C$43</f>
        <v>1.654269794134801E-3</v>
      </c>
    </row>
    <row r="44" spans="2:14" s="146" customFormat="1">
      <c r="B44" s="108" t="s">
        <v>953</v>
      </c>
      <c r="C44" s="85" t="s">
        <v>954</v>
      </c>
      <c r="D44" s="98" t="s">
        <v>134</v>
      </c>
      <c r="E44" s="98" t="s">
        <v>330</v>
      </c>
      <c r="F44" s="85" t="s">
        <v>955</v>
      </c>
      <c r="G44" s="98" t="s">
        <v>486</v>
      </c>
      <c r="H44" s="98" t="s">
        <v>178</v>
      </c>
      <c r="I44" s="95">
        <v>1545</v>
      </c>
      <c r="J44" s="97">
        <v>4149</v>
      </c>
      <c r="K44" s="95">
        <v>64.102050000000006</v>
      </c>
      <c r="L44" s="96">
        <v>5.6026209967595816E-5</v>
      </c>
      <c r="M44" s="96">
        <v>6.9350995839158368E-4</v>
      </c>
      <c r="N44" s="96">
        <f>K44/'סכום נכסי הקרן'!$C$43</f>
        <v>9.9747067572059566E-5</v>
      </c>
    </row>
    <row r="45" spans="2:14" s="146" customFormat="1">
      <c r="B45" s="108" t="s">
        <v>956</v>
      </c>
      <c r="C45" s="85" t="s">
        <v>957</v>
      </c>
      <c r="D45" s="98" t="s">
        <v>134</v>
      </c>
      <c r="E45" s="98" t="s">
        <v>330</v>
      </c>
      <c r="F45" s="85" t="s">
        <v>958</v>
      </c>
      <c r="G45" s="98" t="s">
        <v>486</v>
      </c>
      <c r="H45" s="98" t="s">
        <v>178</v>
      </c>
      <c r="I45" s="95">
        <v>1374</v>
      </c>
      <c r="J45" s="97">
        <v>47480</v>
      </c>
      <c r="K45" s="95">
        <v>652.37519999999995</v>
      </c>
      <c r="L45" s="96">
        <v>3.8383823146115819E-4</v>
      </c>
      <c r="M45" s="96">
        <v>7.057944290513346E-3</v>
      </c>
      <c r="N45" s="96">
        <f>K45/'סכום נכסי הקרן'!$C$43</f>
        <v>1.0151393466626398E-3</v>
      </c>
    </row>
    <row r="46" spans="2:14" s="146" customFormat="1">
      <c r="B46" s="108" t="s">
        <v>959</v>
      </c>
      <c r="C46" s="85" t="s">
        <v>960</v>
      </c>
      <c r="D46" s="98" t="s">
        <v>134</v>
      </c>
      <c r="E46" s="98" t="s">
        <v>330</v>
      </c>
      <c r="F46" s="85" t="s">
        <v>961</v>
      </c>
      <c r="G46" s="98" t="s">
        <v>375</v>
      </c>
      <c r="H46" s="98" t="s">
        <v>178</v>
      </c>
      <c r="I46" s="95">
        <v>1468</v>
      </c>
      <c r="J46" s="97">
        <v>7678</v>
      </c>
      <c r="K46" s="95">
        <v>112.71303999999999</v>
      </c>
      <c r="L46" s="96">
        <v>5.7568688406062232E-5</v>
      </c>
      <c r="M46" s="96">
        <v>1.2194245844023538E-3</v>
      </c>
      <c r="N46" s="96">
        <f>K46/'סכום נכסי הקרן'!$C$43</f>
        <v>1.7538901200713942E-4</v>
      </c>
    </row>
    <row r="47" spans="2:14" s="146" customFormat="1">
      <c r="B47" s="108" t="s">
        <v>962</v>
      </c>
      <c r="C47" s="85" t="s">
        <v>963</v>
      </c>
      <c r="D47" s="98" t="s">
        <v>134</v>
      </c>
      <c r="E47" s="98" t="s">
        <v>330</v>
      </c>
      <c r="F47" s="85" t="s">
        <v>964</v>
      </c>
      <c r="G47" s="98" t="s">
        <v>204</v>
      </c>
      <c r="H47" s="98" t="s">
        <v>178</v>
      </c>
      <c r="I47" s="95">
        <v>0.5</v>
      </c>
      <c r="J47" s="97">
        <v>266.60000000000002</v>
      </c>
      <c r="K47" s="95">
        <v>1.33E-3</v>
      </c>
      <c r="L47" s="96">
        <v>1.5693115477319447E-9</v>
      </c>
      <c r="M47" s="96">
        <v>1.4389060016969915E-8</v>
      </c>
      <c r="N47" s="96">
        <f>K47/'סכום נכסי הקרן'!$C$43</f>
        <v>2.0695687559265141E-9</v>
      </c>
    </row>
    <row r="48" spans="2:14" s="146" customFormat="1">
      <c r="B48" s="108" t="s">
        <v>965</v>
      </c>
      <c r="C48" s="85" t="s">
        <v>966</v>
      </c>
      <c r="D48" s="98" t="s">
        <v>134</v>
      </c>
      <c r="E48" s="98" t="s">
        <v>330</v>
      </c>
      <c r="F48" s="85" t="s">
        <v>386</v>
      </c>
      <c r="G48" s="98" t="s">
        <v>375</v>
      </c>
      <c r="H48" s="98" t="s">
        <v>178</v>
      </c>
      <c r="I48" s="95">
        <v>3299.84</v>
      </c>
      <c r="J48" s="97">
        <v>3770</v>
      </c>
      <c r="K48" s="95">
        <v>124.40397</v>
      </c>
      <c r="L48" s="96">
        <v>3.0585980632740984E-5</v>
      </c>
      <c r="M48" s="96">
        <v>1.3459069102852066E-3</v>
      </c>
      <c r="N48" s="96">
        <f>K48/'סכום נכסי הקרן'!$C$43</f>
        <v>1.9358087926708227E-4</v>
      </c>
    </row>
    <row r="49" spans="2:14" s="146" customFormat="1">
      <c r="B49" s="108" t="s">
        <v>967</v>
      </c>
      <c r="C49" s="85" t="s">
        <v>968</v>
      </c>
      <c r="D49" s="98" t="s">
        <v>134</v>
      </c>
      <c r="E49" s="98" t="s">
        <v>330</v>
      </c>
      <c r="F49" s="85" t="s">
        <v>647</v>
      </c>
      <c r="G49" s="98" t="s">
        <v>428</v>
      </c>
      <c r="H49" s="98" t="s">
        <v>178</v>
      </c>
      <c r="I49" s="95">
        <v>435322.13</v>
      </c>
      <c r="J49" s="97">
        <v>136</v>
      </c>
      <c r="K49" s="95">
        <v>592.03809999999999</v>
      </c>
      <c r="L49" s="96">
        <v>1.3615102789192943E-4</v>
      </c>
      <c r="M49" s="96">
        <v>6.4051667317540119E-3</v>
      </c>
      <c r="N49" s="96">
        <f>K49/'סכום נכסי הקרן'!$C$43</f>
        <v>9.2125079253992266E-4</v>
      </c>
    </row>
    <row r="50" spans="2:14" s="146" customFormat="1">
      <c r="B50" s="108" t="s">
        <v>969</v>
      </c>
      <c r="C50" s="85" t="s">
        <v>970</v>
      </c>
      <c r="D50" s="98" t="s">
        <v>134</v>
      </c>
      <c r="E50" s="98" t="s">
        <v>330</v>
      </c>
      <c r="F50" s="85" t="s">
        <v>446</v>
      </c>
      <c r="G50" s="98" t="s">
        <v>375</v>
      </c>
      <c r="H50" s="98" t="s">
        <v>178</v>
      </c>
      <c r="I50" s="95">
        <v>548</v>
      </c>
      <c r="J50" s="97">
        <v>131500</v>
      </c>
      <c r="K50" s="95">
        <v>720.62</v>
      </c>
      <c r="L50" s="96">
        <v>2.7314845967695711E-4</v>
      </c>
      <c r="M50" s="96">
        <v>7.7962740070893679E-3</v>
      </c>
      <c r="N50" s="96">
        <f>K50/'סכום נכסי הקרן'!$C$43</f>
        <v>1.1213328096960637E-3</v>
      </c>
    </row>
    <row r="51" spans="2:14" s="146" customFormat="1">
      <c r="B51" s="108" t="s">
        <v>971</v>
      </c>
      <c r="C51" s="85" t="s">
        <v>972</v>
      </c>
      <c r="D51" s="98" t="s">
        <v>134</v>
      </c>
      <c r="E51" s="98" t="s">
        <v>330</v>
      </c>
      <c r="F51" s="85" t="s">
        <v>973</v>
      </c>
      <c r="G51" s="98" t="s">
        <v>165</v>
      </c>
      <c r="H51" s="98" t="s">
        <v>178</v>
      </c>
      <c r="I51" s="95">
        <v>12542</v>
      </c>
      <c r="J51" s="97">
        <v>3221</v>
      </c>
      <c r="K51" s="95">
        <v>422.79082</v>
      </c>
      <c r="L51" s="96">
        <v>1.3456943077162973E-4</v>
      </c>
      <c r="M51" s="96">
        <v>4.5741071305292662E-3</v>
      </c>
      <c r="N51" s="96">
        <f>K51/'סכום נכסי הקרן'!$C$43</f>
        <v>6.5789073034928632E-4</v>
      </c>
    </row>
    <row r="52" spans="2:14" s="146" customFormat="1">
      <c r="B52" s="108" t="s">
        <v>974</v>
      </c>
      <c r="C52" s="85" t="s">
        <v>975</v>
      </c>
      <c r="D52" s="98" t="s">
        <v>134</v>
      </c>
      <c r="E52" s="98" t="s">
        <v>330</v>
      </c>
      <c r="F52" s="85" t="s">
        <v>976</v>
      </c>
      <c r="G52" s="98" t="s">
        <v>201</v>
      </c>
      <c r="H52" s="98" t="s">
        <v>178</v>
      </c>
      <c r="I52" s="95">
        <v>3273</v>
      </c>
      <c r="J52" s="97">
        <v>10310</v>
      </c>
      <c r="K52" s="95">
        <v>337.44630000000001</v>
      </c>
      <c r="L52" s="96">
        <v>1.298190462111778E-4</v>
      </c>
      <c r="M52" s="96">
        <v>3.6507782430108531E-3</v>
      </c>
      <c r="N52" s="96">
        <f>K52/'סכום נכסי הקרן'!$C$43</f>
        <v>5.2508896186692134E-4</v>
      </c>
    </row>
    <row r="53" spans="2:14" s="146" customFormat="1">
      <c r="B53" s="108" t="s">
        <v>977</v>
      </c>
      <c r="C53" s="85" t="s">
        <v>978</v>
      </c>
      <c r="D53" s="98" t="s">
        <v>134</v>
      </c>
      <c r="E53" s="98" t="s">
        <v>330</v>
      </c>
      <c r="F53" s="85" t="s">
        <v>420</v>
      </c>
      <c r="G53" s="98" t="s">
        <v>405</v>
      </c>
      <c r="H53" s="98" t="s">
        <v>178</v>
      </c>
      <c r="I53" s="95">
        <v>38684.25</v>
      </c>
      <c r="J53" s="97">
        <v>878.5</v>
      </c>
      <c r="K53" s="95">
        <v>339.84114</v>
      </c>
      <c r="L53" s="96">
        <v>1.548964119521534E-4</v>
      </c>
      <c r="M53" s="96">
        <v>3.6766876388687783E-3</v>
      </c>
      <c r="N53" s="96">
        <f>K53/'סכום נכסי הקרן'!$C$43</f>
        <v>5.2881549272364538E-4</v>
      </c>
    </row>
    <row r="54" spans="2:14" s="146" customFormat="1">
      <c r="B54" s="108" t="s">
        <v>979</v>
      </c>
      <c r="C54" s="85" t="s">
        <v>980</v>
      </c>
      <c r="D54" s="98" t="s">
        <v>134</v>
      </c>
      <c r="E54" s="98" t="s">
        <v>330</v>
      </c>
      <c r="F54" s="85" t="s">
        <v>404</v>
      </c>
      <c r="G54" s="98" t="s">
        <v>405</v>
      </c>
      <c r="H54" s="98" t="s">
        <v>178</v>
      </c>
      <c r="I54" s="95">
        <v>37590</v>
      </c>
      <c r="J54" s="97">
        <v>1345</v>
      </c>
      <c r="K54" s="95">
        <v>505.58550000000002</v>
      </c>
      <c r="L54" s="96">
        <v>1.7571481900906192E-4</v>
      </c>
      <c r="M54" s="96">
        <v>5.4698497016614604E-3</v>
      </c>
      <c r="N54" s="96">
        <f>K54/'סכום נכסי הקרן'!$C$43</f>
        <v>7.8672477763119147E-4</v>
      </c>
    </row>
    <row r="55" spans="2:14" s="146" customFormat="1">
      <c r="B55" s="108" t="s">
        <v>981</v>
      </c>
      <c r="C55" s="85" t="s">
        <v>982</v>
      </c>
      <c r="D55" s="98" t="s">
        <v>134</v>
      </c>
      <c r="E55" s="98" t="s">
        <v>330</v>
      </c>
      <c r="F55" s="85" t="s">
        <v>408</v>
      </c>
      <c r="G55" s="98" t="s">
        <v>375</v>
      </c>
      <c r="H55" s="98" t="s">
        <v>178</v>
      </c>
      <c r="I55" s="95">
        <v>900</v>
      </c>
      <c r="J55" s="97">
        <v>7191</v>
      </c>
      <c r="K55" s="95">
        <v>64.718999999999994</v>
      </c>
      <c r="L55" s="96">
        <v>5.0668172449687915E-5</v>
      </c>
      <c r="M55" s="96">
        <v>7.0018464303629757E-4</v>
      </c>
      <c r="N55" s="96">
        <f>K55/'סכום נכסי הקרן'!$C$43</f>
        <v>1.007070829434647E-4</v>
      </c>
    </row>
    <row r="56" spans="2:14" s="146" customFormat="1">
      <c r="B56" s="108" t="s">
        <v>983</v>
      </c>
      <c r="C56" s="85" t="s">
        <v>984</v>
      </c>
      <c r="D56" s="98" t="s">
        <v>134</v>
      </c>
      <c r="E56" s="98" t="s">
        <v>330</v>
      </c>
      <c r="F56" s="85" t="s">
        <v>985</v>
      </c>
      <c r="G56" s="98" t="s">
        <v>986</v>
      </c>
      <c r="H56" s="98" t="s">
        <v>178</v>
      </c>
      <c r="I56" s="95">
        <v>10183</v>
      </c>
      <c r="J56" s="97">
        <v>5163</v>
      </c>
      <c r="K56" s="95">
        <v>525.74829</v>
      </c>
      <c r="L56" s="96">
        <v>4.5292649091565029E-4</v>
      </c>
      <c r="M56" s="96">
        <v>5.6879877433303029E-3</v>
      </c>
      <c r="N56" s="96">
        <f>K56/'סכום נכסי הקרן'!$C$43</f>
        <v>8.180994244103701E-4</v>
      </c>
    </row>
    <row r="57" spans="2:14" s="146" customFormat="1">
      <c r="B57" s="108" t="s">
        <v>987</v>
      </c>
      <c r="C57" s="85" t="s">
        <v>988</v>
      </c>
      <c r="D57" s="98" t="s">
        <v>134</v>
      </c>
      <c r="E57" s="98" t="s">
        <v>330</v>
      </c>
      <c r="F57" s="85" t="s">
        <v>701</v>
      </c>
      <c r="G57" s="98" t="s">
        <v>391</v>
      </c>
      <c r="H57" s="98" t="s">
        <v>178</v>
      </c>
      <c r="I57" s="95">
        <v>1216</v>
      </c>
      <c r="J57" s="97">
        <v>3448</v>
      </c>
      <c r="K57" s="95">
        <v>41.927680000000002</v>
      </c>
      <c r="L57" s="96">
        <v>5.8982303999160276E-5</v>
      </c>
      <c r="M57" s="96">
        <v>4.5360895029496927E-4</v>
      </c>
      <c r="N57" s="96">
        <f>K57/'סכום נכסי הקרן'!$C$43</f>
        <v>6.5242268072545115E-5</v>
      </c>
    </row>
    <row r="58" spans="2:14" s="146" customFormat="1">
      <c r="B58" s="108" t="s">
        <v>989</v>
      </c>
      <c r="C58" s="85" t="s">
        <v>990</v>
      </c>
      <c r="D58" s="98" t="s">
        <v>134</v>
      </c>
      <c r="E58" s="98" t="s">
        <v>330</v>
      </c>
      <c r="F58" s="85" t="s">
        <v>991</v>
      </c>
      <c r="G58" s="98" t="s">
        <v>992</v>
      </c>
      <c r="H58" s="98" t="s">
        <v>178</v>
      </c>
      <c r="I58" s="95">
        <v>6702.18</v>
      </c>
      <c r="J58" s="97">
        <v>4611</v>
      </c>
      <c r="K58" s="95">
        <v>309.03751999999997</v>
      </c>
      <c r="L58" s="96">
        <v>7.7632767811608433E-5</v>
      </c>
      <c r="M58" s="96">
        <v>3.3434281374252178E-3</v>
      </c>
      <c r="N58" s="96">
        <f>K58/'סכום נכסי הקרן'!$C$43</f>
        <v>4.8088300436166558E-4</v>
      </c>
    </row>
    <row r="59" spans="2:14" s="146" customFormat="1">
      <c r="B59" s="108" t="s">
        <v>993</v>
      </c>
      <c r="C59" s="85" t="s">
        <v>994</v>
      </c>
      <c r="D59" s="98" t="s">
        <v>134</v>
      </c>
      <c r="E59" s="98" t="s">
        <v>330</v>
      </c>
      <c r="F59" s="85" t="s">
        <v>485</v>
      </c>
      <c r="G59" s="98" t="s">
        <v>486</v>
      </c>
      <c r="H59" s="98" t="s">
        <v>178</v>
      </c>
      <c r="I59" s="95">
        <v>1525.25</v>
      </c>
      <c r="J59" s="97">
        <v>15050</v>
      </c>
      <c r="K59" s="95">
        <v>229.55013</v>
      </c>
      <c r="L59" s="96">
        <v>8.8768364764793661E-5</v>
      </c>
      <c r="M59" s="96">
        <v>2.4834666146415383E-3</v>
      </c>
      <c r="N59" s="96">
        <f>K59/'סכום נכסי הקרן'!$C$43</f>
        <v>3.5719532102772148E-4</v>
      </c>
    </row>
    <row r="60" spans="2:14" s="146" customFormat="1">
      <c r="B60" s="108" t="s">
        <v>995</v>
      </c>
      <c r="C60" s="85" t="s">
        <v>996</v>
      </c>
      <c r="D60" s="98" t="s">
        <v>134</v>
      </c>
      <c r="E60" s="98" t="s">
        <v>330</v>
      </c>
      <c r="F60" s="85" t="s">
        <v>997</v>
      </c>
      <c r="G60" s="98" t="s">
        <v>375</v>
      </c>
      <c r="H60" s="98" t="s">
        <v>178</v>
      </c>
      <c r="I60" s="95">
        <v>327</v>
      </c>
      <c r="J60" s="97">
        <v>33950</v>
      </c>
      <c r="K60" s="95">
        <v>111.01649999999999</v>
      </c>
      <c r="L60" s="96">
        <v>6.5143516945083822E-5</v>
      </c>
      <c r="M60" s="96">
        <v>1.2010699859954439E-3</v>
      </c>
      <c r="N60" s="96">
        <f>K60/'סכום נכסי הקרן'!$C$43</f>
        <v>1.7274908255061344E-4</v>
      </c>
    </row>
    <row r="61" spans="2:14" s="146" customFormat="1">
      <c r="B61" s="108" t="s">
        <v>998</v>
      </c>
      <c r="C61" s="85" t="s">
        <v>999</v>
      </c>
      <c r="D61" s="98" t="s">
        <v>134</v>
      </c>
      <c r="E61" s="98" t="s">
        <v>330</v>
      </c>
      <c r="F61" s="85" t="s">
        <v>658</v>
      </c>
      <c r="G61" s="98" t="s">
        <v>375</v>
      </c>
      <c r="H61" s="98" t="s">
        <v>178</v>
      </c>
      <c r="I61" s="95">
        <v>0.2</v>
      </c>
      <c r="J61" s="97">
        <v>692</v>
      </c>
      <c r="K61" s="95">
        <v>1.3799999999999999E-3</v>
      </c>
      <c r="L61" s="96">
        <v>7.9262179442345556E-10</v>
      </c>
      <c r="M61" s="96">
        <v>1.4930002122871039E-8</v>
      </c>
      <c r="N61" s="96">
        <f>K61/'סכום נכסי הקרן'!$C$43</f>
        <v>2.1473720926154808E-9</v>
      </c>
    </row>
    <row r="62" spans="2:14" s="146" customFormat="1">
      <c r="B62" s="108" t="s">
        <v>1000</v>
      </c>
      <c r="C62" s="85" t="s">
        <v>1001</v>
      </c>
      <c r="D62" s="98" t="s">
        <v>134</v>
      </c>
      <c r="E62" s="98" t="s">
        <v>330</v>
      </c>
      <c r="F62" s="85" t="s">
        <v>1002</v>
      </c>
      <c r="G62" s="98" t="s">
        <v>405</v>
      </c>
      <c r="H62" s="98" t="s">
        <v>178</v>
      </c>
      <c r="I62" s="95">
        <v>6666</v>
      </c>
      <c r="J62" s="97">
        <v>3885</v>
      </c>
      <c r="K62" s="95">
        <v>258.97410000000002</v>
      </c>
      <c r="L62" s="96">
        <v>1.2029832251514665E-4</v>
      </c>
      <c r="M62" s="96">
        <v>2.8017999005569686E-3</v>
      </c>
      <c r="N62" s="96">
        <f>K62/'סכום נכסי הקרן'!$C$43</f>
        <v>4.0298098192044268E-4</v>
      </c>
    </row>
    <row r="63" spans="2:14" s="146" customFormat="1">
      <c r="B63" s="108" t="s">
        <v>1003</v>
      </c>
      <c r="C63" s="85" t="s">
        <v>1004</v>
      </c>
      <c r="D63" s="98" t="s">
        <v>134</v>
      </c>
      <c r="E63" s="98" t="s">
        <v>330</v>
      </c>
      <c r="F63" s="85" t="s">
        <v>1005</v>
      </c>
      <c r="G63" s="98" t="s">
        <v>206</v>
      </c>
      <c r="H63" s="98" t="s">
        <v>178</v>
      </c>
      <c r="I63" s="95">
        <v>7504</v>
      </c>
      <c r="J63" s="97">
        <v>2418</v>
      </c>
      <c r="K63" s="95">
        <v>181.44672</v>
      </c>
      <c r="L63" s="96">
        <v>1.342029244076275E-4</v>
      </c>
      <c r="M63" s="96">
        <v>1.963043416513034E-3</v>
      </c>
      <c r="N63" s="96">
        <f>K63/'סכום נכסי הקרן'!$C$43</f>
        <v>2.8234320494537334E-4</v>
      </c>
    </row>
    <row r="64" spans="2:14" s="146" customFormat="1">
      <c r="B64" s="108" t="s">
        <v>1006</v>
      </c>
      <c r="C64" s="85" t="s">
        <v>1007</v>
      </c>
      <c r="D64" s="98" t="s">
        <v>134</v>
      </c>
      <c r="E64" s="98" t="s">
        <v>330</v>
      </c>
      <c r="F64" s="85" t="s">
        <v>1008</v>
      </c>
      <c r="G64" s="98" t="s">
        <v>1009</v>
      </c>
      <c r="H64" s="98" t="s">
        <v>178</v>
      </c>
      <c r="I64" s="95">
        <v>10978</v>
      </c>
      <c r="J64" s="97">
        <v>3413</v>
      </c>
      <c r="K64" s="95">
        <v>374.67914000000002</v>
      </c>
      <c r="L64" s="96">
        <v>2.4607141979757322E-4</v>
      </c>
      <c r="M64" s="96">
        <v>4.0535944605764457E-3</v>
      </c>
      <c r="N64" s="96">
        <f>K64/'סכום נכסי הקרן'!$C$43</f>
        <v>5.8302574559504982E-4</v>
      </c>
    </row>
    <row r="65" spans="2:14" s="146" customFormat="1">
      <c r="B65" s="108" t="s">
        <v>1010</v>
      </c>
      <c r="C65" s="85" t="s">
        <v>1011</v>
      </c>
      <c r="D65" s="98" t="s">
        <v>134</v>
      </c>
      <c r="E65" s="98" t="s">
        <v>330</v>
      </c>
      <c r="F65" s="85" t="s">
        <v>1012</v>
      </c>
      <c r="G65" s="98" t="s">
        <v>986</v>
      </c>
      <c r="H65" s="98" t="s">
        <v>178</v>
      </c>
      <c r="I65" s="95">
        <v>20385</v>
      </c>
      <c r="J65" s="97">
        <v>2454</v>
      </c>
      <c r="K65" s="95">
        <v>500.24790000000002</v>
      </c>
      <c r="L65" s="96">
        <v>3.3605089180422401E-4</v>
      </c>
      <c r="M65" s="96">
        <v>5.4121030499723038E-3</v>
      </c>
      <c r="N65" s="96">
        <f>K65/'סכום נכסי הקרן'!$C$43</f>
        <v>7.7841911583297096E-4</v>
      </c>
    </row>
    <row r="66" spans="2:14" s="146" customFormat="1">
      <c r="B66" s="108" t="s">
        <v>1013</v>
      </c>
      <c r="C66" s="85" t="s">
        <v>1014</v>
      </c>
      <c r="D66" s="98" t="s">
        <v>134</v>
      </c>
      <c r="E66" s="98" t="s">
        <v>330</v>
      </c>
      <c r="F66" s="85" t="s">
        <v>1015</v>
      </c>
      <c r="G66" s="98" t="s">
        <v>1016</v>
      </c>
      <c r="H66" s="98" t="s">
        <v>178</v>
      </c>
      <c r="I66" s="95">
        <v>45777</v>
      </c>
      <c r="J66" s="97">
        <v>1140</v>
      </c>
      <c r="K66" s="95">
        <v>521.8578</v>
      </c>
      <c r="L66" s="96">
        <v>4.4589104780772768E-4</v>
      </c>
      <c r="M66" s="96">
        <v>5.6458971462585578E-3</v>
      </c>
      <c r="N66" s="96">
        <f>K66/'סכום נכסי הקרן'!$C$43</f>
        <v>8.1204556234326891E-4</v>
      </c>
    </row>
    <row r="67" spans="2:14" s="146" customFormat="1">
      <c r="B67" s="108" t="s">
        <v>1017</v>
      </c>
      <c r="C67" s="85" t="s">
        <v>1018</v>
      </c>
      <c r="D67" s="98" t="s">
        <v>134</v>
      </c>
      <c r="E67" s="98" t="s">
        <v>330</v>
      </c>
      <c r="F67" s="85" t="s">
        <v>511</v>
      </c>
      <c r="G67" s="98" t="s">
        <v>405</v>
      </c>
      <c r="H67" s="98" t="s">
        <v>178</v>
      </c>
      <c r="I67" s="95">
        <v>9626</v>
      </c>
      <c r="J67" s="97">
        <v>2990</v>
      </c>
      <c r="K67" s="95">
        <v>287.81740000000002</v>
      </c>
      <c r="L67" s="96">
        <v>1.5213697208008397E-4</v>
      </c>
      <c r="M67" s="96">
        <v>3.1138510094197271E-3</v>
      </c>
      <c r="N67" s="96">
        <f>K67/'סכום נכסי הקרן'!$C$43</f>
        <v>4.4786308154286014E-4</v>
      </c>
    </row>
    <row r="68" spans="2:14" s="146" customFormat="1">
      <c r="B68" s="108" t="s">
        <v>1019</v>
      </c>
      <c r="C68" s="85" t="s">
        <v>1020</v>
      </c>
      <c r="D68" s="98" t="s">
        <v>134</v>
      </c>
      <c r="E68" s="98" t="s">
        <v>330</v>
      </c>
      <c r="F68" s="85" t="s">
        <v>1021</v>
      </c>
      <c r="G68" s="98" t="s">
        <v>992</v>
      </c>
      <c r="H68" s="98" t="s">
        <v>178</v>
      </c>
      <c r="I68" s="95">
        <v>5956</v>
      </c>
      <c r="J68" s="97">
        <v>4183</v>
      </c>
      <c r="K68" s="95">
        <v>249.13948000000002</v>
      </c>
      <c r="L68" s="96">
        <v>2.1950080372452619E-4</v>
      </c>
      <c r="M68" s="96">
        <v>2.6954006994862226E-3</v>
      </c>
      <c r="N68" s="96">
        <f>K68/'סכום נכסי הקרן'!$C$43</f>
        <v>3.8767765689908174E-4</v>
      </c>
    </row>
    <row r="69" spans="2:14" s="146" customFormat="1">
      <c r="B69" s="108" t="s">
        <v>1022</v>
      </c>
      <c r="C69" s="85" t="s">
        <v>1023</v>
      </c>
      <c r="D69" s="98" t="s">
        <v>134</v>
      </c>
      <c r="E69" s="98" t="s">
        <v>330</v>
      </c>
      <c r="F69" s="85" t="s">
        <v>705</v>
      </c>
      <c r="G69" s="98" t="s">
        <v>706</v>
      </c>
      <c r="H69" s="98" t="s">
        <v>178</v>
      </c>
      <c r="I69" s="95">
        <v>26326</v>
      </c>
      <c r="J69" s="97">
        <v>1891</v>
      </c>
      <c r="K69" s="95">
        <v>497.82465999999999</v>
      </c>
      <c r="L69" s="96">
        <v>2.7005283335542911E-4</v>
      </c>
      <c r="M69" s="96">
        <v>5.3858863989982271E-3</v>
      </c>
      <c r="N69" s="96">
        <f>K69/'סכום נכסי הקרן'!$C$43</f>
        <v>7.7464839268100746E-4</v>
      </c>
    </row>
    <row r="70" spans="2:14" s="146" customFormat="1">
      <c r="B70" s="108" t="s">
        <v>1024</v>
      </c>
      <c r="C70" s="85" t="s">
        <v>1025</v>
      </c>
      <c r="D70" s="98" t="s">
        <v>134</v>
      </c>
      <c r="E70" s="98" t="s">
        <v>330</v>
      </c>
      <c r="F70" s="85" t="s">
        <v>554</v>
      </c>
      <c r="G70" s="98" t="s">
        <v>391</v>
      </c>
      <c r="H70" s="98" t="s">
        <v>178</v>
      </c>
      <c r="I70" s="95">
        <v>8718</v>
      </c>
      <c r="J70" s="97">
        <v>2570</v>
      </c>
      <c r="K70" s="95">
        <v>224.05260000000001</v>
      </c>
      <c r="L70" s="96">
        <v>8.6656096306074665E-5</v>
      </c>
      <c r="M70" s="96">
        <v>2.4239897055324464E-3</v>
      </c>
      <c r="N70" s="96">
        <f>K70/'סכום נכסי הקרן'!$C$43</f>
        <v>3.4864079747676762E-4</v>
      </c>
    </row>
    <row r="71" spans="2:14" s="146" customFormat="1">
      <c r="B71" s="108" t="s">
        <v>1026</v>
      </c>
      <c r="C71" s="85" t="s">
        <v>1027</v>
      </c>
      <c r="D71" s="98" t="s">
        <v>134</v>
      </c>
      <c r="E71" s="98" t="s">
        <v>330</v>
      </c>
      <c r="F71" s="85" t="s">
        <v>1028</v>
      </c>
      <c r="G71" s="98" t="s">
        <v>813</v>
      </c>
      <c r="H71" s="98" t="s">
        <v>178</v>
      </c>
      <c r="I71" s="95">
        <v>11920</v>
      </c>
      <c r="J71" s="97">
        <v>1591</v>
      </c>
      <c r="K71" s="95">
        <v>189.6472</v>
      </c>
      <c r="L71" s="96">
        <v>1.7989144999782834E-4</v>
      </c>
      <c r="M71" s="96">
        <v>2.0517631149250351E-3</v>
      </c>
      <c r="N71" s="96">
        <f>K71/'סכום נכסי הקרן'!$C$43</f>
        <v>2.9510369907439609E-4</v>
      </c>
    </row>
    <row r="72" spans="2:14" s="146" customFormat="1">
      <c r="B72" s="108" t="s">
        <v>1029</v>
      </c>
      <c r="C72" s="85" t="s">
        <v>1030</v>
      </c>
      <c r="D72" s="98" t="s">
        <v>134</v>
      </c>
      <c r="E72" s="98" t="s">
        <v>330</v>
      </c>
      <c r="F72" s="85" t="s">
        <v>1031</v>
      </c>
      <c r="G72" s="98" t="s">
        <v>201</v>
      </c>
      <c r="H72" s="98" t="s">
        <v>178</v>
      </c>
      <c r="I72" s="95">
        <v>5040</v>
      </c>
      <c r="J72" s="97">
        <v>4861</v>
      </c>
      <c r="K72" s="95">
        <v>244.99440000000001</v>
      </c>
      <c r="L72" s="96">
        <v>3.739923632837153E-4</v>
      </c>
      <c r="M72" s="96">
        <v>2.6505557333996498E-3</v>
      </c>
      <c r="N72" s="96">
        <f>K72/'סכום נכסי הקרן'!$C$43</f>
        <v>3.8122763580222769E-4</v>
      </c>
    </row>
    <row r="73" spans="2:14" s="146" customFormat="1">
      <c r="B73" s="108" t="s">
        <v>1032</v>
      </c>
      <c r="C73" s="85" t="s">
        <v>1033</v>
      </c>
      <c r="D73" s="98" t="s">
        <v>134</v>
      </c>
      <c r="E73" s="98" t="s">
        <v>330</v>
      </c>
      <c r="F73" s="85" t="s">
        <v>1034</v>
      </c>
      <c r="G73" s="98" t="s">
        <v>986</v>
      </c>
      <c r="H73" s="98" t="s">
        <v>178</v>
      </c>
      <c r="I73" s="95">
        <v>2138</v>
      </c>
      <c r="J73" s="97">
        <v>12490</v>
      </c>
      <c r="K73" s="95">
        <v>267.03620000000001</v>
      </c>
      <c r="L73" s="96">
        <v>1.4515796350302422E-4</v>
      </c>
      <c r="M73" s="96">
        <v>2.8890224875966776E-3</v>
      </c>
      <c r="N73" s="96">
        <f>K73/'סכום נכסי הקרן'!$C$43</f>
        <v>4.1552614753484501E-4</v>
      </c>
    </row>
    <row r="74" spans="2:14" s="146" customFormat="1">
      <c r="B74" s="108" t="s">
        <v>1035</v>
      </c>
      <c r="C74" s="85" t="s">
        <v>1036</v>
      </c>
      <c r="D74" s="98" t="s">
        <v>134</v>
      </c>
      <c r="E74" s="98" t="s">
        <v>330</v>
      </c>
      <c r="F74" s="85" t="s">
        <v>1037</v>
      </c>
      <c r="G74" s="98" t="s">
        <v>428</v>
      </c>
      <c r="H74" s="98" t="s">
        <v>178</v>
      </c>
      <c r="I74" s="95">
        <v>2834</v>
      </c>
      <c r="J74" s="97">
        <v>9195</v>
      </c>
      <c r="K74" s="95">
        <v>260.58629999999999</v>
      </c>
      <c r="L74" s="96">
        <v>2.9681748604805949E-4</v>
      </c>
      <c r="M74" s="96">
        <v>2.8192420378196446E-3</v>
      </c>
      <c r="N74" s="96">
        <f>K74/'סכום נכסי הקרן'!$C$43</f>
        <v>4.0548967270864165E-4</v>
      </c>
    </row>
    <row r="75" spans="2:14" s="146" customFormat="1">
      <c r="B75" s="108" t="s">
        <v>1038</v>
      </c>
      <c r="C75" s="85" t="s">
        <v>1039</v>
      </c>
      <c r="D75" s="98" t="s">
        <v>134</v>
      </c>
      <c r="E75" s="98" t="s">
        <v>330</v>
      </c>
      <c r="F75" s="85" t="s">
        <v>565</v>
      </c>
      <c r="G75" s="98" t="s">
        <v>391</v>
      </c>
      <c r="H75" s="98" t="s">
        <v>178</v>
      </c>
      <c r="I75" s="95">
        <v>26895</v>
      </c>
      <c r="J75" s="97">
        <v>1766</v>
      </c>
      <c r="K75" s="95">
        <v>474.96569999999997</v>
      </c>
      <c r="L75" s="96">
        <v>1.6903387733666238E-4</v>
      </c>
      <c r="M75" s="96">
        <v>5.1385789197760353E-3</v>
      </c>
      <c r="N75" s="96">
        <f>K75/'סכום נכסי הקרן'!$C$43</f>
        <v>7.3907832545621493E-4</v>
      </c>
    </row>
    <row r="76" spans="2:14" s="146" customFormat="1">
      <c r="B76" s="108" t="s">
        <v>1040</v>
      </c>
      <c r="C76" s="85" t="s">
        <v>1041</v>
      </c>
      <c r="D76" s="98" t="s">
        <v>134</v>
      </c>
      <c r="E76" s="98" t="s">
        <v>330</v>
      </c>
      <c r="F76" s="85" t="s">
        <v>1042</v>
      </c>
      <c r="G76" s="98" t="s">
        <v>424</v>
      </c>
      <c r="H76" s="98" t="s">
        <v>178</v>
      </c>
      <c r="I76" s="95">
        <v>3966</v>
      </c>
      <c r="J76" s="97">
        <v>7223</v>
      </c>
      <c r="K76" s="95">
        <v>286.46418</v>
      </c>
      <c r="L76" s="96">
        <v>3.1532413269564605E-4</v>
      </c>
      <c r="M76" s="96">
        <v>3.0992107358887764E-3</v>
      </c>
      <c r="N76" s="96">
        <f>K76/'סכום נכסי הקרן'!$C$43</f>
        <v>4.4575738091737519E-4</v>
      </c>
    </row>
    <row r="77" spans="2:14" s="146" customFormat="1">
      <c r="B77" s="108" t="s">
        <v>1043</v>
      </c>
      <c r="C77" s="85" t="s">
        <v>1044</v>
      </c>
      <c r="D77" s="98" t="s">
        <v>134</v>
      </c>
      <c r="E77" s="98" t="s">
        <v>330</v>
      </c>
      <c r="F77" s="85" t="s">
        <v>638</v>
      </c>
      <c r="G77" s="98" t="s">
        <v>375</v>
      </c>
      <c r="H77" s="98" t="s">
        <v>178</v>
      </c>
      <c r="I77" s="95">
        <v>0.09</v>
      </c>
      <c r="J77" s="97">
        <v>12650</v>
      </c>
      <c r="K77" s="95">
        <v>1.1390000000000001E-2</v>
      </c>
      <c r="L77" s="96">
        <v>7.7754599227741313E-9</v>
      </c>
      <c r="M77" s="96">
        <v>1.2322661172427618E-7</v>
      </c>
      <c r="N77" s="96">
        <f>K77/'סכום נכסי הקרן'!$C$43</f>
        <v>1.7723600097746615E-8</v>
      </c>
    </row>
    <row r="78" spans="2:14" s="146" customFormat="1">
      <c r="B78" s="108" t="s">
        <v>1045</v>
      </c>
      <c r="C78" s="85" t="s">
        <v>1046</v>
      </c>
      <c r="D78" s="98" t="s">
        <v>134</v>
      </c>
      <c r="E78" s="98" t="s">
        <v>330</v>
      </c>
      <c r="F78" s="85" t="s">
        <v>522</v>
      </c>
      <c r="G78" s="98" t="s">
        <v>375</v>
      </c>
      <c r="H78" s="98" t="s">
        <v>178</v>
      </c>
      <c r="I78" s="95">
        <v>22181</v>
      </c>
      <c r="J78" s="97">
        <v>1146</v>
      </c>
      <c r="K78" s="95">
        <v>254.19426000000001</v>
      </c>
      <c r="L78" s="96">
        <v>1.3587762454743933E-4</v>
      </c>
      <c r="M78" s="96">
        <v>2.7500875662475601E-3</v>
      </c>
      <c r="N78" s="96">
        <f>K78/'סכום נכסי הקרן'!$C$43</f>
        <v>3.9554323190365485E-4</v>
      </c>
    </row>
    <row r="79" spans="2:14" s="146" customFormat="1">
      <c r="B79" s="108" t="s">
        <v>1047</v>
      </c>
      <c r="C79" s="85" t="s">
        <v>1048</v>
      </c>
      <c r="D79" s="98" t="s">
        <v>134</v>
      </c>
      <c r="E79" s="98" t="s">
        <v>330</v>
      </c>
      <c r="F79" s="85" t="s">
        <v>1049</v>
      </c>
      <c r="G79" s="98" t="s">
        <v>165</v>
      </c>
      <c r="H79" s="98" t="s">
        <v>178</v>
      </c>
      <c r="I79" s="95">
        <v>1414</v>
      </c>
      <c r="J79" s="97">
        <v>14500</v>
      </c>
      <c r="K79" s="95">
        <v>205.03</v>
      </c>
      <c r="L79" s="96">
        <v>1.0490572247361758E-4</v>
      </c>
      <c r="M79" s="96">
        <v>2.2181871994581513E-3</v>
      </c>
      <c r="N79" s="96">
        <f>K79/'סכום נכסי הקרן'!$C$43</f>
        <v>3.1904036242677683E-4</v>
      </c>
    </row>
    <row r="80" spans="2:14" s="146" customFormat="1">
      <c r="B80" s="108" t="s">
        <v>1050</v>
      </c>
      <c r="C80" s="85" t="s">
        <v>1051</v>
      </c>
      <c r="D80" s="98" t="s">
        <v>134</v>
      </c>
      <c r="E80" s="98" t="s">
        <v>330</v>
      </c>
      <c r="F80" s="85" t="s">
        <v>824</v>
      </c>
      <c r="G80" s="98" t="s">
        <v>165</v>
      </c>
      <c r="H80" s="98" t="s">
        <v>178</v>
      </c>
      <c r="I80" s="95">
        <v>0.82</v>
      </c>
      <c r="J80" s="97">
        <v>1289</v>
      </c>
      <c r="K80" s="95">
        <v>1.057E-2</v>
      </c>
      <c r="L80" s="96">
        <v>3.8621582349684409E-9</v>
      </c>
      <c r="M80" s="96">
        <v>1.1435516118749773E-7</v>
      </c>
      <c r="N80" s="96">
        <f>K80/'סכום נכסי הקרן'!$C$43</f>
        <v>1.6447625376047558E-8</v>
      </c>
    </row>
    <row r="81" spans="2:14" s="146" customFormat="1">
      <c r="B81" s="108" t="s">
        <v>1052</v>
      </c>
      <c r="C81" s="85" t="s">
        <v>1053</v>
      </c>
      <c r="D81" s="98" t="s">
        <v>134</v>
      </c>
      <c r="E81" s="98" t="s">
        <v>330</v>
      </c>
      <c r="F81" s="85" t="s">
        <v>570</v>
      </c>
      <c r="G81" s="98" t="s">
        <v>375</v>
      </c>
      <c r="H81" s="98" t="s">
        <v>178</v>
      </c>
      <c r="I81" s="95">
        <v>112327</v>
      </c>
      <c r="J81" s="97">
        <v>655.5</v>
      </c>
      <c r="K81" s="95">
        <v>736.30349000000001</v>
      </c>
      <c r="L81" s="96">
        <v>2.7747553128713794E-4</v>
      </c>
      <c r="M81" s="96">
        <v>7.9659512092589528E-3</v>
      </c>
      <c r="N81" s="96">
        <f>K81/'סכום נכסי הקרן'!$C$43</f>
        <v>1.1457373667546245E-3</v>
      </c>
    </row>
    <row r="82" spans="2:14" s="146" customFormat="1">
      <c r="B82" s="108" t="s">
        <v>1054</v>
      </c>
      <c r="C82" s="85" t="s">
        <v>1055</v>
      </c>
      <c r="D82" s="98" t="s">
        <v>134</v>
      </c>
      <c r="E82" s="98" t="s">
        <v>330</v>
      </c>
      <c r="F82" s="85" t="s">
        <v>809</v>
      </c>
      <c r="G82" s="98" t="s">
        <v>375</v>
      </c>
      <c r="H82" s="98" t="s">
        <v>178</v>
      </c>
      <c r="I82" s="95">
        <v>34530</v>
      </c>
      <c r="J82" s="97">
        <v>645.29999999999995</v>
      </c>
      <c r="K82" s="95">
        <v>222.82209</v>
      </c>
      <c r="L82" s="96">
        <v>9.8628963153384744E-5</v>
      </c>
      <c r="M82" s="96">
        <v>2.4106770121177985E-3</v>
      </c>
      <c r="N82" s="96">
        <f>K82/'סכום נכסי הקרן'!$C$43</f>
        <v>3.4672604180018479E-4</v>
      </c>
    </row>
    <row r="83" spans="2:14" s="146" customFormat="1">
      <c r="B83" s="109"/>
      <c r="C83" s="85"/>
      <c r="D83" s="85"/>
      <c r="E83" s="85"/>
      <c r="F83" s="85"/>
      <c r="G83" s="85"/>
      <c r="H83" s="85"/>
      <c r="I83" s="95"/>
      <c r="J83" s="97"/>
      <c r="K83" s="85"/>
      <c r="L83" s="85"/>
      <c r="M83" s="96"/>
      <c r="N83" s="85"/>
    </row>
    <row r="84" spans="2:14" s="146" customFormat="1">
      <c r="B84" s="107" t="s">
        <v>34</v>
      </c>
      <c r="C84" s="83"/>
      <c r="D84" s="83"/>
      <c r="E84" s="83"/>
      <c r="F84" s="83"/>
      <c r="G84" s="83"/>
      <c r="H84" s="83"/>
      <c r="I84" s="92"/>
      <c r="J84" s="94"/>
      <c r="K84" s="92">
        <v>4356.3639999999987</v>
      </c>
      <c r="L84" s="83"/>
      <c r="M84" s="93">
        <v>4.7130814324636922E-2</v>
      </c>
      <c r="N84" s="93">
        <f>K84/'סכום נכסי הקרן'!$C$43</f>
        <v>6.7787931006338727E-3</v>
      </c>
    </row>
    <row r="85" spans="2:14" s="146" customFormat="1">
      <c r="B85" s="108" t="s">
        <v>1056</v>
      </c>
      <c r="C85" s="85" t="s">
        <v>1057</v>
      </c>
      <c r="D85" s="98" t="s">
        <v>134</v>
      </c>
      <c r="E85" s="98" t="s">
        <v>330</v>
      </c>
      <c r="F85" s="85" t="s">
        <v>1058</v>
      </c>
      <c r="G85" s="98" t="s">
        <v>1016</v>
      </c>
      <c r="H85" s="98" t="s">
        <v>178</v>
      </c>
      <c r="I85" s="95">
        <v>2803</v>
      </c>
      <c r="J85" s="97">
        <v>4429</v>
      </c>
      <c r="K85" s="95">
        <v>124.70547000000001</v>
      </c>
      <c r="L85" s="96">
        <v>4.9132443398653954E-4</v>
      </c>
      <c r="M85" s="96">
        <v>1.3491687911837903E-3</v>
      </c>
      <c r="N85" s="96">
        <f>K85/'סכום נכסי הקרן'!$C$43</f>
        <v>1.9405003338731673E-4</v>
      </c>
    </row>
    <row r="86" spans="2:14" s="146" customFormat="1">
      <c r="B86" s="108" t="s">
        <v>1059</v>
      </c>
      <c r="C86" s="85" t="s">
        <v>1060</v>
      </c>
      <c r="D86" s="98" t="s">
        <v>134</v>
      </c>
      <c r="E86" s="98" t="s">
        <v>330</v>
      </c>
      <c r="F86" s="85" t="s">
        <v>1061</v>
      </c>
      <c r="G86" s="98" t="s">
        <v>718</v>
      </c>
      <c r="H86" s="98" t="s">
        <v>178</v>
      </c>
      <c r="I86" s="95">
        <v>2300</v>
      </c>
      <c r="J86" s="97">
        <v>1092</v>
      </c>
      <c r="K86" s="95">
        <v>25.116</v>
      </c>
      <c r="L86" s="96">
        <v>2.438187184506529E-4</v>
      </c>
      <c r="M86" s="96">
        <v>2.7172603863625291E-4</v>
      </c>
      <c r="N86" s="96">
        <f>K86/'סכום נכסי הקרן'!$C$43</f>
        <v>3.9082172085601753E-5</v>
      </c>
    </row>
    <row r="87" spans="2:14" s="146" customFormat="1">
      <c r="B87" s="108" t="s">
        <v>1062</v>
      </c>
      <c r="C87" s="85" t="s">
        <v>1063</v>
      </c>
      <c r="D87" s="98" t="s">
        <v>134</v>
      </c>
      <c r="E87" s="98" t="s">
        <v>330</v>
      </c>
      <c r="F87" s="85" t="s">
        <v>1064</v>
      </c>
      <c r="G87" s="98" t="s">
        <v>587</v>
      </c>
      <c r="H87" s="98" t="s">
        <v>178</v>
      </c>
      <c r="I87" s="95">
        <v>5282</v>
      </c>
      <c r="J87" s="97">
        <v>1977</v>
      </c>
      <c r="K87" s="95">
        <v>104.42514</v>
      </c>
      <c r="L87" s="96">
        <v>4.0473576087947654E-4</v>
      </c>
      <c r="M87" s="96">
        <v>1.1297591028123952E-3</v>
      </c>
      <c r="N87" s="96">
        <f>K87/'סכום נכסי הקרן'!$C$43</f>
        <v>1.6249248652424968E-4</v>
      </c>
    </row>
    <row r="88" spans="2:14" s="146" customFormat="1">
      <c r="B88" s="108" t="s">
        <v>1065</v>
      </c>
      <c r="C88" s="85" t="s">
        <v>1066</v>
      </c>
      <c r="D88" s="98" t="s">
        <v>134</v>
      </c>
      <c r="E88" s="98" t="s">
        <v>330</v>
      </c>
      <c r="F88" s="85" t="s">
        <v>616</v>
      </c>
      <c r="G88" s="98" t="s">
        <v>375</v>
      </c>
      <c r="H88" s="98" t="s">
        <v>178</v>
      </c>
      <c r="I88" s="95">
        <v>32886.92</v>
      </c>
      <c r="J88" s="97">
        <v>336.7</v>
      </c>
      <c r="K88" s="95">
        <v>110.73026</v>
      </c>
      <c r="L88" s="96">
        <v>1.5620247421768276E-4</v>
      </c>
      <c r="M88" s="96">
        <v>1.1979732006275811E-3</v>
      </c>
      <c r="N88" s="96">
        <f>K88/'סכום נכסי הקרן'!$C$43</f>
        <v>1.7230367400873644E-4</v>
      </c>
    </row>
    <row r="89" spans="2:14" s="146" customFormat="1">
      <c r="B89" s="108" t="s">
        <v>1067</v>
      </c>
      <c r="C89" s="85" t="s">
        <v>1068</v>
      </c>
      <c r="D89" s="98" t="s">
        <v>134</v>
      </c>
      <c r="E89" s="98" t="s">
        <v>330</v>
      </c>
      <c r="F89" s="85" t="s">
        <v>1069</v>
      </c>
      <c r="G89" s="98" t="s">
        <v>1009</v>
      </c>
      <c r="H89" s="98" t="s">
        <v>178</v>
      </c>
      <c r="I89" s="95">
        <v>6931.7</v>
      </c>
      <c r="J89" s="97">
        <v>257</v>
      </c>
      <c r="K89" s="95">
        <v>17.81447</v>
      </c>
      <c r="L89" s="96">
        <v>3.8489327356013036E-4</v>
      </c>
      <c r="M89" s="96">
        <v>1.9273193834624814E-4</v>
      </c>
      <c r="N89" s="96">
        <f>K89/'סכום נכסי הקרן'!$C$43</f>
        <v>2.7720504146909931E-5</v>
      </c>
    </row>
    <row r="90" spans="2:14" s="146" customFormat="1">
      <c r="B90" s="108" t="s">
        <v>1070</v>
      </c>
      <c r="C90" s="85" t="s">
        <v>1071</v>
      </c>
      <c r="D90" s="98" t="s">
        <v>134</v>
      </c>
      <c r="E90" s="98" t="s">
        <v>330</v>
      </c>
      <c r="F90" s="85" t="s">
        <v>1072</v>
      </c>
      <c r="G90" s="98" t="s">
        <v>1009</v>
      </c>
      <c r="H90" s="98" t="s">
        <v>178</v>
      </c>
      <c r="I90" s="95">
        <v>7872.5</v>
      </c>
      <c r="J90" s="97">
        <v>59.1</v>
      </c>
      <c r="K90" s="95">
        <v>4.652639999999999</v>
      </c>
      <c r="L90" s="96">
        <v>2.9699138391118922E-4</v>
      </c>
      <c r="M90" s="96">
        <v>5.0336177591996156E-5</v>
      </c>
      <c r="N90" s="96">
        <f>K90/'סכום נכסי הקרן'!$C$43</f>
        <v>7.2398183282510793E-6</v>
      </c>
    </row>
    <row r="91" spans="2:14" s="146" customFormat="1">
      <c r="B91" s="108" t="s">
        <v>1073</v>
      </c>
      <c r="C91" s="85" t="s">
        <v>1074</v>
      </c>
      <c r="D91" s="98" t="s">
        <v>134</v>
      </c>
      <c r="E91" s="98" t="s">
        <v>330</v>
      </c>
      <c r="F91" s="85" t="s">
        <v>1075</v>
      </c>
      <c r="G91" s="98" t="s">
        <v>165</v>
      </c>
      <c r="H91" s="98" t="s">
        <v>178</v>
      </c>
      <c r="I91" s="95">
        <v>36</v>
      </c>
      <c r="J91" s="97">
        <v>3405</v>
      </c>
      <c r="K91" s="95">
        <v>1.2258000000000002</v>
      </c>
      <c r="L91" s="96">
        <v>3.5874439461883409E-6</v>
      </c>
      <c r="M91" s="96">
        <v>1.3261736668271972E-5</v>
      </c>
      <c r="N91" s="96">
        <f>K91/'סכום נכסי הקרן'!$C$43</f>
        <v>1.9074266022667081E-6</v>
      </c>
    </row>
    <row r="92" spans="2:14" s="146" customFormat="1">
      <c r="B92" s="108" t="s">
        <v>1076</v>
      </c>
      <c r="C92" s="85" t="s">
        <v>1077</v>
      </c>
      <c r="D92" s="98" t="s">
        <v>134</v>
      </c>
      <c r="E92" s="98" t="s">
        <v>330</v>
      </c>
      <c r="F92" s="85" t="s">
        <v>1078</v>
      </c>
      <c r="G92" s="98" t="s">
        <v>1009</v>
      </c>
      <c r="H92" s="98" t="s">
        <v>178</v>
      </c>
      <c r="I92" s="95">
        <v>78906</v>
      </c>
      <c r="J92" s="97">
        <v>125.2</v>
      </c>
      <c r="K92" s="95">
        <v>98.790309999999991</v>
      </c>
      <c r="L92" s="96">
        <v>3.0013970840430364E-4</v>
      </c>
      <c r="M92" s="96">
        <v>1.0687967666804985E-3</v>
      </c>
      <c r="N92" s="96">
        <f>K92/'סכום נכסי הקרן'!$C$43</f>
        <v>1.5372431501074787E-4</v>
      </c>
    </row>
    <row r="93" spans="2:14" s="146" customFormat="1">
      <c r="B93" s="108" t="s">
        <v>1079</v>
      </c>
      <c r="C93" s="85" t="s">
        <v>1080</v>
      </c>
      <c r="D93" s="98" t="s">
        <v>134</v>
      </c>
      <c r="E93" s="98" t="s">
        <v>330</v>
      </c>
      <c r="F93" s="85" t="s">
        <v>1081</v>
      </c>
      <c r="G93" s="98" t="s">
        <v>206</v>
      </c>
      <c r="H93" s="98" t="s">
        <v>178</v>
      </c>
      <c r="I93" s="95">
        <v>7811</v>
      </c>
      <c r="J93" s="97">
        <v>1861</v>
      </c>
      <c r="K93" s="95">
        <v>145.36270999999999</v>
      </c>
      <c r="L93" s="96">
        <v>2.3258721007964064E-4</v>
      </c>
      <c r="M93" s="96">
        <v>1.5726562093378892E-3</v>
      </c>
      <c r="N93" s="96">
        <f>K93/'סכום נכסי הקרן'!$C$43</f>
        <v>2.2619407736301252E-4</v>
      </c>
    </row>
    <row r="94" spans="2:14" s="146" customFormat="1">
      <c r="B94" s="108" t="s">
        <v>1082</v>
      </c>
      <c r="C94" s="85" t="s">
        <v>1083</v>
      </c>
      <c r="D94" s="98" t="s">
        <v>134</v>
      </c>
      <c r="E94" s="98" t="s">
        <v>330</v>
      </c>
      <c r="F94" s="85" t="s">
        <v>838</v>
      </c>
      <c r="G94" s="98" t="s">
        <v>587</v>
      </c>
      <c r="H94" s="98" t="s">
        <v>178</v>
      </c>
      <c r="I94" s="95">
        <v>1657</v>
      </c>
      <c r="J94" s="97">
        <v>3707</v>
      </c>
      <c r="K94" s="95">
        <v>61.424990000000015</v>
      </c>
      <c r="L94" s="96">
        <v>1.0435940143427732E-4</v>
      </c>
      <c r="M94" s="96">
        <v>6.6454726891111053E-4</v>
      </c>
      <c r="N94" s="96">
        <f>K94/'סכום נכסי הקרן'!$C$43</f>
        <v>9.5581383561728282E-5</v>
      </c>
    </row>
    <row r="95" spans="2:14" s="146" customFormat="1">
      <c r="B95" s="108" t="s">
        <v>1084</v>
      </c>
      <c r="C95" s="85" t="s">
        <v>1085</v>
      </c>
      <c r="D95" s="98" t="s">
        <v>134</v>
      </c>
      <c r="E95" s="98" t="s">
        <v>330</v>
      </c>
      <c r="F95" s="85" t="s">
        <v>1086</v>
      </c>
      <c r="G95" s="98" t="s">
        <v>1087</v>
      </c>
      <c r="H95" s="98" t="s">
        <v>178</v>
      </c>
      <c r="I95" s="95">
        <v>24874</v>
      </c>
      <c r="J95" s="97">
        <v>421.2</v>
      </c>
      <c r="K95" s="95">
        <v>104.76929</v>
      </c>
      <c r="L95" s="96">
        <v>1.2885855584754884E-3</v>
      </c>
      <c r="M95" s="96">
        <v>1.1334824073273126E-3</v>
      </c>
      <c r="N95" s="96">
        <f>K95/'סכום נכסי הקרן'!$C$43</f>
        <v>1.6302800689067982E-4</v>
      </c>
    </row>
    <row r="96" spans="2:14" s="146" customFormat="1">
      <c r="B96" s="108" t="s">
        <v>1088</v>
      </c>
      <c r="C96" s="85" t="s">
        <v>1089</v>
      </c>
      <c r="D96" s="98" t="s">
        <v>134</v>
      </c>
      <c r="E96" s="98" t="s">
        <v>330</v>
      </c>
      <c r="F96" s="85" t="s">
        <v>1090</v>
      </c>
      <c r="G96" s="98" t="s">
        <v>165</v>
      </c>
      <c r="H96" s="98" t="s">
        <v>178</v>
      </c>
      <c r="I96" s="95">
        <v>2093</v>
      </c>
      <c r="J96" s="97">
        <v>3783</v>
      </c>
      <c r="K96" s="95">
        <v>79.178190000000001</v>
      </c>
      <c r="L96" s="96">
        <v>9.6753658205891321E-5</v>
      </c>
      <c r="M96" s="96">
        <v>8.5661633680078728E-4</v>
      </c>
      <c r="N96" s="96">
        <f>K96/'סכום נכסי הקרן'!$C$43</f>
        <v>1.2320654749985952E-4</v>
      </c>
    </row>
    <row r="97" spans="2:14" s="146" customFormat="1">
      <c r="B97" s="108" t="s">
        <v>1091</v>
      </c>
      <c r="C97" s="85" t="s">
        <v>1092</v>
      </c>
      <c r="D97" s="98" t="s">
        <v>134</v>
      </c>
      <c r="E97" s="98" t="s">
        <v>330</v>
      </c>
      <c r="F97" s="85" t="s">
        <v>1093</v>
      </c>
      <c r="G97" s="98" t="s">
        <v>375</v>
      </c>
      <c r="H97" s="98" t="s">
        <v>178</v>
      </c>
      <c r="I97" s="95">
        <v>0.08</v>
      </c>
      <c r="J97" s="97">
        <v>635.9</v>
      </c>
      <c r="K97" s="95">
        <v>5.1000000000000004E-4</v>
      </c>
      <c r="L97" s="96">
        <v>2.2286998765049541E-9</v>
      </c>
      <c r="M97" s="96">
        <v>5.5176094801914709E-9</v>
      </c>
      <c r="N97" s="96">
        <f>K97/'סכום נכסי הקרן'!$C$43</f>
        <v>7.9359403422746039E-10</v>
      </c>
    </row>
    <row r="98" spans="2:14" s="146" customFormat="1">
      <c r="B98" s="108" t="s">
        <v>1094</v>
      </c>
      <c r="C98" s="85" t="s">
        <v>1095</v>
      </c>
      <c r="D98" s="98" t="s">
        <v>134</v>
      </c>
      <c r="E98" s="98" t="s">
        <v>330</v>
      </c>
      <c r="F98" s="85" t="s">
        <v>1096</v>
      </c>
      <c r="G98" s="98" t="s">
        <v>203</v>
      </c>
      <c r="H98" s="98" t="s">
        <v>178</v>
      </c>
      <c r="I98" s="95">
        <v>6213</v>
      </c>
      <c r="J98" s="97">
        <v>1702</v>
      </c>
      <c r="K98" s="95">
        <v>105.74526</v>
      </c>
      <c r="L98" s="96">
        <v>2.0888409998639379E-4</v>
      </c>
      <c r="M98" s="96">
        <v>1.1440412726692391E-3</v>
      </c>
      <c r="N98" s="96">
        <f>K98/'סכום נכסי הקרן'!$C$43</f>
        <v>1.6454668134084646E-4</v>
      </c>
    </row>
    <row r="99" spans="2:14" s="146" customFormat="1">
      <c r="B99" s="108" t="s">
        <v>1097</v>
      </c>
      <c r="C99" s="85" t="s">
        <v>1098</v>
      </c>
      <c r="D99" s="98" t="s">
        <v>134</v>
      </c>
      <c r="E99" s="98" t="s">
        <v>330</v>
      </c>
      <c r="F99" s="85" t="s">
        <v>1099</v>
      </c>
      <c r="G99" s="98" t="s">
        <v>587</v>
      </c>
      <c r="H99" s="98" t="s">
        <v>178</v>
      </c>
      <c r="I99" s="95">
        <v>2812</v>
      </c>
      <c r="J99" s="97">
        <v>2037</v>
      </c>
      <c r="K99" s="95">
        <v>57.280439999999984</v>
      </c>
      <c r="L99" s="96">
        <v>4.2270395240221213E-4</v>
      </c>
      <c r="M99" s="96">
        <v>6.1970803681086009E-4</v>
      </c>
      <c r="N99" s="96">
        <f>K99/'סכום נכסי הקרן'!$C$43</f>
        <v>8.9132187180243093E-5</v>
      </c>
    </row>
    <row r="100" spans="2:14" s="146" customFormat="1">
      <c r="B100" s="108" t="s">
        <v>1100</v>
      </c>
      <c r="C100" s="85" t="s">
        <v>1101</v>
      </c>
      <c r="D100" s="98" t="s">
        <v>134</v>
      </c>
      <c r="E100" s="98" t="s">
        <v>330</v>
      </c>
      <c r="F100" s="85" t="s">
        <v>1102</v>
      </c>
      <c r="G100" s="98" t="s">
        <v>1087</v>
      </c>
      <c r="H100" s="98" t="s">
        <v>178</v>
      </c>
      <c r="I100" s="95">
        <v>997</v>
      </c>
      <c r="J100" s="97">
        <v>12980</v>
      </c>
      <c r="K100" s="95">
        <v>129.41060000000002</v>
      </c>
      <c r="L100" s="96">
        <v>2.1768383093848369E-4</v>
      </c>
      <c r="M100" s="96">
        <v>1.4000728497985616E-3</v>
      </c>
      <c r="N100" s="96">
        <f>K100/'סכום נכסי הקרן'!$C$43</f>
        <v>2.0137152965842391E-4</v>
      </c>
    </row>
    <row r="101" spans="2:14" s="146" customFormat="1">
      <c r="B101" s="108" t="s">
        <v>1103</v>
      </c>
      <c r="C101" s="85" t="s">
        <v>1104</v>
      </c>
      <c r="D101" s="98" t="s">
        <v>134</v>
      </c>
      <c r="E101" s="98" t="s">
        <v>330</v>
      </c>
      <c r="F101" s="85" t="s">
        <v>695</v>
      </c>
      <c r="G101" s="98" t="s">
        <v>375</v>
      </c>
      <c r="H101" s="98" t="s">
        <v>178</v>
      </c>
      <c r="I101" s="95">
        <v>0.9</v>
      </c>
      <c r="J101" s="97">
        <v>103.7</v>
      </c>
      <c r="K101" s="95">
        <v>9.3000000000000005E-4</v>
      </c>
      <c r="L101" s="96">
        <v>4.3786515186601123E-9</v>
      </c>
      <c r="M101" s="96">
        <v>1.0061523169760918E-8</v>
      </c>
      <c r="N101" s="96">
        <f>K101/'סכום נכסי הקרן'!$C$43</f>
        <v>1.4471420624147806E-9</v>
      </c>
    </row>
    <row r="102" spans="2:14" s="146" customFormat="1">
      <c r="B102" s="108" t="s">
        <v>1105</v>
      </c>
      <c r="C102" s="85" t="s">
        <v>1106</v>
      </c>
      <c r="D102" s="98" t="s">
        <v>134</v>
      </c>
      <c r="E102" s="98" t="s">
        <v>330</v>
      </c>
      <c r="F102" s="85" t="s">
        <v>1107</v>
      </c>
      <c r="G102" s="98" t="s">
        <v>375</v>
      </c>
      <c r="H102" s="98" t="s">
        <v>178</v>
      </c>
      <c r="I102" s="95">
        <v>793</v>
      </c>
      <c r="J102" s="97">
        <v>6501</v>
      </c>
      <c r="K102" s="95">
        <v>51.552930000000003</v>
      </c>
      <c r="L102" s="96">
        <v>6.2730721298875572E-5</v>
      </c>
      <c r="M102" s="96">
        <v>5.5774301039146533E-4</v>
      </c>
      <c r="N102" s="96">
        <f>K102/'סכום נכסי הקרן'!$C$43</f>
        <v>8.0219799401854647E-5</v>
      </c>
    </row>
    <row r="103" spans="2:14" s="146" customFormat="1">
      <c r="B103" s="108" t="s">
        <v>1108</v>
      </c>
      <c r="C103" s="85" t="s">
        <v>1109</v>
      </c>
      <c r="D103" s="98" t="s">
        <v>134</v>
      </c>
      <c r="E103" s="98" t="s">
        <v>330</v>
      </c>
      <c r="F103" s="85" t="s">
        <v>1110</v>
      </c>
      <c r="G103" s="98" t="s">
        <v>949</v>
      </c>
      <c r="H103" s="98" t="s">
        <v>178</v>
      </c>
      <c r="I103" s="95">
        <v>480</v>
      </c>
      <c r="J103" s="97">
        <v>13890</v>
      </c>
      <c r="K103" s="95">
        <v>66.671999999999997</v>
      </c>
      <c r="L103" s="96">
        <v>3.0361856399804924E-4</v>
      </c>
      <c r="M103" s="96">
        <v>7.2131384169279555E-4</v>
      </c>
      <c r="N103" s="96">
        <f>K103/'סכום נכסי הקרן'!$C$43</f>
        <v>1.0374608127453575E-4</v>
      </c>
    </row>
    <row r="104" spans="2:14" s="146" customFormat="1">
      <c r="B104" s="108" t="s">
        <v>1111</v>
      </c>
      <c r="C104" s="85" t="s">
        <v>1112</v>
      </c>
      <c r="D104" s="98" t="s">
        <v>134</v>
      </c>
      <c r="E104" s="98" t="s">
        <v>330</v>
      </c>
      <c r="F104" s="85" t="s">
        <v>1113</v>
      </c>
      <c r="G104" s="98" t="s">
        <v>1009</v>
      </c>
      <c r="H104" s="98" t="s">
        <v>178</v>
      </c>
      <c r="I104" s="95">
        <v>5265.38</v>
      </c>
      <c r="J104" s="97">
        <v>266</v>
      </c>
      <c r="K104" s="95">
        <v>14.00592</v>
      </c>
      <c r="L104" s="96">
        <v>3.2257295764331542E-4</v>
      </c>
      <c r="M104" s="96">
        <v>1.5152783719765358E-4</v>
      </c>
      <c r="N104" s="96">
        <f>K104/'סכום נכסי הקרן'!$C$43</f>
        <v>2.1794146187974651E-5</v>
      </c>
    </row>
    <row r="105" spans="2:14" s="146" customFormat="1">
      <c r="B105" s="108" t="s">
        <v>1114</v>
      </c>
      <c r="C105" s="85" t="s">
        <v>1115</v>
      </c>
      <c r="D105" s="98" t="s">
        <v>134</v>
      </c>
      <c r="E105" s="98" t="s">
        <v>330</v>
      </c>
      <c r="F105" s="85" t="s">
        <v>1116</v>
      </c>
      <c r="G105" s="98" t="s">
        <v>1016</v>
      </c>
      <c r="H105" s="98" t="s">
        <v>178</v>
      </c>
      <c r="I105" s="95">
        <v>10019</v>
      </c>
      <c r="J105" s="97">
        <v>3175</v>
      </c>
      <c r="K105" s="95">
        <v>318.10325</v>
      </c>
      <c r="L105" s="96">
        <v>4.0512353700222656E-4</v>
      </c>
      <c r="M105" s="96">
        <v>3.4415088389798381E-3</v>
      </c>
      <c r="N105" s="96">
        <f>K105/'סכום נכסי הקרן'!$C$43</f>
        <v>4.949898852320909E-4</v>
      </c>
    </row>
    <row r="106" spans="2:14" s="146" customFormat="1">
      <c r="B106" s="108" t="s">
        <v>1117</v>
      </c>
      <c r="C106" s="85" t="s">
        <v>1118</v>
      </c>
      <c r="D106" s="98" t="s">
        <v>134</v>
      </c>
      <c r="E106" s="98" t="s">
        <v>330</v>
      </c>
      <c r="F106" s="85" t="s">
        <v>1119</v>
      </c>
      <c r="G106" s="98" t="s">
        <v>375</v>
      </c>
      <c r="H106" s="98" t="s">
        <v>178</v>
      </c>
      <c r="I106" s="95">
        <v>1.3</v>
      </c>
      <c r="J106" s="97">
        <v>895.7</v>
      </c>
      <c r="K106" s="95">
        <v>1.1640000000000001E-2</v>
      </c>
      <c r="L106" s="96">
        <v>1.5740862205485138E-8</v>
      </c>
      <c r="M106" s="96">
        <v>1.2593132225378181E-7</v>
      </c>
      <c r="N106" s="96">
        <f>K106/'סכום נכסי הקרן'!$C$43</f>
        <v>1.811261678119145E-8</v>
      </c>
    </row>
    <row r="107" spans="2:14" s="146" customFormat="1">
      <c r="B107" s="108" t="s">
        <v>1120</v>
      </c>
      <c r="C107" s="85" t="s">
        <v>1121</v>
      </c>
      <c r="D107" s="98" t="s">
        <v>134</v>
      </c>
      <c r="E107" s="98" t="s">
        <v>330</v>
      </c>
      <c r="F107" s="85" t="s">
        <v>1122</v>
      </c>
      <c r="G107" s="98" t="s">
        <v>942</v>
      </c>
      <c r="H107" s="98" t="s">
        <v>178</v>
      </c>
      <c r="I107" s="95">
        <v>0.7</v>
      </c>
      <c r="J107" s="97">
        <v>315.8</v>
      </c>
      <c r="K107" s="95">
        <v>2.2100000000000002E-3</v>
      </c>
      <c r="L107" s="96">
        <v>1.2406156069337012E-8</v>
      </c>
      <c r="M107" s="96">
        <v>2.3909641080829709E-8</v>
      </c>
      <c r="N107" s="96">
        <f>K107/'סכום נכסי הקרן'!$C$43</f>
        <v>3.4389074816523284E-9</v>
      </c>
    </row>
    <row r="108" spans="2:14" s="146" customFormat="1">
      <c r="B108" s="108" t="s">
        <v>1123</v>
      </c>
      <c r="C108" s="85" t="s">
        <v>1124</v>
      </c>
      <c r="D108" s="98" t="s">
        <v>134</v>
      </c>
      <c r="E108" s="98" t="s">
        <v>330</v>
      </c>
      <c r="F108" s="85" t="s">
        <v>1125</v>
      </c>
      <c r="G108" s="98" t="s">
        <v>201</v>
      </c>
      <c r="H108" s="98" t="s">
        <v>178</v>
      </c>
      <c r="I108" s="95">
        <v>3852</v>
      </c>
      <c r="J108" s="97">
        <v>2002</v>
      </c>
      <c r="K108" s="95">
        <v>77.117039999999989</v>
      </c>
      <c r="L108" s="96">
        <v>6.3853657760308091E-4</v>
      </c>
      <c r="M108" s="96">
        <v>8.3431708036922506E-4</v>
      </c>
      <c r="N108" s="96">
        <f>K108/'סכום נכסי הקרן'!$C$43</f>
        <v>1.1999926055153024E-4</v>
      </c>
    </row>
    <row r="109" spans="2:14" s="146" customFormat="1">
      <c r="B109" s="108" t="s">
        <v>1126</v>
      </c>
      <c r="C109" s="85" t="s">
        <v>1127</v>
      </c>
      <c r="D109" s="98" t="s">
        <v>134</v>
      </c>
      <c r="E109" s="98" t="s">
        <v>330</v>
      </c>
      <c r="F109" s="85" t="s">
        <v>1128</v>
      </c>
      <c r="G109" s="98" t="s">
        <v>587</v>
      </c>
      <c r="H109" s="98" t="s">
        <v>178</v>
      </c>
      <c r="I109" s="95">
        <v>370</v>
      </c>
      <c r="J109" s="97">
        <v>697.8</v>
      </c>
      <c r="K109" s="95">
        <v>2.5818600000000003</v>
      </c>
      <c r="L109" s="96">
        <v>3.6706174415042471E-5</v>
      </c>
      <c r="M109" s="96">
        <v>2.7932735710837554E-5</v>
      </c>
      <c r="N109" s="96">
        <f>K109/'סכום נכסי הקרן'!$C$43</f>
        <v>4.0175464572755114E-6</v>
      </c>
    </row>
    <row r="110" spans="2:14" s="146" customFormat="1">
      <c r="B110" s="108" t="s">
        <v>1129</v>
      </c>
      <c r="C110" s="85" t="s">
        <v>1130</v>
      </c>
      <c r="D110" s="98" t="s">
        <v>134</v>
      </c>
      <c r="E110" s="98" t="s">
        <v>330</v>
      </c>
      <c r="F110" s="85" t="s">
        <v>1131</v>
      </c>
      <c r="G110" s="98" t="s">
        <v>428</v>
      </c>
      <c r="H110" s="98" t="s">
        <v>178</v>
      </c>
      <c r="I110" s="95">
        <v>7867.5</v>
      </c>
      <c r="J110" s="97">
        <v>688</v>
      </c>
      <c r="K110" s="95">
        <v>54.128410000000002</v>
      </c>
      <c r="L110" s="96">
        <v>2.987811778681284E-4</v>
      </c>
      <c r="M110" s="96">
        <v>5.856067218895899E-4</v>
      </c>
      <c r="N110" s="96">
        <f>K110/'סכום נכסי הקרן'!$C$43</f>
        <v>8.4227418153368639E-5</v>
      </c>
    </row>
    <row r="111" spans="2:14" s="146" customFormat="1">
      <c r="B111" s="108" t="s">
        <v>1132</v>
      </c>
      <c r="C111" s="85" t="s">
        <v>1133</v>
      </c>
      <c r="D111" s="98" t="s">
        <v>134</v>
      </c>
      <c r="E111" s="98" t="s">
        <v>330</v>
      </c>
      <c r="F111" s="85" t="s">
        <v>1134</v>
      </c>
      <c r="G111" s="98" t="s">
        <v>165</v>
      </c>
      <c r="H111" s="98" t="s">
        <v>178</v>
      </c>
      <c r="I111" s="95">
        <v>5602</v>
      </c>
      <c r="J111" s="97">
        <v>481.1</v>
      </c>
      <c r="K111" s="95">
        <v>26.951230000000002</v>
      </c>
      <c r="L111" s="96">
        <v>1.3900747866190538E-4</v>
      </c>
      <c r="M111" s="96">
        <v>2.9158110225651132E-4</v>
      </c>
      <c r="N111" s="96">
        <f>K111/'סכום נכסי הקרן'!$C$43</f>
        <v>4.1937912437435607E-5</v>
      </c>
    </row>
    <row r="112" spans="2:14" s="146" customFormat="1">
      <c r="B112" s="108" t="s">
        <v>1135</v>
      </c>
      <c r="C112" s="85" t="s">
        <v>1136</v>
      </c>
      <c r="D112" s="98" t="s">
        <v>134</v>
      </c>
      <c r="E112" s="98" t="s">
        <v>330</v>
      </c>
      <c r="F112" s="85" t="s">
        <v>1137</v>
      </c>
      <c r="G112" s="98" t="s">
        <v>428</v>
      </c>
      <c r="H112" s="98" t="s">
        <v>178</v>
      </c>
      <c r="I112" s="95">
        <v>8108</v>
      </c>
      <c r="J112" s="97">
        <v>2021</v>
      </c>
      <c r="K112" s="95">
        <v>163.86268000000001</v>
      </c>
      <c r="L112" s="96">
        <v>5.3413204563680064E-4</v>
      </c>
      <c r="M112" s="96">
        <v>1.772804463956042E-3</v>
      </c>
      <c r="N112" s="96">
        <f>K112/'סכום נכסי הקרן'!$C$43</f>
        <v>2.5498126525592822E-4</v>
      </c>
    </row>
    <row r="113" spans="2:14" s="146" customFormat="1">
      <c r="B113" s="108" t="s">
        <v>1138</v>
      </c>
      <c r="C113" s="85" t="s">
        <v>1139</v>
      </c>
      <c r="D113" s="98" t="s">
        <v>134</v>
      </c>
      <c r="E113" s="98" t="s">
        <v>330</v>
      </c>
      <c r="F113" s="85" t="s">
        <v>1140</v>
      </c>
      <c r="G113" s="98" t="s">
        <v>375</v>
      </c>
      <c r="H113" s="98" t="s">
        <v>178</v>
      </c>
      <c r="I113" s="95">
        <v>2325</v>
      </c>
      <c r="J113" s="97">
        <v>4445</v>
      </c>
      <c r="K113" s="95">
        <v>103.34625</v>
      </c>
      <c r="L113" s="96">
        <v>1.2963331057548548E-4</v>
      </c>
      <c r="M113" s="96">
        <v>1.1180867622396819E-3</v>
      </c>
      <c r="N113" s="96">
        <f>K113/'סכום נכסי הקרן'!$C$43</f>
        <v>1.608136616858425E-4</v>
      </c>
    </row>
    <row r="114" spans="2:14" s="146" customFormat="1">
      <c r="B114" s="108" t="s">
        <v>1141</v>
      </c>
      <c r="C114" s="85" t="s">
        <v>1142</v>
      </c>
      <c r="D114" s="98" t="s">
        <v>134</v>
      </c>
      <c r="E114" s="98" t="s">
        <v>330</v>
      </c>
      <c r="F114" s="85" t="s">
        <v>1143</v>
      </c>
      <c r="G114" s="98" t="s">
        <v>587</v>
      </c>
      <c r="H114" s="98" t="s">
        <v>178</v>
      </c>
      <c r="I114" s="95">
        <v>2166</v>
      </c>
      <c r="J114" s="97">
        <v>12840</v>
      </c>
      <c r="K114" s="95">
        <v>278.11440000000005</v>
      </c>
      <c r="L114" s="96">
        <v>4.4983396017951821E-4</v>
      </c>
      <c r="M114" s="96">
        <v>3.0088757843485551E-3</v>
      </c>
      <c r="N114" s="96">
        <f>K114/'סכום נכסי הקרן'!$C$43</f>
        <v>4.3276456602499926E-4</v>
      </c>
    </row>
    <row r="115" spans="2:14" s="146" customFormat="1">
      <c r="B115" s="108" t="s">
        <v>1144</v>
      </c>
      <c r="C115" s="85" t="s">
        <v>1145</v>
      </c>
      <c r="D115" s="98" t="s">
        <v>134</v>
      </c>
      <c r="E115" s="98" t="s">
        <v>330</v>
      </c>
      <c r="F115" s="85" t="s">
        <v>1146</v>
      </c>
      <c r="G115" s="98" t="s">
        <v>949</v>
      </c>
      <c r="H115" s="98" t="s">
        <v>178</v>
      </c>
      <c r="I115" s="95">
        <v>5677</v>
      </c>
      <c r="J115" s="97">
        <v>2956</v>
      </c>
      <c r="K115" s="95">
        <v>167.81211999999999</v>
      </c>
      <c r="L115" s="96">
        <v>4.0798301376340795E-4</v>
      </c>
      <c r="M115" s="96">
        <v>1.8155328317706445E-3</v>
      </c>
      <c r="N115" s="96">
        <f>K115/'סכום נכסי הקרן'!$C$43</f>
        <v>2.6112685745698566E-4</v>
      </c>
    </row>
    <row r="116" spans="2:14" s="146" customFormat="1">
      <c r="B116" s="108" t="s">
        <v>1147</v>
      </c>
      <c r="C116" s="85" t="s">
        <v>1148</v>
      </c>
      <c r="D116" s="98" t="s">
        <v>134</v>
      </c>
      <c r="E116" s="98" t="s">
        <v>330</v>
      </c>
      <c r="F116" s="85" t="s">
        <v>1149</v>
      </c>
      <c r="G116" s="98" t="s">
        <v>986</v>
      </c>
      <c r="H116" s="98" t="s">
        <v>178</v>
      </c>
      <c r="I116" s="95">
        <v>1050</v>
      </c>
      <c r="J116" s="97">
        <v>12970</v>
      </c>
      <c r="K116" s="95">
        <v>136.185</v>
      </c>
      <c r="L116" s="96">
        <v>1.5491325079260257E-4</v>
      </c>
      <c r="M116" s="96">
        <v>1.473364013842893E-3</v>
      </c>
      <c r="N116" s="96">
        <f>K116/'סכום נכסי הקרן'!$C$43</f>
        <v>2.119129481397386E-4</v>
      </c>
    </row>
    <row r="117" spans="2:14" s="146" customFormat="1">
      <c r="B117" s="108" t="s">
        <v>1150</v>
      </c>
      <c r="C117" s="85" t="s">
        <v>1151</v>
      </c>
      <c r="D117" s="98" t="s">
        <v>134</v>
      </c>
      <c r="E117" s="98" t="s">
        <v>330</v>
      </c>
      <c r="F117" s="85" t="s">
        <v>1152</v>
      </c>
      <c r="G117" s="98" t="s">
        <v>424</v>
      </c>
      <c r="H117" s="98" t="s">
        <v>178</v>
      </c>
      <c r="I117" s="95">
        <v>4704</v>
      </c>
      <c r="J117" s="97">
        <v>1450</v>
      </c>
      <c r="K117" s="95">
        <v>68.207999999999998</v>
      </c>
      <c r="L117" s="96">
        <v>3.2945774574840873E-4</v>
      </c>
      <c r="M117" s="96">
        <v>7.3793158318607814E-4</v>
      </c>
      <c r="N117" s="96">
        <f>K117/'סכום נכסי הקרן'!$C$43</f>
        <v>1.0613619977762081E-4</v>
      </c>
    </row>
    <row r="118" spans="2:14" s="146" customFormat="1">
      <c r="B118" s="108" t="s">
        <v>1153</v>
      </c>
      <c r="C118" s="85" t="s">
        <v>1154</v>
      </c>
      <c r="D118" s="98" t="s">
        <v>134</v>
      </c>
      <c r="E118" s="98" t="s">
        <v>330</v>
      </c>
      <c r="F118" s="85" t="s">
        <v>1155</v>
      </c>
      <c r="G118" s="98" t="s">
        <v>949</v>
      </c>
      <c r="H118" s="98" t="s">
        <v>178</v>
      </c>
      <c r="I118" s="95">
        <v>4422</v>
      </c>
      <c r="J118" s="97">
        <v>1169</v>
      </c>
      <c r="K118" s="95">
        <v>51.693179999999998</v>
      </c>
      <c r="L118" s="96">
        <v>3.5979008177047312E-4</v>
      </c>
      <c r="M118" s="96">
        <v>5.592603529985179E-4</v>
      </c>
      <c r="N118" s="96">
        <f>K118/'סכום נכסי הקרן'!$C$43</f>
        <v>8.0438037761267195E-5</v>
      </c>
    </row>
    <row r="119" spans="2:14" s="146" customFormat="1">
      <c r="B119" s="108" t="s">
        <v>1156</v>
      </c>
      <c r="C119" s="85" t="s">
        <v>1157</v>
      </c>
      <c r="D119" s="98" t="s">
        <v>134</v>
      </c>
      <c r="E119" s="98" t="s">
        <v>330</v>
      </c>
      <c r="F119" s="85" t="s">
        <v>1158</v>
      </c>
      <c r="G119" s="98" t="s">
        <v>203</v>
      </c>
      <c r="H119" s="98" t="s">
        <v>178</v>
      </c>
      <c r="I119" s="95">
        <v>2989.88</v>
      </c>
      <c r="J119" s="97">
        <v>279.8</v>
      </c>
      <c r="K119" s="95">
        <v>8.3656800000000011</v>
      </c>
      <c r="L119" s="96">
        <v>2.1960034511689489E-5</v>
      </c>
      <c r="M119" s="96">
        <v>9.0506971129898411E-5</v>
      </c>
      <c r="N119" s="96">
        <f>K119/'סכום נכסי הקרן'!$C$43</f>
        <v>1.30175563534431E-5</v>
      </c>
    </row>
    <row r="120" spans="2:14" s="146" customFormat="1">
      <c r="B120" s="108" t="s">
        <v>1159</v>
      </c>
      <c r="C120" s="85" t="s">
        <v>1160</v>
      </c>
      <c r="D120" s="98" t="s">
        <v>134</v>
      </c>
      <c r="E120" s="98" t="s">
        <v>330</v>
      </c>
      <c r="F120" s="85" t="s">
        <v>1161</v>
      </c>
      <c r="G120" s="98" t="s">
        <v>587</v>
      </c>
      <c r="H120" s="98" t="s">
        <v>178</v>
      </c>
      <c r="I120" s="95">
        <v>5959</v>
      </c>
      <c r="J120" s="97">
        <v>514.79999999999995</v>
      </c>
      <c r="K120" s="95">
        <v>30.676929999999999</v>
      </c>
      <c r="L120" s="96">
        <v>5.1706442766807502E-4</v>
      </c>
      <c r="M120" s="96">
        <v>3.3188886233562773E-4</v>
      </c>
      <c r="N120" s="96">
        <f>K120/'סכום נכסי הקרן'!$C$43</f>
        <v>4.7735350267477264E-5</v>
      </c>
    </row>
    <row r="121" spans="2:14" s="146" customFormat="1">
      <c r="B121" s="108" t="s">
        <v>1162</v>
      </c>
      <c r="C121" s="85" t="s">
        <v>1163</v>
      </c>
      <c r="D121" s="98" t="s">
        <v>134</v>
      </c>
      <c r="E121" s="98" t="s">
        <v>330</v>
      </c>
      <c r="F121" s="85" t="s">
        <v>1164</v>
      </c>
      <c r="G121" s="98" t="s">
        <v>165</v>
      </c>
      <c r="H121" s="98" t="s">
        <v>178</v>
      </c>
      <c r="I121" s="95">
        <v>3002</v>
      </c>
      <c r="J121" s="97">
        <v>1151</v>
      </c>
      <c r="K121" s="95">
        <v>34.553019999999997</v>
      </c>
      <c r="L121" s="96">
        <v>2.0854729924995222E-4</v>
      </c>
      <c r="M121" s="96">
        <v>3.7382366808087346E-4</v>
      </c>
      <c r="N121" s="96">
        <f>K121/'סכום נכסי הקרן'!$C$43</f>
        <v>5.3766804973611998E-5</v>
      </c>
    </row>
    <row r="122" spans="2:14" s="146" customFormat="1">
      <c r="B122" s="108" t="s">
        <v>1165</v>
      </c>
      <c r="C122" s="85" t="s">
        <v>1166</v>
      </c>
      <c r="D122" s="98" t="s">
        <v>134</v>
      </c>
      <c r="E122" s="98" t="s">
        <v>330</v>
      </c>
      <c r="F122" s="85" t="s">
        <v>1167</v>
      </c>
      <c r="G122" s="98" t="s">
        <v>942</v>
      </c>
      <c r="H122" s="98" t="s">
        <v>178</v>
      </c>
      <c r="I122" s="95">
        <v>15665.9</v>
      </c>
      <c r="J122" s="97">
        <v>74</v>
      </c>
      <c r="K122" s="95">
        <v>11.59276</v>
      </c>
      <c r="L122" s="96">
        <v>4.8884087057791373E-4</v>
      </c>
      <c r="M122" s="96">
        <v>1.2542024015212643E-4</v>
      </c>
      <c r="N122" s="96">
        <f>K122/'סכום נכסי הקרן'!$C$43</f>
        <v>1.8039108188687712E-5</v>
      </c>
    </row>
    <row r="123" spans="2:14" s="146" customFormat="1">
      <c r="B123" s="108" t="s">
        <v>1168</v>
      </c>
      <c r="C123" s="85" t="s">
        <v>1169</v>
      </c>
      <c r="D123" s="98" t="s">
        <v>134</v>
      </c>
      <c r="E123" s="98" t="s">
        <v>330</v>
      </c>
      <c r="F123" s="85" t="s">
        <v>1170</v>
      </c>
      <c r="G123" s="98" t="s">
        <v>1009</v>
      </c>
      <c r="H123" s="98" t="s">
        <v>178</v>
      </c>
      <c r="I123" s="95">
        <v>5243.19</v>
      </c>
      <c r="J123" s="97">
        <v>174.2</v>
      </c>
      <c r="K123" s="95">
        <v>9.1336399999999998</v>
      </c>
      <c r="L123" s="96">
        <v>2.8932004087525216E-4</v>
      </c>
      <c r="M123" s="96">
        <v>9.8815409122854947E-5</v>
      </c>
      <c r="N123" s="96">
        <f>K123/'סכום נכסי הקרן'!$C$43</f>
        <v>1.4212553362316276E-5</v>
      </c>
    </row>
    <row r="124" spans="2:14" s="146" customFormat="1">
      <c r="B124" s="108" t="s">
        <v>1171</v>
      </c>
      <c r="C124" s="85" t="s">
        <v>1172</v>
      </c>
      <c r="D124" s="98" t="s">
        <v>134</v>
      </c>
      <c r="E124" s="98" t="s">
        <v>330</v>
      </c>
      <c r="F124" s="85" t="s">
        <v>1173</v>
      </c>
      <c r="G124" s="98" t="s">
        <v>165</v>
      </c>
      <c r="H124" s="98" t="s">
        <v>178</v>
      </c>
      <c r="I124" s="95">
        <v>12694</v>
      </c>
      <c r="J124" s="97">
        <v>500.7</v>
      </c>
      <c r="K124" s="95">
        <v>63.558860000000003</v>
      </c>
      <c r="L124" s="96">
        <v>3.7968666189231777E-4</v>
      </c>
      <c r="M124" s="96">
        <v>6.8763327154149501E-4</v>
      </c>
      <c r="N124" s="96">
        <f>K124/'סכום נכסי הקרן'!$C$43</f>
        <v>9.8901827682937969E-5</v>
      </c>
    </row>
    <row r="125" spans="2:14" s="146" customFormat="1">
      <c r="B125" s="108" t="s">
        <v>1174</v>
      </c>
      <c r="C125" s="85" t="s">
        <v>1175</v>
      </c>
      <c r="D125" s="98" t="s">
        <v>134</v>
      </c>
      <c r="E125" s="98" t="s">
        <v>330</v>
      </c>
      <c r="F125" s="85" t="s">
        <v>1176</v>
      </c>
      <c r="G125" s="98" t="s">
        <v>165</v>
      </c>
      <c r="H125" s="98" t="s">
        <v>178</v>
      </c>
      <c r="I125" s="95">
        <v>19455</v>
      </c>
      <c r="J125" s="97">
        <v>249.2</v>
      </c>
      <c r="K125" s="95">
        <v>48.481859999999998</v>
      </c>
      <c r="L125" s="96">
        <v>1.3000621924894336E-4</v>
      </c>
      <c r="M125" s="96">
        <v>5.2451758892806989E-4</v>
      </c>
      <c r="N125" s="96">
        <f>K125/'סכום נכסי הקרן'!$C$43</f>
        <v>7.5441009537746933E-5</v>
      </c>
    </row>
    <row r="126" spans="2:14" s="146" customFormat="1">
      <c r="B126" s="108" t="s">
        <v>1177</v>
      </c>
      <c r="C126" s="85" t="s">
        <v>1178</v>
      </c>
      <c r="D126" s="98" t="s">
        <v>134</v>
      </c>
      <c r="E126" s="98" t="s">
        <v>330</v>
      </c>
      <c r="F126" s="85" t="s">
        <v>1179</v>
      </c>
      <c r="G126" s="98" t="s">
        <v>165</v>
      </c>
      <c r="H126" s="98" t="s">
        <v>178</v>
      </c>
      <c r="I126" s="95">
        <v>1922</v>
      </c>
      <c r="J126" s="97">
        <v>1025</v>
      </c>
      <c r="K126" s="95">
        <v>19.700500000000002</v>
      </c>
      <c r="L126" s="96">
        <v>2.2327498870556152E-4</v>
      </c>
      <c r="M126" s="96">
        <v>2.1313659914610212E-4</v>
      </c>
      <c r="N126" s="96">
        <f>K126/'סכום נכסי הקרן'!$C$43</f>
        <v>3.0655292688819772E-5</v>
      </c>
    </row>
    <row r="127" spans="2:14" s="146" customFormat="1">
      <c r="B127" s="108" t="s">
        <v>1180</v>
      </c>
      <c r="C127" s="85" t="s">
        <v>1181</v>
      </c>
      <c r="D127" s="98" t="s">
        <v>134</v>
      </c>
      <c r="E127" s="98" t="s">
        <v>330</v>
      </c>
      <c r="F127" s="85" t="s">
        <v>1182</v>
      </c>
      <c r="G127" s="98" t="s">
        <v>165</v>
      </c>
      <c r="H127" s="98" t="s">
        <v>178</v>
      </c>
      <c r="I127" s="95">
        <v>5873</v>
      </c>
      <c r="J127" s="97">
        <v>4699</v>
      </c>
      <c r="K127" s="95">
        <v>275.97227000000004</v>
      </c>
      <c r="L127" s="96">
        <v>5.3911042832153707E-4</v>
      </c>
      <c r="M127" s="96">
        <v>2.9857004180822754E-3</v>
      </c>
      <c r="N127" s="96">
        <f>K127/'סכום נכסי הקרן'!$C$43</f>
        <v>4.2943126879256853E-4</v>
      </c>
    </row>
    <row r="128" spans="2:14" s="146" customFormat="1">
      <c r="B128" s="108" t="s">
        <v>1183</v>
      </c>
      <c r="C128" s="85" t="s">
        <v>1184</v>
      </c>
      <c r="D128" s="98" t="s">
        <v>134</v>
      </c>
      <c r="E128" s="98" t="s">
        <v>330</v>
      </c>
      <c r="F128" s="85" t="s">
        <v>1185</v>
      </c>
      <c r="G128" s="98" t="s">
        <v>1186</v>
      </c>
      <c r="H128" s="98" t="s">
        <v>178</v>
      </c>
      <c r="I128" s="95">
        <v>7124</v>
      </c>
      <c r="J128" s="97">
        <v>616.70000000000005</v>
      </c>
      <c r="K128" s="95">
        <v>43.933709999999998</v>
      </c>
      <c r="L128" s="96">
        <v>9.305464381859057E-5</v>
      </c>
      <c r="M128" s="96">
        <v>4.7531187214898591E-4</v>
      </c>
      <c r="N128" s="96">
        <f>K128/'סכום נכסי הקרן'!$C$43</f>
        <v>6.8363784622508454E-5</v>
      </c>
    </row>
    <row r="129" spans="2:14" s="146" customFormat="1">
      <c r="B129" s="108" t="s">
        <v>1187</v>
      </c>
      <c r="C129" s="85" t="s">
        <v>1188</v>
      </c>
      <c r="D129" s="98" t="s">
        <v>134</v>
      </c>
      <c r="E129" s="98" t="s">
        <v>330</v>
      </c>
      <c r="F129" s="85" t="s">
        <v>1189</v>
      </c>
      <c r="G129" s="98" t="s">
        <v>813</v>
      </c>
      <c r="H129" s="98" t="s">
        <v>178</v>
      </c>
      <c r="I129" s="95">
        <v>2900.07</v>
      </c>
      <c r="J129" s="97">
        <v>3940</v>
      </c>
      <c r="K129" s="95">
        <v>114.26276</v>
      </c>
      <c r="L129" s="96">
        <v>3.0427928050808797E-4</v>
      </c>
      <c r="M129" s="96">
        <v>1.2361907604094956E-3</v>
      </c>
      <c r="N129" s="96">
        <f>K129/'סכום נכסי הקרן'!$C$43</f>
        <v>1.7780047974581194E-4</v>
      </c>
    </row>
    <row r="130" spans="2:14" s="146" customFormat="1">
      <c r="B130" s="108" t="s">
        <v>1190</v>
      </c>
      <c r="C130" s="85" t="s">
        <v>1191</v>
      </c>
      <c r="D130" s="98" t="s">
        <v>134</v>
      </c>
      <c r="E130" s="98" t="s">
        <v>330</v>
      </c>
      <c r="F130" s="85" t="s">
        <v>1192</v>
      </c>
      <c r="G130" s="98" t="s">
        <v>428</v>
      </c>
      <c r="H130" s="98" t="s">
        <v>178</v>
      </c>
      <c r="I130" s="95">
        <v>10209</v>
      </c>
      <c r="J130" s="97">
        <v>1067</v>
      </c>
      <c r="K130" s="95">
        <v>108.93003</v>
      </c>
      <c r="L130" s="96">
        <v>6.077930753025793E-4</v>
      </c>
      <c r="M130" s="96">
        <v>1.1784967964814535E-3</v>
      </c>
      <c r="N130" s="96">
        <f>K130/'סכום נכסי הקרן'!$C$43</f>
        <v>1.6950239599258486E-4</v>
      </c>
    </row>
    <row r="131" spans="2:14" s="146" customFormat="1">
      <c r="B131" s="108" t="s">
        <v>1193</v>
      </c>
      <c r="C131" s="85" t="s">
        <v>1194</v>
      </c>
      <c r="D131" s="98" t="s">
        <v>134</v>
      </c>
      <c r="E131" s="98" t="s">
        <v>330</v>
      </c>
      <c r="F131" s="85" t="s">
        <v>871</v>
      </c>
      <c r="G131" s="98" t="s">
        <v>428</v>
      </c>
      <c r="H131" s="98" t="s">
        <v>178</v>
      </c>
      <c r="I131" s="95">
        <v>148.83999999999997</v>
      </c>
      <c r="J131" s="97">
        <v>478.3</v>
      </c>
      <c r="K131" s="95">
        <v>0.71189999999999998</v>
      </c>
      <c r="L131" s="96">
        <v>2.6352901182817492E-5</v>
      </c>
      <c r="M131" s="96">
        <v>7.7019337038202115E-6</v>
      </c>
      <c r="N131" s="96">
        <f>K131/'סכום נכסי הקרן'!$C$43</f>
        <v>1.1077639077775079E-6</v>
      </c>
    </row>
    <row r="132" spans="2:14" s="146" customFormat="1">
      <c r="B132" s="108" t="s">
        <v>1195</v>
      </c>
      <c r="C132" s="85" t="s">
        <v>1196</v>
      </c>
      <c r="D132" s="98" t="s">
        <v>134</v>
      </c>
      <c r="E132" s="98" t="s">
        <v>330</v>
      </c>
      <c r="F132" s="85" t="s">
        <v>682</v>
      </c>
      <c r="G132" s="98" t="s">
        <v>375</v>
      </c>
      <c r="H132" s="98" t="s">
        <v>178</v>
      </c>
      <c r="I132" s="95">
        <v>6669.19</v>
      </c>
      <c r="J132" s="97">
        <v>12</v>
      </c>
      <c r="K132" s="95">
        <v>0.8002999999999999</v>
      </c>
      <c r="L132" s="96">
        <v>9.7280870015404551E-6</v>
      </c>
      <c r="M132" s="96">
        <v>8.6583193470533984E-6</v>
      </c>
      <c r="N132" s="96">
        <f>K132/'סכום נכסי הקרן'!$C$43</f>
        <v>1.2453202070436009E-6</v>
      </c>
    </row>
    <row r="133" spans="2:14" s="146" customFormat="1">
      <c r="B133" s="108" t="s">
        <v>1197</v>
      </c>
      <c r="C133" s="85" t="s">
        <v>1198</v>
      </c>
      <c r="D133" s="98" t="s">
        <v>134</v>
      </c>
      <c r="E133" s="98" t="s">
        <v>330</v>
      </c>
      <c r="F133" s="85" t="s">
        <v>1199</v>
      </c>
      <c r="G133" s="98" t="s">
        <v>428</v>
      </c>
      <c r="H133" s="98" t="s">
        <v>178</v>
      </c>
      <c r="I133" s="95">
        <v>4603</v>
      </c>
      <c r="J133" s="97">
        <v>515</v>
      </c>
      <c r="K133" s="95">
        <v>23.705449999999999</v>
      </c>
      <c r="L133" s="96">
        <v>3.5069479549266905E-4</v>
      </c>
      <c r="M133" s="96">
        <v>2.5646552088667629E-4</v>
      </c>
      <c r="N133" s="96">
        <f>K133/'סכום נכסי הקרן'!$C$43</f>
        <v>3.6887262154269309E-5</v>
      </c>
    </row>
    <row r="134" spans="2:14" s="146" customFormat="1">
      <c r="B134" s="108" t="s">
        <v>1200</v>
      </c>
      <c r="C134" s="85" t="s">
        <v>1201</v>
      </c>
      <c r="D134" s="98" t="s">
        <v>134</v>
      </c>
      <c r="E134" s="98" t="s">
        <v>330</v>
      </c>
      <c r="F134" s="85" t="s">
        <v>1202</v>
      </c>
      <c r="G134" s="98" t="s">
        <v>428</v>
      </c>
      <c r="H134" s="98" t="s">
        <v>178</v>
      </c>
      <c r="I134" s="95">
        <v>6703</v>
      </c>
      <c r="J134" s="97">
        <v>2007</v>
      </c>
      <c r="K134" s="95">
        <v>134.52921000000003</v>
      </c>
      <c r="L134" s="96">
        <v>2.6055872139563386E-4</v>
      </c>
      <c r="M134" s="96">
        <v>1.455450283252293E-3</v>
      </c>
      <c r="N134" s="96">
        <f>K134/'סכום נכסי הקרן'!$C$43</f>
        <v>2.0933642840261418E-4</v>
      </c>
    </row>
    <row r="135" spans="2:14" s="146" customFormat="1">
      <c r="B135" s="108" t="s">
        <v>1203</v>
      </c>
      <c r="C135" s="85" t="s">
        <v>1204</v>
      </c>
      <c r="D135" s="98" t="s">
        <v>134</v>
      </c>
      <c r="E135" s="98" t="s">
        <v>330</v>
      </c>
      <c r="F135" s="85" t="s">
        <v>1205</v>
      </c>
      <c r="G135" s="98" t="s">
        <v>206</v>
      </c>
      <c r="H135" s="98" t="s">
        <v>178</v>
      </c>
      <c r="I135" s="95">
        <v>2324</v>
      </c>
      <c r="J135" s="97">
        <v>459.4</v>
      </c>
      <c r="K135" s="95">
        <v>10.676450000000001</v>
      </c>
      <c r="L135" s="96">
        <v>3.0449183764689127E-5</v>
      </c>
      <c r="M135" s="96">
        <v>1.1550682693096124E-4</v>
      </c>
      <c r="N135" s="96">
        <f>K135/'סכום נכסי הקרן'!$C$43</f>
        <v>1.6613268679858372E-5</v>
      </c>
    </row>
    <row r="136" spans="2:14" s="146" customFormat="1">
      <c r="B136" s="108" t="s">
        <v>1206</v>
      </c>
      <c r="C136" s="85" t="s">
        <v>1207</v>
      </c>
      <c r="D136" s="98" t="s">
        <v>134</v>
      </c>
      <c r="E136" s="98" t="s">
        <v>330</v>
      </c>
      <c r="F136" s="85" t="s">
        <v>1208</v>
      </c>
      <c r="G136" s="98" t="s">
        <v>391</v>
      </c>
      <c r="H136" s="98" t="s">
        <v>178</v>
      </c>
      <c r="I136" s="95">
        <v>1720</v>
      </c>
      <c r="J136" s="97">
        <v>1163</v>
      </c>
      <c r="K136" s="95">
        <v>20.003599999999999</v>
      </c>
      <c r="L136" s="96">
        <v>1.944595094035305E-4</v>
      </c>
      <c r="M136" s="96">
        <v>2.1641579019207469E-4</v>
      </c>
      <c r="N136" s="96">
        <f>K136/'סכום נכסי הקרן'!$C$43</f>
        <v>3.1126936515828286E-5</v>
      </c>
    </row>
    <row r="137" spans="2:14" s="146" customFormat="1">
      <c r="B137" s="108" t="s">
        <v>1209</v>
      </c>
      <c r="C137" s="85" t="s">
        <v>1210</v>
      </c>
      <c r="D137" s="98" t="s">
        <v>134</v>
      </c>
      <c r="E137" s="98" t="s">
        <v>330</v>
      </c>
      <c r="F137" s="85" t="s">
        <v>1211</v>
      </c>
      <c r="G137" s="98" t="s">
        <v>949</v>
      </c>
      <c r="H137" s="98" t="s">
        <v>178</v>
      </c>
      <c r="I137" s="95">
        <v>549</v>
      </c>
      <c r="J137" s="97">
        <v>23900</v>
      </c>
      <c r="K137" s="95">
        <v>131.21100000000001</v>
      </c>
      <c r="L137" s="96">
        <v>2.2658806660946247E-4</v>
      </c>
      <c r="M137" s="96">
        <v>1.4195510931478493E-3</v>
      </c>
      <c r="N137" s="96">
        <f>K137/'סכום נכסי הקרן'!$C$43</f>
        <v>2.0417307220592021E-4</v>
      </c>
    </row>
    <row r="138" spans="2:14" s="146" customFormat="1">
      <c r="B138" s="108" t="s">
        <v>1212</v>
      </c>
      <c r="C138" s="85" t="s">
        <v>1213</v>
      </c>
      <c r="D138" s="98" t="s">
        <v>134</v>
      </c>
      <c r="E138" s="98" t="s">
        <v>330</v>
      </c>
      <c r="F138" s="85" t="s">
        <v>1214</v>
      </c>
      <c r="G138" s="98" t="s">
        <v>942</v>
      </c>
      <c r="H138" s="98" t="s">
        <v>178</v>
      </c>
      <c r="I138" s="95">
        <v>4363</v>
      </c>
      <c r="J138" s="97">
        <v>1420</v>
      </c>
      <c r="K138" s="95">
        <v>61.954599999999999</v>
      </c>
      <c r="L138" s="96">
        <v>1.1980095632630463E-4</v>
      </c>
      <c r="M138" s="96">
        <v>6.7027703588523624E-4</v>
      </c>
      <c r="N138" s="96">
        <f>K138/'סכום נכסי הקרן'!$C$43</f>
        <v>9.6405492064605123E-5</v>
      </c>
    </row>
    <row r="139" spans="2:14" s="146" customFormat="1">
      <c r="B139" s="108" t="s">
        <v>1215</v>
      </c>
      <c r="C139" s="85" t="s">
        <v>1216</v>
      </c>
      <c r="D139" s="98" t="s">
        <v>134</v>
      </c>
      <c r="E139" s="98" t="s">
        <v>330</v>
      </c>
      <c r="F139" s="85" t="s">
        <v>1217</v>
      </c>
      <c r="G139" s="98" t="s">
        <v>201</v>
      </c>
      <c r="H139" s="98" t="s">
        <v>178</v>
      </c>
      <c r="I139" s="95">
        <v>1460</v>
      </c>
      <c r="J139" s="97">
        <v>8549</v>
      </c>
      <c r="K139" s="95">
        <v>124.8154</v>
      </c>
      <c r="L139" s="96">
        <v>2.883070746804185E-4</v>
      </c>
      <c r="M139" s="96">
        <v>1.3503581064978245E-3</v>
      </c>
      <c r="N139" s="96">
        <f>K139/'סכום נכסי הקרן'!$C$43</f>
        <v>1.9422109180336109E-4</v>
      </c>
    </row>
    <row r="140" spans="2:14" s="146" customFormat="1">
      <c r="B140" s="108" t="s">
        <v>1218</v>
      </c>
      <c r="C140" s="85" t="s">
        <v>1219</v>
      </c>
      <c r="D140" s="98" t="s">
        <v>134</v>
      </c>
      <c r="E140" s="98" t="s">
        <v>330</v>
      </c>
      <c r="F140" s="85" t="s">
        <v>685</v>
      </c>
      <c r="G140" s="98" t="s">
        <v>486</v>
      </c>
      <c r="H140" s="98" t="s">
        <v>178</v>
      </c>
      <c r="I140" s="95">
        <v>0.8899999999999999</v>
      </c>
      <c r="J140" s="97">
        <v>59</v>
      </c>
      <c r="K140" s="95">
        <v>5.2000000000000006E-4</v>
      </c>
      <c r="L140" s="96">
        <v>7.2344633315779864E-9</v>
      </c>
      <c r="M140" s="96">
        <v>5.6257979013716966E-9</v>
      </c>
      <c r="N140" s="96">
        <f>K140/'סכום נכסי הקרן'!$C$43</f>
        <v>8.0915470156525381E-10</v>
      </c>
    </row>
    <row r="141" spans="2:14" s="146" customFormat="1">
      <c r="B141" s="108" t="s">
        <v>1220</v>
      </c>
      <c r="C141" s="85" t="s">
        <v>1221</v>
      </c>
      <c r="D141" s="98" t="s">
        <v>134</v>
      </c>
      <c r="E141" s="98" t="s">
        <v>330</v>
      </c>
      <c r="F141" s="85" t="s">
        <v>1222</v>
      </c>
      <c r="G141" s="98" t="s">
        <v>428</v>
      </c>
      <c r="H141" s="98" t="s">
        <v>178</v>
      </c>
      <c r="I141" s="95">
        <v>30656</v>
      </c>
      <c r="J141" s="97">
        <v>769</v>
      </c>
      <c r="K141" s="95">
        <v>235.74464</v>
      </c>
      <c r="L141" s="96">
        <v>3.9385214480089218E-4</v>
      </c>
      <c r="M141" s="96">
        <v>2.5504840403300501E-3</v>
      </c>
      <c r="N141" s="96">
        <f>K141/'סכום נכסי הקרן'!$C$43</f>
        <v>3.6683439197078495E-4</v>
      </c>
    </row>
    <row r="142" spans="2:14" s="146" customFormat="1">
      <c r="B142" s="108" t="s">
        <v>1223</v>
      </c>
      <c r="C142" s="85" t="s">
        <v>1224</v>
      </c>
      <c r="D142" s="98" t="s">
        <v>134</v>
      </c>
      <c r="E142" s="98" t="s">
        <v>330</v>
      </c>
      <c r="F142" s="85" t="s">
        <v>1225</v>
      </c>
      <c r="G142" s="98" t="s">
        <v>942</v>
      </c>
      <c r="H142" s="98" t="s">
        <v>178</v>
      </c>
      <c r="I142" s="95">
        <v>15331</v>
      </c>
      <c r="J142" s="97">
        <v>409.3</v>
      </c>
      <c r="K142" s="95">
        <v>62.749780000000001</v>
      </c>
      <c r="L142" s="96">
        <v>1.2026738504627451E-4</v>
      </c>
      <c r="M142" s="96">
        <v>6.7887996276064537E-4</v>
      </c>
      <c r="N142" s="96">
        <f>K142/'סכום נכסי הקרן'!$C$43</f>
        <v>9.7642845209971779E-5</v>
      </c>
    </row>
    <row r="143" spans="2:14" s="146" customFormat="1">
      <c r="B143" s="108" t="s">
        <v>1226</v>
      </c>
      <c r="C143" s="85" t="s">
        <v>1227</v>
      </c>
      <c r="D143" s="98" t="s">
        <v>134</v>
      </c>
      <c r="E143" s="98" t="s">
        <v>330</v>
      </c>
      <c r="F143" s="85" t="s">
        <v>1228</v>
      </c>
      <c r="G143" s="98" t="s">
        <v>949</v>
      </c>
      <c r="H143" s="98" t="s">
        <v>178</v>
      </c>
      <c r="I143" s="95">
        <v>47086</v>
      </c>
      <c r="J143" s="97">
        <v>35.700000000000003</v>
      </c>
      <c r="K143" s="95">
        <v>16.809699999999999</v>
      </c>
      <c r="L143" s="96">
        <v>1.8015945952560064E-4</v>
      </c>
      <c r="M143" s="96">
        <v>1.8186149035132268E-4</v>
      </c>
      <c r="N143" s="96">
        <f>K143/'סכום נכסי הקרן'!$C$43</f>
        <v>2.6157014974810472E-5</v>
      </c>
    </row>
    <row r="144" spans="2:14" s="146" customFormat="1">
      <c r="B144" s="108" t="s">
        <v>1229</v>
      </c>
      <c r="C144" s="85" t="s">
        <v>1230</v>
      </c>
      <c r="D144" s="98" t="s">
        <v>134</v>
      </c>
      <c r="E144" s="98" t="s">
        <v>330</v>
      </c>
      <c r="F144" s="85" t="s">
        <v>1231</v>
      </c>
      <c r="G144" s="98" t="s">
        <v>587</v>
      </c>
      <c r="H144" s="98" t="s">
        <v>178</v>
      </c>
      <c r="I144" s="95">
        <v>167</v>
      </c>
      <c r="J144" s="97">
        <v>7490</v>
      </c>
      <c r="K144" s="95">
        <v>12.508299999999998</v>
      </c>
      <c r="L144" s="96">
        <v>1.965796783932919E-5</v>
      </c>
      <c r="M144" s="96">
        <v>1.3532532286486071E-4</v>
      </c>
      <c r="N144" s="96">
        <f>K144/'סכום נכסי הקרן'!$C$43</f>
        <v>1.9463749526132041E-5</v>
      </c>
    </row>
    <row r="145" spans="2:14" s="146" customFormat="1">
      <c r="B145" s="109"/>
      <c r="C145" s="85"/>
      <c r="D145" s="85"/>
      <c r="E145" s="85"/>
      <c r="F145" s="85"/>
      <c r="G145" s="85"/>
      <c r="H145" s="85"/>
      <c r="I145" s="95"/>
      <c r="J145" s="97"/>
      <c r="K145" s="85"/>
      <c r="L145" s="85"/>
      <c r="M145" s="96"/>
      <c r="N145" s="85"/>
    </row>
    <row r="146" spans="2:14" s="146" customFormat="1">
      <c r="B146" s="106" t="s">
        <v>247</v>
      </c>
      <c r="C146" s="83"/>
      <c r="D146" s="83"/>
      <c r="E146" s="83"/>
      <c r="F146" s="83"/>
      <c r="G146" s="83"/>
      <c r="H146" s="83"/>
      <c r="I146" s="92"/>
      <c r="J146" s="94"/>
      <c r="K146" s="92">
        <v>17672.611959999998</v>
      </c>
      <c r="L146" s="83"/>
      <c r="M146" s="93">
        <v>0.19119719860831599</v>
      </c>
      <c r="N146" s="93">
        <f>K146/'סכום נכסי הקרן'!$C$43</f>
        <v>2.7499763569946791E-2</v>
      </c>
    </row>
    <row r="147" spans="2:14" s="146" customFormat="1">
      <c r="B147" s="107" t="s">
        <v>72</v>
      </c>
      <c r="C147" s="83"/>
      <c r="D147" s="83"/>
      <c r="E147" s="83"/>
      <c r="F147" s="83"/>
      <c r="G147" s="83"/>
      <c r="H147" s="83"/>
      <c r="I147" s="92"/>
      <c r="J147" s="94"/>
      <c r="K147" s="92">
        <v>4720.6107400000001</v>
      </c>
      <c r="L147" s="83"/>
      <c r="M147" s="93">
        <v>5.1071542296701321E-2</v>
      </c>
      <c r="N147" s="93">
        <f>K147/'סכום נכסי הקרן'!$C$43</f>
        <v>7.3455853356354447E-3</v>
      </c>
    </row>
    <row r="148" spans="2:14" s="146" customFormat="1">
      <c r="B148" s="108" t="s">
        <v>1232</v>
      </c>
      <c r="C148" s="85" t="s">
        <v>1233</v>
      </c>
      <c r="D148" s="98" t="s">
        <v>1234</v>
      </c>
      <c r="E148" s="98" t="s">
        <v>1235</v>
      </c>
      <c r="F148" s="85"/>
      <c r="G148" s="98" t="s">
        <v>1236</v>
      </c>
      <c r="H148" s="98" t="s">
        <v>177</v>
      </c>
      <c r="I148" s="95">
        <v>2322</v>
      </c>
      <c r="J148" s="97">
        <v>5772</v>
      </c>
      <c r="K148" s="95">
        <v>517.20485999999994</v>
      </c>
      <c r="L148" s="96">
        <v>1.5443758132789783E-5</v>
      </c>
      <c r="M148" s="96">
        <v>5.5955577230139258E-3</v>
      </c>
      <c r="N148" s="96">
        <f>K148/'סכום נכסי הקרן'!$C$43</f>
        <v>8.0480527719499766E-4</v>
      </c>
    </row>
    <row r="149" spans="2:14" s="146" customFormat="1">
      <c r="B149" s="108" t="s">
        <v>1237</v>
      </c>
      <c r="C149" s="85" t="s">
        <v>1238</v>
      </c>
      <c r="D149" s="98" t="s">
        <v>1239</v>
      </c>
      <c r="E149" s="98" t="s">
        <v>1235</v>
      </c>
      <c r="F149" s="85" t="s">
        <v>1240</v>
      </c>
      <c r="G149" s="98" t="s">
        <v>1241</v>
      </c>
      <c r="H149" s="98" t="s">
        <v>177</v>
      </c>
      <c r="I149" s="95">
        <v>2267</v>
      </c>
      <c r="J149" s="97">
        <v>3476</v>
      </c>
      <c r="K149" s="95">
        <v>303.06833</v>
      </c>
      <c r="L149" s="96">
        <v>6.44212438926629E-5</v>
      </c>
      <c r="M149" s="96">
        <v>3.2788484132427395E-3</v>
      </c>
      <c r="N149" s="96">
        <f>K149/'סכום נכסי הקרן'!$C$43</f>
        <v>4.7159454637505732E-4</v>
      </c>
    </row>
    <row r="150" spans="2:14" s="146" customFormat="1">
      <c r="B150" s="108" t="s">
        <v>1242</v>
      </c>
      <c r="C150" s="85" t="s">
        <v>1243</v>
      </c>
      <c r="D150" s="98" t="s">
        <v>1239</v>
      </c>
      <c r="E150" s="98" t="s">
        <v>1235</v>
      </c>
      <c r="F150" s="85" t="s">
        <v>1244</v>
      </c>
      <c r="G150" s="98" t="s">
        <v>1236</v>
      </c>
      <c r="H150" s="98" t="s">
        <v>177</v>
      </c>
      <c r="I150" s="95">
        <v>1679</v>
      </c>
      <c r="J150" s="97">
        <v>7968</v>
      </c>
      <c r="K150" s="95">
        <v>514.52832999999998</v>
      </c>
      <c r="L150" s="96">
        <v>9.5996877054066583E-6</v>
      </c>
      <c r="M150" s="96">
        <v>5.5666007675197757E-3</v>
      </c>
      <c r="N150" s="96">
        <f>K150/'סכום נכסי הקרן'!$C$43</f>
        <v>8.0064041790003525E-4</v>
      </c>
    </row>
    <row r="151" spans="2:14" s="146" customFormat="1">
      <c r="B151" s="108" t="s">
        <v>1245</v>
      </c>
      <c r="C151" s="85" t="s">
        <v>1246</v>
      </c>
      <c r="D151" s="98" t="s">
        <v>1239</v>
      </c>
      <c r="E151" s="98" t="s">
        <v>1235</v>
      </c>
      <c r="F151" s="85" t="s">
        <v>1247</v>
      </c>
      <c r="G151" s="98" t="s">
        <v>942</v>
      </c>
      <c r="H151" s="98" t="s">
        <v>177</v>
      </c>
      <c r="I151" s="95">
        <v>1722</v>
      </c>
      <c r="J151" s="97">
        <v>459.92</v>
      </c>
      <c r="K151" s="95">
        <v>30.459620000000005</v>
      </c>
      <c r="L151" s="96">
        <v>1.5041677763761978E-4</v>
      </c>
      <c r="M151" s="96">
        <v>3.2953781975496028E-4</v>
      </c>
      <c r="N151" s="96">
        <f>K151/'סכום נכסי הקרן'!$C$43</f>
        <v>4.7397201405559684E-5</v>
      </c>
    </row>
    <row r="152" spans="2:14" s="146" customFormat="1">
      <c r="B152" s="108" t="s">
        <v>1248</v>
      </c>
      <c r="C152" s="85" t="s">
        <v>1249</v>
      </c>
      <c r="D152" s="98" t="s">
        <v>1234</v>
      </c>
      <c r="E152" s="98" t="s">
        <v>1235</v>
      </c>
      <c r="F152" s="85" t="s">
        <v>910</v>
      </c>
      <c r="G152" s="98" t="s">
        <v>428</v>
      </c>
      <c r="H152" s="98" t="s">
        <v>177</v>
      </c>
      <c r="I152" s="95">
        <v>8902</v>
      </c>
      <c r="J152" s="97">
        <v>390</v>
      </c>
      <c r="K152" s="95">
        <v>133.52466000000001</v>
      </c>
      <c r="L152" s="96">
        <v>6.9807677902612618E-6</v>
      </c>
      <c r="M152" s="96">
        <v>1.4445822154026333E-3</v>
      </c>
      <c r="N152" s="96">
        <f>K152/'סכום נכסי הקרן'!$C$43</f>
        <v>2.0777328156519612E-4</v>
      </c>
    </row>
    <row r="153" spans="2:14" s="146" customFormat="1">
      <c r="B153" s="108" t="s">
        <v>1250</v>
      </c>
      <c r="C153" s="85" t="s">
        <v>1251</v>
      </c>
      <c r="D153" s="98" t="s">
        <v>1239</v>
      </c>
      <c r="E153" s="98" t="s">
        <v>1235</v>
      </c>
      <c r="F153" s="85" t="s">
        <v>1252</v>
      </c>
      <c r="G153" s="98" t="s">
        <v>587</v>
      </c>
      <c r="H153" s="98" t="s">
        <v>177</v>
      </c>
      <c r="I153" s="95">
        <v>5456</v>
      </c>
      <c r="J153" s="97">
        <v>2269</v>
      </c>
      <c r="K153" s="95">
        <v>479.68911000000008</v>
      </c>
      <c r="L153" s="96">
        <v>2.3240756517294258E-4</v>
      </c>
      <c r="M153" s="96">
        <v>5.1896807468247248E-3</v>
      </c>
      <c r="N153" s="96">
        <f>K153/'סכום נכסי הקרן'!$C$43</f>
        <v>7.4642826662721579E-4</v>
      </c>
    </row>
    <row r="154" spans="2:14" s="146" customFormat="1">
      <c r="B154" s="108" t="s">
        <v>1253</v>
      </c>
      <c r="C154" s="85" t="s">
        <v>1254</v>
      </c>
      <c r="D154" s="98" t="s">
        <v>1239</v>
      </c>
      <c r="E154" s="98" t="s">
        <v>1235</v>
      </c>
      <c r="F154" s="85" t="s">
        <v>1214</v>
      </c>
      <c r="G154" s="98" t="s">
        <v>942</v>
      </c>
      <c r="H154" s="98" t="s">
        <v>177</v>
      </c>
      <c r="I154" s="95">
        <v>1535</v>
      </c>
      <c r="J154" s="97">
        <v>367</v>
      </c>
      <c r="K154" s="95">
        <v>21.666250000000002</v>
      </c>
      <c r="L154" s="96">
        <v>4.2148628916084715E-5</v>
      </c>
      <c r="M154" s="96">
        <v>2.3440373803960483E-4</v>
      </c>
      <c r="N154" s="96">
        <f>K154/'סכום נכסי הקרן'!$C$43</f>
        <v>3.37141308707465E-5</v>
      </c>
    </row>
    <row r="155" spans="2:14" s="146" customFormat="1">
      <c r="B155" s="108" t="s">
        <v>1255</v>
      </c>
      <c r="C155" s="85" t="s">
        <v>1256</v>
      </c>
      <c r="D155" s="98" t="s">
        <v>1239</v>
      </c>
      <c r="E155" s="98" t="s">
        <v>1235</v>
      </c>
      <c r="F155" s="85" t="s">
        <v>1257</v>
      </c>
      <c r="G155" s="98" t="s">
        <v>32</v>
      </c>
      <c r="H155" s="98" t="s">
        <v>177</v>
      </c>
      <c r="I155" s="95">
        <v>2046</v>
      </c>
      <c r="J155" s="97">
        <v>976</v>
      </c>
      <c r="K155" s="95">
        <v>76.800619999999995</v>
      </c>
      <c r="L155" s="96">
        <v>6.7310655717642135E-5</v>
      </c>
      <c r="M155" s="96">
        <v>8.308937823462405E-4</v>
      </c>
      <c r="N155" s="96">
        <f>K155/'סכום נכסי הקרן'!$C$43</f>
        <v>1.1950688991562779E-4</v>
      </c>
    </row>
    <row r="156" spans="2:14" s="146" customFormat="1">
      <c r="B156" s="108" t="s">
        <v>1258</v>
      </c>
      <c r="C156" s="85" t="s">
        <v>1259</v>
      </c>
      <c r="D156" s="98" t="s">
        <v>1239</v>
      </c>
      <c r="E156" s="98" t="s">
        <v>1235</v>
      </c>
      <c r="F156" s="85" t="s">
        <v>1260</v>
      </c>
      <c r="G156" s="98" t="s">
        <v>1261</v>
      </c>
      <c r="H156" s="98" t="s">
        <v>177</v>
      </c>
      <c r="I156" s="95">
        <v>3906</v>
      </c>
      <c r="J156" s="97">
        <v>789</v>
      </c>
      <c r="K156" s="95">
        <v>118.52734</v>
      </c>
      <c r="L156" s="96">
        <v>1.7876184766341881E-4</v>
      </c>
      <c r="M156" s="96">
        <v>1.282328578129172E-3</v>
      </c>
      <c r="N156" s="96">
        <f>K156/'סכום נכסי הקרן'!$C$43</f>
        <v>1.8443645081735259E-4</v>
      </c>
    </row>
    <row r="157" spans="2:14" s="146" customFormat="1">
      <c r="B157" s="108" t="s">
        <v>1262</v>
      </c>
      <c r="C157" s="85" t="s">
        <v>1263</v>
      </c>
      <c r="D157" s="98" t="s">
        <v>1239</v>
      </c>
      <c r="E157" s="98" t="s">
        <v>1235</v>
      </c>
      <c r="F157" s="85" t="s">
        <v>1264</v>
      </c>
      <c r="G157" s="98" t="s">
        <v>992</v>
      </c>
      <c r="H157" s="98" t="s">
        <v>177</v>
      </c>
      <c r="I157" s="95">
        <v>3290</v>
      </c>
      <c r="J157" s="97">
        <v>4796</v>
      </c>
      <c r="K157" s="95">
        <v>606.8541899999999</v>
      </c>
      <c r="L157" s="96">
        <v>6.9046410310706746E-5</v>
      </c>
      <c r="M157" s="96">
        <v>6.5654596702704225E-3</v>
      </c>
      <c r="N157" s="96">
        <f>K157/'סכום נכסי הקרן'!$C$43</f>
        <v>9.4430561731360322E-4</v>
      </c>
    </row>
    <row r="158" spans="2:14" s="146" customFormat="1">
      <c r="B158" s="108" t="s">
        <v>1265</v>
      </c>
      <c r="C158" s="85" t="s">
        <v>1266</v>
      </c>
      <c r="D158" s="98" t="s">
        <v>1234</v>
      </c>
      <c r="E158" s="98" t="s">
        <v>1235</v>
      </c>
      <c r="F158" s="85" t="s">
        <v>887</v>
      </c>
      <c r="G158" s="98" t="s">
        <v>888</v>
      </c>
      <c r="H158" s="98" t="s">
        <v>177</v>
      </c>
      <c r="I158" s="95">
        <v>7854</v>
      </c>
      <c r="J158" s="97">
        <v>4376</v>
      </c>
      <c r="K158" s="95">
        <v>1321.83575</v>
      </c>
      <c r="L158" s="96">
        <v>1.5901896595761094E-4</v>
      </c>
      <c r="M158" s="96">
        <v>1.4300732285207849E-2</v>
      </c>
      <c r="N158" s="96">
        <f>K158/'סכום נכסי הקרן'!$C$43</f>
        <v>2.0568646380952561E-3</v>
      </c>
    </row>
    <row r="159" spans="2:14" s="146" customFormat="1">
      <c r="B159" s="108" t="s">
        <v>1267</v>
      </c>
      <c r="C159" s="85" t="s">
        <v>1268</v>
      </c>
      <c r="D159" s="98" t="s">
        <v>1239</v>
      </c>
      <c r="E159" s="98" t="s">
        <v>1235</v>
      </c>
      <c r="F159" s="85" t="s">
        <v>1269</v>
      </c>
      <c r="G159" s="98" t="s">
        <v>1261</v>
      </c>
      <c r="H159" s="98" t="s">
        <v>177</v>
      </c>
      <c r="I159" s="95">
        <v>214</v>
      </c>
      <c r="J159" s="97">
        <v>769</v>
      </c>
      <c r="K159" s="95">
        <v>6.3292099999999998</v>
      </c>
      <c r="L159" s="96">
        <v>6.16520413523865E-6</v>
      </c>
      <c r="M159" s="96">
        <v>6.8474723721809134E-5</v>
      </c>
      <c r="N159" s="96">
        <f>K159/'סכום נכסי הקרן'!$C$43</f>
        <v>9.8486731321034979E-6</v>
      </c>
    </row>
    <row r="160" spans="2:14" s="146" customFormat="1">
      <c r="B160" s="108" t="s">
        <v>1270</v>
      </c>
      <c r="C160" s="85" t="s">
        <v>1271</v>
      </c>
      <c r="D160" s="98" t="s">
        <v>1239</v>
      </c>
      <c r="E160" s="98" t="s">
        <v>1235</v>
      </c>
      <c r="F160" s="85" t="s">
        <v>1272</v>
      </c>
      <c r="G160" s="98" t="s">
        <v>917</v>
      </c>
      <c r="H160" s="98" t="s">
        <v>177</v>
      </c>
      <c r="I160" s="95">
        <v>1397</v>
      </c>
      <c r="J160" s="97">
        <v>461</v>
      </c>
      <c r="K160" s="95">
        <v>24.768889999999999</v>
      </c>
      <c r="L160" s="96">
        <v>5.2034783520774022E-5</v>
      </c>
      <c r="M160" s="96">
        <v>2.6797071034866609E-4</v>
      </c>
      <c r="N160" s="96">
        <f>K160/'סכום נכסי הקרן'!$C$43</f>
        <v>3.8542045761639606E-5</v>
      </c>
    </row>
    <row r="161" spans="2:14" s="146" customFormat="1">
      <c r="B161" s="108" t="s">
        <v>1273</v>
      </c>
      <c r="C161" s="85" t="s">
        <v>1274</v>
      </c>
      <c r="D161" s="98" t="s">
        <v>1239</v>
      </c>
      <c r="E161" s="98" t="s">
        <v>1235</v>
      </c>
      <c r="F161" s="85" t="s">
        <v>1275</v>
      </c>
      <c r="G161" s="98" t="s">
        <v>1236</v>
      </c>
      <c r="H161" s="98" t="s">
        <v>177</v>
      </c>
      <c r="I161" s="95">
        <v>4437</v>
      </c>
      <c r="J161" s="97">
        <v>3313</v>
      </c>
      <c r="K161" s="95">
        <v>565.35357999999997</v>
      </c>
      <c r="L161" s="96">
        <v>7.1336682872221615E-5</v>
      </c>
      <c r="M161" s="96">
        <v>6.1164711228787975E-3</v>
      </c>
      <c r="N161" s="96">
        <f>K161/'סכום נכסי הקרן'!$C$43</f>
        <v>8.797278986610533E-4</v>
      </c>
    </row>
    <row r="162" spans="2:14" s="146" customFormat="1">
      <c r="B162" s="109"/>
      <c r="C162" s="85"/>
      <c r="D162" s="85"/>
      <c r="E162" s="85"/>
      <c r="F162" s="85"/>
      <c r="G162" s="85"/>
      <c r="H162" s="85"/>
      <c r="I162" s="95"/>
      <c r="J162" s="97"/>
      <c r="K162" s="85"/>
      <c r="L162" s="85"/>
      <c r="M162" s="96"/>
      <c r="N162" s="85"/>
    </row>
    <row r="163" spans="2:14" s="146" customFormat="1">
      <c r="B163" s="107" t="s">
        <v>71</v>
      </c>
      <c r="C163" s="83"/>
      <c r="D163" s="83"/>
      <c r="E163" s="83"/>
      <c r="F163" s="83"/>
      <c r="G163" s="83"/>
      <c r="H163" s="83"/>
      <c r="I163" s="92"/>
      <c r="J163" s="94"/>
      <c r="K163" s="92">
        <v>12952.001220000002</v>
      </c>
      <c r="L163" s="83"/>
      <c r="M163" s="93">
        <v>0.14012565631161472</v>
      </c>
      <c r="N163" s="93">
        <f>K163/'סכום נכסי הקרן'!$C$43</f>
        <v>2.0154178234311353E-2</v>
      </c>
    </row>
    <row r="164" spans="2:14" s="146" customFormat="1">
      <c r="B164" s="108" t="s">
        <v>1276</v>
      </c>
      <c r="C164" s="85" t="s">
        <v>1277</v>
      </c>
      <c r="D164" s="98" t="s">
        <v>32</v>
      </c>
      <c r="E164" s="98" t="s">
        <v>1235</v>
      </c>
      <c r="F164" s="85"/>
      <c r="G164" s="98" t="s">
        <v>1278</v>
      </c>
      <c r="H164" s="98" t="s">
        <v>179</v>
      </c>
      <c r="I164" s="95">
        <v>810</v>
      </c>
      <c r="J164" s="97">
        <v>12876</v>
      </c>
      <c r="K164" s="95">
        <v>446.79190999999997</v>
      </c>
      <c r="L164" s="96">
        <v>3.8715933766233553E-6</v>
      </c>
      <c r="M164" s="96">
        <v>4.833771133899714E-3</v>
      </c>
      <c r="N164" s="96">
        <f>K164/'סכום נכסי הקרן'!$C$43</f>
        <v>6.9523802807273016E-4</v>
      </c>
    </row>
    <row r="165" spans="2:14" s="146" customFormat="1">
      <c r="B165" s="108" t="s">
        <v>1279</v>
      </c>
      <c r="C165" s="85" t="s">
        <v>1280</v>
      </c>
      <c r="D165" s="98" t="s">
        <v>1239</v>
      </c>
      <c r="E165" s="98" t="s">
        <v>1235</v>
      </c>
      <c r="F165" s="85"/>
      <c r="G165" s="98" t="s">
        <v>1236</v>
      </c>
      <c r="H165" s="98" t="s">
        <v>177</v>
      </c>
      <c r="I165" s="95">
        <v>280</v>
      </c>
      <c r="J165" s="97">
        <v>69210</v>
      </c>
      <c r="K165" s="95">
        <v>745.30865000000006</v>
      </c>
      <c r="L165" s="96">
        <v>8.1528146100184848E-7</v>
      </c>
      <c r="M165" s="96">
        <v>8.063376613546485E-3</v>
      </c>
      <c r="N165" s="96">
        <f>K165/'סכום נכסי הקרן'!$C$43</f>
        <v>1.1597499966629848E-3</v>
      </c>
    </row>
    <row r="166" spans="2:14" s="146" customFormat="1">
      <c r="B166" s="108" t="s">
        <v>1281</v>
      </c>
      <c r="C166" s="85" t="s">
        <v>1282</v>
      </c>
      <c r="D166" s="98" t="s">
        <v>1234</v>
      </c>
      <c r="E166" s="98" t="s">
        <v>1235</v>
      </c>
      <c r="F166" s="85"/>
      <c r="G166" s="98" t="s">
        <v>1283</v>
      </c>
      <c r="H166" s="98" t="s">
        <v>177</v>
      </c>
      <c r="I166" s="95">
        <v>760</v>
      </c>
      <c r="J166" s="97">
        <v>6076</v>
      </c>
      <c r="K166" s="95">
        <v>178.44671</v>
      </c>
      <c r="L166" s="96">
        <v>7.9913096610412406E-7</v>
      </c>
      <c r="M166" s="96">
        <v>1.9305867819705454E-3</v>
      </c>
      <c r="N166" s="96">
        <f>K166/'סכום נכסי הקרן'!$C$43</f>
        <v>2.7767498918336803E-4</v>
      </c>
    </row>
    <row r="167" spans="2:14" s="146" customFormat="1">
      <c r="B167" s="108" t="s">
        <v>1284</v>
      </c>
      <c r="C167" s="85" t="s">
        <v>1285</v>
      </c>
      <c r="D167" s="98" t="s">
        <v>1239</v>
      </c>
      <c r="E167" s="98" t="s">
        <v>1235</v>
      </c>
      <c r="F167" s="85"/>
      <c r="G167" s="98" t="s">
        <v>1286</v>
      </c>
      <c r="H167" s="98" t="s">
        <v>177</v>
      </c>
      <c r="I167" s="95">
        <v>1534</v>
      </c>
      <c r="J167" s="97">
        <v>9560</v>
      </c>
      <c r="K167" s="95">
        <v>564.01743999999997</v>
      </c>
      <c r="L167" s="96">
        <v>2.800586041798838E-7</v>
      </c>
      <c r="M167" s="96">
        <v>6.1020156351712235E-3</v>
      </c>
      <c r="N167" s="96">
        <f>K167/'סכום נכסי הקרן'!$C$43</f>
        <v>8.7764877565538147E-4</v>
      </c>
    </row>
    <row r="168" spans="2:14" s="146" customFormat="1">
      <c r="B168" s="108" t="s">
        <v>1287</v>
      </c>
      <c r="C168" s="85" t="s">
        <v>1288</v>
      </c>
      <c r="D168" s="98" t="s">
        <v>137</v>
      </c>
      <c r="E168" s="98" t="s">
        <v>1235</v>
      </c>
      <c r="F168" s="85"/>
      <c r="G168" s="98" t="s">
        <v>1289</v>
      </c>
      <c r="H168" s="98" t="s">
        <v>180</v>
      </c>
      <c r="I168" s="95">
        <v>6800</v>
      </c>
      <c r="J168" s="97">
        <v>524</v>
      </c>
      <c r="K168" s="95">
        <v>184.26376000000002</v>
      </c>
      <c r="L168" s="96">
        <v>2.1427687687258435E-6</v>
      </c>
      <c r="M168" s="96">
        <v>1.9935205275131884E-3</v>
      </c>
      <c r="N168" s="96">
        <f>K168/'סכום נכסי הקרן'!$C$43</f>
        <v>2.8672670717709911E-4</v>
      </c>
    </row>
    <row r="169" spans="2:14" s="146" customFormat="1">
      <c r="B169" s="108" t="s">
        <v>1290</v>
      </c>
      <c r="C169" s="85" t="s">
        <v>1291</v>
      </c>
      <c r="D169" s="98" t="s">
        <v>1234</v>
      </c>
      <c r="E169" s="98" t="s">
        <v>1235</v>
      </c>
      <c r="F169" s="85"/>
      <c r="G169" s="98" t="s">
        <v>1283</v>
      </c>
      <c r="H169" s="98" t="s">
        <v>177</v>
      </c>
      <c r="I169" s="95">
        <v>70</v>
      </c>
      <c r="J169" s="97">
        <v>34253</v>
      </c>
      <c r="K169" s="95">
        <v>92.215919999999997</v>
      </c>
      <c r="L169" s="96">
        <v>4.2848378789658295E-7</v>
      </c>
      <c r="M169" s="96">
        <v>9.9766947924819264E-4</v>
      </c>
      <c r="N169" s="96">
        <f>K169/'סכום נכסי הקרן'!$C$43</f>
        <v>1.4349412543685636E-4</v>
      </c>
    </row>
    <row r="170" spans="2:14" s="146" customFormat="1">
      <c r="B170" s="108" t="s">
        <v>1292</v>
      </c>
      <c r="C170" s="85" t="s">
        <v>1293</v>
      </c>
      <c r="D170" s="98" t="s">
        <v>32</v>
      </c>
      <c r="E170" s="98" t="s">
        <v>1235</v>
      </c>
      <c r="F170" s="85"/>
      <c r="G170" s="98" t="s">
        <v>1294</v>
      </c>
      <c r="H170" s="98" t="s">
        <v>179</v>
      </c>
      <c r="I170" s="95">
        <v>411</v>
      </c>
      <c r="J170" s="97">
        <v>3975.5</v>
      </c>
      <c r="K170" s="95">
        <v>69.99597</v>
      </c>
      <c r="L170" s="96">
        <v>3.2973354371927271E-7</v>
      </c>
      <c r="M170" s="96">
        <v>7.5727534832783876E-4</v>
      </c>
      <c r="N170" s="96">
        <f>K170/'סכום נכסי הקרן'!$C$43</f>
        <v>1.0891840041561625E-4</v>
      </c>
    </row>
    <row r="171" spans="2:14" s="146" customFormat="1">
      <c r="B171" s="108" t="s">
        <v>1295</v>
      </c>
      <c r="C171" s="85" t="s">
        <v>1296</v>
      </c>
      <c r="D171" s="98" t="s">
        <v>137</v>
      </c>
      <c r="E171" s="98" t="s">
        <v>1235</v>
      </c>
      <c r="F171" s="85"/>
      <c r="G171" s="98" t="s">
        <v>1297</v>
      </c>
      <c r="H171" s="98" t="s">
        <v>180</v>
      </c>
      <c r="I171" s="95">
        <v>8980</v>
      </c>
      <c r="J171" s="97">
        <v>438.15</v>
      </c>
      <c r="K171" s="95">
        <v>203.46929999999998</v>
      </c>
      <c r="L171" s="96">
        <v>4.7808747488830834E-7</v>
      </c>
      <c r="M171" s="96">
        <v>2.2013022325645536E-3</v>
      </c>
      <c r="N171" s="96">
        <f>K171/'סכום נכסי הקרן'!$C$43</f>
        <v>3.1661180907536742E-4</v>
      </c>
    </row>
    <row r="172" spans="2:14" s="146" customFormat="1">
      <c r="B172" s="108" t="s">
        <v>1298</v>
      </c>
      <c r="C172" s="85" t="s">
        <v>1299</v>
      </c>
      <c r="D172" s="98" t="s">
        <v>1234</v>
      </c>
      <c r="E172" s="98" t="s">
        <v>1235</v>
      </c>
      <c r="F172" s="85"/>
      <c r="G172" s="98" t="s">
        <v>1261</v>
      </c>
      <c r="H172" s="98" t="s">
        <v>177</v>
      </c>
      <c r="I172" s="95">
        <v>330</v>
      </c>
      <c r="J172" s="97">
        <v>7355</v>
      </c>
      <c r="K172" s="95">
        <v>93.830479999999994</v>
      </c>
      <c r="L172" s="96">
        <v>1.9768679220269594E-7</v>
      </c>
      <c r="M172" s="96">
        <v>1.0151371489782669E-3</v>
      </c>
      <c r="N172" s="96">
        <f>K172/'סכום נכסי הקרן'!$C$43</f>
        <v>1.4600648854254711E-4</v>
      </c>
    </row>
    <row r="173" spans="2:14" s="146" customFormat="1">
      <c r="B173" s="108" t="s">
        <v>1300</v>
      </c>
      <c r="C173" s="85" t="s">
        <v>1301</v>
      </c>
      <c r="D173" s="98" t="s">
        <v>1234</v>
      </c>
      <c r="E173" s="98" t="s">
        <v>1235</v>
      </c>
      <c r="F173" s="85"/>
      <c r="G173" s="98" t="s">
        <v>1297</v>
      </c>
      <c r="H173" s="98" t="s">
        <v>177</v>
      </c>
      <c r="I173" s="95">
        <v>960</v>
      </c>
      <c r="J173" s="97">
        <v>3463</v>
      </c>
      <c r="K173" s="95">
        <v>127.8595</v>
      </c>
      <c r="L173" s="96">
        <v>9.1189813915406021E-6</v>
      </c>
      <c r="M173" s="96">
        <v>1.3832917437892967E-3</v>
      </c>
      <c r="N173" s="96">
        <f>K173/'סכום נכסי הקרן'!$C$43</f>
        <v>1.9895791454765875E-4</v>
      </c>
    </row>
    <row r="174" spans="2:14" s="146" customFormat="1">
      <c r="B174" s="108" t="s">
        <v>1302</v>
      </c>
      <c r="C174" s="85" t="s">
        <v>1303</v>
      </c>
      <c r="D174" s="98" t="s">
        <v>1239</v>
      </c>
      <c r="E174" s="98" t="s">
        <v>1235</v>
      </c>
      <c r="F174" s="85"/>
      <c r="G174" s="98" t="s">
        <v>1236</v>
      </c>
      <c r="H174" s="98" t="s">
        <v>177</v>
      </c>
      <c r="I174" s="95">
        <v>380</v>
      </c>
      <c r="J174" s="97">
        <v>5724</v>
      </c>
      <c r="K174" s="95">
        <v>83.655110000000008</v>
      </c>
      <c r="L174" s="96">
        <v>6.2719773076427923E-7</v>
      </c>
      <c r="M174" s="96">
        <v>9.0505142745580462E-4</v>
      </c>
      <c r="N174" s="96">
        <f>K174/'סכום נכסי הקרן'!$C$43</f>
        <v>1.3017293378165092E-4</v>
      </c>
    </row>
    <row r="175" spans="2:14" s="146" customFormat="1">
      <c r="B175" s="108" t="s">
        <v>1304</v>
      </c>
      <c r="C175" s="85" t="s">
        <v>1305</v>
      </c>
      <c r="D175" s="98" t="s">
        <v>32</v>
      </c>
      <c r="E175" s="98" t="s">
        <v>1235</v>
      </c>
      <c r="F175" s="85"/>
      <c r="G175" s="98" t="s">
        <v>1289</v>
      </c>
      <c r="H175" s="98" t="s">
        <v>179</v>
      </c>
      <c r="I175" s="95">
        <v>780</v>
      </c>
      <c r="J175" s="97">
        <v>3435.5</v>
      </c>
      <c r="K175" s="95">
        <v>114.79524000000001</v>
      </c>
      <c r="L175" s="96">
        <v>1.4057426341983059E-6</v>
      </c>
      <c r="M175" s="96">
        <v>1.2419515774605002E-3</v>
      </c>
      <c r="N175" s="96">
        <f>K175/'סכום נכסי הקרן'!$C$43</f>
        <v>1.7862905416021475E-4</v>
      </c>
    </row>
    <row r="176" spans="2:14" s="146" customFormat="1">
      <c r="B176" s="108" t="s">
        <v>1306</v>
      </c>
      <c r="C176" s="85" t="s">
        <v>1307</v>
      </c>
      <c r="D176" s="98" t="s">
        <v>153</v>
      </c>
      <c r="E176" s="98" t="s">
        <v>1235</v>
      </c>
      <c r="F176" s="85"/>
      <c r="G176" s="98" t="s">
        <v>1294</v>
      </c>
      <c r="H176" s="98" t="s">
        <v>1308</v>
      </c>
      <c r="I176" s="95">
        <v>1710</v>
      </c>
      <c r="J176" s="97">
        <v>1031</v>
      </c>
      <c r="K176" s="95">
        <v>69.414990000000003</v>
      </c>
      <c r="L176" s="96">
        <v>8.1822199405620763E-7</v>
      </c>
      <c r="M176" s="96">
        <v>7.5098981743411007E-4</v>
      </c>
      <c r="N176" s="96">
        <f>K176/'סכום נכסי הקרן'!$C$43</f>
        <v>1.0801435676462514E-4</v>
      </c>
    </row>
    <row r="177" spans="2:14" s="146" customFormat="1">
      <c r="B177" s="108" t="s">
        <v>1309</v>
      </c>
      <c r="C177" s="85" t="s">
        <v>1310</v>
      </c>
      <c r="D177" s="98" t="s">
        <v>1234</v>
      </c>
      <c r="E177" s="98" t="s">
        <v>1235</v>
      </c>
      <c r="F177" s="85"/>
      <c r="G177" s="98" t="s">
        <v>1311</v>
      </c>
      <c r="H177" s="98" t="s">
        <v>177</v>
      </c>
      <c r="I177" s="95">
        <v>848</v>
      </c>
      <c r="J177" s="97">
        <v>9574</v>
      </c>
      <c r="K177" s="95">
        <v>312.24720000000002</v>
      </c>
      <c r="L177" s="96">
        <v>7.8955545357627527E-7</v>
      </c>
      <c r="M177" s="96">
        <v>3.3781531585945928E-3</v>
      </c>
      <c r="N177" s="96">
        <f>K177/'סכום נכסי הקרן'!$C$43</f>
        <v>4.8587748063574248E-4</v>
      </c>
    </row>
    <row r="178" spans="2:14" s="146" customFormat="1">
      <c r="B178" s="108" t="s">
        <v>1312</v>
      </c>
      <c r="C178" s="85" t="s">
        <v>1313</v>
      </c>
      <c r="D178" s="98" t="s">
        <v>1234</v>
      </c>
      <c r="E178" s="98" t="s">
        <v>1235</v>
      </c>
      <c r="F178" s="85"/>
      <c r="G178" s="98" t="s">
        <v>1314</v>
      </c>
      <c r="H178" s="98" t="s">
        <v>177</v>
      </c>
      <c r="I178" s="95">
        <v>910</v>
      </c>
      <c r="J178" s="97">
        <v>3643</v>
      </c>
      <c r="K178" s="95">
        <v>127.4999</v>
      </c>
      <c r="L178" s="96">
        <v>1.1793792806056998E-6</v>
      </c>
      <c r="M178" s="96">
        <v>1.3794012881636558E-3</v>
      </c>
      <c r="N178" s="96">
        <f>K178/'סכום נכסי הקרן'!$C$43</f>
        <v>1.9839835295019169E-4</v>
      </c>
    </row>
    <row r="179" spans="2:14" s="146" customFormat="1">
      <c r="B179" s="108" t="s">
        <v>1315</v>
      </c>
      <c r="C179" s="85" t="s">
        <v>1316</v>
      </c>
      <c r="D179" s="98" t="s">
        <v>32</v>
      </c>
      <c r="E179" s="98" t="s">
        <v>1235</v>
      </c>
      <c r="F179" s="85"/>
      <c r="G179" s="98" t="s">
        <v>1317</v>
      </c>
      <c r="H179" s="98" t="s">
        <v>179</v>
      </c>
      <c r="I179" s="95">
        <v>3244</v>
      </c>
      <c r="J179" s="97">
        <v>1533.6</v>
      </c>
      <c r="K179" s="95">
        <v>213.12394</v>
      </c>
      <c r="L179" s="96">
        <v>6.9362154201873141E-7</v>
      </c>
      <c r="M179" s="96">
        <v>2.3057542584308983E-3</v>
      </c>
      <c r="N179" s="96">
        <f>K179/'סכום נכסי הקרן'!$C$43</f>
        <v>3.3163507320598277E-4</v>
      </c>
    </row>
    <row r="180" spans="2:14" s="146" customFormat="1">
      <c r="B180" s="108" t="s">
        <v>1318</v>
      </c>
      <c r="C180" s="85" t="s">
        <v>1319</v>
      </c>
      <c r="D180" s="98" t="s">
        <v>137</v>
      </c>
      <c r="E180" s="98" t="s">
        <v>1235</v>
      </c>
      <c r="F180" s="85"/>
      <c r="G180" s="98" t="s">
        <v>1320</v>
      </c>
      <c r="H180" s="98" t="s">
        <v>180</v>
      </c>
      <c r="I180" s="95">
        <v>1760</v>
      </c>
      <c r="J180" s="97">
        <v>2086.5</v>
      </c>
      <c r="K180" s="95">
        <v>189.90254999999999</v>
      </c>
      <c r="L180" s="96">
        <v>6.9921120565603581E-7</v>
      </c>
      <c r="M180" s="96">
        <v>2.054525706259872E-3</v>
      </c>
      <c r="N180" s="96">
        <f>K180/'סכום נכסי הקרן'!$C$43</f>
        <v>2.9550104071486663E-4</v>
      </c>
    </row>
    <row r="181" spans="2:14" s="146" customFormat="1">
      <c r="B181" s="108" t="s">
        <v>1321</v>
      </c>
      <c r="C181" s="85" t="s">
        <v>1322</v>
      </c>
      <c r="D181" s="98" t="s">
        <v>1239</v>
      </c>
      <c r="E181" s="98" t="s">
        <v>1235</v>
      </c>
      <c r="F181" s="85"/>
      <c r="G181" s="98" t="s">
        <v>1323</v>
      </c>
      <c r="H181" s="98" t="s">
        <v>177</v>
      </c>
      <c r="I181" s="95">
        <v>260</v>
      </c>
      <c r="J181" s="97">
        <v>10630</v>
      </c>
      <c r="K181" s="95">
        <v>106.29575</v>
      </c>
      <c r="L181" s="96">
        <v>1.9075065481581758E-6</v>
      </c>
      <c r="M181" s="96">
        <v>1.1499969370667893E-3</v>
      </c>
      <c r="N181" s="96">
        <f>K181/'סכום נכסי הקרן'!$C$43</f>
        <v>1.6540328051712464E-4</v>
      </c>
    </row>
    <row r="182" spans="2:14" s="146" customFormat="1">
      <c r="B182" s="108" t="s">
        <v>1324</v>
      </c>
      <c r="C182" s="85" t="s">
        <v>1325</v>
      </c>
      <c r="D182" s="98" t="s">
        <v>1239</v>
      </c>
      <c r="E182" s="98" t="s">
        <v>1235</v>
      </c>
      <c r="F182" s="85"/>
      <c r="G182" s="98" t="s">
        <v>1286</v>
      </c>
      <c r="H182" s="98" t="s">
        <v>177</v>
      </c>
      <c r="I182" s="95">
        <v>1600</v>
      </c>
      <c r="J182" s="97">
        <v>11428</v>
      </c>
      <c r="K182" s="95">
        <v>703.23341000000005</v>
      </c>
      <c r="L182" s="96">
        <v>6.9206068736397421E-7</v>
      </c>
      <c r="M182" s="96">
        <v>7.6081712349085799E-3</v>
      </c>
      <c r="N182" s="96">
        <f>K182/'סכום נכסי הקרן'!$C$43</f>
        <v>1.0942781153832034E-3</v>
      </c>
    </row>
    <row r="183" spans="2:14" s="146" customFormat="1">
      <c r="B183" s="108" t="s">
        <v>1326</v>
      </c>
      <c r="C183" s="85" t="s">
        <v>1327</v>
      </c>
      <c r="D183" s="98" t="s">
        <v>1239</v>
      </c>
      <c r="E183" s="98" t="s">
        <v>1235</v>
      </c>
      <c r="F183" s="85"/>
      <c r="G183" s="98" t="s">
        <v>1261</v>
      </c>
      <c r="H183" s="98" t="s">
        <v>177</v>
      </c>
      <c r="I183" s="95">
        <v>615</v>
      </c>
      <c r="J183" s="97">
        <v>8342</v>
      </c>
      <c r="K183" s="95">
        <v>197.3125</v>
      </c>
      <c r="L183" s="96">
        <v>4.6177359145302762E-7</v>
      </c>
      <c r="M183" s="96">
        <v>2.134692785412313E-3</v>
      </c>
      <c r="N183" s="96">
        <f>K183/'סכום נכסי הקרן'!$C$43</f>
        <v>3.0703141740883485E-4</v>
      </c>
    </row>
    <row r="184" spans="2:14" s="146" customFormat="1">
      <c r="B184" s="108" t="s">
        <v>1328</v>
      </c>
      <c r="C184" s="85" t="s">
        <v>1329</v>
      </c>
      <c r="D184" s="98" t="s">
        <v>1234</v>
      </c>
      <c r="E184" s="98" t="s">
        <v>1235</v>
      </c>
      <c r="F184" s="85"/>
      <c r="G184" s="98" t="s">
        <v>1283</v>
      </c>
      <c r="H184" s="98" t="s">
        <v>177</v>
      </c>
      <c r="I184" s="95">
        <v>150</v>
      </c>
      <c r="J184" s="97">
        <v>14858</v>
      </c>
      <c r="K184" s="95">
        <v>85.715800000000002</v>
      </c>
      <c r="L184" s="96">
        <v>3.6110292417224012E-7</v>
      </c>
      <c r="M184" s="96">
        <v>9.273457072199923E-4</v>
      </c>
      <c r="N184" s="96">
        <f>K184/'סכום נכסי הקרן'!$C$43</f>
        <v>1.3337950493928265E-4</v>
      </c>
    </row>
    <row r="185" spans="2:14" s="146" customFormat="1">
      <c r="B185" s="108" t="s">
        <v>1330</v>
      </c>
      <c r="C185" s="85" t="s">
        <v>1331</v>
      </c>
      <c r="D185" s="98" t="s">
        <v>1234</v>
      </c>
      <c r="E185" s="98" t="s">
        <v>1235</v>
      </c>
      <c r="F185" s="85"/>
      <c r="G185" s="98" t="s">
        <v>1286</v>
      </c>
      <c r="H185" s="98" t="s">
        <v>177</v>
      </c>
      <c r="I185" s="95">
        <v>790</v>
      </c>
      <c r="J185" s="97">
        <v>1255</v>
      </c>
      <c r="K185" s="95">
        <v>38.507919999999999</v>
      </c>
      <c r="L185" s="96">
        <v>4.618244911655316E-7</v>
      </c>
      <c r="M185" s="96">
        <v>4.1661110677344067E-4</v>
      </c>
      <c r="N185" s="96">
        <f>K185/'סכום נכסי הקרן'!$C$43</f>
        <v>5.9920893299035887E-5</v>
      </c>
    </row>
    <row r="186" spans="2:14" s="146" customFormat="1">
      <c r="B186" s="108" t="s">
        <v>1332</v>
      </c>
      <c r="C186" s="85" t="s">
        <v>1333</v>
      </c>
      <c r="D186" s="98" t="s">
        <v>32</v>
      </c>
      <c r="E186" s="98" t="s">
        <v>1235</v>
      </c>
      <c r="F186" s="85"/>
      <c r="G186" s="98" t="s">
        <v>1317</v>
      </c>
      <c r="H186" s="98" t="s">
        <v>179</v>
      </c>
      <c r="I186" s="95">
        <v>160</v>
      </c>
      <c r="J186" s="97">
        <v>18250</v>
      </c>
      <c r="K186" s="95">
        <v>125.08988000000001</v>
      </c>
      <c r="L186" s="96">
        <v>2.7253105346572119E-6</v>
      </c>
      <c r="M186" s="96">
        <v>1.3533276622823794E-3</v>
      </c>
      <c r="N186" s="96">
        <f>K186/'סכום נכסי הקרן'!$C$43</f>
        <v>1.9464820100044885E-4</v>
      </c>
    </row>
    <row r="187" spans="2:14" s="146" customFormat="1">
      <c r="B187" s="108" t="s">
        <v>1334</v>
      </c>
      <c r="C187" s="85" t="s">
        <v>1335</v>
      </c>
      <c r="D187" s="98" t="s">
        <v>1336</v>
      </c>
      <c r="E187" s="98" t="s">
        <v>1235</v>
      </c>
      <c r="F187" s="85"/>
      <c r="G187" s="98" t="s">
        <v>201</v>
      </c>
      <c r="H187" s="98" t="s">
        <v>179</v>
      </c>
      <c r="I187" s="95">
        <v>2830</v>
      </c>
      <c r="J187" s="97">
        <v>2991</v>
      </c>
      <c r="K187" s="95">
        <v>362.61200000000002</v>
      </c>
      <c r="L187" s="96">
        <v>9.0802566343627708E-7</v>
      </c>
      <c r="M187" s="96">
        <v>3.9230419781003719E-3</v>
      </c>
      <c r="N187" s="96">
        <f>K187/'סכום נכסי הקרן'!$C$43</f>
        <v>5.6424847046919187E-4</v>
      </c>
    </row>
    <row r="188" spans="2:14" s="146" customFormat="1">
      <c r="B188" s="108" t="s">
        <v>1337</v>
      </c>
      <c r="C188" s="85" t="s">
        <v>1338</v>
      </c>
      <c r="D188" s="98" t="s">
        <v>138</v>
      </c>
      <c r="E188" s="98" t="s">
        <v>1235</v>
      </c>
      <c r="F188" s="85"/>
      <c r="G188" s="98" t="s">
        <v>1297</v>
      </c>
      <c r="H188" s="98" t="s">
        <v>187</v>
      </c>
      <c r="I188" s="95">
        <v>4400</v>
      </c>
      <c r="J188" s="97">
        <v>793.4</v>
      </c>
      <c r="K188" s="95">
        <v>130.55492000000001</v>
      </c>
      <c r="L188" s="96">
        <v>3.0089099293754131E-6</v>
      </c>
      <c r="M188" s="96">
        <v>1.4124530672110572E-3</v>
      </c>
      <c r="N188" s="96">
        <f>K188/'סכום נכסי הקרן'!$C$43</f>
        <v>2.0315216794322227E-4</v>
      </c>
    </row>
    <row r="189" spans="2:14" s="146" customFormat="1">
      <c r="B189" s="108" t="s">
        <v>1339</v>
      </c>
      <c r="C189" s="85" t="s">
        <v>1340</v>
      </c>
      <c r="D189" s="98" t="s">
        <v>32</v>
      </c>
      <c r="E189" s="98" t="s">
        <v>1235</v>
      </c>
      <c r="F189" s="85"/>
      <c r="G189" s="98" t="s">
        <v>1294</v>
      </c>
      <c r="H189" s="98" t="s">
        <v>179</v>
      </c>
      <c r="I189" s="95">
        <v>8550</v>
      </c>
      <c r="J189" s="97">
        <v>170.2</v>
      </c>
      <c r="K189" s="95">
        <v>62.339750000000002</v>
      </c>
      <c r="L189" s="96">
        <v>5.3910647532602461E-7</v>
      </c>
      <c r="M189" s="96">
        <v>6.7444391292699262E-4</v>
      </c>
      <c r="N189" s="96">
        <f>K189/'סכום נכסי הקרן'!$C$43</f>
        <v>9.7004811167120244E-5</v>
      </c>
    </row>
    <row r="190" spans="2:14" s="146" customFormat="1">
      <c r="B190" s="108" t="s">
        <v>1341</v>
      </c>
      <c r="C190" s="85" t="s">
        <v>1342</v>
      </c>
      <c r="D190" s="98" t="s">
        <v>1234</v>
      </c>
      <c r="E190" s="98" t="s">
        <v>1235</v>
      </c>
      <c r="F190" s="85"/>
      <c r="G190" s="98" t="s">
        <v>1261</v>
      </c>
      <c r="H190" s="98" t="s">
        <v>177</v>
      </c>
      <c r="I190" s="95">
        <v>1030</v>
      </c>
      <c r="J190" s="97">
        <v>12130</v>
      </c>
      <c r="K190" s="95">
        <v>480.5154</v>
      </c>
      <c r="L190" s="96">
        <v>3.7445772413884726E-7</v>
      </c>
      <c r="M190" s="96">
        <v>5.1986202478784245E-3</v>
      </c>
      <c r="N190" s="96">
        <f>K190/'סכום נכסי הקרן'!$C$43</f>
        <v>7.4771402900867016E-4</v>
      </c>
    </row>
    <row r="191" spans="2:14" s="146" customFormat="1">
      <c r="B191" s="108" t="s">
        <v>1343</v>
      </c>
      <c r="C191" s="85" t="s">
        <v>1344</v>
      </c>
      <c r="D191" s="98" t="s">
        <v>1239</v>
      </c>
      <c r="E191" s="98" t="s">
        <v>1235</v>
      </c>
      <c r="F191" s="85"/>
      <c r="G191" s="98" t="s">
        <v>917</v>
      </c>
      <c r="H191" s="98" t="s">
        <v>177</v>
      </c>
      <c r="I191" s="95">
        <v>839</v>
      </c>
      <c r="J191" s="97">
        <v>5000</v>
      </c>
      <c r="K191" s="95">
        <v>161.33970000000002</v>
      </c>
      <c r="L191" s="96">
        <v>1.7077367517487305E-5</v>
      </c>
      <c r="M191" s="96">
        <v>1.7455087416691137E-3</v>
      </c>
      <c r="N191" s="96">
        <f>K191/'סכום נכסי הקרן'!$C$43</f>
        <v>2.5105534000793763E-4</v>
      </c>
    </row>
    <row r="192" spans="2:14" s="146" customFormat="1">
      <c r="B192" s="108" t="s">
        <v>1345</v>
      </c>
      <c r="C192" s="85" t="s">
        <v>1346</v>
      </c>
      <c r="D192" s="98" t="s">
        <v>32</v>
      </c>
      <c r="E192" s="98" t="s">
        <v>1235</v>
      </c>
      <c r="F192" s="85"/>
      <c r="G192" s="98" t="s">
        <v>776</v>
      </c>
      <c r="H192" s="98" t="s">
        <v>179</v>
      </c>
      <c r="I192" s="95">
        <v>260</v>
      </c>
      <c r="J192" s="97">
        <v>3985</v>
      </c>
      <c r="K192" s="95">
        <v>44.385489999999997</v>
      </c>
      <c r="L192" s="96">
        <v>8.2708759461719054E-7</v>
      </c>
      <c r="M192" s="96">
        <v>4.801996086410661E-4</v>
      </c>
      <c r="N192" s="96">
        <f>K192/'סכום נכסי הקרן'!$C$43</f>
        <v>6.906678445149529E-5</v>
      </c>
    </row>
    <row r="193" spans="2:14" s="146" customFormat="1">
      <c r="B193" s="108" t="s">
        <v>1347</v>
      </c>
      <c r="C193" s="85" t="s">
        <v>1348</v>
      </c>
      <c r="D193" s="98" t="s">
        <v>32</v>
      </c>
      <c r="E193" s="98" t="s">
        <v>1235</v>
      </c>
      <c r="F193" s="85"/>
      <c r="G193" s="98" t="s">
        <v>486</v>
      </c>
      <c r="H193" s="98" t="s">
        <v>179</v>
      </c>
      <c r="I193" s="95">
        <v>1830</v>
      </c>
      <c r="J193" s="97">
        <v>2239.5</v>
      </c>
      <c r="K193" s="95">
        <v>175.56643</v>
      </c>
      <c r="L193" s="96">
        <v>1.9294133122553678E-6</v>
      </c>
      <c r="M193" s="96">
        <v>1.8994254873948475E-3</v>
      </c>
      <c r="N193" s="96">
        <f>K193/'סכום נכסי הקרן'!$C$43</f>
        <v>2.7319308129139806E-4</v>
      </c>
    </row>
    <row r="194" spans="2:14" s="146" customFormat="1">
      <c r="B194" s="108" t="s">
        <v>1349</v>
      </c>
      <c r="C194" s="85" t="s">
        <v>1350</v>
      </c>
      <c r="D194" s="98" t="s">
        <v>1234</v>
      </c>
      <c r="E194" s="98" t="s">
        <v>1235</v>
      </c>
      <c r="F194" s="85"/>
      <c r="G194" s="98" t="s">
        <v>1311</v>
      </c>
      <c r="H194" s="98" t="s">
        <v>177</v>
      </c>
      <c r="I194" s="95">
        <v>1566</v>
      </c>
      <c r="J194" s="97">
        <v>3679</v>
      </c>
      <c r="K194" s="95">
        <v>221.58013</v>
      </c>
      <c r="L194" s="96">
        <v>1.6501714485458192E-6</v>
      </c>
      <c r="M194" s="96">
        <v>2.397240442960899E-3</v>
      </c>
      <c r="N194" s="96">
        <f>K194/'סכום נכסי הקרן'!$C$43</f>
        <v>3.4479346915950023E-4</v>
      </c>
    </row>
    <row r="195" spans="2:14" s="146" customFormat="1">
      <c r="B195" s="108" t="s">
        <v>1351</v>
      </c>
      <c r="C195" s="85" t="s">
        <v>1352</v>
      </c>
      <c r="D195" s="98" t="s">
        <v>1353</v>
      </c>
      <c r="E195" s="98" t="s">
        <v>1235</v>
      </c>
      <c r="F195" s="85"/>
      <c r="G195" s="98" t="s">
        <v>1286</v>
      </c>
      <c r="H195" s="98" t="s">
        <v>182</v>
      </c>
      <c r="I195" s="95">
        <v>53652</v>
      </c>
      <c r="J195" s="97">
        <v>467</v>
      </c>
      <c r="K195" s="95">
        <v>124.21256</v>
      </c>
      <c r="L195" s="96">
        <v>4.8297477357079118E-6</v>
      </c>
      <c r="M195" s="96">
        <v>1.3438360757153957E-3</v>
      </c>
      <c r="N195" s="96">
        <f>K195/'סכום נכסי הקרן'!$C$43</f>
        <v>1.9328303253356955E-4</v>
      </c>
    </row>
    <row r="196" spans="2:14" s="146" customFormat="1">
      <c r="B196" s="108" t="s">
        <v>1354</v>
      </c>
      <c r="C196" s="85" t="s">
        <v>1355</v>
      </c>
      <c r="D196" s="98" t="s">
        <v>1234</v>
      </c>
      <c r="E196" s="98" t="s">
        <v>1235</v>
      </c>
      <c r="F196" s="85"/>
      <c r="G196" s="98" t="s">
        <v>1236</v>
      </c>
      <c r="H196" s="98" t="s">
        <v>177</v>
      </c>
      <c r="I196" s="95">
        <v>1210</v>
      </c>
      <c r="J196" s="97">
        <v>8806</v>
      </c>
      <c r="K196" s="95">
        <v>409.80129999999997</v>
      </c>
      <c r="L196" s="96">
        <v>1.1221211422195004E-6</v>
      </c>
      <c r="M196" s="96">
        <v>4.4335755644603703E-3</v>
      </c>
      <c r="N196" s="96">
        <f>K196/'סכום נכסי הקרן'!$C$43</f>
        <v>6.3767817038952489E-4</v>
      </c>
    </row>
    <row r="197" spans="2:14" s="146" customFormat="1">
      <c r="B197" s="108" t="s">
        <v>1356</v>
      </c>
      <c r="C197" s="85" t="s">
        <v>1357</v>
      </c>
      <c r="D197" s="98" t="s">
        <v>1234</v>
      </c>
      <c r="E197" s="98" t="s">
        <v>1235</v>
      </c>
      <c r="F197" s="85"/>
      <c r="G197" s="98" t="s">
        <v>1261</v>
      </c>
      <c r="H197" s="98" t="s">
        <v>177</v>
      </c>
      <c r="I197" s="95">
        <v>850</v>
      </c>
      <c r="J197" s="97">
        <v>5761</v>
      </c>
      <c r="K197" s="95">
        <v>189.83664000000002</v>
      </c>
      <c r="L197" s="96">
        <v>3.0707811278323596E-7</v>
      </c>
      <c r="M197" s="96">
        <v>2.0538126363758734E-3</v>
      </c>
      <c r="N197" s="96">
        <f>K197/'סכום נכסי הקרן'!$C$43</f>
        <v>2.9539848035644331E-4</v>
      </c>
    </row>
    <row r="198" spans="2:14" s="146" customFormat="1">
      <c r="B198" s="108" t="s">
        <v>1358</v>
      </c>
      <c r="C198" s="85" t="s">
        <v>1359</v>
      </c>
      <c r="D198" s="98" t="s">
        <v>1234</v>
      </c>
      <c r="E198" s="98" t="s">
        <v>1235</v>
      </c>
      <c r="F198" s="85"/>
      <c r="G198" s="98" t="s">
        <v>1283</v>
      </c>
      <c r="H198" s="98" t="s">
        <v>177</v>
      </c>
      <c r="I198" s="95">
        <v>590</v>
      </c>
      <c r="J198" s="97">
        <v>9371</v>
      </c>
      <c r="K198" s="95">
        <v>212.64109999999999</v>
      </c>
      <c r="L198" s="96">
        <v>3.0365414307771487E-6</v>
      </c>
      <c r="M198" s="96">
        <v>2.3005304887026325E-3</v>
      </c>
      <c r="N198" s="96">
        <f>K198/'סכום נכסי הקרן'!$C$43</f>
        <v>3.3088374194424473E-4</v>
      </c>
    </row>
    <row r="199" spans="2:14" s="146" customFormat="1">
      <c r="B199" s="108" t="s">
        <v>1360</v>
      </c>
      <c r="C199" s="85" t="s">
        <v>1361</v>
      </c>
      <c r="D199" s="98" t="s">
        <v>1239</v>
      </c>
      <c r="E199" s="98" t="s">
        <v>1235</v>
      </c>
      <c r="F199" s="85"/>
      <c r="G199" s="98" t="s">
        <v>1286</v>
      </c>
      <c r="H199" s="98" t="s">
        <v>177</v>
      </c>
      <c r="I199" s="95">
        <v>170</v>
      </c>
      <c r="J199" s="97">
        <v>19322</v>
      </c>
      <c r="K199" s="95">
        <v>126.33110000000001</v>
      </c>
      <c r="L199" s="96">
        <v>1.2929989953321748E-6</v>
      </c>
      <c r="M199" s="96">
        <v>1.3667562254961114E-3</v>
      </c>
      <c r="N199" s="96">
        <f>K199/'סכום נכסי הקרן'!$C$43</f>
        <v>1.9657962215175042E-4</v>
      </c>
    </row>
    <row r="200" spans="2:14" s="146" customFormat="1">
      <c r="B200" s="108" t="s">
        <v>1362</v>
      </c>
      <c r="C200" s="85" t="s">
        <v>1363</v>
      </c>
      <c r="D200" s="98" t="s">
        <v>1234</v>
      </c>
      <c r="E200" s="98" t="s">
        <v>1235</v>
      </c>
      <c r="F200" s="85"/>
      <c r="G200" s="98" t="s">
        <v>1278</v>
      </c>
      <c r="H200" s="98" t="s">
        <v>177</v>
      </c>
      <c r="I200" s="95">
        <v>1930</v>
      </c>
      <c r="J200" s="97">
        <v>5520</v>
      </c>
      <c r="K200" s="95">
        <v>410.92509000000001</v>
      </c>
      <c r="L200" s="96">
        <v>1.4495256936754588E-6</v>
      </c>
      <c r="M200" s="96">
        <v>4.4457336710441832E-3</v>
      </c>
      <c r="N200" s="96">
        <f>K200/'סכום נכסי הקרן'!$C$43</f>
        <v>6.3942686262427888E-4</v>
      </c>
    </row>
    <row r="201" spans="2:14" s="146" customFormat="1">
      <c r="B201" s="108" t="s">
        <v>1364</v>
      </c>
      <c r="C201" s="85" t="s">
        <v>1365</v>
      </c>
      <c r="D201" s="98" t="s">
        <v>153</v>
      </c>
      <c r="E201" s="98" t="s">
        <v>1235</v>
      </c>
      <c r="F201" s="85"/>
      <c r="G201" s="98" t="s">
        <v>1261</v>
      </c>
      <c r="H201" s="98" t="s">
        <v>1308</v>
      </c>
      <c r="I201" s="95">
        <v>320</v>
      </c>
      <c r="J201" s="97">
        <v>8015</v>
      </c>
      <c r="K201" s="95">
        <v>100.98387</v>
      </c>
      <c r="L201" s="96">
        <v>1.2180662891620399E-7</v>
      </c>
      <c r="M201" s="96">
        <v>1.092528545996908E-3</v>
      </c>
      <c r="N201" s="96">
        <f>K201/'סכום נכסי הקרן'!$C$43</f>
        <v>1.5713764075529687E-4</v>
      </c>
    </row>
    <row r="202" spans="2:14" s="146" customFormat="1">
      <c r="B202" s="108" t="s">
        <v>1366</v>
      </c>
      <c r="C202" s="85" t="s">
        <v>1367</v>
      </c>
      <c r="D202" s="98" t="s">
        <v>1239</v>
      </c>
      <c r="E202" s="98" t="s">
        <v>1235</v>
      </c>
      <c r="F202" s="85"/>
      <c r="G202" s="98" t="s">
        <v>1236</v>
      </c>
      <c r="H202" s="98" t="s">
        <v>177</v>
      </c>
      <c r="I202" s="95">
        <v>880</v>
      </c>
      <c r="J202" s="97">
        <v>4093</v>
      </c>
      <c r="K202" s="95">
        <v>138.52676</v>
      </c>
      <c r="L202" s="96">
        <v>2.1345079595316696E-7</v>
      </c>
      <c r="M202" s="96">
        <v>1.4986991455611933E-3</v>
      </c>
      <c r="N202" s="96">
        <f>K202/'סכום נכסי הקרן'!$C$43</f>
        <v>2.1555688297423368E-4</v>
      </c>
    </row>
    <row r="203" spans="2:14" s="146" customFormat="1">
      <c r="B203" s="108" t="s">
        <v>1368</v>
      </c>
      <c r="C203" s="85" t="s">
        <v>1369</v>
      </c>
      <c r="D203" s="98" t="s">
        <v>32</v>
      </c>
      <c r="E203" s="98" t="s">
        <v>1235</v>
      </c>
      <c r="F203" s="85"/>
      <c r="G203" s="98" t="s">
        <v>1317</v>
      </c>
      <c r="H203" s="98" t="s">
        <v>179</v>
      </c>
      <c r="I203" s="95">
        <v>4820</v>
      </c>
      <c r="J203" s="97">
        <v>1465.5</v>
      </c>
      <c r="K203" s="95">
        <v>302.60227000000003</v>
      </c>
      <c r="L203" s="96">
        <v>1.8119915199593841E-6</v>
      </c>
      <c r="M203" s="96">
        <v>3.2738061836852144E-3</v>
      </c>
      <c r="N203" s="96">
        <f>K203/'סכום נכסי הקרן'!$C$43</f>
        <v>4.7086932591311221E-4</v>
      </c>
    </row>
    <row r="204" spans="2:14" s="146" customFormat="1">
      <c r="B204" s="108" t="s">
        <v>1370</v>
      </c>
      <c r="C204" s="85" t="s">
        <v>1371</v>
      </c>
      <c r="D204" s="98" t="s">
        <v>1234</v>
      </c>
      <c r="E204" s="98" t="s">
        <v>1235</v>
      </c>
      <c r="F204" s="85"/>
      <c r="G204" s="98" t="s">
        <v>1261</v>
      </c>
      <c r="H204" s="98" t="s">
        <v>177</v>
      </c>
      <c r="I204" s="95">
        <v>2090</v>
      </c>
      <c r="J204" s="97">
        <v>3521</v>
      </c>
      <c r="K204" s="95">
        <v>283.02290999999997</v>
      </c>
      <c r="L204" s="96">
        <v>3.4460872407478744E-7</v>
      </c>
      <c r="M204" s="96">
        <v>3.0619801790732889E-3</v>
      </c>
      <c r="N204" s="96">
        <f>K204/'סכום נכסי הקרן'!$C$43</f>
        <v>4.4040253514842238E-4</v>
      </c>
    </row>
    <row r="205" spans="2:14" s="146" customFormat="1">
      <c r="B205" s="108" t="s">
        <v>1372</v>
      </c>
      <c r="C205" s="85" t="s">
        <v>1373</v>
      </c>
      <c r="D205" s="98" t="s">
        <v>1234</v>
      </c>
      <c r="E205" s="98" t="s">
        <v>1235</v>
      </c>
      <c r="F205" s="85"/>
      <c r="G205" s="98" t="s">
        <v>1241</v>
      </c>
      <c r="H205" s="98" t="s">
        <v>177</v>
      </c>
      <c r="I205" s="95">
        <v>1160</v>
      </c>
      <c r="J205" s="97">
        <v>1624</v>
      </c>
      <c r="K205" s="95">
        <v>72.452479999999994</v>
      </c>
      <c r="L205" s="96">
        <v>1.3823476667350158E-6</v>
      </c>
      <c r="M205" s="96">
        <v>7.8385194217918213E-4</v>
      </c>
      <c r="N205" s="96">
        <f>K205/'סכום נכסי הקרן'!$C$43</f>
        <v>1.1274089390781251E-4</v>
      </c>
    </row>
    <row r="206" spans="2:14" s="146" customFormat="1">
      <c r="B206" s="108" t="s">
        <v>1374</v>
      </c>
      <c r="C206" s="85" t="s">
        <v>1375</v>
      </c>
      <c r="D206" s="98" t="s">
        <v>32</v>
      </c>
      <c r="E206" s="98" t="s">
        <v>1235</v>
      </c>
      <c r="F206" s="85"/>
      <c r="G206" s="98" t="s">
        <v>1376</v>
      </c>
      <c r="H206" s="98" t="s">
        <v>179</v>
      </c>
      <c r="I206" s="95">
        <v>371</v>
      </c>
      <c r="J206" s="97">
        <v>6844</v>
      </c>
      <c r="K206" s="95">
        <v>108.77352999999999</v>
      </c>
      <c r="L206" s="96">
        <v>1.2545554395893952E-6</v>
      </c>
      <c r="M206" s="96">
        <v>1.1768036476899829E-3</v>
      </c>
      <c r="N206" s="96">
        <f>K206/'סכום נכסי הקרן'!$C$43</f>
        <v>1.6925887154874838E-4</v>
      </c>
    </row>
    <row r="207" spans="2:14" s="146" customFormat="1">
      <c r="B207" s="108" t="s">
        <v>1377</v>
      </c>
      <c r="C207" s="85" t="s">
        <v>1378</v>
      </c>
      <c r="D207" s="98" t="s">
        <v>153</v>
      </c>
      <c r="E207" s="98" t="s">
        <v>1235</v>
      </c>
      <c r="F207" s="85"/>
      <c r="G207" s="98" t="s">
        <v>1261</v>
      </c>
      <c r="H207" s="98" t="s">
        <v>1308</v>
      </c>
      <c r="I207" s="95">
        <v>140</v>
      </c>
      <c r="J207" s="97">
        <v>25610</v>
      </c>
      <c r="K207" s="95">
        <v>141.16795000000002</v>
      </c>
      <c r="L207" s="96">
        <v>1.9927047080637785E-7</v>
      </c>
      <c r="M207" s="96">
        <v>1.5272737631748935E-3</v>
      </c>
      <c r="N207" s="96">
        <f>K207/'סכום נכסי הקרן'!$C$43</f>
        <v>2.1966675087082437E-4</v>
      </c>
    </row>
    <row r="208" spans="2:14" s="146" customFormat="1">
      <c r="B208" s="108" t="s">
        <v>1379</v>
      </c>
      <c r="C208" s="85" t="s">
        <v>1380</v>
      </c>
      <c r="D208" s="98" t="s">
        <v>1234</v>
      </c>
      <c r="E208" s="98" t="s">
        <v>1235</v>
      </c>
      <c r="F208" s="85"/>
      <c r="G208" s="98" t="s">
        <v>1283</v>
      </c>
      <c r="H208" s="98" t="s">
        <v>177</v>
      </c>
      <c r="I208" s="95">
        <v>530</v>
      </c>
      <c r="J208" s="97">
        <v>10726</v>
      </c>
      <c r="K208" s="95">
        <v>218.63664</v>
      </c>
      <c r="L208" s="96">
        <v>2.0015105740181268E-6</v>
      </c>
      <c r="M208" s="96">
        <v>2.3653952893749209E-3</v>
      </c>
      <c r="N208" s="96">
        <f>K208/'סכום נכסי הקרן'!$C$43</f>
        <v>3.4021320228928809E-4</v>
      </c>
    </row>
    <row r="209" spans="2:14" s="146" customFormat="1">
      <c r="B209" s="108" t="s">
        <v>1381</v>
      </c>
      <c r="C209" s="85" t="s">
        <v>1382</v>
      </c>
      <c r="D209" s="98" t="s">
        <v>1234</v>
      </c>
      <c r="E209" s="98" t="s">
        <v>1235</v>
      </c>
      <c r="F209" s="85"/>
      <c r="G209" s="98" t="s">
        <v>1314</v>
      </c>
      <c r="H209" s="98" t="s">
        <v>177</v>
      </c>
      <c r="I209" s="95">
        <v>1430</v>
      </c>
      <c r="J209" s="97">
        <v>3921</v>
      </c>
      <c r="K209" s="95">
        <v>215.64637999999999</v>
      </c>
      <c r="L209" s="96">
        <v>2.238969074173903E-6</v>
      </c>
      <c r="M209" s="96">
        <v>2.3330441385430831E-3</v>
      </c>
      <c r="N209" s="96">
        <f>K209/'סכום נכסי הקרן'!$C$43</f>
        <v>3.355601581779371E-4</v>
      </c>
    </row>
    <row r="210" spans="2:14" s="146" customFormat="1">
      <c r="B210" s="108" t="s">
        <v>1383</v>
      </c>
      <c r="C210" s="85" t="s">
        <v>1384</v>
      </c>
      <c r="D210" s="98" t="s">
        <v>1239</v>
      </c>
      <c r="E210" s="98" t="s">
        <v>1235</v>
      </c>
      <c r="F210" s="85"/>
      <c r="G210" s="98" t="s">
        <v>1385</v>
      </c>
      <c r="H210" s="98" t="s">
        <v>177</v>
      </c>
      <c r="I210" s="95">
        <v>430</v>
      </c>
      <c r="J210" s="97">
        <v>5712</v>
      </c>
      <c r="K210" s="95">
        <v>94.463909999999998</v>
      </c>
      <c r="L210" s="96">
        <v>2.9353539490750219E-7</v>
      </c>
      <c r="M210" s="96">
        <v>1.021990128141086E-3</v>
      </c>
      <c r="N210" s="96">
        <f>K210/'סכום נכסי הקרן'!$C$43</f>
        <v>1.4699214789372497E-4</v>
      </c>
    </row>
    <row r="211" spans="2:14" s="146" customFormat="1">
      <c r="B211" s="108" t="s">
        <v>1386</v>
      </c>
      <c r="C211" s="85" t="s">
        <v>1387</v>
      </c>
      <c r="D211" s="98" t="s">
        <v>32</v>
      </c>
      <c r="E211" s="98" t="s">
        <v>1235</v>
      </c>
      <c r="F211" s="85"/>
      <c r="G211" s="98" t="s">
        <v>1289</v>
      </c>
      <c r="H211" s="98" t="s">
        <v>179</v>
      </c>
      <c r="I211" s="95">
        <v>560</v>
      </c>
      <c r="J211" s="97">
        <v>7501</v>
      </c>
      <c r="K211" s="95">
        <v>179.94779</v>
      </c>
      <c r="L211" s="96">
        <v>2.6478132403135107E-6</v>
      </c>
      <c r="M211" s="96">
        <v>1.9468267294970665E-3</v>
      </c>
      <c r="N211" s="96">
        <f>K211/'סכום נכסי הקרן'!$C$43</f>
        <v>2.8001076983610949E-4</v>
      </c>
    </row>
    <row r="212" spans="2:14" s="146" customFormat="1">
      <c r="B212" s="108" t="s">
        <v>1388</v>
      </c>
      <c r="C212" s="85" t="s">
        <v>1389</v>
      </c>
      <c r="D212" s="98" t="s">
        <v>1234</v>
      </c>
      <c r="E212" s="98" t="s">
        <v>1235</v>
      </c>
      <c r="F212" s="85"/>
      <c r="G212" s="98" t="s">
        <v>1323</v>
      </c>
      <c r="H212" s="98" t="s">
        <v>177</v>
      </c>
      <c r="I212" s="95">
        <v>760</v>
      </c>
      <c r="J212" s="97">
        <v>7723</v>
      </c>
      <c r="K212" s="95">
        <v>225.74020000000002</v>
      </c>
      <c r="L212" s="96">
        <v>1.1496278527576492E-6</v>
      </c>
      <c r="M212" s="96">
        <v>2.442247583490821E-3</v>
      </c>
      <c r="N212" s="96">
        <f>K212/'סכום נכסי הקרן'!$C$43</f>
        <v>3.5126681569669366E-4</v>
      </c>
    </row>
    <row r="213" spans="2:14" s="146" customFormat="1">
      <c r="B213" s="108" t="s">
        <v>1390</v>
      </c>
      <c r="C213" s="85" t="s">
        <v>1391</v>
      </c>
      <c r="D213" s="98" t="s">
        <v>32</v>
      </c>
      <c r="E213" s="98" t="s">
        <v>1235</v>
      </c>
      <c r="F213" s="85"/>
      <c r="G213" s="98" t="s">
        <v>1392</v>
      </c>
      <c r="H213" s="98" t="s">
        <v>179</v>
      </c>
      <c r="I213" s="95">
        <v>970</v>
      </c>
      <c r="J213" s="97">
        <v>4191</v>
      </c>
      <c r="K213" s="95">
        <v>174.15210000000002</v>
      </c>
      <c r="L213" s="96">
        <v>5.6568748495752412E-7</v>
      </c>
      <c r="M213" s="96">
        <v>1.8841240744220649E-3</v>
      </c>
      <c r="N213" s="96">
        <f>K213/'סכום נכסי הקרן'!$C$43</f>
        <v>2.7099228942781197E-4</v>
      </c>
    </row>
    <row r="214" spans="2:14" s="146" customFormat="1">
      <c r="B214" s="108" t="s">
        <v>1393</v>
      </c>
      <c r="C214" s="85" t="s">
        <v>1394</v>
      </c>
      <c r="D214" s="98" t="s">
        <v>1234</v>
      </c>
      <c r="E214" s="98" t="s">
        <v>1235</v>
      </c>
      <c r="F214" s="85"/>
      <c r="G214" s="98" t="s">
        <v>1294</v>
      </c>
      <c r="H214" s="98" t="s">
        <v>177</v>
      </c>
      <c r="I214" s="95">
        <v>1440</v>
      </c>
      <c r="J214" s="97">
        <v>4033</v>
      </c>
      <c r="K214" s="95">
        <v>224.76947000000001</v>
      </c>
      <c r="L214" s="96">
        <v>8.3410416094314582E-7</v>
      </c>
      <c r="M214" s="96">
        <v>2.431745408881593E-3</v>
      </c>
      <c r="N214" s="96">
        <f>K214/'סכום נכסי הקרן'!$C$43</f>
        <v>3.4975629503621204E-4</v>
      </c>
    </row>
    <row r="215" spans="2:14" s="146" customFormat="1">
      <c r="B215" s="108" t="s">
        <v>1395</v>
      </c>
      <c r="C215" s="85" t="s">
        <v>1396</v>
      </c>
      <c r="D215" s="98" t="s">
        <v>32</v>
      </c>
      <c r="E215" s="98" t="s">
        <v>1235</v>
      </c>
      <c r="F215" s="85"/>
      <c r="G215" s="98" t="s">
        <v>1289</v>
      </c>
      <c r="H215" s="98" t="s">
        <v>179</v>
      </c>
      <c r="I215" s="95">
        <v>470</v>
      </c>
      <c r="J215" s="97">
        <v>6369</v>
      </c>
      <c r="K215" s="95">
        <v>128.23553999999999</v>
      </c>
      <c r="L215" s="96">
        <v>7.9038297512649977E-7</v>
      </c>
      <c r="M215" s="96">
        <v>1.3873600611793578E-3</v>
      </c>
      <c r="N215" s="96">
        <f>K215/'סכום נכסי הקרן'!$C$43</f>
        <v>1.9954305788222912E-4</v>
      </c>
    </row>
    <row r="216" spans="2:14" s="146" customFormat="1">
      <c r="B216" s="108" t="s">
        <v>1397</v>
      </c>
      <c r="C216" s="85" t="s">
        <v>1398</v>
      </c>
      <c r="D216" s="98" t="s">
        <v>1234</v>
      </c>
      <c r="E216" s="98" t="s">
        <v>1235</v>
      </c>
      <c r="F216" s="85"/>
      <c r="G216" s="98" t="s">
        <v>1236</v>
      </c>
      <c r="H216" s="98" t="s">
        <v>177</v>
      </c>
      <c r="I216" s="95">
        <v>1450</v>
      </c>
      <c r="J216" s="97">
        <v>7417</v>
      </c>
      <c r="K216" s="95">
        <v>413.62384000000003</v>
      </c>
      <c r="L216" s="96">
        <v>7.6123835330059697E-7</v>
      </c>
      <c r="M216" s="96">
        <v>4.4749310212101965E-3</v>
      </c>
      <c r="N216" s="96">
        <f>K216/'סכום נכסי הקרן'!$C$43</f>
        <v>6.4362629772206587E-4</v>
      </c>
    </row>
    <row r="217" spans="2:14" s="146" customFormat="1">
      <c r="B217" s="108" t="s">
        <v>1399</v>
      </c>
      <c r="C217" s="85" t="s">
        <v>1400</v>
      </c>
      <c r="D217" s="98" t="s">
        <v>1234</v>
      </c>
      <c r="E217" s="98" t="s">
        <v>1235</v>
      </c>
      <c r="F217" s="85"/>
      <c r="G217" s="98" t="s">
        <v>1236</v>
      </c>
      <c r="H217" s="98" t="s">
        <v>177</v>
      </c>
      <c r="I217" s="95">
        <v>460</v>
      </c>
      <c r="J217" s="97">
        <v>5722</v>
      </c>
      <c r="K217" s="95">
        <v>101.23133</v>
      </c>
      <c r="L217" s="96">
        <v>3.7015402398623825E-6</v>
      </c>
      <c r="M217" s="96">
        <v>1.0952057766674338E-3</v>
      </c>
      <c r="N217" s="96">
        <f>K217/'סכום נכסי הקרן'!$C$43</f>
        <v>1.575227050292379E-4</v>
      </c>
    </row>
    <row r="218" spans="2:14" s="146" customFormat="1">
      <c r="B218" s="108" t="s">
        <v>1401</v>
      </c>
      <c r="C218" s="85" t="s">
        <v>1402</v>
      </c>
      <c r="D218" s="98" t="s">
        <v>137</v>
      </c>
      <c r="E218" s="98" t="s">
        <v>1235</v>
      </c>
      <c r="F218" s="85"/>
      <c r="G218" s="98" t="s">
        <v>1317</v>
      </c>
      <c r="H218" s="98" t="s">
        <v>180</v>
      </c>
      <c r="I218" s="95">
        <v>21350</v>
      </c>
      <c r="J218" s="97">
        <v>227.65</v>
      </c>
      <c r="K218" s="95">
        <v>259.92081000000002</v>
      </c>
      <c r="L218" s="96">
        <v>8.0379657713910781E-7</v>
      </c>
      <c r="M218" s="96">
        <v>2.8120422065785219E-3</v>
      </c>
      <c r="N218" s="96">
        <f>K218/'סכום נכסי הקרן'!$C$43</f>
        <v>4.0445412585797888E-4</v>
      </c>
    </row>
    <row r="219" spans="2:14" s="146" customFormat="1">
      <c r="B219" s="108" t="s">
        <v>1403</v>
      </c>
      <c r="C219" s="85" t="s">
        <v>1404</v>
      </c>
      <c r="D219" s="98" t="s">
        <v>32</v>
      </c>
      <c r="E219" s="98" t="s">
        <v>1235</v>
      </c>
      <c r="F219" s="85"/>
      <c r="G219" s="98" t="s">
        <v>1376</v>
      </c>
      <c r="H219" s="98" t="s">
        <v>179</v>
      </c>
      <c r="I219" s="95">
        <v>218</v>
      </c>
      <c r="J219" s="97">
        <v>10906</v>
      </c>
      <c r="K219" s="95">
        <v>101.85007</v>
      </c>
      <c r="L219" s="96">
        <v>1.0571980773834562E-6</v>
      </c>
      <c r="M219" s="96">
        <v>1.101899827039539E-3</v>
      </c>
      <c r="N219" s="96">
        <f>K219/'סכום נכסי הקרן'!$C$43</f>
        <v>1.5848550576009655E-4</v>
      </c>
    </row>
    <row r="220" spans="2:14" s="146" customFormat="1">
      <c r="B220" s="108" t="s">
        <v>1405</v>
      </c>
      <c r="C220" s="85" t="s">
        <v>1406</v>
      </c>
      <c r="D220" s="98" t="s">
        <v>32</v>
      </c>
      <c r="E220" s="98" t="s">
        <v>1235</v>
      </c>
      <c r="F220" s="85"/>
      <c r="G220" s="98" t="s">
        <v>776</v>
      </c>
      <c r="H220" s="98" t="s">
        <v>179</v>
      </c>
      <c r="I220" s="95">
        <v>638</v>
      </c>
      <c r="J220" s="97">
        <v>3292.5</v>
      </c>
      <c r="K220" s="95">
        <v>89.988249999999994</v>
      </c>
      <c r="L220" s="96">
        <v>1.3690968791492433E-6</v>
      </c>
      <c r="M220" s="96">
        <v>9.7356866922713742E-4</v>
      </c>
      <c r="N220" s="96">
        <f>K220/'סכום נכסי הקרן'!$C$43</f>
        <v>1.4002772225601816E-4</v>
      </c>
    </row>
    <row r="221" spans="2:14" s="146" customFormat="1">
      <c r="B221" s="108" t="s">
        <v>1407</v>
      </c>
      <c r="C221" s="85" t="s">
        <v>1408</v>
      </c>
      <c r="D221" s="98" t="s">
        <v>1234</v>
      </c>
      <c r="E221" s="98" t="s">
        <v>1235</v>
      </c>
      <c r="F221" s="85"/>
      <c r="G221" s="98" t="s">
        <v>391</v>
      </c>
      <c r="H221" s="98" t="s">
        <v>177</v>
      </c>
      <c r="I221" s="95">
        <v>1360</v>
      </c>
      <c r="J221" s="97">
        <v>9782</v>
      </c>
      <c r="K221" s="95">
        <v>511.65338000000003</v>
      </c>
      <c r="L221" s="96">
        <v>8.382432672541153E-7</v>
      </c>
      <c r="M221" s="96">
        <v>5.5354971373725668E-3</v>
      </c>
      <c r="N221" s="96">
        <f>K221/'סכום נכסי הקרן'!$C$43</f>
        <v>7.9616680384375648E-4</v>
      </c>
    </row>
    <row r="222" spans="2:14" s="146" customFormat="1">
      <c r="B222" s="108" t="s">
        <v>1409</v>
      </c>
      <c r="C222" s="85" t="s">
        <v>1410</v>
      </c>
      <c r="D222" s="98" t="s">
        <v>1234</v>
      </c>
      <c r="E222" s="98" t="s">
        <v>1235</v>
      </c>
      <c r="F222" s="85"/>
      <c r="G222" s="98" t="s">
        <v>1294</v>
      </c>
      <c r="H222" s="98" t="s">
        <v>177</v>
      </c>
      <c r="I222" s="95">
        <v>3730</v>
      </c>
      <c r="J222" s="97">
        <v>4733</v>
      </c>
      <c r="K222" s="95">
        <v>678.97630000000004</v>
      </c>
      <c r="L222" s="96">
        <v>7.3467894264599252E-7</v>
      </c>
      <c r="M222" s="96">
        <v>7.3457373915790753E-3</v>
      </c>
      <c r="N222" s="96">
        <f>K222/'סכום נכסי הקרן'!$C$43</f>
        <v>1.0565324334545774E-3</v>
      </c>
    </row>
    <row r="223" spans="2:14" s="146" customFormat="1">
      <c r="B223" s="154"/>
      <c r="C223" s="154"/>
      <c r="D223" s="154"/>
    </row>
    <row r="224" spans="2:14" s="146" customFormat="1">
      <c r="B224" s="154"/>
      <c r="C224" s="154"/>
      <c r="D224" s="154"/>
    </row>
    <row r="225" spans="2:4" s="146" customFormat="1">
      <c r="B225" s="154"/>
      <c r="C225" s="154"/>
      <c r="D225" s="154"/>
    </row>
    <row r="226" spans="2:4" s="146" customFormat="1">
      <c r="B226" s="155"/>
      <c r="C226" s="154"/>
      <c r="D226" s="154"/>
    </row>
    <row r="227" spans="2:4" s="146" customFormat="1">
      <c r="B227" s="156" t="s">
        <v>1862</v>
      </c>
      <c r="C227" s="154"/>
      <c r="D227" s="154"/>
    </row>
    <row r="228" spans="2:4" s="146" customFormat="1">
      <c r="B228" s="156" t="s">
        <v>125</v>
      </c>
      <c r="C228" s="154"/>
      <c r="D228" s="154"/>
    </row>
    <row r="229" spans="2:4" s="146" customFormat="1">
      <c r="B229" s="154"/>
      <c r="C229" s="154"/>
      <c r="D229" s="154"/>
    </row>
    <row r="230" spans="2:4" s="146" customFormat="1">
      <c r="B230" s="154"/>
      <c r="C230" s="154"/>
      <c r="D230" s="154"/>
    </row>
    <row r="231" spans="2:4" s="146" customFormat="1">
      <c r="B231" s="154"/>
      <c r="C231" s="154"/>
      <c r="D231" s="154"/>
    </row>
    <row r="232" spans="2:4" s="146" customFormat="1">
      <c r="B232" s="154"/>
      <c r="C232" s="154"/>
      <c r="D232" s="154"/>
    </row>
    <row r="233" spans="2:4" s="146" customFormat="1">
      <c r="B233" s="154"/>
      <c r="C233" s="154"/>
      <c r="D233" s="154"/>
    </row>
    <row r="234" spans="2:4" s="146" customFormat="1">
      <c r="B234" s="154"/>
      <c r="C234" s="154"/>
      <c r="D234" s="154"/>
    </row>
    <row r="235" spans="2:4" s="146" customFormat="1">
      <c r="B235" s="154"/>
      <c r="C235" s="154"/>
      <c r="D235" s="154"/>
    </row>
    <row r="236" spans="2:4" s="146" customFormat="1">
      <c r="B236" s="154"/>
      <c r="C236" s="154"/>
      <c r="D236" s="154"/>
    </row>
    <row r="237" spans="2:4" s="146" customFormat="1">
      <c r="B237" s="154"/>
      <c r="C237" s="154"/>
      <c r="D237" s="154"/>
    </row>
    <row r="238" spans="2:4" s="146" customFormat="1">
      <c r="B238" s="154"/>
      <c r="C238" s="154"/>
      <c r="D238" s="154"/>
    </row>
    <row r="239" spans="2:4" s="146" customFormat="1">
      <c r="B239" s="154"/>
      <c r="C239" s="154"/>
      <c r="D239" s="154"/>
    </row>
    <row r="240" spans="2:4" s="146" customFormat="1">
      <c r="B240" s="154"/>
      <c r="C240" s="154"/>
      <c r="D240" s="154"/>
    </row>
    <row r="241" spans="2:4" s="146" customFormat="1">
      <c r="B241" s="154"/>
      <c r="C241" s="154"/>
      <c r="D241" s="154"/>
    </row>
    <row r="242" spans="2:4" s="146" customFormat="1">
      <c r="B242" s="154"/>
      <c r="C242" s="154"/>
      <c r="D242" s="154"/>
    </row>
    <row r="243" spans="2:4" s="146" customFormat="1">
      <c r="B243" s="154"/>
      <c r="C243" s="154"/>
      <c r="D243" s="154"/>
    </row>
    <row r="244" spans="2:4" s="146" customFormat="1">
      <c r="B244" s="154"/>
      <c r="C244" s="154"/>
      <c r="D244" s="154"/>
    </row>
    <row r="245" spans="2:4" s="146" customFormat="1">
      <c r="B245" s="154"/>
      <c r="C245" s="154"/>
      <c r="D245" s="154"/>
    </row>
    <row r="246" spans="2:4" s="146" customFormat="1">
      <c r="B246" s="154"/>
      <c r="C246" s="154"/>
      <c r="D246" s="154"/>
    </row>
    <row r="247" spans="2:4" s="146" customFormat="1">
      <c r="B247" s="154"/>
      <c r="C247" s="154"/>
      <c r="D247" s="154"/>
    </row>
    <row r="248" spans="2:4" s="146" customFormat="1">
      <c r="B248" s="154"/>
      <c r="C248" s="154"/>
      <c r="D248" s="154"/>
    </row>
    <row r="249" spans="2:4" s="146" customFormat="1">
      <c r="B249" s="154"/>
      <c r="C249" s="154"/>
      <c r="D249" s="154"/>
    </row>
    <row r="250" spans="2:4" s="146" customFormat="1">
      <c r="B250" s="154"/>
      <c r="C250" s="154"/>
      <c r="D250" s="154"/>
    </row>
    <row r="251" spans="2:4" s="146" customFormat="1">
      <c r="B251" s="154"/>
      <c r="C251" s="154"/>
      <c r="D251" s="154"/>
    </row>
    <row r="252" spans="2:4" s="146" customFormat="1">
      <c r="B252" s="154"/>
      <c r="C252" s="154"/>
      <c r="D252" s="154"/>
    </row>
    <row r="253" spans="2:4" s="146" customFormat="1">
      <c r="B253" s="154"/>
      <c r="C253" s="154"/>
      <c r="D253" s="154"/>
    </row>
    <row r="254" spans="2:4" s="146" customFormat="1">
      <c r="B254" s="154"/>
      <c r="C254" s="154"/>
      <c r="D254" s="154"/>
    </row>
    <row r="255" spans="2:4" s="146" customFormat="1">
      <c r="B255" s="154"/>
      <c r="C255" s="154"/>
      <c r="D255" s="154"/>
    </row>
    <row r="256" spans="2:4" s="146" customFormat="1">
      <c r="B256" s="154"/>
      <c r="C256" s="154"/>
      <c r="D256" s="154"/>
    </row>
    <row r="257" spans="2:4" s="146" customFormat="1">
      <c r="B257" s="154"/>
      <c r="C257" s="154"/>
      <c r="D257" s="154"/>
    </row>
    <row r="258" spans="2:4" s="146" customFormat="1">
      <c r="B258" s="154"/>
      <c r="C258" s="154"/>
      <c r="D258" s="154"/>
    </row>
    <row r="259" spans="2:4" s="146" customFormat="1">
      <c r="B259" s="154"/>
      <c r="C259" s="154"/>
      <c r="D259" s="154"/>
    </row>
    <row r="260" spans="2:4" s="146" customFormat="1">
      <c r="B260" s="154"/>
      <c r="C260" s="154"/>
      <c r="D260" s="154"/>
    </row>
    <row r="261" spans="2:4" s="146" customFormat="1">
      <c r="B261" s="154"/>
      <c r="C261" s="154"/>
      <c r="D261" s="154"/>
    </row>
    <row r="262" spans="2:4" s="146" customFormat="1">
      <c r="B262" s="154"/>
      <c r="C262" s="154"/>
      <c r="D262" s="154"/>
    </row>
    <row r="263" spans="2:4" s="146" customFormat="1">
      <c r="B263" s="154"/>
      <c r="C263" s="154"/>
      <c r="D263" s="154"/>
    </row>
    <row r="264" spans="2:4" s="146" customFormat="1">
      <c r="B264" s="154"/>
      <c r="C264" s="154"/>
      <c r="D264" s="154"/>
    </row>
    <row r="265" spans="2:4" s="146" customFormat="1">
      <c r="B265" s="154"/>
      <c r="C265" s="154"/>
      <c r="D265" s="154"/>
    </row>
    <row r="266" spans="2:4" s="146" customFormat="1">
      <c r="B266" s="154"/>
      <c r="C266" s="154"/>
      <c r="D266" s="154"/>
    </row>
    <row r="267" spans="2:4" s="146" customFormat="1">
      <c r="B267" s="154"/>
      <c r="C267" s="154"/>
      <c r="D267" s="154"/>
    </row>
    <row r="268" spans="2:4" s="146" customFormat="1">
      <c r="B268" s="154"/>
      <c r="C268" s="154"/>
      <c r="D268" s="154"/>
    </row>
    <row r="269" spans="2:4" s="146" customFormat="1">
      <c r="B269" s="154"/>
      <c r="C269" s="154"/>
      <c r="D269" s="154"/>
    </row>
    <row r="270" spans="2:4" s="146" customFormat="1">
      <c r="B270" s="154"/>
      <c r="C270" s="154"/>
      <c r="D270" s="154"/>
    </row>
    <row r="271" spans="2:4" s="146" customFormat="1">
      <c r="B271" s="154"/>
      <c r="C271" s="154"/>
      <c r="D271" s="154"/>
    </row>
    <row r="272" spans="2:4" s="146" customFormat="1">
      <c r="B272" s="154"/>
      <c r="C272" s="154"/>
      <c r="D272" s="154"/>
    </row>
    <row r="273" spans="2:4" s="146" customFormat="1">
      <c r="B273" s="157"/>
      <c r="C273" s="154"/>
      <c r="D273" s="154"/>
    </row>
    <row r="274" spans="2:4" s="146" customFormat="1">
      <c r="B274" s="157"/>
      <c r="C274" s="154"/>
      <c r="D274" s="154"/>
    </row>
    <row r="275" spans="2:4" s="146" customFormat="1">
      <c r="B275" s="147"/>
      <c r="C275" s="154"/>
      <c r="D275" s="154"/>
    </row>
    <row r="276" spans="2:4" s="146" customFormat="1">
      <c r="B276" s="154"/>
      <c r="C276" s="154"/>
      <c r="D276" s="154"/>
    </row>
    <row r="277" spans="2:4" s="146" customFormat="1">
      <c r="B277" s="154"/>
      <c r="C277" s="154"/>
      <c r="D277" s="154"/>
    </row>
    <row r="278" spans="2:4" s="146" customFormat="1">
      <c r="B278" s="154"/>
      <c r="C278" s="154"/>
      <c r="D278" s="154"/>
    </row>
    <row r="279" spans="2:4" s="146" customFormat="1">
      <c r="B279" s="154"/>
      <c r="C279" s="154"/>
      <c r="D279" s="154"/>
    </row>
    <row r="280" spans="2:4" s="146" customFormat="1">
      <c r="B280" s="154"/>
      <c r="C280" s="154"/>
      <c r="D280" s="154"/>
    </row>
    <row r="281" spans="2:4" s="146" customFormat="1">
      <c r="B281" s="154"/>
      <c r="C281" s="154"/>
      <c r="D281" s="154"/>
    </row>
    <row r="282" spans="2:4" s="146" customFormat="1">
      <c r="B282" s="154"/>
      <c r="C282" s="154"/>
      <c r="D282" s="154"/>
    </row>
    <row r="283" spans="2:4" s="146" customFormat="1">
      <c r="B283" s="154"/>
      <c r="C283" s="154"/>
      <c r="D283" s="154"/>
    </row>
    <row r="284" spans="2:4" s="146" customFormat="1">
      <c r="B284" s="154"/>
      <c r="C284" s="154"/>
      <c r="D284" s="154"/>
    </row>
    <row r="285" spans="2:4" s="146" customFormat="1">
      <c r="B285" s="154"/>
      <c r="C285" s="154"/>
      <c r="D285" s="154"/>
    </row>
    <row r="286" spans="2:4" s="146" customFormat="1">
      <c r="B286" s="154"/>
      <c r="C286" s="154"/>
      <c r="D286" s="154"/>
    </row>
    <row r="287" spans="2:4" s="146" customFormat="1">
      <c r="B287" s="154"/>
      <c r="C287" s="154"/>
      <c r="D287" s="154"/>
    </row>
    <row r="288" spans="2:4" s="146" customFormat="1">
      <c r="B288" s="154"/>
      <c r="C288" s="154"/>
      <c r="D288" s="154"/>
    </row>
    <row r="289" spans="2:4" s="146" customFormat="1">
      <c r="B289" s="154"/>
      <c r="C289" s="154"/>
      <c r="D289" s="154"/>
    </row>
    <row r="290" spans="2:4" s="146" customFormat="1">
      <c r="B290" s="154"/>
      <c r="C290" s="154"/>
      <c r="D290" s="154"/>
    </row>
    <row r="291" spans="2:4" s="146" customFormat="1">
      <c r="B291" s="154"/>
      <c r="C291" s="154"/>
      <c r="D291" s="154"/>
    </row>
    <row r="292" spans="2:4" s="146" customFormat="1">
      <c r="B292" s="154"/>
      <c r="C292" s="154"/>
      <c r="D292" s="154"/>
    </row>
    <row r="293" spans="2:4" s="146" customFormat="1">
      <c r="B293" s="154"/>
      <c r="C293" s="154"/>
      <c r="D293" s="154"/>
    </row>
    <row r="294" spans="2:4" s="146" customFormat="1">
      <c r="B294" s="157"/>
      <c r="C294" s="154"/>
      <c r="D294" s="154"/>
    </row>
    <row r="295" spans="2:4" s="146" customFormat="1">
      <c r="B295" s="157"/>
      <c r="C295" s="154"/>
      <c r="D295" s="154"/>
    </row>
    <row r="296" spans="2:4" s="146" customFormat="1">
      <c r="B296" s="147"/>
      <c r="C296" s="154"/>
      <c r="D296" s="154"/>
    </row>
    <row r="297" spans="2:4" s="146" customFormat="1">
      <c r="B297" s="154"/>
      <c r="C297" s="154"/>
      <c r="D297" s="154"/>
    </row>
    <row r="298" spans="2:4" s="146" customFormat="1">
      <c r="B298" s="154"/>
      <c r="C298" s="154"/>
      <c r="D298" s="154"/>
    </row>
    <row r="299" spans="2:4" s="146" customFormat="1">
      <c r="B299" s="154"/>
      <c r="C299" s="154"/>
      <c r="D299" s="154"/>
    </row>
    <row r="300" spans="2:4" s="146" customFormat="1">
      <c r="B300" s="154"/>
      <c r="C300" s="154"/>
      <c r="D300" s="154"/>
    </row>
    <row r="301" spans="2:4" s="146" customFormat="1">
      <c r="B301" s="154"/>
      <c r="C301" s="154"/>
      <c r="D301" s="154"/>
    </row>
    <row r="302" spans="2:4" s="146" customFormat="1">
      <c r="B302" s="154"/>
      <c r="C302" s="154"/>
      <c r="D302" s="154"/>
    </row>
    <row r="303" spans="2:4" s="146" customFormat="1">
      <c r="B303" s="154"/>
      <c r="C303" s="154"/>
      <c r="D303" s="154"/>
    </row>
    <row r="304" spans="2:4" s="146" customFormat="1">
      <c r="B304" s="154"/>
      <c r="C304" s="154"/>
      <c r="D304" s="154"/>
    </row>
    <row r="305" spans="2:4" s="146" customFormat="1">
      <c r="B305" s="154"/>
      <c r="C305" s="154"/>
      <c r="D305" s="154"/>
    </row>
    <row r="306" spans="2:4" s="146" customFormat="1">
      <c r="B306" s="154"/>
      <c r="C306" s="154"/>
      <c r="D306" s="154"/>
    </row>
    <row r="307" spans="2:4" s="146" customFormat="1">
      <c r="B307" s="154"/>
      <c r="C307" s="154"/>
      <c r="D307" s="154"/>
    </row>
    <row r="308" spans="2:4" s="146" customFormat="1">
      <c r="B308" s="154"/>
      <c r="C308" s="154"/>
      <c r="D308" s="154"/>
    </row>
    <row r="309" spans="2:4" s="146" customFormat="1">
      <c r="B309" s="154"/>
      <c r="C309" s="154"/>
      <c r="D309" s="154"/>
    </row>
    <row r="310" spans="2:4" s="146" customFormat="1">
      <c r="B310" s="154"/>
      <c r="C310" s="154"/>
      <c r="D310" s="154"/>
    </row>
    <row r="311" spans="2:4" s="146" customFormat="1">
      <c r="B311" s="154"/>
      <c r="C311" s="154"/>
      <c r="D311" s="154"/>
    </row>
    <row r="312" spans="2:4" s="146" customFormat="1">
      <c r="B312" s="154"/>
      <c r="C312" s="154"/>
      <c r="D312" s="154"/>
    </row>
    <row r="313" spans="2:4" s="146" customFormat="1">
      <c r="B313" s="154"/>
      <c r="C313" s="154"/>
      <c r="D313" s="154"/>
    </row>
    <row r="314" spans="2:4" s="146" customFormat="1">
      <c r="B314" s="154"/>
      <c r="C314" s="154"/>
      <c r="D314" s="154"/>
    </row>
    <row r="315" spans="2:4" s="146" customFormat="1">
      <c r="B315" s="154"/>
      <c r="C315" s="154"/>
      <c r="D315" s="154"/>
    </row>
    <row r="316" spans="2:4" s="146" customFormat="1">
      <c r="B316" s="154"/>
      <c r="C316" s="154"/>
      <c r="D316" s="154"/>
    </row>
    <row r="317" spans="2:4" s="146" customFormat="1">
      <c r="B317" s="154"/>
      <c r="C317" s="154"/>
      <c r="D317" s="154"/>
    </row>
    <row r="318" spans="2:4" s="146" customFormat="1">
      <c r="B318" s="154"/>
      <c r="C318" s="154"/>
      <c r="D318" s="154"/>
    </row>
    <row r="319" spans="2:4" s="146" customFormat="1">
      <c r="B319" s="154"/>
      <c r="C319" s="154"/>
      <c r="D319" s="154"/>
    </row>
    <row r="320" spans="2:4" s="146" customFormat="1">
      <c r="B320" s="154"/>
      <c r="C320" s="154"/>
      <c r="D320" s="154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password="C7AB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$AN$6:$AN$23</formula1>
    </dataValidation>
    <dataValidation type="list" allowBlank="1" showInputMessage="1" showErrorMessage="1" sqref="H12:H357">
      <formula1>$AR$6:$AR$19</formula1>
    </dataValidation>
    <dataValidation type="list" allowBlank="1" showInputMessage="1" showErrorMessage="1" sqref="G12:G218 G220:G363">
      <formula1>$AP$6:$AP$29</formula1>
    </dataValidation>
  </dataValidations>
  <pageMargins left="0" right="0" top="0.51181102362204722" bottom="0.51181102362204722" header="0" footer="0.23622047244094491"/>
  <pageSetup paperSize="9" scale="69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C255"/>
  <sheetViews>
    <sheetView rightToLeft="1" zoomScale="90" zoomScaleNormal="90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6.28515625" style="2" customWidth="1"/>
    <col min="3" max="3" width="25.85546875" style="2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5" t="s">
        <v>193</v>
      </c>
      <c r="C1" s="79" t="s" vm="1">
        <v>252</v>
      </c>
    </row>
    <row r="2" spans="2:55">
      <c r="B2" s="55" t="s">
        <v>192</v>
      </c>
      <c r="C2" s="79" t="s">
        <v>253</v>
      </c>
    </row>
    <row r="3" spans="2:55">
      <c r="B3" s="55" t="s">
        <v>194</v>
      </c>
      <c r="C3" s="79" t="s">
        <v>254</v>
      </c>
    </row>
    <row r="4" spans="2:55">
      <c r="B4" s="55" t="s">
        <v>195</v>
      </c>
      <c r="C4" s="79">
        <v>659</v>
      </c>
    </row>
    <row r="6" spans="2:55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1"/>
      <c r="BC6" s="3"/>
    </row>
    <row r="7" spans="2:55" ht="26.25" customHeight="1">
      <c r="B7" s="209" t="s">
        <v>103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1"/>
      <c r="AZ7" s="3"/>
      <c r="BC7" s="3"/>
    </row>
    <row r="8" spans="2:55" s="3" customFormat="1" ht="47.25">
      <c r="B8" s="20" t="s">
        <v>128</v>
      </c>
      <c r="C8" s="28" t="s">
        <v>52</v>
      </c>
      <c r="D8" s="71" t="s">
        <v>133</v>
      </c>
      <c r="E8" s="71" t="s">
        <v>130</v>
      </c>
      <c r="F8" s="71" t="s">
        <v>73</v>
      </c>
      <c r="G8" s="28" t="s">
        <v>114</v>
      </c>
      <c r="H8" s="28" t="s">
        <v>0</v>
      </c>
      <c r="I8" s="28" t="s">
        <v>118</v>
      </c>
      <c r="J8" s="28" t="s">
        <v>69</v>
      </c>
      <c r="K8" s="28" t="s">
        <v>66</v>
      </c>
      <c r="L8" s="71" t="s">
        <v>196</v>
      </c>
      <c r="M8" s="29" t="s">
        <v>198</v>
      </c>
      <c r="AZ8" s="1"/>
      <c r="BA8" s="1"/>
      <c r="BC8" s="4"/>
    </row>
    <row r="9" spans="2:55" s="3" customFormat="1" ht="26.25" customHeight="1">
      <c r="B9" s="14"/>
      <c r="C9" s="15"/>
      <c r="D9" s="15"/>
      <c r="E9" s="15"/>
      <c r="F9" s="15"/>
      <c r="G9" s="15"/>
      <c r="H9" s="30" t="s">
        <v>22</v>
      </c>
      <c r="I9" s="30" t="s">
        <v>70</v>
      </c>
      <c r="J9" s="30" t="s">
        <v>23</v>
      </c>
      <c r="K9" s="30" t="s">
        <v>20</v>
      </c>
      <c r="L9" s="16" t="s">
        <v>20</v>
      </c>
      <c r="M9" s="16" t="s">
        <v>20</v>
      </c>
      <c r="AZ9" s="1"/>
      <c r="BC9" s="4"/>
    </row>
    <row r="10" spans="2:5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AZ10" s="1"/>
      <c r="BA10" s="3"/>
      <c r="BC10" s="1"/>
    </row>
    <row r="11" spans="2:55" s="4" customFormat="1" ht="18" customHeight="1">
      <c r="B11" s="80" t="s">
        <v>37</v>
      </c>
      <c r="C11" s="81"/>
      <c r="D11" s="81"/>
      <c r="E11" s="81"/>
      <c r="F11" s="81"/>
      <c r="G11" s="81"/>
      <c r="H11" s="89"/>
      <c r="I11" s="91"/>
      <c r="J11" s="89">
        <v>107611.52846000003</v>
      </c>
      <c r="K11" s="81"/>
      <c r="L11" s="90">
        <v>1</v>
      </c>
      <c r="M11" s="90">
        <f>J11/'סכום נכסי הקרן'!$C$43</f>
        <v>0.16745071960775409</v>
      </c>
      <c r="AZ11" s="1"/>
      <c r="BA11" s="3"/>
      <c r="BC11" s="1"/>
    </row>
    <row r="12" spans="2:55" ht="20.25">
      <c r="B12" s="82" t="s">
        <v>248</v>
      </c>
      <c r="C12" s="83"/>
      <c r="D12" s="83"/>
      <c r="E12" s="83"/>
      <c r="F12" s="83"/>
      <c r="G12" s="83"/>
      <c r="H12" s="92"/>
      <c r="I12" s="94"/>
      <c r="J12" s="92">
        <v>34813.321859999996</v>
      </c>
      <c r="K12" s="83"/>
      <c r="L12" s="93">
        <v>0.32350922208990235</v>
      </c>
      <c r="M12" s="93">
        <f>J12/'סכום נכסי הקרן'!$C$43</f>
        <v>5.4171852038698884E-2</v>
      </c>
      <c r="BA12" s="4"/>
    </row>
    <row r="13" spans="2:55">
      <c r="B13" s="102" t="s">
        <v>75</v>
      </c>
      <c r="C13" s="83"/>
      <c r="D13" s="83"/>
      <c r="E13" s="83"/>
      <c r="F13" s="83"/>
      <c r="G13" s="83"/>
      <c r="H13" s="92"/>
      <c r="I13" s="94"/>
      <c r="J13" s="92">
        <v>6622.5079899999982</v>
      </c>
      <c r="K13" s="83"/>
      <c r="L13" s="93">
        <v>6.1540878424207419E-2</v>
      </c>
      <c r="M13" s="93">
        <f>J13/'סכום נכסי הקרן'!$C$43</f>
        <v>1.0305064377426839E-2</v>
      </c>
    </row>
    <row r="14" spans="2:55">
      <c r="B14" s="88" t="s">
        <v>1411</v>
      </c>
      <c r="C14" s="85" t="s">
        <v>1412</v>
      </c>
      <c r="D14" s="98" t="s">
        <v>134</v>
      </c>
      <c r="E14" s="85" t="s">
        <v>1413</v>
      </c>
      <c r="F14" s="98" t="s">
        <v>1414</v>
      </c>
      <c r="G14" s="98" t="s">
        <v>178</v>
      </c>
      <c r="H14" s="95">
        <v>41375</v>
      </c>
      <c r="I14" s="97">
        <v>1210</v>
      </c>
      <c r="J14" s="95">
        <v>500.63749999999999</v>
      </c>
      <c r="K14" s="96">
        <v>2.0039066954113984E-4</v>
      </c>
      <c r="L14" s="96">
        <v>4.6522664175901052E-3</v>
      </c>
      <c r="M14" s="96">
        <f>J14/'סכום נכסי הקרן'!$C$43</f>
        <v>7.7902535943245128E-4</v>
      </c>
    </row>
    <row r="15" spans="2:55">
      <c r="B15" s="88" t="s">
        <v>1415</v>
      </c>
      <c r="C15" s="85" t="s">
        <v>1416</v>
      </c>
      <c r="D15" s="98" t="s">
        <v>134</v>
      </c>
      <c r="E15" s="85" t="s">
        <v>1413</v>
      </c>
      <c r="F15" s="98" t="s">
        <v>1414</v>
      </c>
      <c r="G15" s="98" t="s">
        <v>178</v>
      </c>
      <c r="H15" s="95">
        <v>436</v>
      </c>
      <c r="I15" s="97">
        <v>1400</v>
      </c>
      <c r="J15" s="95">
        <v>6.1040000000000001</v>
      </c>
      <c r="K15" s="96">
        <v>5.1178190015229032E-6</v>
      </c>
      <c r="L15" s="96">
        <v>5.6722547178287689E-5</v>
      </c>
      <c r="M15" s="96">
        <f>J15/'סכום נכסי הקרן'!$C$43</f>
        <v>9.4982313429890545E-6</v>
      </c>
    </row>
    <row r="16" spans="2:55" ht="20.25">
      <c r="B16" s="88" t="s">
        <v>1417</v>
      </c>
      <c r="C16" s="85" t="s">
        <v>1418</v>
      </c>
      <c r="D16" s="98" t="s">
        <v>134</v>
      </c>
      <c r="E16" s="85" t="s">
        <v>1419</v>
      </c>
      <c r="F16" s="98" t="s">
        <v>1414</v>
      </c>
      <c r="G16" s="98" t="s">
        <v>178</v>
      </c>
      <c r="H16" s="95">
        <v>34997</v>
      </c>
      <c r="I16" s="97">
        <v>1205</v>
      </c>
      <c r="J16" s="95">
        <v>421.71384999999998</v>
      </c>
      <c r="K16" s="96">
        <v>1.3724313725490197E-4</v>
      </c>
      <c r="L16" s="96">
        <v>3.9188538257474339E-3</v>
      </c>
      <c r="M16" s="96">
        <f>J16/'סכום נכסי הקרן'!$C$43</f>
        <v>6.5621489315900792E-4</v>
      </c>
      <c r="AZ16" s="4"/>
    </row>
    <row r="17" spans="2:13">
      <c r="B17" s="88" t="s">
        <v>1420</v>
      </c>
      <c r="C17" s="85" t="s">
        <v>1421</v>
      </c>
      <c r="D17" s="98" t="s">
        <v>134</v>
      </c>
      <c r="E17" s="85" t="s">
        <v>1419</v>
      </c>
      <c r="F17" s="98" t="s">
        <v>1414</v>
      </c>
      <c r="G17" s="98" t="s">
        <v>178</v>
      </c>
      <c r="H17" s="95">
        <v>15262</v>
      </c>
      <c r="I17" s="97">
        <v>1207</v>
      </c>
      <c r="J17" s="95">
        <v>184.21233999999998</v>
      </c>
      <c r="K17" s="96">
        <v>1.0451289230075189E-4</v>
      </c>
      <c r="L17" s="96">
        <v>1.7118271865125773E-3</v>
      </c>
      <c r="M17" s="96">
        <f>J17/'סכום נכסי הקרן'!$C$43</f>
        <v>2.8664669422564815E-4</v>
      </c>
    </row>
    <row r="18" spans="2:13">
      <c r="B18" s="88" t="s">
        <v>1422</v>
      </c>
      <c r="C18" s="85" t="s">
        <v>1423</v>
      </c>
      <c r="D18" s="98" t="s">
        <v>134</v>
      </c>
      <c r="E18" s="85" t="s">
        <v>1424</v>
      </c>
      <c r="F18" s="98" t="s">
        <v>1414</v>
      </c>
      <c r="G18" s="98" t="s">
        <v>178</v>
      </c>
      <c r="H18" s="95">
        <v>1018</v>
      </c>
      <c r="I18" s="97">
        <v>9713</v>
      </c>
      <c r="J18" s="95">
        <v>98.878339999999994</v>
      </c>
      <c r="K18" s="96">
        <v>7.1680045064075482E-5</v>
      </c>
      <c r="L18" s="96">
        <v>9.1884523354534241E-4</v>
      </c>
      <c r="M18" s="96">
        <f>J18/'סכום נכסי הקרן'!$C$43</f>
        <v>1.5386129556532247E-4</v>
      </c>
    </row>
    <row r="19" spans="2:13">
      <c r="B19" s="88" t="s">
        <v>1425</v>
      </c>
      <c r="C19" s="85" t="s">
        <v>1426</v>
      </c>
      <c r="D19" s="98" t="s">
        <v>134</v>
      </c>
      <c r="E19" s="85" t="s">
        <v>1424</v>
      </c>
      <c r="F19" s="98" t="s">
        <v>1414</v>
      </c>
      <c r="G19" s="98" t="s">
        <v>178</v>
      </c>
      <c r="H19" s="95">
        <v>3509</v>
      </c>
      <c r="I19" s="97">
        <v>13960</v>
      </c>
      <c r="J19" s="95">
        <v>489.85640000000001</v>
      </c>
      <c r="K19" s="96">
        <v>1.2622302158273382E-4</v>
      </c>
      <c r="L19" s="96">
        <v>4.5520810549780745E-3</v>
      </c>
      <c r="M19" s="96">
        <f>J19/'סכום נכסי הקרן'!$C$43</f>
        <v>7.6224924836890292E-4</v>
      </c>
    </row>
    <row r="20" spans="2:13">
      <c r="B20" s="88" t="s">
        <v>1427</v>
      </c>
      <c r="C20" s="85" t="s">
        <v>1428</v>
      </c>
      <c r="D20" s="98" t="s">
        <v>134</v>
      </c>
      <c r="E20" s="85" t="s">
        <v>1424</v>
      </c>
      <c r="F20" s="98" t="s">
        <v>1414</v>
      </c>
      <c r="G20" s="98" t="s">
        <v>178</v>
      </c>
      <c r="H20" s="95">
        <v>10946</v>
      </c>
      <c r="I20" s="97">
        <v>12070</v>
      </c>
      <c r="J20" s="95">
        <v>1321.1822</v>
      </c>
      <c r="K20" s="96">
        <v>1.0662644695527138E-4</v>
      </c>
      <c r="L20" s="96">
        <v>1.227732956595903E-2</v>
      </c>
      <c r="M20" s="96">
        <f>J20/'סכום נכסי הקרן'!$C$43</f>
        <v>2.0558476706813949E-3</v>
      </c>
    </row>
    <row r="21" spans="2:13">
      <c r="B21" s="88" t="s">
        <v>1429</v>
      </c>
      <c r="C21" s="85" t="s">
        <v>1430</v>
      </c>
      <c r="D21" s="98" t="s">
        <v>134</v>
      </c>
      <c r="E21" s="85" t="s">
        <v>1431</v>
      </c>
      <c r="F21" s="98" t="s">
        <v>1414</v>
      </c>
      <c r="G21" s="98" t="s">
        <v>178</v>
      </c>
      <c r="H21" s="95">
        <v>3606</v>
      </c>
      <c r="I21" s="97">
        <v>980.5</v>
      </c>
      <c r="J21" s="95">
        <v>35.356830000000002</v>
      </c>
      <c r="K21" s="96">
        <v>3.4613034956045717E-5</v>
      </c>
      <c r="L21" s="96">
        <v>3.2855987184628074E-4</v>
      </c>
      <c r="M21" s="96">
        <f>J21/'סכום נכסי הקרן'!$C$43</f>
        <v>5.5017586974891176E-5</v>
      </c>
    </row>
    <row r="22" spans="2:13">
      <c r="B22" s="88" t="s">
        <v>1432</v>
      </c>
      <c r="C22" s="85" t="s">
        <v>1433</v>
      </c>
      <c r="D22" s="98" t="s">
        <v>134</v>
      </c>
      <c r="E22" s="85" t="s">
        <v>1431</v>
      </c>
      <c r="F22" s="98" t="s">
        <v>1414</v>
      </c>
      <c r="G22" s="98" t="s">
        <v>178</v>
      </c>
      <c r="H22" s="95">
        <v>8691</v>
      </c>
      <c r="I22" s="97">
        <v>12100</v>
      </c>
      <c r="J22" s="95">
        <v>1051.6110000000001</v>
      </c>
      <c r="K22" s="96">
        <v>2.101989162336398E-4</v>
      </c>
      <c r="L22" s="96">
        <v>9.7722894103385166E-3</v>
      </c>
      <c r="M22" s="96">
        <f>J22/'סכום נכסי הקרן'!$C$43</f>
        <v>1.6363768939764193E-3</v>
      </c>
    </row>
    <row r="23" spans="2:13">
      <c r="B23" s="88" t="s">
        <v>1434</v>
      </c>
      <c r="C23" s="85" t="s">
        <v>1435</v>
      </c>
      <c r="D23" s="98" t="s">
        <v>134</v>
      </c>
      <c r="E23" s="85" t="s">
        <v>1431</v>
      </c>
      <c r="F23" s="98" t="s">
        <v>1414</v>
      </c>
      <c r="G23" s="98" t="s">
        <v>178</v>
      </c>
      <c r="H23" s="95">
        <v>164327</v>
      </c>
      <c r="I23" s="97">
        <v>1399</v>
      </c>
      <c r="J23" s="95">
        <v>2298.9347299999999</v>
      </c>
      <c r="K23" s="96">
        <v>8.2163500000000003E-4</v>
      </c>
      <c r="L23" s="96">
        <v>2.1363275504952338E-2</v>
      </c>
      <c r="M23" s="96">
        <f>J23/'סכום נכסי הקרן'!$C$43</f>
        <v>3.5772958564829751E-3</v>
      </c>
    </row>
    <row r="24" spans="2:13">
      <c r="B24" s="88" t="s">
        <v>1436</v>
      </c>
      <c r="C24" s="85" t="s">
        <v>1437</v>
      </c>
      <c r="D24" s="98" t="s">
        <v>134</v>
      </c>
      <c r="E24" s="85" t="s">
        <v>1413</v>
      </c>
      <c r="F24" s="98" t="s">
        <v>1414</v>
      </c>
      <c r="G24" s="98" t="s">
        <v>178</v>
      </c>
      <c r="H24" s="95">
        <v>1740</v>
      </c>
      <c r="I24" s="97">
        <v>992</v>
      </c>
      <c r="J24" s="95">
        <v>17.2608</v>
      </c>
      <c r="K24" s="96">
        <v>5.2706054547434467E-5</v>
      </c>
      <c r="L24" s="96">
        <v>1.6039917141792072E-4</v>
      </c>
      <c r="M24" s="96">
        <f>J24/'סכום נכסי הקרן'!$C$43</f>
        <v>2.6858956678418328E-5</v>
      </c>
    </row>
    <row r="25" spans="2:13">
      <c r="B25" s="88" t="s">
        <v>1438</v>
      </c>
      <c r="C25" s="85" t="s">
        <v>1439</v>
      </c>
      <c r="D25" s="98" t="s">
        <v>134</v>
      </c>
      <c r="E25" s="85" t="s">
        <v>1419</v>
      </c>
      <c r="F25" s="98" t="s">
        <v>1414</v>
      </c>
      <c r="G25" s="98" t="s">
        <v>178</v>
      </c>
      <c r="H25" s="95">
        <v>20000</v>
      </c>
      <c r="I25" s="97">
        <v>983.8</v>
      </c>
      <c r="J25" s="95">
        <v>196.76</v>
      </c>
      <c r="K25" s="96">
        <v>5.7142857142857147E-4</v>
      </c>
      <c r="L25" s="96">
        <v>1.8284286341415277E-3</v>
      </c>
      <c r="M25" s="96">
        <f>J25/'סכום נכסי הקרן'!$C$43</f>
        <v>3.0617169053842174E-4</v>
      </c>
    </row>
    <row r="26" spans="2:13">
      <c r="B26" s="84"/>
      <c r="C26" s="85"/>
      <c r="D26" s="85"/>
      <c r="E26" s="85"/>
      <c r="F26" s="85"/>
      <c r="G26" s="85"/>
      <c r="H26" s="95"/>
      <c r="I26" s="97"/>
      <c r="J26" s="85"/>
      <c r="K26" s="85"/>
      <c r="L26" s="96"/>
      <c r="M26" s="85"/>
    </row>
    <row r="27" spans="2:13">
      <c r="B27" s="102" t="s">
        <v>76</v>
      </c>
      <c r="C27" s="83"/>
      <c r="D27" s="83"/>
      <c r="E27" s="83"/>
      <c r="F27" s="83"/>
      <c r="G27" s="83"/>
      <c r="H27" s="92"/>
      <c r="I27" s="94"/>
      <c r="J27" s="92">
        <v>28190.813870000002</v>
      </c>
      <c r="K27" s="83"/>
      <c r="L27" s="93">
        <v>0.26196834366569494</v>
      </c>
      <c r="M27" s="93">
        <f>J27/'סכום נכסי הקרן'!$C$43</f>
        <v>4.3866787661272048E-2</v>
      </c>
    </row>
    <row r="28" spans="2:13">
      <c r="B28" s="88" t="s">
        <v>1440</v>
      </c>
      <c r="C28" s="85" t="s">
        <v>1441</v>
      </c>
      <c r="D28" s="98" t="s">
        <v>134</v>
      </c>
      <c r="E28" s="85" t="s">
        <v>1431</v>
      </c>
      <c r="F28" s="98" t="s">
        <v>1442</v>
      </c>
      <c r="G28" s="98" t="s">
        <v>178</v>
      </c>
      <c r="H28" s="95">
        <v>58760</v>
      </c>
      <c r="I28" s="97">
        <v>312.22000000000003</v>
      </c>
      <c r="J28" s="95">
        <v>183.46046999999996</v>
      </c>
      <c r="K28" s="96">
        <v>1.588108108108108E-4</v>
      </c>
      <c r="L28" s="96">
        <v>1.7048402956955817E-3</v>
      </c>
      <c r="M28" s="96">
        <f>J28/'סכום נכסי הקרן'!$C$43</f>
        <v>2.8547673433052141E-4</v>
      </c>
    </row>
    <row r="29" spans="2:13">
      <c r="B29" s="88" t="s">
        <v>1443</v>
      </c>
      <c r="C29" s="85" t="s">
        <v>1444</v>
      </c>
      <c r="D29" s="98" t="s">
        <v>134</v>
      </c>
      <c r="E29" s="85" t="s">
        <v>1413</v>
      </c>
      <c r="F29" s="98" t="s">
        <v>1442</v>
      </c>
      <c r="G29" s="98" t="s">
        <v>178</v>
      </c>
      <c r="H29" s="95">
        <v>146435</v>
      </c>
      <c r="I29" s="97">
        <v>307.32</v>
      </c>
      <c r="J29" s="95">
        <v>450.02403000000004</v>
      </c>
      <c r="K29" s="96">
        <v>5.6115488207755609E-4</v>
      </c>
      <c r="L29" s="96">
        <v>4.1819314012185712E-3</v>
      </c>
      <c r="M29" s="96">
        <f>J29/'סכום נכסי הקרן'!$C$43</f>
        <v>7.0026742248431313E-4</v>
      </c>
    </row>
    <row r="30" spans="2:13">
      <c r="B30" s="88" t="s">
        <v>1445</v>
      </c>
      <c r="C30" s="85" t="s">
        <v>1446</v>
      </c>
      <c r="D30" s="98" t="s">
        <v>134</v>
      </c>
      <c r="E30" s="85" t="s">
        <v>1413</v>
      </c>
      <c r="F30" s="98" t="s">
        <v>1442</v>
      </c>
      <c r="G30" s="98" t="s">
        <v>178</v>
      </c>
      <c r="H30" s="95">
        <v>81120</v>
      </c>
      <c r="I30" s="97">
        <v>313.58999999999997</v>
      </c>
      <c r="J30" s="95">
        <v>254.38421</v>
      </c>
      <c r="K30" s="96">
        <v>3.3272706486234808E-4</v>
      </c>
      <c r="L30" s="96">
        <v>2.3639122465819859E-3</v>
      </c>
      <c r="M30" s="96">
        <f>J30/'סכום נכסי הקרן'!$C$43</f>
        <v>3.958388067797362E-4</v>
      </c>
    </row>
    <row r="31" spans="2:13">
      <c r="B31" s="88" t="s">
        <v>1447</v>
      </c>
      <c r="C31" s="85" t="s">
        <v>1448</v>
      </c>
      <c r="D31" s="98" t="s">
        <v>134</v>
      </c>
      <c r="E31" s="85" t="s">
        <v>1419</v>
      </c>
      <c r="F31" s="98" t="s">
        <v>1442</v>
      </c>
      <c r="G31" s="98" t="s">
        <v>178</v>
      </c>
      <c r="H31" s="95">
        <v>217401</v>
      </c>
      <c r="I31" s="97">
        <v>311.04000000000002</v>
      </c>
      <c r="J31" s="95">
        <v>676.20406999999989</v>
      </c>
      <c r="K31" s="96">
        <v>3.6446102263202012E-4</v>
      </c>
      <c r="L31" s="96">
        <v>6.2837511898304627E-3</v>
      </c>
      <c r="M31" s="96">
        <f>J31/'סכום נכסי הקרן'!$C$43</f>
        <v>1.052218658573192E-3</v>
      </c>
    </row>
    <row r="32" spans="2:13">
      <c r="B32" s="88" t="s">
        <v>1449</v>
      </c>
      <c r="C32" s="85" t="s">
        <v>1450</v>
      </c>
      <c r="D32" s="98" t="s">
        <v>134</v>
      </c>
      <c r="E32" s="85" t="s">
        <v>1419</v>
      </c>
      <c r="F32" s="98" t="s">
        <v>1442</v>
      </c>
      <c r="G32" s="98" t="s">
        <v>178</v>
      </c>
      <c r="H32" s="95">
        <v>55000</v>
      </c>
      <c r="I32" s="97">
        <v>2991.38</v>
      </c>
      <c r="J32" s="95">
        <v>1645.259</v>
      </c>
      <c r="K32" s="96">
        <v>1.4626753960552655E-3</v>
      </c>
      <c r="L32" s="96">
        <v>1.5288873074705509E-2</v>
      </c>
      <c r="M32" s="96">
        <f>J32/'סכום נכסי הקרן'!$C$43</f>
        <v>2.5601327983510534E-3</v>
      </c>
    </row>
    <row r="33" spans="2:13">
      <c r="B33" s="88" t="s">
        <v>1451</v>
      </c>
      <c r="C33" s="85" t="s">
        <v>1452</v>
      </c>
      <c r="D33" s="98" t="s">
        <v>134</v>
      </c>
      <c r="E33" s="85" t="s">
        <v>1419</v>
      </c>
      <c r="F33" s="98" t="s">
        <v>1442</v>
      </c>
      <c r="G33" s="98" t="s">
        <v>178</v>
      </c>
      <c r="H33" s="95">
        <v>54800</v>
      </c>
      <c r="I33" s="97">
        <v>341.21</v>
      </c>
      <c r="J33" s="95">
        <v>186.98308</v>
      </c>
      <c r="K33" s="96">
        <v>1.0603447314232416E-4</v>
      </c>
      <c r="L33" s="96">
        <v>1.7375747996136207E-3</v>
      </c>
      <c r="M33" s="96">
        <f>J33/'סכום נכסי הקרן'!$C$43</f>
        <v>2.9095815056759991E-4</v>
      </c>
    </row>
    <row r="34" spans="2:13">
      <c r="B34" s="88" t="s">
        <v>1453</v>
      </c>
      <c r="C34" s="85" t="s">
        <v>1454</v>
      </c>
      <c r="D34" s="98" t="s">
        <v>134</v>
      </c>
      <c r="E34" s="85" t="s">
        <v>1419</v>
      </c>
      <c r="F34" s="98" t="s">
        <v>1442</v>
      </c>
      <c r="G34" s="98" t="s">
        <v>178</v>
      </c>
      <c r="H34" s="95">
        <v>10</v>
      </c>
      <c r="I34" s="97">
        <v>3215.87</v>
      </c>
      <c r="J34" s="95">
        <v>0.32158999999999999</v>
      </c>
      <c r="K34" s="96">
        <v>5.0312501006250022E-7</v>
      </c>
      <c r="L34" s="96">
        <v>2.9884344605284301E-6</v>
      </c>
      <c r="M34" s="96">
        <f>J34/'סכום נכסי הקרן'!$C$43</f>
        <v>5.00415500916096E-7</v>
      </c>
    </row>
    <row r="35" spans="2:13">
      <c r="B35" s="88" t="s">
        <v>1455</v>
      </c>
      <c r="C35" s="85" t="s">
        <v>1456</v>
      </c>
      <c r="D35" s="98" t="s">
        <v>134</v>
      </c>
      <c r="E35" s="85" t="s">
        <v>1419</v>
      </c>
      <c r="F35" s="98" t="s">
        <v>1442</v>
      </c>
      <c r="G35" s="98" t="s">
        <v>178</v>
      </c>
      <c r="H35" s="95">
        <v>23020</v>
      </c>
      <c r="I35" s="97">
        <v>313.23</v>
      </c>
      <c r="J35" s="95">
        <v>72.105549999999994</v>
      </c>
      <c r="K35" s="96">
        <v>1.151E-5</v>
      </c>
      <c r="L35" s="96">
        <v>6.7005413854708082E-4</v>
      </c>
      <c r="M35" s="96">
        <f>J35/'סכום נכסי הקרן'!$C$43</f>
        <v>1.1220104767586245E-4</v>
      </c>
    </row>
    <row r="36" spans="2:13">
      <c r="B36" s="88" t="s">
        <v>1457</v>
      </c>
      <c r="C36" s="85" t="s">
        <v>1458</v>
      </c>
      <c r="D36" s="98" t="s">
        <v>134</v>
      </c>
      <c r="E36" s="85" t="s">
        <v>1419</v>
      </c>
      <c r="F36" s="98" t="s">
        <v>1442</v>
      </c>
      <c r="G36" s="98" t="s">
        <v>178</v>
      </c>
      <c r="H36" s="95">
        <v>31020</v>
      </c>
      <c r="I36" s="97">
        <v>3061.6</v>
      </c>
      <c r="J36" s="95">
        <v>949.70831999999996</v>
      </c>
      <c r="K36" s="96">
        <v>4.880144469896431E-4</v>
      </c>
      <c r="L36" s="96">
        <v>8.8253399388617849E-3</v>
      </c>
      <c r="M36" s="96">
        <f>J36/'סכום נכסי הקרן'!$C$43</f>
        <v>1.4778095235454586E-3</v>
      </c>
    </row>
    <row r="37" spans="2:13">
      <c r="B37" s="88" t="s">
        <v>1459</v>
      </c>
      <c r="C37" s="85" t="s">
        <v>1460</v>
      </c>
      <c r="D37" s="98" t="s">
        <v>134</v>
      </c>
      <c r="E37" s="85" t="s">
        <v>1419</v>
      </c>
      <c r="F37" s="98" t="s">
        <v>1442</v>
      </c>
      <c r="G37" s="98" t="s">
        <v>178</v>
      </c>
      <c r="H37" s="95">
        <v>2325500</v>
      </c>
      <c r="I37" s="97">
        <v>309.35000000000002</v>
      </c>
      <c r="J37" s="95">
        <v>7193.9342500000002</v>
      </c>
      <c r="K37" s="96">
        <v>5.2258426966292132E-3</v>
      </c>
      <c r="L37" s="96">
        <v>6.6850962466108235E-2</v>
      </c>
      <c r="M37" s="96">
        <f>J37/'סכום נכסי הקרן'!$C$43</f>
        <v>1.1194241771420784E-2</v>
      </c>
    </row>
    <row r="38" spans="2:13">
      <c r="B38" s="88" t="s">
        <v>1461</v>
      </c>
      <c r="C38" s="85" t="s">
        <v>1462</v>
      </c>
      <c r="D38" s="98" t="s">
        <v>134</v>
      </c>
      <c r="E38" s="85" t="s">
        <v>1419</v>
      </c>
      <c r="F38" s="98" t="s">
        <v>1442</v>
      </c>
      <c r="G38" s="98" t="s">
        <v>178</v>
      </c>
      <c r="H38" s="95">
        <v>17530</v>
      </c>
      <c r="I38" s="97">
        <v>3145.92</v>
      </c>
      <c r="J38" s="95">
        <v>551.47978000000001</v>
      </c>
      <c r="K38" s="96">
        <v>5.9561022016852404E-4</v>
      </c>
      <c r="L38" s="96">
        <v>5.1247276931392065E-3</v>
      </c>
      <c r="M38" s="96">
        <f>J38/'סכום נכסי הקרן'!$C$43</f>
        <v>8.5813934000994571E-4</v>
      </c>
    </row>
    <row r="39" spans="2:13">
      <c r="B39" s="88" t="s">
        <v>1463</v>
      </c>
      <c r="C39" s="85" t="s">
        <v>1464</v>
      </c>
      <c r="D39" s="98" t="s">
        <v>134</v>
      </c>
      <c r="E39" s="85" t="s">
        <v>1419</v>
      </c>
      <c r="F39" s="98" t="s">
        <v>1442</v>
      </c>
      <c r="G39" s="98" t="s">
        <v>178</v>
      </c>
      <c r="H39" s="95">
        <v>1500</v>
      </c>
      <c r="I39" s="97">
        <v>340.52</v>
      </c>
      <c r="J39" s="95">
        <v>5.1078000000000001</v>
      </c>
      <c r="K39" s="96">
        <v>1.0033096577002421E-5</v>
      </c>
      <c r="L39" s="96">
        <v>4.7465174717768323E-5</v>
      </c>
      <c r="M39" s="96">
        <f>J39/'סכום נכסי הקרן'!$C$43</f>
        <v>7.9480776627980819E-6</v>
      </c>
    </row>
    <row r="40" spans="2:13">
      <c r="B40" s="88" t="s">
        <v>1465</v>
      </c>
      <c r="C40" s="85" t="s">
        <v>1466</v>
      </c>
      <c r="D40" s="98" t="s">
        <v>134</v>
      </c>
      <c r="E40" s="85" t="s">
        <v>1424</v>
      </c>
      <c r="F40" s="98" t="s">
        <v>1442</v>
      </c>
      <c r="G40" s="98" t="s">
        <v>178</v>
      </c>
      <c r="H40" s="95">
        <v>8747</v>
      </c>
      <c r="I40" s="97">
        <v>3414.69</v>
      </c>
      <c r="J40" s="95">
        <v>298.68293</v>
      </c>
      <c r="K40" s="96">
        <v>3.8093567417513949E-4</v>
      </c>
      <c r="L40" s="96">
        <v>2.7755662824826667E-3</v>
      </c>
      <c r="M40" s="96">
        <f>J40/'סכום נכסי הקרן'!$C$43</f>
        <v>4.6477057132074146E-4</v>
      </c>
    </row>
    <row r="41" spans="2:13">
      <c r="B41" s="88" t="s">
        <v>1467</v>
      </c>
      <c r="C41" s="85" t="s">
        <v>1468</v>
      </c>
      <c r="D41" s="98" t="s">
        <v>134</v>
      </c>
      <c r="E41" s="85" t="s">
        <v>1424</v>
      </c>
      <c r="F41" s="98" t="s">
        <v>1442</v>
      </c>
      <c r="G41" s="98" t="s">
        <v>178</v>
      </c>
      <c r="H41" s="95">
        <v>51430</v>
      </c>
      <c r="I41" s="97">
        <v>3113.8</v>
      </c>
      <c r="J41" s="95">
        <v>1601.4273400000002</v>
      </c>
      <c r="K41" s="96">
        <v>3.4286666666666669E-4</v>
      </c>
      <c r="L41" s="96">
        <v>1.4881559280103172E-2</v>
      </c>
      <c r="M41" s="96">
        <f>J41/'סכום נכסי הקרן'!$C$43</f>
        <v>2.4919278103387272E-3</v>
      </c>
    </row>
    <row r="42" spans="2:13">
      <c r="B42" s="88" t="s">
        <v>1469</v>
      </c>
      <c r="C42" s="85" t="s">
        <v>1470</v>
      </c>
      <c r="D42" s="98" t="s">
        <v>134</v>
      </c>
      <c r="E42" s="85" t="s">
        <v>1424</v>
      </c>
      <c r="F42" s="98" t="s">
        <v>1442</v>
      </c>
      <c r="G42" s="98" t="s">
        <v>178</v>
      </c>
      <c r="H42" s="95">
        <v>218165</v>
      </c>
      <c r="I42" s="97">
        <v>3068.84</v>
      </c>
      <c r="J42" s="95">
        <v>6695.1347900000001</v>
      </c>
      <c r="K42" s="96">
        <v>1.5583214285714287E-3</v>
      </c>
      <c r="L42" s="96">
        <v>6.2215776374634706E-2</v>
      </c>
      <c r="M42" s="96">
        <f>J42/'סכום נכסי הקרן'!$C$43</f>
        <v>1.0418076524887687E-2</v>
      </c>
    </row>
    <row r="43" spans="2:13">
      <c r="B43" s="88" t="s">
        <v>1471</v>
      </c>
      <c r="C43" s="85" t="s">
        <v>1472</v>
      </c>
      <c r="D43" s="98" t="s">
        <v>134</v>
      </c>
      <c r="E43" s="85" t="s">
        <v>1424</v>
      </c>
      <c r="F43" s="98" t="s">
        <v>1442</v>
      </c>
      <c r="G43" s="98" t="s">
        <v>178</v>
      </c>
      <c r="H43" s="95">
        <v>4888</v>
      </c>
      <c r="I43" s="97">
        <v>3262.08</v>
      </c>
      <c r="J43" s="95">
        <v>159.45047</v>
      </c>
      <c r="K43" s="96">
        <v>1.9935294308852768E-4</v>
      </c>
      <c r="L43" s="96">
        <v>1.4817229369552991E-3</v>
      </c>
      <c r="M43" s="96">
        <f>J43/'סכום נכסי הקרן'!$C$43</f>
        <v>2.4811557205247969E-4</v>
      </c>
    </row>
    <row r="44" spans="2:13">
      <c r="B44" s="88" t="s">
        <v>1473</v>
      </c>
      <c r="C44" s="85" t="s">
        <v>1474</v>
      </c>
      <c r="D44" s="98" t="s">
        <v>134</v>
      </c>
      <c r="E44" s="85" t="s">
        <v>1431</v>
      </c>
      <c r="F44" s="98" t="s">
        <v>1442</v>
      </c>
      <c r="G44" s="98" t="s">
        <v>178</v>
      </c>
      <c r="H44" s="95">
        <v>7668</v>
      </c>
      <c r="I44" s="97">
        <v>3148.53</v>
      </c>
      <c r="J44" s="95">
        <v>241.42927999999998</v>
      </c>
      <c r="K44" s="96">
        <v>5.316480008506368E-5</v>
      </c>
      <c r="L44" s="96">
        <v>2.2435261672706466E-3</v>
      </c>
      <c r="M44" s="96">
        <f>J44/'סכום נכסי הקרן'!$C$43</f>
        <v>3.7568007116829623E-4</v>
      </c>
    </row>
    <row r="45" spans="2:13">
      <c r="B45" s="88" t="s">
        <v>1475</v>
      </c>
      <c r="C45" s="85" t="s">
        <v>1476</v>
      </c>
      <c r="D45" s="98" t="s">
        <v>134</v>
      </c>
      <c r="E45" s="85" t="s">
        <v>1431</v>
      </c>
      <c r="F45" s="98" t="s">
        <v>1442</v>
      </c>
      <c r="G45" s="98" t="s">
        <v>178</v>
      </c>
      <c r="H45" s="95">
        <v>44370</v>
      </c>
      <c r="I45" s="97">
        <v>3020.9</v>
      </c>
      <c r="J45" s="95">
        <v>1340.3733300000001</v>
      </c>
      <c r="K45" s="96">
        <v>2.9629382303839735E-4</v>
      </c>
      <c r="L45" s="96">
        <v>1.2455666685361006E-2</v>
      </c>
      <c r="M45" s="96">
        <f>J45/'סכום נכסי הקרן'!$C$43</f>
        <v>2.0857103496580297E-3</v>
      </c>
    </row>
    <row r="46" spans="2:13">
      <c r="B46" s="88" t="s">
        <v>1477</v>
      </c>
      <c r="C46" s="85" t="s">
        <v>1478</v>
      </c>
      <c r="D46" s="98" t="s">
        <v>134</v>
      </c>
      <c r="E46" s="85" t="s">
        <v>1431</v>
      </c>
      <c r="F46" s="98" t="s">
        <v>1442</v>
      </c>
      <c r="G46" s="98" t="s">
        <v>178</v>
      </c>
      <c r="H46" s="95">
        <v>178220</v>
      </c>
      <c r="I46" s="97">
        <v>3092.35</v>
      </c>
      <c r="J46" s="95">
        <v>5511.1861699999999</v>
      </c>
      <c r="K46" s="96">
        <v>1.1901168614357263E-3</v>
      </c>
      <c r="L46" s="96">
        <v>5.1213715192685388E-2</v>
      </c>
      <c r="M46" s="96">
        <f>J46/'סכום נכסי הקרן'!$C$43</f>
        <v>8.575773462801738E-3</v>
      </c>
    </row>
    <row r="47" spans="2:13">
      <c r="B47" s="88" t="s">
        <v>1479</v>
      </c>
      <c r="C47" s="85" t="s">
        <v>1480</v>
      </c>
      <c r="D47" s="98" t="s">
        <v>134</v>
      </c>
      <c r="E47" s="85" t="s">
        <v>1431</v>
      </c>
      <c r="F47" s="98" t="s">
        <v>1442</v>
      </c>
      <c r="G47" s="98" t="s">
        <v>178</v>
      </c>
      <c r="H47" s="95">
        <v>1200</v>
      </c>
      <c r="I47" s="97">
        <v>3206</v>
      </c>
      <c r="J47" s="95">
        <v>38.472000000000001</v>
      </c>
      <c r="K47" s="96">
        <v>6.7280813407092542E-5</v>
      </c>
      <c r="L47" s="96">
        <v>3.5750816432553802E-4</v>
      </c>
      <c r="M47" s="96">
        <f>J47/'סכום נכסי הקרן'!$C$43</f>
        <v>5.9864999381958538E-5</v>
      </c>
    </row>
    <row r="48" spans="2:13">
      <c r="B48" s="88" t="s">
        <v>1481</v>
      </c>
      <c r="C48" s="85" t="s">
        <v>1482</v>
      </c>
      <c r="D48" s="98" t="s">
        <v>134</v>
      </c>
      <c r="E48" s="85" t="s">
        <v>1431</v>
      </c>
      <c r="F48" s="98" t="s">
        <v>1442</v>
      </c>
      <c r="G48" s="98" t="s">
        <v>178</v>
      </c>
      <c r="H48" s="95">
        <v>2302</v>
      </c>
      <c r="I48" s="97">
        <v>3412.95</v>
      </c>
      <c r="J48" s="95">
        <v>78.566109999999995</v>
      </c>
      <c r="K48" s="96">
        <v>4.759504629434935E-5</v>
      </c>
      <c r="L48" s="96">
        <v>7.3009008536853535E-4</v>
      </c>
      <c r="M48" s="96">
        <f>J48/'סכום נכסי הקרן'!$C$43</f>
        <v>1.2225411017344786E-4</v>
      </c>
    </row>
    <row r="49" spans="2:13">
      <c r="B49" s="88" t="s">
        <v>1483</v>
      </c>
      <c r="C49" s="85" t="s">
        <v>1484</v>
      </c>
      <c r="D49" s="98" t="s">
        <v>134</v>
      </c>
      <c r="E49" s="85" t="s">
        <v>1431</v>
      </c>
      <c r="F49" s="98" t="s">
        <v>1442</v>
      </c>
      <c r="G49" s="98" t="s">
        <v>178</v>
      </c>
      <c r="H49" s="95">
        <v>1750</v>
      </c>
      <c r="I49" s="97">
        <v>3263.96</v>
      </c>
      <c r="J49" s="95">
        <v>57.119300000000003</v>
      </c>
      <c r="K49" s="96">
        <v>4.4722719141323791E-5</v>
      </c>
      <c r="L49" s="96">
        <v>5.3079164302764878E-4</v>
      </c>
      <c r="M49" s="96">
        <f>J49/'סכום נכסי הקרן'!$C$43</f>
        <v>8.8881442586761922E-5</v>
      </c>
    </row>
    <row r="50" spans="2:13">
      <c r="B50" s="84"/>
      <c r="C50" s="85"/>
      <c r="D50" s="85"/>
      <c r="E50" s="85"/>
      <c r="F50" s="85"/>
      <c r="G50" s="85"/>
      <c r="H50" s="95"/>
      <c r="I50" s="97"/>
      <c r="J50" s="85"/>
      <c r="K50" s="85"/>
      <c r="L50" s="96"/>
      <c r="M50" s="85"/>
    </row>
    <row r="51" spans="2:13">
      <c r="B51" s="82" t="s">
        <v>247</v>
      </c>
      <c r="C51" s="83"/>
      <c r="D51" s="83"/>
      <c r="E51" s="83"/>
      <c r="F51" s="83"/>
      <c r="G51" s="83"/>
      <c r="H51" s="92"/>
      <c r="I51" s="94"/>
      <c r="J51" s="92">
        <v>72798.206599999976</v>
      </c>
      <c r="K51" s="83"/>
      <c r="L51" s="93">
        <v>0.67649077791009715</v>
      </c>
      <c r="M51" s="93">
        <f>J51/'סכום נכסי הקרן'!$C$43</f>
        <v>0.11327886756905511</v>
      </c>
    </row>
    <row r="52" spans="2:13">
      <c r="B52" s="102" t="s">
        <v>77</v>
      </c>
      <c r="C52" s="83"/>
      <c r="D52" s="83"/>
      <c r="E52" s="83"/>
      <c r="F52" s="83"/>
      <c r="G52" s="83"/>
      <c r="H52" s="92"/>
      <c r="I52" s="94"/>
      <c r="J52" s="92">
        <v>32406.41344</v>
      </c>
      <c r="K52" s="83"/>
      <c r="L52" s="93">
        <v>0.30114258113196202</v>
      </c>
      <c r="M52" s="93">
        <f>J52/'סכום נכסי הקרן'!$C$43</f>
        <v>5.0426541915083514E-2</v>
      </c>
    </row>
    <row r="53" spans="2:13">
      <c r="B53" s="88" t="s">
        <v>1485</v>
      </c>
      <c r="C53" s="85" t="s">
        <v>1486</v>
      </c>
      <c r="D53" s="98" t="s">
        <v>32</v>
      </c>
      <c r="E53" s="85"/>
      <c r="F53" s="98" t="s">
        <v>1414</v>
      </c>
      <c r="G53" s="98" t="s">
        <v>177</v>
      </c>
      <c r="H53" s="95">
        <v>23140</v>
      </c>
      <c r="I53" s="97">
        <v>2389</v>
      </c>
      <c r="J53" s="95">
        <v>2126.1249500000004</v>
      </c>
      <c r="K53" s="96">
        <v>7.0275505187191746E-4</v>
      </c>
      <c r="L53" s="96">
        <v>1.9757408712861989E-2</v>
      </c>
      <c r="M53" s="96">
        <f>J53/'סכום נכסי הקרן'!$C$43</f>
        <v>3.3083923065532505E-3</v>
      </c>
    </row>
    <row r="54" spans="2:13">
      <c r="B54" s="88" t="s">
        <v>1487</v>
      </c>
      <c r="C54" s="85" t="s">
        <v>1488</v>
      </c>
      <c r="D54" s="98" t="s">
        <v>1234</v>
      </c>
      <c r="E54" s="85"/>
      <c r="F54" s="98" t="s">
        <v>1414</v>
      </c>
      <c r="G54" s="98" t="s">
        <v>177</v>
      </c>
      <c r="H54" s="95">
        <v>6710</v>
      </c>
      <c r="I54" s="97">
        <v>5515</v>
      </c>
      <c r="J54" s="95">
        <v>1423.2373</v>
      </c>
      <c r="K54" s="96">
        <v>3.7087844948532432E-5</v>
      </c>
      <c r="L54" s="96">
        <v>1.3225695428431977E-2</v>
      </c>
      <c r="M54" s="96">
        <f>J54/'סכום נכסי הקרן'!$C$43</f>
        <v>2.2146522168039182E-3</v>
      </c>
    </row>
    <row r="55" spans="2:13">
      <c r="B55" s="88" t="s">
        <v>1489</v>
      </c>
      <c r="C55" s="85" t="s">
        <v>1490</v>
      </c>
      <c r="D55" s="98" t="s">
        <v>138</v>
      </c>
      <c r="E55" s="85"/>
      <c r="F55" s="98" t="s">
        <v>1414</v>
      </c>
      <c r="G55" s="98" t="s">
        <v>187</v>
      </c>
      <c r="H55" s="95">
        <v>14360</v>
      </c>
      <c r="I55" s="97">
        <v>1314</v>
      </c>
      <c r="J55" s="95">
        <v>705.66435999999999</v>
      </c>
      <c r="K55" s="96">
        <v>1.5483190158139073E-5</v>
      </c>
      <c r="L55" s="96">
        <v>6.5575163748584839E-3</v>
      </c>
      <c r="M55" s="96">
        <f>J55/'סכום נכסי הקרן'!$C$43</f>
        <v>1.0980608358096841E-3</v>
      </c>
    </row>
    <row r="56" spans="2:13">
      <c r="B56" s="88" t="s">
        <v>1491</v>
      </c>
      <c r="C56" s="85" t="s">
        <v>1492</v>
      </c>
      <c r="D56" s="98" t="s">
        <v>32</v>
      </c>
      <c r="E56" s="85"/>
      <c r="F56" s="98" t="s">
        <v>1414</v>
      </c>
      <c r="G56" s="98" t="s">
        <v>187</v>
      </c>
      <c r="H56" s="95">
        <v>586</v>
      </c>
      <c r="I56" s="97">
        <v>16150</v>
      </c>
      <c r="J56" s="95">
        <v>353.93094000000008</v>
      </c>
      <c r="K56" s="96">
        <v>6.8981632981008663E-6</v>
      </c>
      <c r="L56" s="96">
        <v>3.2889686176287209E-3</v>
      </c>
      <c r="M56" s="96">
        <f>J56/'סכום נכסי הקרן'!$C$43</f>
        <v>5.5074016178924951E-4</v>
      </c>
    </row>
    <row r="57" spans="2:13">
      <c r="B57" s="88" t="s">
        <v>1493</v>
      </c>
      <c r="C57" s="85" t="s">
        <v>1494</v>
      </c>
      <c r="D57" s="98" t="s">
        <v>1234</v>
      </c>
      <c r="E57" s="85"/>
      <c r="F57" s="98" t="s">
        <v>1414</v>
      </c>
      <c r="G57" s="98" t="s">
        <v>177</v>
      </c>
      <c r="H57" s="95">
        <v>10050</v>
      </c>
      <c r="I57" s="97">
        <v>2455</v>
      </c>
      <c r="J57" s="95">
        <v>948.91397999999981</v>
      </c>
      <c r="K57" s="96">
        <v>8.5097374385288953E-5</v>
      </c>
      <c r="L57" s="96">
        <v>8.8179583877271844E-3</v>
      </c>
      <c r="M57" s="96">
        <f>J57/'סכום נכסי הקרן'!$C$43</f>
        <v>1.476573477496148E-3</v>
      </c>
    </row>
    <row r="58" spans="2:13">
      <c r="B58" s="88" t="s">
        <v>1495</v>
      </c>
      <c r="C58" s="85" t="s">
        <v>1496</v>
      </c>
      <c r="D58" s="98" t="s">
        <v>32</v>
      </c>
      <c r="E58" s="85"/>
      <c r="F58" s="98" t="s">
        <v>1414</v>
      </c>
      <c r="G58" s="98" t="s">
        <v>179</v>
      </c>
      <c r="H58" s="95">
        <v>5557</v>
      </c>
      <c r="I58" s="97">
        <v>6549</v>
      </c>
      <c r="J58" s="95">
        <v>1559.0308600000001</v>
      </c>
      <c r="K58" s="96">
        <v>4.0184735527746271E-4</v>
      </c>
      <c r="L58" s="96">
        <v>1.4487582160674382E-2</v>
      </c>
      <c r="M58" s="96">
        <f>J58/'סכום נכסי הקרן'!$C$43</f>
        <v>2.4259560581813863E-3</v>
      </c>
    </row>
    <row r="59" spans="2:13">
      <c r="B59" s="88" t="s">
        <v>1497</v>
      </c>
      <c r="C59" s="85" t="s">
        <v>1498</v>
      </c>
      <c r="D59" s="98" t="s">
        <v>1234</v>
      </c>
      <c r="E59" s="85"/>
      <c r="F59" s="98" t="s">
        <v>1414</v>
      </c>
      <c r="G59" s="98" t="s">
        <v>177</v>
      </c>
      <c r="H59" s="95">
        <v>862</v>
      </c>
      <c r="I59" s="97">
        <v>6824</v>
      </c>
      <c r="J59" s="95">
        <v>226.23278999999999</v>
      </c>
      <c r="K59" s="96">
        <v>4.0809717825893053E-6</v>
      </c>
      <c r="L59" s="96">
        <v>2.1023099777278263E-3</v>
      </c>
      <c r="M59" s="96">
        <f>J59/'סכום נכסי הקרן'!$C$43</f>
        <v>3.5203331860908597E-4</v>
      </c>
    </row>
    <row r="60" spans="2:13">
      <c r="B60" s="88" t="s">
        <v>1499</v>
      </c>
      <c r="C60" s="85" t="s">
        <v>1500</v>
      </c>
      <c r="D60" s="98" t="s">
        <v>32</v>
      </c>
      <c r="E60" s="85"/>
      <c r="F60" s="98" t="s">
        <v>1414</v>
      </c>
      <c r="G60" s="98" t="s">
        <v>179</v>
      </c>
      <c r="H60" s="95">
        <v>431</v>
      </c>
      <c r="I60" s="97">
        <v>4223</v>
      </c>
      <c r="J60" s="95">
        <v>77.971820000000008</v>
      </c>
      <c r="K60" s="96">
        <v>1.3468749999999999E-4</v>
      </c>
      <c r="L60" s="96">
        <v>7.2456753580061532E-4</v>
      </c>
      <c r="M60" s="96">
        <f>J60/'סכום נכסי הקרן'!$C$43</f>
        <v>1.2132935527423016E-4</v>
      </c>
    </row>
    <row r="61" spans="2:13">
      <c r="B61" s="88" t="s">
        <v>1501</v>
      </c>
      <c r="C61" s="85" t="s">
        <v>1502</v>
      </c>
      <c r="D61" s="98" t="s">
        <v>1234</v>
      </c>
      <c r="E61" s="85"/>
      <c r="F61" s="98" t="s">
        <v>1414</v>
      </c>
      <c r="G61" s="98" t="s">
        <v>177</v>
      </c>
      <c r="H61" s="95">
        <v>229</v>
      </c>
      <c r="I61" s="97">
        <v>21050</v>
      </c>
      <c r="J61" s="95">
        <v>185.39451</v>
      </c>
      <c r="K61" s="96">
        <v>6.6232827187274045E-7</v>
      </c>
      <c r="L61" s="96">
        <v>1.7228127195397327E-3</v>
      </c>
      <c r="M61" s="96">
        <f>J61/'סכום נכסי הקרן'!$C$43</f>
        <v>2.8848622963632007E-4</v>
      </c>
    </row>
    <row r="62" spans="2:13">
      <c r="B62" s="88" t="s">
        <v>1503</v>
      </c>
      <c r="C62" s="85" t="s">
        <v>1504</v>
      </c>
      <c r="D62" s="98" t="s">
        <v>1234</v>
      </c>
      <c r="E62" s="85"/>
      <c r="F62" s="98" t="s">
        <v>1414</v>
      </c>
      <c r="G62" s="98" t="s">
        <v>177</v>
      </c>
      <c r="H62" s="95">
        <v>5678</v>
      </c>
      <c r="I62" s="97">
        <v>2076</v>
      </c>
      <c r="J62" s="95">
        <v>453.34833000000003</v>
      </c>
      <c r="K62" s="96">
        <v>6.4891428571428567E-4</v>
      </c>
      <c r="L62" s="96">
        <v>4.2128230728412418E-3</v>
      </c>
      <c r="M62" s="96">
        <f>J62/'סכום נכסי הקרן'!$C$43</f>
        <v>7.0544025512741572E-4</v>
      </c>
    </row>
    <row r="63" spans="2:13">
      <c r="B63" s="88" t="s">
        <v>1505</v>
      </c>
      <c r="C63" s="85" t="s">
        <v>1506</v>
      </c>
      <c r="D63" s="98" t="s">
        <v>1234</v>
      </c>
      <c r="E63" s="85"/>
      <c r="F63" s="98" t="s">
        <v>1414</v>
      </c>
      <c r="G63" s="98" t="s">
        <v>177</v>
      </c>
      <c r="H63" s="95">
        <v>10517</v>
      </c>
      <c r="I63" s="97">
        <v>2337</v>
      </c>
      <c r="J63" s="95">
        <v>945.27868999999998</v>
      </c>
      <c r="K63" s="96">
        <v>4.8802784222737821E-4</v>
      </c>
      <c r="L63" s="96">
        <v>8.7841767841014065E-3</v>
      </c>
      <c r="M63" s="96">
        <f>J63/'סכום נכסי הקרן'!$C$43</f>
        <v>1.4709167236595076E-3</v>
      </c>
    </row>
    <row r="64" spans="2:13">
      <c r="B64" s="88" t="s">
        <v>1507</v>
      </c>
      <c r="C64" s="85" t="s">
        <v>1508</v>
      </c>
      <c r="D64" s="98" t="s">
        <v>1234</v>
      </c>
      <c r="E64" s="85"/>
      <c r="F64" s="98" t="s">
        <v>1414</v>
      </c>
      <c r="G64" s="98" t="s">
        <v>177</v>
      </c>
      <c r="H64" s="95">
        <v>9970</v>
      </c>
      <c r="I64" s="97">
        <v>2765</v>
      </c>
      <c r="J64" s="95">
        <v>1060.22875</v>
      </c>
      <c r="K64" s="96">
        <v>1.8428835489833642E-4</v>
      </c>
      <c r="L64" s="96">
        <v>9.8523714435864978E-3</v>
      </c>
      <c r="M64" s="96">
        <f>J64/'סכום נכסי הקרן'!$C$43</f>
        <v>1.649786688071446E-3</v>
      </c>
    </row>
    <row r="65" spans="2:13">
      <c r="B65" s="88" t="s">
        <v>1509</v>
      </c>
      <c r="C65" s="85" t="s">
        <v>1510</v>
      </c>
      <c r="D65" s="98" t="s">
        <v>137</v>
      </c>
      <c r="E65" s="85"/>
      <c r="F65" s="98" t="s">
        <v>1414</v>
      </c>
      <c r="G65" s="98" t="s">
        <v>180</v>
      </c>
      <c r="H65" s="95">
        <v>27250</v>
      </c>
      <c r="I65" s="97">
        <v>643</v>
      </c>
      <c r="J65" s="95">
        <v>906.10226</v>
      </c>
      <c r="K65" s="96">
        <v>4.4597579567102243E-5</v>
      </c>
      <c r="L65" s="96">
        <v>8.4201225739192493E-3</v>
      </c>
      <c r="M65" s="96">
        <f>J65/'סכום נכסי הקרן'!$C$43</f>
        <v>1.4099555841882729E-3</v>
      </c>
    </row>
    <row r="66" spans="2:13">
      <c r="B66" s="88" t="s">
        <v>1511</v>
      </c>
      <c r="C66" s="85" t="s">
        <v>1512</v>
      </c>
      <c r="D66" s="98" t="s">
        <v>1234</v>
      </c>
      <c r="E66" s="85"/>
      <c r="F66" s="98" t="s">
        <v>1414</v>
      </c>
      <c r="G66" s="98" t="s">
        <v>177</v>
      </c>
      <c r="H66" s="95">
        <v>13620</v>
      </c>
      <c r="I66" s="97">
        <v>3422</v>
      </c>
      <c r="J66" s="95">
        <v>1792.5298300000002</v>
      </c>
      <c r="K66" s="96">
        <v>1.3352941176470587E-4</v>
      </c>
      <c r="L66" s="96">
        <v>1.6657414457841253E-2</v>
      </c>
      <c r="M66" s="96">
        <f>J66/'סכום נכסי הקרן'!$C$43</f>
        <v>2.7892960377701253E-3</v>
      </c>
    </row>
    <row r="67" spans="2:13">
      <c r="B67" s="88" t="s">
        <v>1513</v>
      </c>
      <c r="C67" s="85" t="s">
        <v>1514</v>
      </c>
      <c r="D67" s="98" t="s">
        <v>1234</v>
      </c>
      <c r="E67" s="85"/>
      <c r="F67" s="98" t="s">
        <v>1414</v>
      </c>
      <c r="G67" s="98" t="s">
        <v>177</v>
      </c>
      <c r="H67" s="95">
        <v>7320</v>
      </c>
      <c r="I67" s="97">
        <v>3231</v>
      </c>
      <c r="J67" s="95">
        <v>909.61437999999998</v>
      </c>
      <c r="K67" s="96">
        <v>2.1688888888888889E-4</v>
      </c>
      <c r="L67" s="96">
        <v>8.452759597575181E-3</v>
      </c>
      <c r="M67" s="96">
        <f>J67/'סכום נכסי הקרן'!$C$43</f>
        <v>1.4154206772853139E-3</v>
      </c>
    </row>
    <row r="68" spans="2:13">
      <c r="B68" s="88" t="s">
        <v>1515</v>
      </c>
      <c r="C68" s="85" t="s">
        <v>1516</v>
      </c>
      <c r="D68" s="98" t="s">
        <v>1234</v>
      </c>
      <c r="E68" s="85"/>
      <c r="F68" s="98" t="s">
        <v>1414</v>
      </c>
      <c r="G68" s="98" t="s">
        <v>177</v>
      </c>
      <c r="H68" s="95">
        <v>4560</v>
      </c>
      <c r="I68" s="97">
        <v>2629</v>
      </c>
      <c r="J68" s="95">
        <v>461.06771000000003</v>
      </c>
      <c r="K68" s="96">
        <v>1.6000000000000001E-4</v>
      </c>
      <c r="L68" s="96">
        <v>4.2845568369692119E-3</v>
      </c>
      <c r="M68" s="96">
        <f>J68/'סכום נכסי הקרן'!$C$43</f>
        <v>7.1745212555081718E-4</v>
      </c>
    </row>
    <row r="69" spans="2:13">
      <c r="B69" s="88" t="s">
        <v>1517</v>
      </c>
      <c r="C69" s="85" t="s">
        <v>1518</v>
      </c>
      <c r="D69" s="98" t="s">
        <v>1239</v>
      </c>
      <c r="E69" s="85"/>
      <c r="F69" s="98" t="s">
        <v>1414</v>
      </c>
      <c r="G69" s="98" t="s">
        <v>177</v>
      </c>
      <c r="H69" s="95">
        <v>1660</v>
      </c>
      <c r="I69" s="97">
        <v>3368</v>
      </c>
      <c r="J69" s="95">
        <v>215.02525</v>
      </c>
      <c r="K69" s="96">
        <v>3.7727272727272729E-4</v>
      </c>
      <c r="L69" s="96">
        <v>1.9981618426684312E-3</v>
      </c>
      <c r="M69" s="96">
        <f>J69/'סכום נכסי הקרן'!$C$43</f>
        <v>3.3459363844758473E-4</v>
      </c>
    </row>
    <row r="70" spans="2:13">
      <c r="B70" s="88" t="s">
        <v>1519</v>
      </c>
      <c r="C70" s="85" t="s">
        <v>1520</v>
      </c>
      <c r="D70" s="98" t="s">
        <v>32</v>
      </c>
      <c r="E70" s="85"/>
      <c r="F70" s="98" t="s">
        <v>1414</v>
      </c>
      <c r="G70" s="98" t="s">
        <v>179</v>
      </c>
      <c r="H70" s="95">
        <v>970</v>
      </c>
      <c r="I70" s="97">
        <v>9940</v>
      </c>
      <c r="J70" s="95">
        <v>413.04507000000001</v>
      </c>
      <c r="K70" s="96">
        <v>7.1657103767612323E-4</v>
      </c>
      <c r="L70" s="96">
        <v>3.8382975868011373E-3</v>
      </c>
      <c r="M70" s="96">
        <f>J70/'סכום נכסי הקרן'!$C$43</f>
        <v>6.427256929785564E-4</v>
      </c>
    </row>
    <row r="71" spans="2:13">
      <c r="B71" s="88" t="s">
        <v>1521</v>
      </c>
      <c r="C71" s="85" t="s">
        <v>1522</v>
      </c>
      <c r="D71" s="98" t="s">
        <v>138</v>
      </c>
      <c r="E71" s="85"/>
      <c r="F71" s="98" t="s">
        <v>1414</v>
      </c>
      <c r="G71" s="98" t="s">
        <v>187</v>
      </c>
      <c r="H71" s="95">
        <v>83710</v>
      </c>
      <c r="I71" s="97">
        <v>137</v>
      </c>
      <c r="J71" s="95">
        <v>428.89035999999999</v>
      </c>
      <c r="K71" s="96">
        <v>5.1421588545862346E-4</v>
      </c>
      <c r="L71" s="96">
        <v>3.985542870152816E-3</v>
      </c>
      <c r="M71" s="96">
        <f>J71/'סכום נכסי הקרן'!$C$43</f>
        <v>6.6738202163464275E-4</v>
      </c>
    </row>
    <row r="72" spans="2:13">
      <c r="B72" s="88" t="s">
        <v>1523</v>
      </c>
      <c r="C72" s="85" t="s">
        <v>1524</v>
      </c>
      <c r="D72" s="98" t="s">
        <v>1234</v>
      </c>
      <c r="E72" s="85"/>
      <c r="F72" s="98" t="s">
        <v>1414</v>
      </c>
      <c r="G72" s="98" t="s">
        <v>177</v>
      </c>
      <c r="H72" s="95">
        <v>6720</v>
      </c>
      <c r="I72" s="97">
        <v>3399</v>
      </c>
      <c r="J72" s="95">
        <v>878.47563000000002</v>
      </c>
      <c r="K72" s="96">
        <v>8.096385542168675E-4</v>
      </c>
      <c r="L72" s="96">
        <v>8.1633970130489848E-3</v>
      </c>
      <c r="M72" s="96">
        <f>J72/'סכום נכסי הקרן'!$C$43</f>
        <v>1.3669667042788428E-3</v>
      </c>
    </row>
    <row r="73" spans="2:13">
      <c r="B73" s="88" t="s">
        <v>1525</v>
      </c>
      <c r="C73" s="85" t="s">
        <v>1526</v>
      </c>
      <c r="D73" s="98" t="s">
        <v>137</v>
      </c>
      <c r="E73" s="85"/>
      <c r="F73" s="98" t="s">
        <v>1414</v>
      </c>
      <c r="G73" s="98" t="s">
        <v>177</v>
      </c>
      <c r="H73" s="95">
        <v>555</v>
      </c>
      <c r="I73" s="97">
        <v>35741</v>
      </c>
      <c r="J73" s="95">
        <v>762.90234999999996</v>
      </c>
      <c r="K73" s="96">
        <v>8.6029132409375279E-5</v>
      </c>
      <c r="L73" s="96">
        <v>7.0894109666286937E-3</v>
      </c>
      <c r="M73" s="96">
        <f>J73/'סכום נכסי הקרן'!$C$43</f>
        <v>1.1871269679570781E-3</v>
      </c>
    </row>
    <row r="74" spans="2:13">
      <c r="B74" s="88" t="s">
        <v>1527</v>
      </c>
      <c r="C74" s="85" t="s">
        <v>1528</v>
      </c>
      <c r="D74" s="98" t="s">
        <v>32</v>
      </c>
      <c r="E74" s="85"/>
      <c r="F74" s="98" t="s">
        <v>1414</v>
      </c>
      <c r="G74" s="98" t="s">
        <v>179</v>
      </c>
      <c r="H74" s="95">
        <v>1440</v>
      </c>
      <c r="I74" s="97">
        <v>6488</v>
      </c>
      <c r="J74" s="95">
        <v>400.23278999999997</v>
      </c>
      <c r="K74" s="96">
        <v>3.3774203966639531E-4</v>
      </c>
      <c r="L74" s="96">
        <v>3.7192371089568655E-3</v>
      </c>
      <c r="M74" s="96">
        <f>J74/'סכום נכסי הקרן'!$C$43</f>
        <v>6.2278893028669001E-4</v>
      </c>
    </row>
    <row r="75" spans="2:13">
      <c r="B75" s="88" t="s">
        <v>1529</v>
      </c>
      <c r="C75" s="85" t="s">
        <v>1530</v>
      </c>
      <c r="D75" s="98" t="s">
        <v>32</v>
      </c>
      <c r="E75" s="85"/>
      <c r="F75" s="98" t="s">
        <v>1414</v>
      </c>
      <c r="G75" s="98" t="s">
        <v>179</v>
      </c>
      <c r="H75" s="95">
        <v>7803</v>
      </c>
      <c r="I75" s="97">
        <v>2599</v>
      </c>
      <c r="J75" s="95">
        <v>868.77479000000005</v>
      </c>
      <c r="K75" s="96">
        <v>7.8312410213712694E-4</v>
      </c>
      <c r="L75" s="96">
        <v>8.0732501659701809E-3</v>
      </c>
      <c r="M75" s="96">
        <f>J75/'סכום נכסי הקרן'!$C$43</f>
        <v>1.3518715498651269E-3</v>
      </c>
    </row>
    <row r="76" spans="2:13">
      <c r="B76" s="88" t="s">
        <v>1531</v>
      </c>
      <c r="C76" s="85" t="s">
        <v>1532</v>
      </c>
      <c r="D76" s="98" t="s">
        <v>1234</v>
      </c>
      <c r="E76" s="85"/>
      <c r="F76" s="98" t="s">
        <v>1414</v>
      </c>
      <c r="G76" s="98" t="s">
        <v>177</v>
      </c>
      <c r="H76" s="95">
        <v>8073</v>
      </c>
      <c r="I76" s="97">
        <v>3354</v>
      </c>
      <c r="J76" s="95">
        <v>1041.37535</v>
      </c>
      <c r="K76" s="96">
        <v>2.1328920970601438E-4</v>
      </c>
      <c r="L76" s="96">
        <v>9.6771727425755006E-3</v>
      </c>
      <c r="M76" s="96">
        <f>J76/'סכום נכסי הקרן'!$C$43</f>
        <v>1.6204495395128109E-3</v>
      </c>
    </row>
    <row r="77" spans="2:13">
      <c r="B77" s="88" t="s">
        <v>1533</v>
      </c>
      <c r="C77" s="85" t="s">
        <v>1534</v>
      </c>
      <c r="D77" s="98" t="s">
        <v>1234</v>
      </c>
      <c r="E77" s="85"/>
      <c r="F77" s="98" t="s">
        <v>1414</v>
      </c>
      <c r="G77" s="98" t="s">
        <v>177</v>
      </c>
      <c r="H77" s="95">
        <v>936</v>
      </c>
      <c r="I77" s="97">
        <v>20947.5</v>
      </c>
      <c r="J77" s="95">
        <v>757.47271999999998</v>
      </c>
      <c r="K77" s="96">
        <v>1.105818153998306E-6</v>
      </c>
      <c r="L77" s="96">
        <v>7.0389551272060777E-3</v>
      </c>
      <c r="M77" s="96">
        <f>J77/'סכום נכסי הקרן'!$C$43</f>
        <v>1.1786781013373481E-3</v>
      </c>
    </row>
    <row r="78" spans="2:13">
      <c r="B78" s="88" t="s">
        <v>1535</v>
      </c>
      <c r="C78" s="85" t="s">
        <v>1536</v>
      </c>
      <c r="D78" s="98" t="s">
        <v>1234</v>
      </c>
      <c r="E78" s="85"/>
      <c r="F78" s="98" t="s">
        <v>1414</v>
      </c>
      <c r="G78" s="98" t="s">
        <v>177</v>
      </c>
      <c r="H78" s="95">
        <v>5638.0000000000027</v>
      </c>
      <c r="I78" s="97">
        <v>3523</v>
      </c>
      <c r="J78" s="95">
        <v>763.91843000000006</v>
      </c>
      <c r="K78" s="96">
        <v>5.2290126743263282E-6</v>
      </c>
      <c r="L78" s="96">
        <v>7.0988530776602988E-3</v>
      </c>
      <c r="M78" s="96">
        <f>J78/'סכום נכסי הקרן'!$C$43</f>
        <v>1.1887080562439369E-3</v>
      </c>
    </row>
    <row r="79" spans="2:13">
      <c r="B79" s="88" t="s">
        <v>1537</v>
      </c>
      <c r="C79" s="85" t="s">
        <v>1538</v>
      </c>
      <c r="D79" s="98" t="s">
        <v>1234</v>
      </c>
      <c r="E79" s="85"/>
      <c r="F79" s="98" t="s">
        <v>1414</v>
      </c>
      <c r="G79" s="98" t="s">
        <v>177</v>
      </c>
      <c r="H79" s="95">
        <v>15778</v>
      </c>
      <c r="I79" s="97">
        <v>19220</v>
      </c>
      <c r="J79" s="95">
        <v>11663.116529999999</v>
      </c>
      <c r="K79" s="96">
        <v>6.5321162229159475E-5</v>
      </c>
      <c r="L79" s="96">
        <v>0.10838166409220051</v>
      </c>
      <c r="M79" s="96">
        <f>J79/'סכום נכסי הקרן'!$C$43</f>
        <v>1.8148587644524858E-2</v>
      </c>
    </row>
    <row r="80" spans="2:13">
      <c r="B80" s="88" t="s">
        <v>1539</v>
      </c>
      <c r="C80" s="85" t="s">
        <v>1540</v>
      </c>
      <c r="D80" s="98" t="s">
        <v>1234</v>
      </c>
      <c r="E80" s="85"/>
      <c r="F80" s="98" t="s">
        <v>1414</v>
      </c>
      <c r="G80" s="98" t="s">
        <v>177</v>
      </c>
      <c r="H80" s="95">
        <v>404</v>
      </c>
      <c r="I80" s="97">
        <v>5053</v>
      </c>
      <c r="J80" s="95">
        <v>78.512710000000013</v>
      </c>
      <c r="K80" s="96">
        <v>1.907459867799811E-6</v>
      </c>
      <c r="L80" s="96">
        <v>7.2959385600757218E-4</v>
      </c>
      <c r="M80" s="96">
        <f>J80/'סכום נכסי הקרן'!$C$43</f>
        <v>1.2217101620986406E-4</v>
      </c>
    </row>
    <row r="81" spans="2:13">
      <c r="B81" s="84"/>
      <c r="C81" s="85"/>
      <c r="D81" s="85"/>
      <c r="E81" s="85"/>
      <c r="F81" s="85"/>
      <c r="G81" s="85"/>
      <c r="H81" s="95"/>
      <c r="I81" s="97"/>
      <c r="J81" s="85"/>
      <c r="K81" s="85"/>
      <c r="L81" s="96"/>
      <c r="M81" s="85"/>
    </row>
    <row r="82" spans="2:13">
      <c r="B82" s="102" t="s">
        <v>78</v>
      </c>
      <c r="C82" s="83"/>
      <c r="D82" s="83"/>
      <c r="E82" s="83"/>
      <c r="F82" s="83"/>
      <c r="G82" s="83"/>
      <c r="H82" s="92"/>
      <c r="I82" s="94"/>
      <c r="J82" s="92">
        <v>40391.793160000001</v>
      </c>
      <c r="K82" s="83"/>
      <c r="L82" s="93">
        <v>0.3753481967781353</v>
      </c>
      <c r="M82" s="93">
        <f>J82/'סכום נכסי הקרן'!$C$43</f>
        <v>6.2852325653971641E-2</v>
      </c>
    </row>
    <row r="83" spans="2:13">
      <c r="B83" s="88" t="s">
        <v>1541</v>
      </c>
      <c r="C83" s="85" t="s">
        <v>1542</v>
      </c>
      <c r="D83" s="98" t="s">
        <v>137</v>
      </c>
      <c r="E83" s="85"/>
      <c r="F83" s="98" t="s">
        <v>1442</v>
      </c>
      <c r="G83" s="98" t="s">
        <v>177</v>
      </c>
      <c r="H83" s="95">
        <v>47756</v>
      </c>
      <c r="I83" s="97">
        <v>11785</v>
      </c>
      <c r="J83" s="95">
        <v>21645.45953</v>
      </c>
      <c r="K83" s="96">
        <v>1.0591603933806334E-3</v>
      </c>
      <c r="L83" s="96">
        <v>0.20114442978147803</v>
      </c>
      <c r="M83" s="96">
        <f>J83/'סכום נכסי הקרן'!$C$43</f>
        <v>3.3681779511999861E-2</v>
      </c>
    </row>
    <row r="84" spans="2:13">
      <c r="B84" s="88" t="s">
        <v>1543</v>
      </c>
      <c r="C84" s="85" t="s">
        <v>1544</v>
      </c>
      <c r="D84" s="98" t="s">
        <v>137</v>
      </c>
      <c r="E84" s="85"/>
      <c r="F84" s="98" t="s">
        <v>1442</v>
      </c>
      <c r="G84" s="98" t="s">
        <v>177</v>
      </c>
      <c r="H84" s="95">
        <v>17121</v>
      </c>
      <c r="I84" s="97">
        <v>10085</v>
      </c>
      <c r="J84" s="95">
        <v>6640.70687</v>
      </c>
      <c r="K84" s="96">
        <v>5.127895789033437E-4</v>
      </c>
      <c r="L84" s="96">
        <v>6.1709994877253302E-2</v>
      </c>
      <c r="M84" s="96">
        <f>J84/'סכום נכסי הקרן'!$C$43</f>
        <v>1.0333383049186884E-2</v>
      </c>
    </row>
    <row r="85" spans="2:13">
      <c r="B85" s="88" t="s">
        <v>1545</v>
      </c>
      <c r="C85" s="85" t="s">
        <v>1546</v>
      </c>
      <c r="D85" s="98" t="s">
        <v>137</v>
      </c>
      <c r="E85" s="85"/>
      <c r="F85" s="98" t="s">
        <v>1442</v>
      </c>
      <c r="G85" s="98" t="s">
        <v>179</v>
      </c>
      <c r="H85" s="95">
        <v>2189</v>
      </c>
      <c r="I85" s="97">
        <v>10414</v>
      </c>
      <c r="J85" s="95">
        <v>976.56838000000005</v>
      </c>
      <c r="K85" s="96">
        <v>4.366266183583561E-5</v>
      </c>
      <c r="L85" s="96">
        <v>9.0749420064505214E-3</v>
      </c>
      <c r="M85" s="96">
        <f>J85/'סכום נכסי הקרן'!$C$43</f>
        <v>1.5196055693787755E-3</v>
      </c>
    </row>
    <row r="86" spans="2:13">
      <c r="B86" s="88" t="s">
        <v>1547</v>
      </c>
      <c r="C86" s="85" t="s">
        <v>1548</v>
      </c>
      <c r="D86" s="98" t="s">
        <v>1234</v>
      </c>
      <c r="E86" s="85"/>
      <c r="F86" s="98" t="s">
        <v>1442</v>
      </c>
      <c r="G86" s="98" t="s">
        <v>177</v>
      </c>
      <c r="H86" s="95">
        <v>27780</v>
      </c>
      <c r="I86" s="97">
        <v>3569</v>
      </c>
      <c r="J86" s="95">
        <v>3813.18669</v>
      </c>
      <c r="K86" s="96">
        <v>8.7627487111283621E-5</v>
      </c>
      <c r="L86" s="96">
        <v>3.5434741468404925E-2</v>
      </c>
      <c r="M86" s="96">
        <f>J86/'סכום נכסי הקרן'!$C$43</f>
        <v>5.9335729579991295E-3</v>
      </c>
    </row>
    <row r="87" spans="2:13">
      <c r="B87" s="88" t="s">
        <v>1549</v>
      </c>
      <c r="C87" s="85" t="s">
        <v>1550</v>
      </c>
      <c r="D87" s="98" t="s">
        <v>32</v>
      </c>
      <c r="E87" s="85"/>
      <c r="F87" s="98" t="s">
        <v>1442</v>
      </c>
      <c r="G87" s="98" t="s">
        <v>179</v>
      </c>
      <c r="H87" s="95">
        <v>842</v>
      </c>
      <c r="I87" s="97">
        <v>19911</v>
      </c>
      <c r="J87" s="95">
        <v>718.19849000000011</v>
      </c>
      <c r="K87" s="96">
        <v>8.5918279675224816E-4</v>
      </c>
      <c r="L87" s="96">
        <v>6.6739920924639559E-3</v>
      </c>
      <c r="M87" s="96">
        <f>J87/'סכום נכסי הקרן'!$C$43</f>
        <v>1.1175647785395498E-3</v>
      </c>
    </row>
    <row r="88" spans="2:13">
      <c r="B88" s="88" t="s">
        <v>1551</v>
      </c>
      <c r="C88" s="85" t="s">
        <v>1552</v>
      </c>
      <c r="D88" s="98" t="s">
        <v>32</v>
      </c>
      <c r="E88" s="85"/>
      <c r="F88" s="98" t="s">
        <v>1442</v>
      </c>
      <c r="G88" s="98" t="s">
        <v>179</v>
      </c>
      <c r="H88" s="95">
        <v>8951</v>
      </c>
      <c r="I88" s="97">
        <v>17206</v>
      </c>
      <c r="J88" s="95">
        <v>6597.6731999999993</v>
      </c>
      <c r="K88" s="96">
        <v>4.5061190791427751E-3</v>
      </c>
      <c r="L88" s="96">
        <v>6.1310096552084581E-2</v>
      </c>
      <c r="M88" s="96">
        <f>J88/'סכום נכסי הקרן'!$C$43</f>
        <v>1.0266419786867445E-2</v>
      </c>
    </row>
    <row r="89" spans="2:13">
      <c r="D89" s="1"/>
      <c r="E89" s="1"/>
      <c r="F89" s="1"/>
      <c r="G89" s="1"/>
    </row>
    <row r="90" spans="2:13">
      <c r="D90" s="1"/>
      <c r="E90" s="1"/>
      <c r="F90" s="1"/>
      <c r="G90" s="1"/>
    </row>
    <row r="91" spans="2:13">
      <c r="B91" s="111" t="s">
        <v>1862</v>
      </c>
      <c r="D91" s="1"/>
      <c r="E91" s="1"/>
      <c r="F91" s="1"/>
      <c r="G91" s="1"/>
    </row>
    <row r="92" spans="2:13">
      <c r="B92" s="111" t="s">
        <v>125</v>
      </c>
      <c r="D92" s="1"/>
      <c r="E92" s="1"/>
      <c r="F92" s="1"/>
      <c r="G92" s="1"/>
    </row>
    <row r="93" spans="2:13">
      <c r="B93" s="100"/>
      <c r="D93" s="1"/>
      <c r="E93" s="1"/>
      <c r="F93" s="1"/>
      <c r="G93" s="1"/>
    </row>
    <row r="94" spans="2:13">
      <c r="D94" s="1"/>
      <c r="E94" s="1"/>
      <c r="F94" s="1"/>
      <c r="G94" s="1"/>
    </row>
    <row r="95" spans="2:13">
      <c r="D95" s="1"/>
      <c r="E95" s="1"/>
      <c r="F95" s="1"/>
      <c r="G95" s="1"/>
    </row>
    <row r="96" spans="2:13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7AB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AA1:XFD2 D3:XFD1048576 D1:Y2"/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topLeftCell="A3" zoomScale="90" zoomScaleNormal="90" workbookViewId="0">
      <selection activeCell="H31" sqref="H3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29.8554687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8554687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5" t="s">
        <v>193</v>
      </c>
      <c r="C1" s="79" t="s" vm="1">
        <v>252</v>
      </c>
    </row>
    <row r="2" spans="2:58">
      <c r="B2" s="55" t="s">
        <v>192</v>
      </c>
      <c r="C2" s="79" t="s">
        <v>253</v>
      </c>
    </row>
    <row r="3" spans="2:58">
      <c r="B3" s="55" t="s">
        <v>194</v>
      </c>
      <c r="C3" s="79" t="s">
        <v>254</v>
      </c>
    </row>
    <row r="4" spans="2:58">
      <c r="B4" s="55" t="s">
        <v>195</v>
      </c>
      <c r="C4" s="79">
        <v>659</v>
      </c>
    </row>
    <row r="6" spans="2:58" ht="26.25" customHeight="1">
      <c r="B6" s="209" t="s">
        <v>224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1"/>
    </row>
    <row r="7" spans="2:58" ht="26.25" customHeight="1">
      <c r="B7" s="209" t="s">
        <v>104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1"/>
      <c r="BF7" s="3"/>
    </row>
    <row r="8" spans="2:58" s="3" customFormat="1" ht="78.75">
      <c r="B8" s="20" t="s">
        <v>128</v>
      </c>
      <c r="C8" s="28" t="s">
        <v>52</v>
      </c>
      <c r="D8" s="71" t="s">
        <v>133</v>
      </c>
      <c r="E8" s="71" t="s">
        <v>130</v>
      </c>
      <c r="F8" s="75" t="s">
        <v>73</v>
      </c>
      <c r="G8" s="28" t="s">
        <v>15</v>
      </c>
      <c r="H8" s="28" t="s">
        <v>74</v>
      </c>
      <c r="I8" s="28" t="s">
        <v>114</v>
      </c>
      <c r="J8" s="28" t="s">
        <v>0</v>
      </c>
      <c r="K8" s="28" t="s">
        <v>118</v>
      </c>
      <c r="L8" s="28" t="s">
        <v>69</v>
      </c>
      <c r="M8" s="28" t="s">
        <v>66</v>
      </c>
      <c r="N8" s="71" t="s">
        <v>196</v>
      </c>
      <c r="O8" s="29" t="s">
        <v>198</v>
      </c>
      <c r="BA8" s="1"/>
      <c r="BB8" s="1"/>
    </row>
    <row r="9" spans="2:58" s="3" customFormat="1" ht="20.25">
      <c r="B9" s="14"/>
      <c r="C9" s="15"/>
      <c r="D9" s="15"/>
      <c r="E9" s="15"/>
      <c r="F9" s="15"/>
      <c r="G9" s="15"/>
      <c r="H9" s="15"/>
      <c r="I9" s="15"/>
      <c r="J9" s="30" t="s">
        <v>22</v>
      </c>
      <c r="K9" s="30" t="s">
        <v>70</v>
      </c>
      <c r="L9" s="30" t="s">
        <v>23</v>
      </c>
      <c r="M9" s="30" t="s">
        <v>20</v>
      </c>
      <c r="N9" s="30" t="s">
        <v>20</v>
      </c>
      <c r="O9" s="31" t="s">
        <v>20</v>
      </c>
      <c r="AZ9" s="1"/>
      <c r="BA9" s="1"/>
      <c r="BB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Z10" s="1"/>
      <c r="BA10" s="3"/>
      <c r="BB10" s="1"/>
    </row>
    <row r="11" spans="2:58" s="4" customFormat="1" ht="18" customHeight="1">
      <c r="B11" s="127" t="s">
        <v>38</v>
      </c>
      <c r="C11" s="83"/>
      <c r="D11" s="83"/>
      <c r="E11" s="83"/>
      <c r="F11" s="83"/>
      <c r="G11" s="83"/>
      <c r="H11" s="83"/>
      <c r="I11" s="83"/>
      <c r="J11" s="92"/>
      <c r="K11" s="94"/>
      <c r="L11" s="92">
        <v>44574.609119999994</v>
      </c>
      <c r="M11" s="83"/>
      <c r="N11" s="93">
        <v>1</v>
      </c>
      <c r="O11" s="93">
        <f>L11/'סכום נכסי הקרן'!$C$43</f>
        <v>6.9361066422848908E-2</v>
      </c>
      <c r="P11" s="5"/>
      <c r="AZ11" s="126"/>
      <c r="BA11" s="3"/>
      <c r="BB11" s="126"/>
      <c r="BF11" s="126"/>
    </row>
    <row r="12" spans="2:58" s="4" customFormat="1" ht="18" customHeight="1">
      <c r="B12" s="82" t="s">
        <v>247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44574.609119999994</v>
      </c>
      <c r="M12" s="83"/>
      <c r="N12" s="93">
        <v>1</v>
      </c>
      <c r="O12" s="93">
        <f>L12/'סכום נכסי הקרן'!$C$43</f>
        <v>6.9361066422848908E-2</v>
      </c>
      <c r="P12" s="5"/>
      <c r="AZ12" s="126"/>
      <c r="BA12" s="3"/>
      <c r="BB12" s="126"/>
      <c r="BF12" s="126"/>
    </row>
    <row r="13" spans="2:58">
      <c r="B13" s="102" t="s">
        <v>1553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44574.609119999994</v>
      </c>
      <c r="M13" s="83"/>
      <c r="N13" s="93">
        <v>1</v>
      </c>
      <c r="O13" s="93">
        <f>L13/'סכום נכסי הקרן'!$C$43</f>
        <v>6.9361066422848908E-2</v>
      </c>
      <c r="BA13" s="3"/>
    </row>
    <row r="14" spans="2:58" ht="20.25">
      <c r="B14" s="88" t="s">
        <v>1554</v>
      </c>
      <c r="C14" s="85" t="s">
        <v>1555</v>
      </c>
      <c r="D14" s="98" t="s">
        <v>32</v>
      </c>
      <c r="E14" s="85"/>
      <c r="F14" s="98" t="s">
        <v>1414</v>
      </c>
      <c r="G14" s="85" t="s">
        <v>333</v>
      </c>
      <c r="H14" s="85" t="s">
        <v>1556</v>
      </c>
      <c r="I14" s="98" t="s">
        <v>177</v>
      </c>
      <c r="J14" s="95">
        <v>2129.8200000000002</v>
      </c>
      <c r="K14" s="97">
        <v>14187.79</v>
      </c>
      <c r="L14" s="95">
        <v>1162.1599799999999</v>
      </c>
      <c r="M14" s="96">
        <v>8.2474787114162717E-5</v>
      </c>
      <c r="N14" s="96">
        <v>2.6072241640332304E-2</v>
      </c>
      <c r="O14" s="96">
        <f>L14/'סכום נכסי הקרן'!$C$43</f>
        <v>1.8083984842076561E-3</v>
      </c>
      <c r="BA14" s="4"/>
    </row>
    <row r="15" spans="2:58">
      <c r="B15" s="88" t="s">
        <v>1557</v>
      </c>
      <c r="C15" s="85" t="s">
        <v>1558</v>
      </c>
      <c r="D15" s="98" t="s">
        <v>32</v>
      </c>
      <c r="E15" s="85"/>
      <c r="F15" s="98" t="s">
        <v>1442</v>
      </c>
      <c r="G15" s="85" t="s">
        <v>611</v>
      </c>
      <c r="H15" s="85" t="s">
        <v>1556</v>
      </c>
      <c r="I15" s="98" t="s">
        <v>177</v>
      </c>
      <c r="J15" s="95">
        <v>52667.930000000022</v>
      </c>
      <c r="K15" s="97">
        <v>10615</v>
      </c>
      <c r="L15" s="95">
        <v>21501.836430000003</v>
      </c>
      <c r="M15" s="96">
        <v>2.7363507237909783E-3</v>
      </c>
      <c r="N15" s="96">
        <v>0.48237857503392967</v>
      </c>
      <c r="O15" s="96">
        <f>L15/'סכום נכסי הקרן'!$C$43</f>
        <v>3.3458292383887603E-2</v>
      </c>
    </row>
    <row r="16" spans="2:58">
      <c r="B16" s="88" t="s">
        <v>1559</v>
      </c>
      <c r="C16" s="85" t="s">
        <v>1560</v>
      </c>
      <c r="D16" s="98" t="s">
        <v>32</v>
      </c>
      <c r="E16" s="85"/>
      <c r="F16" s="98" t="s">
        <v>1442</v>
      </c>
      <c r="G16" s="85" t="s">
        <v>1561</v>
      </c>
      <c r="H16" s="85" t="s">
        <v>1556</v>
      </c>
      <c r="I16" s="98" t="s">
        <v>179</v>
      </c>
      <c r="J16" s="95">
        <v>5834.01</v>
      </c>
      <c r="K16" s="97">
        <v>23170</v>
      </c>
      <c r="L16" s="95">
        <v>5790.72246</v>
      </c>
      <c r="M16" s="96">
        <v>3.9250861998731053E-4</v>
      </c>
      <c r="N16" s="96">
        <v>0.12991078495855582</v>
      </c>
      <c r="O16" s="96">
        <f>L16/'סכום נכסי הקרן'!$C$43</f>
        <v>9.0107505845548296E-3</v>
      </c>
    </row>
    <row r="17" spans="2:52">
      <c r="B17" s="88" t="s">
        <v>1562</v>
      </c>
      <c r="C17" s="85" t="s">
        <v>1563</v>
      </c>
      <c r="D17" s="98" t="s">
        <v>32</v>
      </c>
      <c r="E17" s="85"/>
      <c r="F17" s="98" t="s">
        <v>1442</v>
      </c>
      <c r="G17" s="85" t="s">
        <v>1561</v>
      </c>
      <c r="H17" s="85" t="s">
        <v>1556</v>
      </c>
      <c r="I17" s="98" t="s">
        <v>177</v>
      </c>
      <c r="J17" s="95">
        <v>181121.28999999995</v>
      </c>
      <c r="K17" s="97">
        <v>1119</v>
      </c>
      <c r="L17" s="95">
        <v>7794.8699000000006</v>
      </c>
      <c r="M17" s="96">
        <v>2.7422476433818356E-4</v>
      </c>
      <c r="N17" s="96">
        <v>0.1748724229754951</v>
      </c>
      <c r="O17" s="96">
        <f>L17/'סכום נכסי הקרן'!$C$43</f>
        <v>1.2129337745527845E-2</v>
      </c>
    </row>
    <row r="18" spans="2:52">
      <c r="B18" s="88" t="s">
        <v>1564</v>
      </c>
      <c r="C18" s="85" t="s">
        <v>1565</v>
      </c>
      <c r="D18" s="98" t="s">
        <v>151</v>
      </c>
      <c r="E18" s="85"/>
      <c r="F18" s="98" t="s">
        <v>1414</v>
      </c>
      <c r="G18" s="85" t="s">
        <v>702</v>
      </c>
      <c r="H18" s="85"/>
      <c r="I18" s="98" t="s">
        <v>179</v>
      </c>
      <c r="J18" s="95">
        <v>3090</v>
      </c>
      <c r="K18" s="97">
        <v>3311</v>
      </c>
      <c r="L18" s="95">
        <v>438.28538000000003</v>
      </c>
      <c r="M18" s="96">
        <v>1.7995980030371459E-4</v>
      </c>
      <c r="N18" s="96">
        <v>9.83262419239808E-3</v>
      </c>
      <c r="O18" s="96">
        <f>L18/'סכום נכסי הקרן'!$C$43</f>
        <v>6.8200129971983424E-4</v>
      </c>
    </row>
    <row r="19" spans="2:52" ht="20.25">
      <c r="B19" s="88" t="s">
        <v>1566</v>
      </c>
      <c r="C19" s="85" t="s">
        <v>1567</v>
      </c>
      <c r="D19" s="98" t="s">
        <v>151</v>
      </c>
      <c r="E19" s="85"/>
      <c r="F19" s="98" t="s">
        <v>1414</v>
      </c>
      <c r="G19" s="85" t="s">
        <v>702</v>
      </c>
      <c r="H19" s="85"/>
      <c r="I19" s="98" t="s">
        <v>179</v>
      </c>
      <c r="J19" s="95">
        <v>5120</v>
      </c>
      <c r="K19" s="97">
        <v>2035</v>
      </c>
      <c r="L19" s="95">
        <v>446.34810999999996</v>
      </c>
      <c r="M19" s="96">
        <v>4.6133253994626784E-5</v>
      </c>
      <c r="N19" s="96">
        <v>1.0013505868293299E-2</v>
      </c>
      <c r="O19" s="96">
        <f>L19/'סכום נכסי הקרן'!$C$43</f>
        <v>6.9454744565627881E-4</v>
      </c>
      <c r="AZ19" s="4"/>
    </row>
    <row r="20" spans="2:52">
      <c r="B20" s="88" t="s">
        <v>1568</v>
      </c>
      <c r="C20" s="85" t="s">
        <v>1569</v>
      </c>
      <c r="D20" s="98" t="s">
        <v>32</v>
      </c>
      <c r="E20" s="85"/>
      <c r="F20" s="98" t="s">
        <v>1414</v>
      </c>
      <c r="G20" s="85" t="s">
        <v>702</v>
      </c>
      <c r="H20" s="85"/>
      <c r="I20" s="98" t="s">
        <v>177</v>
      </c>
      <c r="J20" s="95">
        <v>1355.72</v>
      </c>
      <c r="K20" s="97">
        <v>9723.857</v>
      </c>
      <c r="L20" s="95">
        <v>507.01271999999994</v>
      </c>
      <c r="M20" s="96">
        <v>1.9372707296036424E-4</v>
      </c>
      <c r="N20" s="96">
        <v>1.1374473719669939E-2</v>
      </c>
      <c r="O20" s="96">
        <f>L20/'סכום נכסי הקרן'!$C$43</f>
        <v>7.8894562719497596E-4</v>
      </c>
      <c r="AZ20" s="3"/>
    </row>
    <row r="21" spans="2:52">
      <c r="B21" s="88" t="s">
        <v>1570</v>
      </c>
      <c r="C21" s="85" t="s">
        <v>1571</v>
      </c>
      <c r="D21" s="98" t="s">
        <v>32</v>
      </c>
      <c r="E21" s="85"/>
      <c r="F21" s="98" t="s">
        <v>1414</v>
      </c>
      <c r="G21" s="85" t="s">
        <v>702</v>
      </c>
      <c r="H21" s="85"/>
      <c r="I21" s="98" t="s">
        <v>177</v>
      </c>
      <c r="J21" s="95">
        <v>12530.62</v>
      </c>
      <c r="K21" s="97">
        <v>910</v>
      </c>
      <c r="L21" s="95">
        <v>438.55422999999996</v>
      </c>
      <c r="M21" s="96">
        <v>1.3627696583467528E-3</v>
      </c>
      <c r="N21" s="96">
        <v>9.8386556530279685E-3</v>
      </c>
      <c r="O21" s="96">
        <f>L21/'סכום נכסי הקרן'!$C$43</f>
        <v>6.8241964826121074E-4</v>
      </c>
    </row>
    <row r="22" spans="2:52">
      <c r="B22" s="88" t="s">
        <v>1572</v>
      </c>
      <c r="C22" s="85" t="s">
        <v>1573</v>
      </c>
      <c r="D22" s="98" t="s">
        <v>32</v>
      </c>
      <c r="E22" s="85"/>
      <c r="F22" s="98" t="s">
        <v>1414</v>
      </c>
      <c r="G22" s="85" t="s">
        <v>702</v>
      </c>
      <c r="H22" s="85"/>
      <c r="I22" s="98" t="s">
        <v>179</v>
      </c>
      <c r="J22" s="95">
        <v>5631</v>
      </c>
      <c r="K22" s="97">
        <v>1797</v>
      </c>
      <c r="L22" s="95">
        <v>433.48394000000002</v>
      </c>
      <c r="M22" s="96">
        <v>2.118295471302927E-5</v>
      </c>
      <c r="N22" s="96">
        <v>9.7249072635277895E-3</v>
      </c>
      <c r="O22" s="96">
        <f>L22/'סכום נכסי הקרן'!$C$43</f>
        <v>6.7452993866159679E-4</v>
      </c>
    </row>
    <row r="23" spans="2:52">
      <c r="B23" s="88" t="s">
        <v>1574</v>
      </c>
      <c r="C23" s="85" t="s">
        <v>1575</v>
      </c>
      <c r="D23" s="98" t="s">
        <v>32</v>
      </c>
      <c r="E23" s="85"/>
      <c r="F23" s="98" t="s">
        <v>1414</v>
      </c>
      <c r="G23" s="85" t="s">
        <v>702</v>
      </c>
      <c r="H23" s="85"/>
      <c r="I23" s="98" t="s">
        <v>187</v>
      </c>
      <c r="J23" s="95">
        <v>26</v>
      </c>
      <c r="K23" s="97">
        <v>859838</v>
      </c>
      <c r="L23" s="95">
        <v>836.06176000000005</v>
      </c>
      <c r="M23" s="96">
        <v>1.2387420304709278E-3</v>
      </c>
      <c r="N23" s="96">
        <v>1.8756457465487254E-2</v>
      </c>
      <c r="O23" s="96">
        <f>L23/'סכום נכסי הקרן'!$C$43</f>
        <v>1.3009678921210015E-3</v>
      </c>
    </row>
    <row r="24" spans="2:52">
      <c r="B24" s="88" t="s">
        <v>1576</v>
      </c>
      <c r="C24" s="85" t="s">
        <v>1577</v>
      </c>
      <c r="D24" s="98" t="s">
        <v>32</v>
      </c>
      <c r="E24" s="85"/>
      <c r="F24" s="98" t="s">
        <v>1414</v>
      </c>
      <c r="G24" s="85" t="s">
        <v>702</v>
      </c>
      <c r="H24" s="85"/>
      <c r="I24" s="98" t="s">
        <v>177</v>
      </c>
      <c r="J24" s="95">
        <v>9930.4</v>
      </c>
      <c r="K24" s="97">
        <v>1417</v>
      </c>
      <c r="L24" s="95">
        <v>541.18516</v>
      </c>
      <c r="M24" s="96">
        <v>3.7380847298855479E-4</v>
      </c>
      <c r="N24" s="96">
        <v>1.2141108372774892E-2</v>
      </c>
      <c r="O24" s="96">
        <f>L24/'סכום נכסי הקרן'!$C$43</f>
        <v>8.4212022429104626E-4</v>
      </c>
    </row>
    <row r="25" spans="2:52">
      <c r="B25" s="88" t="s">
        <v>1578</v>
      </c>
      <c r="C25" s="85" t="s">
        <v>1579</v>
      </c>
      <c r="D25" s="98" t="s">
        <v>32</v>
      </c>
      <c r="E25" s="85"/>
      <c r="F25" s="98" t="s">
        <v>1414</v>
      </c>
      <c r="G25" s="85" t="s">
        <v>702</v>
      </c>
      <c r="H25" s="85"/>
      <c r="I25" s="98" t="s">
        <v>177</v>
      </c>
      <c r="J25" s="95">
        <v>9240.26</v>
      </c>
      <c r="K25" s="97">
        <v>1590.17</v>
      </c>
      <c r="L25" s="95">
        <v>565.11523999999997</v>
      </c>
      <c r="M25" s="96">
        <v>5.0555680891377331E-5</v>
      </c>
      <c r="N25" s="96">
        <v>1.2677962884175709E-2</v>
      </c>
      <c r="O25" s="96">
        <f>L25/'סכום נכסי הקרן'!$C$43</f>
        <v>8.7935702571572435E-4</v>
      </c>
    </row>
    <row r="26" spans="2:52">
      <c r="B26" s="88" t="s">
        <v>1580</v>
      </c>
      <c r="C26" s="85" t="s">
        <v>1581</v>
      </c>
      <c r="D26" s="98" t="s">
        <v>32</v>
      </c>
      <c r="E26" s="85"/>
      <c r="F26" s="98" t="s">
        <v>1414</v>
      </c>
      <c r="G26" s="85" t="s">
        <v>702</v>
      </c>
      <c r="H26" s="85"/>
      <c r="I26" s="98" t="s">
        <v>179</v>
      </c>
      <c r="J26" s="95">
        <v>20560.21</v>
      </c>
      <c r="K26" s="97">
        <v>1023.2</v>
      </c>
      <c r="L26" s="95">
        <v>901.21299999999997</v>
      </c>
      <c r="M26" s="96">
        <v>1.2052019087098499E-3</v>
      </c>
      <c r="N26" s="96">
        <v>2.0218079704834441E-2</v>
      </c>
      <c r="O26" s="96">
        <f>L26/'סכום נכסי הקרן'!$C$43</f>
        <v>1.4023475693494749E-3</v>
      </c>
    </row>
    <row r="27" spans="2:52">
      <c r="B27" s="88" t="s">
        <v>1582</v>
      </c>
      <c r="C27" s="85" t="s">
        <v>1583</v>
      </c>
      <c r="D27" s="98" t="s">
        <v>32</v>
      </c>
      <c r="E27" s="85"/>
      <c r="F27" s="98" t="s">
        <v>1414</v>
      </c>
      <c r="G27" s="85" t="s">
        <v>702</v>
      </c>
      <c r="H27" s="85"/>
      <c r="I27" s="98" t="s">
        <v>179</v>
      </c>
      <c r="J27" s="95">
        <v>52960</v>
      </c>
      <c r="K27" s="97">
        <v>967.19</v>
      </c>
      <c r="L27" s="95">
        <v>2194.3156200000003</v>
      </c>
      <c r="M27" s="96">
        <v>2.874045130941324E-4</v>
      </c>
      <c r="N27" s="96">
        <v>4.9227927363146344E-2</v>
      </c>
      <c r="O27" s="96">
        <f>L27/'סכום נכסי הקרן'!$C$43</f>
        <v>3.4145015396943746E-3</v>
      </c>
    </row>
    <row r="28" spans="2:52">
      <c r="B28" s="88" t="s">
        <v>1584</v>
      </c>
      <c r="C28" s="85" t="s">
        <v>1585</v>
      </c>
      <c r="D28" s="98" t="s">
        <v>32</v>
      </c>
      <c r="E28" s="85"/>
      <c r="F28" s="98" t="s">
        <v>1414</v>
      </c>
      <c r="G28" s="85" t="s">
        <v>702</v>
      </c>
      <c r="H28" s="85"/>
      <c r="I28" s="98" t="s">
        <v>187</v>
      </c>
      <c r="J28" s="95">
        <v>3525.82</v>
      </c>
      <c r="K28" s="97">
        <v>7761.6859999999997</v>
      </c>
      <c r="L28" s="95">
        <v>1023.4451899999999</v>
      </c>
      <c r="M28" s="96">
        <v>5.0335026153726619E-4</v>
      </c>
      <c r="N28" s="96">
        <v>2.2960272904351608E-2</v>
      </c>
      <c r="O28" s="96">
        <f>L28/'סכום נכסי הקרן'!$C$43</f>
        <v>1.5925490140054697E-3</v>
      </c>
    </row>
    <row r="29" spans="2:52">
      <c r="B29" s="84"/>
      <c r="C29" s="85"/>
      <c r="D29" s="85"/>
      <c r="E29" s="85"/>
      <c r="F29" s="85"/>
      <c r="G29" s="85"/>
      <c r="H29" s="85"/>
      <c r="I29" s="85"/>
      <c r="J29" s="95"/>
      <c r="K29" s="97"/>
      <c r="L29" s="85"/>
      <c r="M29" s="85"/>
      <c r="N29" s="96"/>
      <c r="O29" s="85"/>
    </row>
    <row r="30" spans="2:5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5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52">
      <c r="B32" s="111" t="s">
        <v>1862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11" t="s">
        <v>125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2"/>
      <c r="C307" s="1"/>
      <c r="D307" s="1"/>
      <c r="E307" s="1"/>
    </row>
    <row r="308" spans="2:5">
      <c r="B308" s="42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7AB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AA1:XFD2 D3:XFD1048576 D1:Y2"/>
  </dataValidations>
  <pageMargins left="0" right="0" top="0.5" bottom="0.5" header="0" footer="0.25"/>
  <pageSetup paperSize="9" scale="7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2016-09-11T11:38:00+00:00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2382900-F89F-45A8-AFC8-A8FF8D172E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39</vt:i4>
      </vt:variant>
    </vt:vector>
  </HeadingPairs>
  <TitlesOfParts>
    <vt:vector size="7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הלוואות!WPrint_Area_W</vt:lpstr>
      <vt:lpstr>'חוזים עתידיים'!WPrint_Area_W</vt:lpstr>
      <vt:lpstr>'סכום נכסי הקרן'!WPrint_Area_W</vt:lpstr>
      <vt:lpstr>'אג"ח קונצרני'!WPrint_TitlesW</vt:lpstr>
      <vt:lpstr>הלוואות!WPrint_TitlesW</vt:lpstr>
      <vt:lpstr>'לא סחיר - אג"ח קונצרני'!WPrint_TitlesW</vt:lpstr>
      <vt:lpstr>'לא סחיר - חוזים עתידיים'!WPrint_TitlesW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2016-09-08T06:00:49Z</cp:lastPrinted>
  <dcterms:created xsi:type="dcterms:W3CDTF">2005-07-19T07:39:38Z</dcterms:created>
  <dcterms:modified xsi:type="dcterms:W3CDTF">2016-09-08T06:00:59Z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4" name="e09eddfac2354f9ab04a226e27f86f1f">
    <vt:lpwstr/>
  </property>
  <property fmtid="{D5CDD505-2E9C-101B-9397-08002B2CF9AE}" pid="26" name="aa1c885e8039426686f6c49672b09953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