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740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הקרן'!$B$6:$D$44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5">'השקעה בחברות מוחזקות'!$B$1:$K$11</definedName>
    <definedName name="_xlnm.Print_Area" localSheetId="26">'השקעות אחרות '!$A$1:$K$13</definedName>
    <definedName name="_xlnm.Print_Area" localSheetId="0">'סכום נכסי הקרן'!$A$1:$D$66</definedName>
    <definedName name="_xlnm.Print_Titles" localSheetId="5">'אג"ח קונצרני'!$6:$10</definedName>
    <definedName name="_xlnm.Print_Titles" localSheetId="10">אופציות!$6:$10</definedName>
    <definedName name="_xlnm.Print_Titles" localSheetId="22">הלוואות!$6:$9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17">'לא סחיר - קרנות השקעה'!$6:$10</definedName>
    <definedName name="_xlnm.Print_Titles" localSheetId="13">'לא סחיר- תעודות התחייבות ממשלתי'!$6:$10</definedName>
    <definedName name="_xlnm.Print_Titles" localSheetId="2">מזומנים!$6:$9</definedName>
    <definedName name="_xlnm.Print_Titles" localSheetId="6">מניות!$6:$10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L42" i="58" l="1"/>
  <c r="L41" i="58"/>
  <c r="L40" i="58"/>
  <c r="L39" i="58"/>
  <c r="L38" i="58"/>
  <c r="L37" i="58"/>
  <c r="L36" i="58"/>
  <c r="L35" i="58"/>
  <c r="L34" i="58"/>
  <c r="J33" i="58"/>
  <c r="L33" i="58" s="1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J17" i="58"/>
  <c r="L17" i="58" s="1"/>
  <c r="L15" i="58"/>
  <c r="L14" i="58"/>
  <c r="L13" i="58"/>
  <c r="J12" i="58"/>
  <c r="L12" i="58" s="1"/>
  <c r="J11" i="58" l="1"/>
  <c r="J32" i="58"/>
  <c r="L11" i="58" l="1"/>
  <c r="J10" i="58"/>
  <c r="K32" i="58"/>
  <c r="L32" i="58"/>
  <c r="K15" i="58" l="1"/>
  <c r="K13" i="58"/>
  <c r="K10" i="58"/>
  <c r="K40" i="58"/>
  <c r="K34" i="58"/>
  <c r="K30" i="58"/>
  <c r="K26" i="58"/>
  <c r="K24" i="58"/>
  <c r="K20" i="58"/>
  <c r="K41" i="58"/>
  <c r="K39" i="58"/>
  <c r="K37" i="58"/>
  <c r="K35" i="58"/>
  <c r="K29" i="58"/>
  <c r="K27" i="58"/>
  <c r="K25" i="58"/>
  <c r="K23" i="58"/>
  <c r="K21" i="58"/>
  <c r="K19" i="58"/>
  <c r="K14" i="58"/>
  <c r="K42" i="58"/>
  <c r="K38" i="58"/>
  <c r="K36" i="58"/>
  <c r="K28" i="58"/>
  <c r="K22" i="58"/>
  <c r="K18" i="58"/>
  <c r="L10" i="58"/>
  <c r="K17" i="58"/>
  <c r="K33" i="58"/>
  <c r="K12" i="58"/>
  <c r="K11" i="58"/>
  <c r="M10" i="78" l="1"/>
  <c r="L16" i="78" l="1"/>
  <c r="L14" i="78"/>
  <c r="L13" i="78"/>
  <c r="M12" i="78"/>
  <c r="M15" i="78" s="1"/>
  <c r="L15" i="78" s="1"/>
  <c r="C23" i="88" l="1"/>
  <c r="C12" i="88"/>
  <c r="C11" i="84"/>
  <c r="C29" i="84"/>
  <c r="C10" i="84" l="1"/>
  <c r="C43" i="88" s="1"/>
  <c r="M18" i="78"/>
  <c r="J18" i="78"/>
  <c r="M11" i="78" l="1"/>
  <c r="M130" i="78"/>
  <c r="J24" i="73"/>
  <c r="J23" i="73"/>
  <c r="J22" i="73"/>
  <c r="J19" i="73"/>
  <c r="J18" i="73"/>
  <c r="J14" i="73"/>
  <c r="J13" i="73"/>
  <c r="H12" i="73"/>
  <c r="H21" i="73"/>
  <c r="P172" i="61"/>
  <c r="O172" i="61"/>
  <c r="H17" i="73" l="1"/>
  <c r="J21" i="73"/>
  <c r="J12" i="73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N165" i="78" l="1"/>
  <c r="N161" i="78"/>
  <c r="N157" i="78"/>
  <c r="N153" i="78"/>
  <c r="N148" i="78"/>
  <c r="N143" i="78"/>
  <c r="N139" i="78"/>
  <c r="N135" i="78"/>
  <c r="N131" i="78"/>
  <c r="N127" i="78"/>
  <c r="N123" i="78"/>
  <c r="N119" i="78"/>
  <c r="N115" i="78"/>
  <c r="N111" i="78"/>
  <c r="N107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47" i="78"/>
  <c r="N43" i="78"/>
  <c r="N39" i="78"/>
  <c r="N35" i="78"/>
  <c r="N31" i="78"/>
  <c r="N25" i="78"/>
  <c r="N21" i="78"/>
  <c r="N16" i="78"/>
  <c r="N12" i="78"/>
  <c r="C33" i="88"/>
  <c r="N164" i="78"/>
  <c r="N160" i="78"/>
  <c r="N156" i="78"/>
  <c r="N152" i="78"/>
  <c r="N147" i="78"/>
  <c r="N142" i="78"/>
  <c r="N138" i="78"/>
  <c r="N134" i="78"/>
  <c r="N126" i="78"/>
  <c r="N122" i="78"/>
  <c r="N118" i="78"/>
  <c r="N114" i="78"/>
  <c r="N110" i="78"/>
  <c r="N106" i="78"/>
  <c r="N102" i="78"/>
  <c r="N98" i="78"/>
  <c r="N94" i="78"/>
  <c r="N90" i="78"/>
  <c r="N86" i="78"/>
  <c r="N82" i="78"/>
  <c r="N78" i="78"/>
  <c r="N74" i="78"/>
  <c r="N70" i="78"/>
  <c r="N66" i="78"/>
  <c r="N62" i="78"/>
  <c r="N58" i="78"/>
  <c r="N54" i="78"/>
  <c r="N50" i="78"/>
  <c r="N46" i="78"/>
  <c r="N42" i="78"/>
  <c r="N38" i="78"/>
  <c r="N34" i="78"/>
  <c r="N30" i="78"/>
  <c r="N24" i="78"/>
  <c r="N20" i="78"/>
  <c r="N15" i="78"/>
  <c r="N10" i="78"/>
  <c r="N167" i="78"/>
  <c r="N163" i="78"/>
  <c r="N159" i="78"/>
  <c r="N155" i="78"/>
  <c r="N151" i="78"/>
  <c r="N146" i="78"/>
  <c r="N141" i="78"/>
  <c r="N137" i="78"/>
  <c r="N133" i="78"/>
  <c r="N129" i="78"/>
  <c r="N125" i="78"/>
  <c r="N121" i="78"/>
  <c r="N117" i="78"/>
  <c r="N113" i="78"/>
  <c r="N109" i="78"/>
  <c r="N105" i="78"/>
  <c r="N101" i="78"/>
  <c r="N97" i="78"/>
  <c r="N93" i="78"/>
  <c r="N89" i="78"/>
  <c r="N85" i="78"/>
  <c r="N81" i="78"/>
  <c r="N77" i="78"/>
  <c r="N73" i="78"/>
  <c r="N69" i="78"/>
  <c r="N65" i="78"/>
  <c r="N61" i="78"/>
  <c r="N57" i="78"/>
  <c r="N53" i="78"/>
  <c r="N49" i="78"/>
  <c r="N45" i="78"/>
  <c r="N41" i="78"/>
  <c r="N37" i="78"/>
  <c r="N33" i="78"/>
  <c r="N29" i="78"/>
  <c r="N23" i="78"/>
  <c r="N19" i="78"/>
  <c r="N14" i="78"/>
  <c r="N166" i="78"/>
  <c r="N162" i="78"/>
  <c r="N158" i="78"/>
  <c r="N154" i="78"/>
  <c r="N150" i="78"/>
  <c r="N145" i="78"/>
  <c r="N140" i="78"/>
  <c r="N136" i="78"/>
  <c r="N132" i="78"/>
  <c r="N128" i="78"/>
  <c r="N124" i="78"/>
  <c r="N120" i="78"/>
  <c r="N116" i="78"/>
  <c r="N112" i="78"/>
  <c r="N108" i="78"/>
  <c r="N104" i="78"/>
  <c r="N100" i="78"/>
  <c r="N96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4" i="78"/>
  <c r="N40" i="78"/>
  <c r="N36" i="78"/>
  <c r="N32" i="78"/>
  <c r="N26" i="78"/>
  <c r="N22" i="78"/>
  <c r="N13" i="78"/>
  <c r="N18" i="78"/>
  <c r="N11" i="78"/>
  <c r="N130" i="78"/>
  <c r="J17" i="73"/>
  <c r="C11" i="88" l="1"/>
  <c r="C10" i="88" s="1"/>
  <c r="C42" i="88" l="1"/>
  <c r="I13" i="80" l="1"/>
  <c r="O167" i="78"/>
  <c r="O163" i="78"/>
  <c r="O159" i="78"/>
  <c r="O155" i="78"/>
  <c r="O151" i="78"/>
  <c r="O146" i="78"/>
  <c r="O141" i="78"/>
  <c r="O137" i="78"/>
  <c r="O133" i="78"/>
  <c r="O129" i="78"/>
  <c r="O125" i="78"/>
  <c r="O121" i="78"/>
  <c r="O117" i="78"/>
  <c r="O113" i="78"/>
  <c r="O109" i="78"/>
  <c r="O105" i="78"/>
  <c r="O101" i="78"/>
  <c r="O97" i="78"/>
  <c r="O93" i="78"/>
  <c r="O89" i="78"/>
  <c r="O85" i="78"/>
  <c r="O81" i="78"/>
  <c r="O77" i="78"/>
  <c r="O73" i="78"/>
  <c r="O69" i="78"/>
  <c r="O65" i="78"/>
  <c r="O61" i="78"/>
  <c r="O57" i="78"/>
  <c r="O53" i="78"/>
  <c r="O49" i="78"/>
  <c r="O45" i="78"/>
  <c r="O41" i="78"/>
  <c r="O37" i="78"/>
  <c r="O33" i="78"/>
  <c r="O29" i="78"/>
  <c r="O23" i="78"/>
  <c r="O19" i="78"/>
  <c r="O14" i="78"/>
  <c r="K31" i="76"/>
  <c r="K27" i="76"/>
  <c r="K22" i="76"/>
  <c r="K18" i="76"/>
  <c r="K12" i="76"/>
  <c r="L13" i="74"/>
  <c r="K23" i="73"/>
  <c r="K14" i="73"/>
  <c r="M12" i="72"/>
  <c r="S36" i="71"/>
  <c r="S31" i="71"/>
  <c r="S25" i="71"/>
  <c r="S21" i="71"/>
  <c r="S17" i="71"/>
  <c r="S13" i="71"/>
  <c r="P136" i="69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59" i="69"/>
  <c r="P55" i="69"/>
  <c r="P51" i="69"/>
  <c r="P47" i="69"/>
  <c r="P43" i="69"/>
  <c r="P39" i="69"/>
  <c r="P35" i="69"/>
  <c r="P31" i="69"/>
  <c r="I12" i="80"/>
  <c r="O166" i="78"/>
  <c r="O162" i="78"/>
  <c r="O158" i="78"/>
  <c r="O154" i="78"/>
  <c r="O150" i="78"/>
  <c r="O145" i="78"/>
  <c r="O140" i="78"/>
  <c r="O136" i="78"/>
  <c r="O132" i="78"/>
  <c r="O128" i="78"/>
  <c r="O124" i="78"/>
  <c r="O120" i="78"/>
  <c r="O116" i="78"/>
  <c r="O112" i="78"/>
  <c r="O108" i="78"/>
  <c r="O104" i="78"/>
  <c r="O100" i="78"/>
  <c r="O96" i="78"/>
  <c r="O92" i="78"/>
  <c r="O88" i="78"/>
  <c r="O84" i="78"/>
  <c r="O80" i="78"/>
  <c r="O76" i="78"/>
  <c r="O72" i="78"/>
  <c r="O68" i="78"/>
  <c r="O64" i="78"/>
  <c r="O60" i="78"/>
  <c r="O56" i="78"/>
  <c r="O52" i="78"/>
  <c r="O48" i="78"/>
  <c r="O44" i="78"/>
  <c r="O40" i="78"/>
  <c r="O36" i="78"/>
  <c r="O32" i="78"/>
  <c r="O26" i="78"/>
  <c r="O22" i="78"/>
  <c r="O13" i="78"/>
  <c r="K35" i="76"/>
  <c r="K30" i="76"/>
  <c r="K26" i="76"/>
  <c r="K21" i="76"/>
  <c r="K16" i="76"/>
  <c r="K11" i="76"/>
  <c r="L12" i="74"/>
  <c r="K22" i="73"/>
  <c r="K13" i="73"/>
  <c r="M11" i="72"/>
  <c r="S34" i="71"/>
  <c r="S29" i="71"/>
  <c r="S24" i="71"/>
  <c r="S20" i="71"/>
  <c r="S16" i="71"/>
  <c r="S12" i="71"/>
  <c r="P135" i="69"/>
  <c r="P131" i="69"/>
  <c r="P127" i="69"/>
  <c r="P123" i="69"/>
  <c r="P119" i="69"/>
  <c r="P115" i="69"/>
  <c r="P111" i="69"/>
  <c r="P107" i="69"/>
  <c r="P103" i="69"/>
  <c r="P99" i="69"/>
  <c r="P95" i="69"/>
  <c r="P91" i="69"/>
  <c r="P87" i="69"/>
  <c r="P83" i="69"/>
  <c r="P79" i="69"/>
  <c r="P75" i="69"/>
  <c r="P71" i="69"/>
  <c r="P67" i="69"/>
  <c r="P63" i="69"/>
  <c r="P58" i="69"/>
  <c r="P54" i="69"/>
  <c r="P50" i="69"/>
  <c r="P46" i="69"/>
  <c r="P42" i="69"/>
  <c r="P38" i="69"/>
  <c r="P34" i="69"/>
  <c r="P30" i="69"/>
  <c r="P26" i="69"/>
  <c r="P22" i="69"/>
  <c r="P18" i="69"/>
  <c r="I11" i="80"/>
  <c r="O165" i="78"/>
  <c r="O161" i="78"/>
  <c r="O157" i="78"/>
  <c r="O153" i="78"/>
  <c r="O148" i="78"/>
  <c r="O143" i="78"/>
  <c r="O139" i="78"/>
  <c r="O135" i="78"/>
  <c r="O131" i="78"/>
  <c r="O127" i="78"/>
  <c r="O123" i="78"/>
  <c r="O119" i="78"/>
  <c r="O115" i="78"/>
  <c r="O111" i="78"/>
  <c r="O107" i="78"/>
  <c r="O103" i="78"/>
  <c r="O99" i="78"/>
  <c r="O95" i="78"/>
  <c r="O91" i="78"/>
  <c r="O87" i="78"/>
  <c r="O83" i="78"/>
  <c r="O79" i="78"/>
  <c r="O75" i="78"/>
  <c r="O71" i="78"/>
  <c r="O67" i="78"/>
  <c r="O63" i="78"/>
  <c r="O59" i="78"/>
  <c r="O55" i="78"/>
  <c r="O51" i="78"/>
  <c r="O47" i="78"/>
  <c r="O43" i="78"/>
  <c r="O39" i="78"/>
  <c r="O35" i="78"/>
  <c r="O31" i="78"/>
  <c r="O25" i="78"/>
  <c r="O21" i="78"/>
  <c r="O16" i="78"/>
  <c r="O12" i="78"/>
  <c r="K34" i="76"/>
  <c r="K29" i="76"/>
  <c r="K24" i="76"/>
  <c r="K20" i="76"/>
  <c r="K14" i="76"/>
  <c r="L15" i="74"/>
  <c r="L11" i="74"/>
  <c r="K19" i="73"/>
  <c r="K11" i="73"/>
  <c r="S38" i="71"/>
  <c r="S33" i="71"/>
  <c r="S28" i="71"/>
  <c r="S23" i="71"/>
  <c r="S19" i="71"/>
  <c r="S15" i="71"/>
  <c r="S11" i="71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7" i="69"/>
  <c r="P53" i="69"/>
  <c r="P49" i="69"/>
  <c r="P45" i="69"/>
  <c r="P41" i="69"/>
  <c r="P37" i="69"/>
  <c r="P33" i="69"/>
  <c r="P29" i="69"/>
  <c r="P25" i="69"/>
  <c r="P21" i="69"/>
  <c r="P17" i="69"/>
  <c r="I10" i="80"/>
  <c r="O164" i="78"/>
  <c r="O160" i="78"/>
  <c r="O156" i="78"/>
  <c r="O152" i="78"/>
  <c r="O147" i="78"/>
  <c r="O142" i="78"/>
  <c r="O138" i="78"/>
  <c r="O134" i="78"/>
  <c r="O126" i="78"/>
  <c r="O122" i="78"/>
  <c r="O118" i="78"/>
  <c r="O114" i="78"/>
  <c r="O110" i="78"/>
  <c r="O106" i="78"/>
  <c r="O102" i="78"/>
  <c r="O98" i="78"/>
  <c r="O94" i="78"/>
  <c r="O90" i="78"/>
  <c r="O86" i="78"/>
  <c r="O82" i="78"/>
  <c r="O78" i="78"/>
  <c r="O74" i="78"/>
  <c r="O70" i="78"/>
  <c r="O66" i="78"/>
  <c r="O62" i="78"/>
  <c r="O58" i="78"/>
  <c r="O54" i="78"/>
  <c r="O50" i="78"/>
  <c r="O46" i="78"/>
  <c r="O42" i="78"/>
  <c r="O38" i="78"/>
  <c r="O34" i="78"/>
  <c r="O30" i="78"/>
  <c r="O24" i="78"/>
  <c r="O20" i="78"/>
  <c r="O15" i="78"/>
  <c r="K33" i="76"/>
  <c r="K28" i="76"/>
  <c r="K23" i="76"/>
  <c r="K19" i="76"/>
  <c r="K13" i="76"/>
  <c r="L14" i="74"/>
  <c r="K24" i="73"/>
  <c r="K18" i="73"/>
  <c r="M13" i="72"/>
  <c r="S37" i="71"/>
  <c r="S32" i="71"/>
  <c r="S27" i="71"/>
  <c r="S22" i="71"/>
  <c r="S18" i="71"/>
  <c r="S14" i="71"/>
  <c r="P137" i="69"/>
  <c r="P133" i="69"/>
  <c r="P129" i="69"/>
  <c r="P125" i="69"/>
  <c r="P121" i="69"/>
  <c r="P117" i="69"/>
  <c r="P113" i="69"/>
  <c r="P109" i="69"/>
  <c r="P105" i="69"/>
  <c r="P101" i="69"/>
  <c r="P97" i="69"/>
  <c r="P93" i="69"/>
  <c r="P89" i="69"/>
  <c r="P85" i="69"/>
  <c r="P81" i="69"/>
  <c r="P77" i="69"/>
  <c r="P73" i="69"/>
  <c r="P69" i="69"/>
  <c r="P65" i="69"/>
  <c r="P61" i="69"/>
  <c r="P56" i="69"/>
  <c r="P52" i="69"/>
  <c r="P48" i="69"/>
  <c r="P44" i="69"/>
  <c r="P40" i="69"/>
  <c r="P36" i="69"/>
  <c r="P32" i="69"/>
  <c r="P28" i="69"/>
  <c r="P24" i="69"/>
  <c r="P20" i="69"/>
  <c r="P16" i="69"/>
  <c r="P27" i="69"/>
  <c r="P14" i="69"/>
  <c r="K17" i="67"/>
  <c r="K13" i="67"/>
  <c r="L24" i="66"/>
  <c r="L20" i="66"/>
  <c r="L15" i="66"/>
  <c r="L11" i="66"/>
  <c r="L13" i="65"/>
  <c r="O24" i="64"/>
  <c r="O20" i="64"/>
  <c r="O16" i="64"/>
  <c r="O12" i="64"/>
  <c r="M54" i="63"/>
  <c r="M50" i="63"/>
  <c r="M46" i="63"/>
  <c r="M42" i="63"/>
  <c r="M38" i="63"/>
  <c r="M34" i="63"/>
  <c r="M30" i="63"/>
  <c r="M25" i="63"/>
  <c r="M20" i="63"/>
  <c r="M16" i="63"/>
  <c r="M12" i="63"/>
  <c r="N209" i="62"/>
  <c r="N205" i="62"/>
  <c r="N201" i="62"/>
  <c r="N197" i="62"/>
  <c r="N193" i="62"/>
  <c r="N189" i="62"/>
  <c r="N185" i="62"/>
  <c r="N181" i="62"/>
  <c r="N177" i="62"/>
  <c r="N173" i="62"/>
  <c r="N169" i="62"/>
  <c r="N165" i="62"/>
  <c r="N161" i="62"/>
  <c r="N157" i="62"/>
  <c r="N152" i="62"/>
  <c r="N148" i="62"/>
  <c r="N144" i="62"/>
  <c r="N140" i="62"/>
  <c r="N135" i="62"/>
  <c r="N131" i="62"/>
  <c r="N127" i="62"/>
  <c r="N123" i="62"/>
  <c r="N119" i="62"/>
  <c r="N115" i="62"/>
  <c r="N111" i="62"/>
  <c r="N107" i="62"/>
  <c r="N103" i="62"/>
  <c r="N99" i="62"/>
  <c r="N95" i="62"/>
  <c r="N91" i="62"/>
  <c r="N87" i="62"/>
  <c r="N83" i="62"/>
  <c r="N79" i="62"/>
  <c r="N74" i="62"/>
  <c r="N70" i="62"/>
  <c r="N66" i="62"/>
  <c r="N62" i="62"/>
  <c r="N58" i="62"/>
  <c r="N54" i="62"/>
  <c r="N50" i="62"/>
  <c r="N46" i="62"/>
  <c r="N42" i="62"/>
  <c r="N38" i="62"/>
  <c r="N33" i="62"/>
  <c r="N29" i="62"/>
  <c r="N25" i="62"/>
  <c r="N21" i="62"/>
  <c r="N17" i="62"/>
  <c r="N13" i="62"/>
  <c r="T232" i="61"/>
  <c r="T227" i="61"/>
  <c r="T223" i="61"/>
  <c r="T219" i="61"/>
  <c r="T215" i="61"/>
  <c r="T211" i="61"/>
  <c r="T207" i="61"/>
  <c r="T203" i="61"/>
  <c r="T199" i="61"/>
  <c r="T195" i="61"/>
  <c r="T191" i="61"/>
  <c r="T187" i="61"/>
  <c r="P23" i="69"/>
  <c r="P13" i="69"/>
  <c r="K16" i="67"/>
  <c r="K12" i="67"/>
  <c r="L23" i="66"/>
  <c r="L19" i="66"/>
  <c r="L14" i="66"/>
  <c r="L16" i="65"/>
  <c r="L12" i="65"/>
  <c r="O23" i="64"/>
  <c r="O19" i="64"/>
  <c r="O15" i="64"/>
  <c r="O11" i="64"/>
  <c r="M53" i="63"/>
  <c r="M49" i="63"/>
  <c r="M45" i="63"/>
  <c r="M41" i="63"/>
  <c r="M37" i="63"/>
  <c r="M33" i="63"/>
  <c r="M29" i="63"/>
  <c r="M24" i="63"/>
  <c r="M19" i="63"/>
  <c r="M15" i="63"/>
  <c r="M11" i="63"/>
  <c r="N208" i="62"/>
  <c r="N204" i="62"/>
  <c r="N200" i="62"/>
  <c r="N196" i="62"/>
  <c r="N192" i="62"/>
  <c r="N188" i="62"/>
  <c r="N184" i="62"/>
  <c r="N180" i="62"/>
  <c r="N176" i="62"/>
  <c r="N172" i="62"/>
  <c r="N168" i="62"/>
  <c r="N164" i="62"/>
  <c r="N160" i="62"/>
  <c r="N156" i="62"/>
  <c r="N151" i="62"/>
  <c r="N147" i="62"/>
  <c r="N143" i="62"/>
  <c r="N139" i="62"/>
  <c r="N134" i="62"/>
  <c r="N130" i="62"/>
  <c r="N126" i="62"/>
  <c r="N122" i="62"/>
  <c r="N118" i="62"/>
  <c r="N114" i="62"/>
  <c r="N110" i="62"/>
  <c r="N106" i="62"/>
  <c r="N102" i="62"/>
  <c r="N98" i="62"/>
  <c r="N94" i="62"/>
  <c r="N90" i="62"/>
  <c r="N86" i="62"/>
  <c r="N82" i="62"/>
  <c r="N77" i="62"/>
  <c r="N73" i="62"/>
  <c r="N69" i="62"/>
  <c r="N65" i="62"/>
  <c r="N61" i="62"/>
  <c r="N57" i="62"/>
  <c r="N53" i="62"/>
  <c r="N49" i="62"/>
  <c r="N45" i="62"/>
  <c r="N41" i="62"/>
  <c r="N36" i="62"/>
  <c r="N32" i="62"/>
  <c r="N28" i="62"/>
  <c r="N24" i="62"/>
  <c r="N20" i="62"/>
  <c r="N16" i="62"/>
  <c r="N12" i="62"/>
  <c r="T231" i="61"/>
  <c r="T226" i="61"/>
  <c r="T222" i="61"/>
  <c r="T218" i="61"/>
  <c r="T214" i="61"/>
  <c r="T210" i="61"/>
  <c r="T206" i="61"/>
  <c r="T202" i="61"/>
  <c r="P19" i="69"/>
  <c r="P12" i="69"/>
  <c r="K15" i="67"/>
  <c r="K11" i="67"/>
  <c r="L22" i="66"/>
  <c r="L18" i="66"/>
  <c r="L13" i="66"/>
  <c r="L15" i="65"/>
  <c r="L11" i="65"/>
  <c r="O22" i="64"/>
  <c r="O18" i="64"/>
  <c r="O14" i="64"/>
  <c r="M56" i="63"/>
  <c r="M52" i="63"/>
  <c r="M48" i="63"/>
  <c r="M44" i="63"/>
  <c r="M40" i="63"/>
  <c r="M36" i="63"/>
  <c r="M32" i="63"/>
  <c r="M28" i="63"/>
  <c r="M22" i="63"/>
  <c r="M18" i="63"/>
  <c r="M14" i="63"/>
  <c r="N211" i="62"/>
  <c r="N207" i="62"/>
  <c r="N203" i="62"/>
  <c r="N199" i="62"/>
  <c r="N195" i="62"/>
  <c r="N191" i="62"/>
  <c r="N187" i="62"/>
  <c r="N183" i="62"/>
  <c r="N179" i="62"/>
  <c r="N175" i="62"/>
  <c r="N171" i="62"/>
  <c r="N167" i="62"/>
  <c r="N163" i="62"/>
  <c r="N159" i="62"/>
  <c r="N155" i="62"/>
  <c r="N150" i="62"/>
  <c r="N146" i="62"/>
  <c r="N142" i="62"/>
  <c r="N138" i="62"/>
  <c r="N133" i="62"/>
  <c r="N129" i="62"/>
  <c r="N125" i="62"/>
  <c r="N121" i="62"/>
  <c r="N117" i="62"/>
  <c r="N113" i="62"/>
  <c r="N109" i="62"/>
  <c r="N105" i="62"/>
  <c r="N101" i="62"/>
  <c r="N97" i="62"/>
  <c r="N93" i="62"/>
  <c r="N89" i="62"/>
  <c r="N85" i="62"/>
  <c r="N81" i="62"/>
  <c r="N76" i="62"/>
  <c r="N72" i="62"/>
  <c r="N68" i="62"/>
  <c r="N64" i="62"/>
  <c r="N60" i="62"/>
  <c r="N56" i="62"/>
  <c r="N52" i="62"/>
  <c r="N48" i="62"/>
  <c r="N44" i="62"/>
  <c r="N40" i="62"/>
  <c r="N35" i="62"/>
  <c r="N31" i="62"/>
  <c r="N27" i="62"/>
  <c r="N23" i="62"/>
  <c r="N19" i="62"/>
  <c r="N15" i="62"/>
  <c r="N11" i="62"/>
  <c r="T229" i="61"/>
  <c r="T225" i="61"/>
  <c r="T221" i="61"/>
  <c r="T217" i="61"/>
  <c r="T213" i="61"/>
  <c r="T209" i="61"/>
  <c r="T205" i="61"/>
  <c r="T201" i="61"/>
  <c r="T197" i="61"/>
  <c r="T193" i="61"/>
  <c r="P15" i="69"/>
  <c r="P11" i="69"/>
  <c r="K14" i="67"/>
  <c r="L25" i="66"/>
  <c r="L21" i="66"/>
  <c r="L17" i="66"/>
  <c r="L12" i="66"/>
  <c r="L14" i="65"/>
  <c r="O25" i="64"/>
  <c r="O21" i="64"/>
  <c r="O17" i="64"/>
  <c r="O13" i="64"/>
  <c r="M55" i="63"/>
  <c r="M51" i="63"/>
  <c r="M47" i="63"/>
  <c r="M43" i="63"/>
  <c r="M39" i="63"/>
  <c r="M35" i="63"/>
  <c r="M31" i="63"/>
  <c r="M27" i="63"/>
  <c r="M21" i="63"/>
  <c r="M17" i="63"/>
  <c r="M13" i="63"/>
  <c r="N210" i="62"/>
  <c r="N206" i="62"/>
  <c r="N202" i="62"/>
  <c r="N198" i="62"/>
  <c r="N194" i="62"/>
  <c r="N190" i="62"/>
  <c r="N186" i="62"/>
  <c r="N182" i="62"/>
  <c r="N178" i="62"/>
  <c r="N174" i="62"/>
  <c r="N170" i="62"/>
  <c r="N166" i="62"/>
  <c r="N162" i="62"/>
  <c r="N158" i="62"/>
  <c r="N153" i="62"/>
  <c r="N149" i="62"/>
  <c r="N145" i="62"/>
  <c r="N141" i="62"/>
  <c r="N137" i="62"/>
  <c r="N132" i="62"/>
  <c r="N128" i="62"/>
  <c r="N124" i="62"/>
  <c r="N120" i="62"/>
  <c r="N116" i="62"/>
  <c r="N112" i="62"/>
  <c r="N108" i="62"/>
  <c r="N104" i="62"/>
  <c r="N100" i="62"/>
  <c r="N96" i="62"/>
  <c r="N92" i="62"/>
  <c r="N88" i="62"/>
  <c r="N84" i="62"/>
  <c r="N80" i="62"/>
  <c r="N75" i="62"/>
  <c r="N71" i="62"/>
  <c r="N67" i="62"/>
  <c r="N63" i="62"/>
  <c r="N59" i="62"/>
  <c r="N55" i="62"/>
  <c r="N51" i="62"/>
  <c r="N47" i="62"/>
  <c r="N43" i="62"/>
  <c r="N39" i="62"/>
  <c r="N34" i="62"/>
  <c r="N30" i="62"/>
  <c r="N26" i="62"/>
  <c r="N22" i="62"/>
  <c r="N18" i="62"/>
  <c r="N14" i="62"/>
  <c r="T233" i="61"/>
  <c r="T228" i="61"/>
  <c r="T224" i="61"/>
  <c r="T220" i="61"/>
  <c r="T216" i="61"/>
  <c r="T212" i="61"/>
  <c r="T208" i="61"/>
  <c r="T204" i="61"/>
  <c r="T200" i="61"/>
  <c r="T196" i="61"/>
  <c r="T192" i="61"/>
  <c r="T188" i="61"/>
  <c r="T198" i="61"/>
  <c r="T186" i="61"/>
  <c r="T182" i="61"/>
  <c r="T178" i="61"/>
  <c r="T174" i="61"/>
  <c r="T170" i="61"/>
  <c r="T166" i="61"/>
  <c r="T162" i="61"/>
  <c r="T158" i="61"/>
  <c r="T153" i="61"/>
  <c r="T149" i="61"/>
  <c r="T145" i="61"/>
  <c r="T141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13" i="61"/>
  <c r="Q49" i="59"/>
  <c r="Q45" i="59"/>
  <c r="Q41" i="59"/>
  <c r="Q36" i="59"/>
  <c r="Q31" i="59"/>
  <c r="Q27" i="59"/>
  <c r="Q22" i="59"/>
  <c r="Q18" i="59"/>
  <c r="Q14" i="59"/>
  <c r="D38" i="88"/>
  <c r="D29" i="88"/>
  <c r="D24" i="88"/>
  <c r="D19" i="88"/>
  <c r="D15" i="88"/>
  <c r="T194" i="61"/>
  <c r="T185" i="61"/>
  <c r="T181" i="61"/>
  <c r="T177" i="61"/>
  <c r="T173" i="61"/>
  <c r="T169" i="61"/>
  <c r="T165" i="61"/>
  <c r="T161" i="61"/>
  <c r="T156" i="61"/>
  <c r="T152" i="61"/>
  <c r="T148" i="61"/>
  <c r="T144" i="61"/>
  <c r="T140" i="61"/>
  <c r="T136" i="61"/>
  <c r="T132" i="61"/>
  <c r="T128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2" i="61"/>
  <c r="Q48" i="59"/>
  <c r="Q44" i="59"/>
  <c r="Q40" i="59"/>
  <c r="Q35" i="59"/>
  <c r="Q30" i="59"/>
  <c r="Q26" i="59"/>
  <c r="Q21" i="59"/>
  <c r="Q17" i="59"/>
  <c r="Q13" i="59"/>
  <c r="D35" i="88"/>
  <c r="D28" i="88"/>
  <c r="D23" i="88"/>
  <c r="D18" i="88"/>
  <c r="D13" i="88"/>
  <c r="D17" i="88"/>
  <c r="T190" i="61"/>
  <c r="T184" i="61"/>
  <c r="T180" i="61"/>
  <c r="T176" i="61"/>
  <c r="T172" i="61"/>
  <c r="T168" i="61"/>
  <c r="T164" i="61"/>
  <c r="T160" i="61"/>
  <c r="T155" i="61"/>
  <c r="T151" i="61"/>
  <c r="T147" i="61"/>
  <c r="T143" i="61"/>
  <c r="T139" i="61"/>
  <c r="T135" i="61"/>
  <c r="T131" i="61"/>
  <c r="T127" i="61"/>
  <c r="T123" i="61"/>
  <c r="T119" i="61"/>
  <c r="T115" i="61"/>
  <c r="T111" i="61"/>
  <c r="T107" i="61"/>
  <c r="T103" i="61"/>
  <c r="T99" i="61"/>
  <c r="T95" i="61"/>
  <c r="T91" i="61"/>
  <c r="T87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Q47" i="59"/>
  <c r="Q43" i="59"/>
  <c r="Q39" i="59"/>
  <c r="Q34" i="59"/>
  <c r="Q29" i="59"/>
  <c r="Q24" i="59"/>
  <c r="Q20" i="59"/>
  <c r="Q16" i="59"/>
  <c r="Q12" i="59"/>
  <c r="D27" i="88"/>
  <c r="D21" i="88"/>
  <c r="D12" i="88"/>
  <c r="T189" i="61"/>
  <c r="T183" i="61"/>
  <c r="T179" i="61"/>
  <c r="T175" i="61"/>
  <c r="T171" i="61"/>
  <c r="T167" i="61"/>
  <c r="T163" i="61"/>
  <c r="T159" i="61"/>
  <c r="T154" i="61"/>
  <c r="T150" i="61"/>
  <c r="T146" i="61"/>
  <c r="T142" i="61"/>
  <c r="T138" i="61"/>
  <c r="T134" i="61"/>
  <c r="T130" i="61"/>
  <c r="T126" i="61"/>
  <c r="T122" i="61"/>
  <c r="T118" i="61"/>
  <c r="T114" i="61"/>
  <c r="T110" i="61"/>
  <c r="T106" i="61"/>
  <c r="T102" i="61"/>
  <c r="T98" i="61"/>
  <c r="T94" i="61"/>
  <c r="T90" i="61"/>
  <c r="T86" i="61"/>
  <c r="T82" i="61"/>
  <c r="T78" i="61"/>
  <c r="T74" i="61"/>
  <c r="T70" i="61"/>
  <c r="T66" i="61"/>
  <c r="T62" i="61"/>
  <c r="T58" i="61"/>
  <c r="T54" i="61"/>
  <c r="T50" i="61"/>
  <c r="T46" i="61"/>
  <c r="T42" i="61"/>
  <c r="T38" i="61"/>
  <c r="T34" i="61"/>
  <c r="T30" i="61"/>
  <c r="T26" i="61"/>
  <c r="T22" i="61"/>
  <c r="T18" i="61"/>
  <c r="T14" i="61"/>
  <c r="Q50" i="59"/>
  <c r="Q46" i="59"/>
  <c r="Q42" i="59"/>
  <c r="Q38" i="59"/>
  <c r="Q32" i="59"/>
  <c r="Q28" i="59"/>
  <c r="Q23" i="59"/>
  <c r="Q19" i="59"/>
  <c r="Q15" i="59"/>
  <c r="Q11" i="59"/>
  <c r="D42" i="88"/>
  <c r="D31" i="88"/>
  <c r="D26" i="88"/>
  <c r="D20" i="88"/>
  <c r="D16" i="88"/>
  <c r="D11" i="88"/>
  <c r="O18" i="78"/>
  <c r="K12" i="73"/>
  <c r="O130" i="78"/>
  <c r="O11" i="78"/>
  <c r="K21" i="73"/>
  <c r="O10" i="78"/>
  <c r="K17" i="73"/>
  <c r="D3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[All]}"/>
    <s v="{[Cheshbon KM].[Hie Peilut].[Peilut 5].&amp;[Kod_Peilut_L5_172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6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</mdxMetadata>
  <valueMetadata count="3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</valueMetadata>
</metadata>
</file>

<file path=xl/sharedStrings.xml><?xml version="1.0" encoding="utf-8"?>
<sst xmlns="http://schemas.openxmlformats.org/spreadsheetml/2006/main" count="6832" uniqueCount="1781">
  <si>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</si>
  <si>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</si>
  <si>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</si>
  <si>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</si>
  <si>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</si>
  <si>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</si>
  <si>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</si>
  <si>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</si>
  <si>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</si>
  <si>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</si>
  <si>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</si>
  <si>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</si>
  <si>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</si>
  <si>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</si>
  <si>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</si>
  <si>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</si>
  <si>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</si>
  <si>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</si>
  <si>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</si>
  <si>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</si>
  <si>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</si>
  <si>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</si>
  <si>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</si>
  <si>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</si>
  <si>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</si>
  <si>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</si>
  <si>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</si>
  <si>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</si>
  <si>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</si>
  <si>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</si>
  <si>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</si>
  <si>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</si>
  <si>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</si>
  <si>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</si>
  <si>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</si>
  <si>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</si>
  <si>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</si>
  <si>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</si>
  <si>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</si>
  <si>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</si>
  <si>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</si>
  <si>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</si>
  <si>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</si>
  <si>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</si>
  <si>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</si>
  <si>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</si>
  <si>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</si>
  <si>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</si>
  <si>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</si>
  <si>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</si>
  <si>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</si>
  <si>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</si>
  <si>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</si>
  <si>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</si>
  <si>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</si>
  <si>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</si>
  <si>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</si>
  <si>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</si>
  <si>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</si>
  <si>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</si>
  <si>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</si>
  <si>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</si>
  <si>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</si>
  <si>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מירון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</si>
  <si>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</si>
  <si>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</si>
  <si>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</si>
  <si>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</si>
  <si>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</si>
  <si>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</si>
  <si>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</si>
  <si>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</si>
  <si>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</si>
  <si>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</si>
  <si>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</si>
  <si>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</si>
  <si>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</si>
  <si>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</si>
  <si>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</si>
  <si>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</si>
  <si>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</si>
  <si>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</si>
  <si>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</si>
  <si>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</si>
  <si>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</si>
  <si>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</si>
  <si>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</si>
  <si>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</si>
  <si>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</si>
  <si>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</si>
  <si>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</si>
  <si>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</si>
  <si>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</si>
  <si>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</si>
  <si>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</si>
  <si>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</si>
  <si>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</si>
  <si>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</si>
  <si>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</si>
  <si>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</si>
  <si>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</si>
  <si>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</si>
  <si>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</si>
  <si>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</si>
  <si>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</si>
  <si>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</si>
  <si>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</si>
  <si>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</si>
  <si>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</si>
  <si>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</si>
  <si>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</si>
  <si>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</si>
  <si>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</si>
  <si>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</si>
  <si>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</si>
  <si>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</si>
  <si>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</si>
  <si>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</si>
  <si>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</si>
  <si>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</si>
  <si>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</si>
  <si>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</si>
  <si>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</si>
  <si>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</si>
  <si>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</si>
  <si>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</si>
  <si>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</si>
  <si>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</si>
  <si>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</si>
  <si>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</si>
  <si>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</si>
  <si>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</si>
  <si>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</si>
  <si>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</si>
  <si>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</si>
  <si>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</si>
  <si>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</si>
  <si>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</si>
  <si>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</si>
  <si>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</si>
  <si>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</si>
  <si>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</si>
  <si>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</si>
  <si>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</si>
  <si>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</si>
  <si>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</si>
  <si>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</si>
  <si>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</si>
  <si>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</si>
  <si>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</si>
  <si>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</si>
  <si>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</si>
  <si>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</si>
  <si>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</si>
  <si>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</si>
  <si>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</si>
  <si>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</si>
  <si>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</si>
  <si>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</si>
  <si>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</si>
  <si>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</si>
  <si>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</si>
  <si>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</si>
  <si>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</si>
  <si>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</si>
  <si>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</si>
  <si>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</si>
  <si>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</si>
  <si>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</si>
  <si>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</si>
  <si>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</si>
  <si>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</si>
  <si>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</si>
  <si>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</si>
  <si>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</si>
  <si>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</si>
  <si>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</si>
  <si>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</si>
  <si>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</si>
  <si>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</si>
  <si>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</si>
  <si>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</si>
  <si>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</si>
  <si>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</si>
  <si>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</si>
  <si>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</si>
  <si>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</si>
  <si>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</si>
  <si>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</si>
  <si>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</si>
  <si>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</si>
  <si>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</si>
  <si>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</si>
  <si>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</si>
  <si>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</si>
  <si>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</si>
  <si>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</si>
  <si>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</si>
  <si>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</si>
  <si>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</si>
  <si>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</si>
  <si>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</si>
  <si>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</si>
  <si>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</si>
  <si>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</si>
  <si>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</si>
  <si>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</si>
  <si>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</si>
  <si>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</si>
  <si>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</si>
  <si>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</si>
  <si>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</si>
  <si>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</si>
  <si>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</si>
  <si>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</si>
  <si>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</si>
  <si>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</si>
  <si>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</si>
  <si>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</si>
  <si>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30/09/2016</t>
  </si>
  <si>
    <t>יוזמה קרן פנסיה לעצמאים בע"מ</t>
  </si>
  <si>
    <t>יוזמה קרן פנסיה לעצמאים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</si>
  <si>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</si>
  <si>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</si>
  <si>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</si>
  <si>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</si>
  <si>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</si>
  <si>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</si>
  <si>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</si>
  <si>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</si>
  <si>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</si>
  <si>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</si>
  <si>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</si>
  <si>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</si>
  <si>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</si>
  <si>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</si>
  <si>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</si>
  <si>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</si>
  <si>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</si>
  <si>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</si>
  <si>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</si>
  <si>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</si>
  <si>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</si>
  <si>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1116</t>
  </si>
  <si>
    <t>8161119</t>
  </si>
  <si>
    <t>מקמ 1216</t>
  </si>
  <si>
    <t>8161218</t>
  </si>
  <si>
    <t>מקמ 417</t>
  </si>
  <si>
    <t>8170417</t>
  </si>
  <si>
    <t>מקמ 817</t>
  </si>
  <si>
    <t>8170813</t>
  </si>
  <si>
    <t>מקמ 917</t>
  </si>
  <si>
    <t>8170912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</si>
  <si>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</si>
  <si>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</si>
  <si>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</si>
  <si>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</si>
  <si>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</si>
  <si>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</si>
  <si>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</si>
  <si>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</si>
  <si>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</si>
  <si>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</si>
  <si>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</si>
  <si>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</si>
  <si>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</si>
  <si>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</si>
  <si>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</si>
  <si>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</si>
  <si>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</si>
  <si>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</si>
  <si>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</si>
  <si>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</si>
  <si>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</si>
  <si>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</si>
  <si>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</si>
  <si>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</si>
  <si>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</si>
  <si>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</si>
  <si>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</si>
  <si>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</si>
  <si>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</si>
  <si>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</si>
  <si>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</si>
  <si>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</si>
  <si>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</si>
  <si>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</si>
  <si>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</si>
  <si>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</si>
  <si>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</si>
  <si>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</si>
  <si>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</si>
  <si>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</si>
  <si>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</si>
  <si>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</si>
  <si>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</si>
  <si>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</si>
  <si>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</si>
  <si>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</si>
  <si>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</si>
  <si>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</si>
  <si>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</si>
  <si>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</si>
  <si>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</si>
  <si>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</si>
  <si>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</si>
  <si>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</si>
  <si>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</si>
  <si>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</si>
  <si>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</si>
  <si>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</si>
  <si>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</si>
  <si>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</si>
  <si>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</si>
  <si>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</si>
  <si>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</si>
  <si>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</si>
  <si>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</si>
  <si>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</si>
  <si>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</si>
  <si>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</si>
  <si>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</si>
  <si>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</si>
  <si>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</si>
  <si>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</si>
  <si>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</si>
  <si>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</si>
  <si>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</si>
  <si>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</si>
  <si>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</si>
  <si>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</si>
  <si>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</si>
  <si>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</si>
  <si>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</si>
  <si>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</si>
  <si>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</si>
  <si>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</si>
  <si>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</si>
  <si>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</si>
  <si>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</si>
  <si>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</si>
  <si>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</si>
  <si>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</si>
  <si>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</si>
  <si>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</si>
  <si>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</si>
  <si>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</si>
  <si>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</si>
  <si>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</si>
  <si>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</si>
  <si>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</si>
  <si>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</si>
  <si>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</si>
  <si>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</si>
  <si>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</si>
  <si>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</si>
  <si>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</si>
  <si>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</si>
  <si>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</si>
  <si>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</si>
  <si>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</si>
  <si>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</si>
  <si>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</si>
  <si>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</si>
  <si>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</si>
  <si>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</si>
  <si>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</si>
  <si>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</si>
  <si>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</si>
  <si>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</si>
  <si>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</si>
  <si>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</si>
  <si>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</si>
  <si>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</si>
  <si>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</si>
  <si>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</si>
  <si>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</si>
  <si>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</si>
  <si>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</si>
  <si>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</si>
  <si>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</si>
  <si>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</si>
  <si>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</si>
  <si>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</si>
  <si>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</si>
  <si>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</si>
  <si>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</si>
  <si>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</si>
  <si>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</si>
  <si>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</si>
  <si>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</si>
  <si>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</si>
  <si>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</si>
  <si>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</si>
  <si>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</si>
  <si>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</si>
  <si>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</si>
  <si>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</si>
  <si>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</si>
  <si>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</si>
  <si>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</si>
  <si>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</si>
  <si>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</si>
  <si>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</si>
  <si>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</si>
  <si>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</si>
  <si>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</si>
  <si>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</si>
  <si>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</si>
  <si>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</si>
  <si>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</si>
  <si>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</si>
  <si>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</si>
  <si>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</si>
  <si>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</si>
  <si>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</si>
  <si>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</si>
  <si>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</si>
  <si>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</si>
  <si>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</si>
  <si>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</si>
  <si>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</si>
  <si>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</si>
  <si>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</si>
  <si>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</si>
  <si>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</si>
  <si>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</si>
  <si>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</si>
  <si>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</si>
  <si>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</si>
  <si>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</si>
  <si>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</si>
  <si>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</si>
  <si>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</si>
  <si>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</si>
  <si>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</si>
  <si>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</si>
  <si>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</si>
  <si>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</si>
  <si>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</si>
  <si>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</si>
  <si>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</si>
  <si>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</si>
  <si>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</si>
  <si>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</si>
  <si>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</si>
  <si>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</si>
  <si>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</si>
  <si>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</si>
  <si>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</si>
  <si>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</si>
  <si>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</si>
  <si>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</si>
  <si>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</si>
  <si>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</si>
  <si>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</si>
  <si>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</si>
  <si>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</si>
  <si>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</si>
  <si>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</si>
  <si>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</si>
  <si>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</si>
  <si>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</si>
  <si>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</si>
  <si>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</si>
  <si>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</si>
  <si>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</si>
  <si>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</si>
  <si>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</si>
  <si>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</si>
  <si>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</si>
  <si>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</si>
  <si>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</si>
  <si>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</si>
  <si>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</si>
  <si>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</si>
  <si>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</si>
  <si>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</si>
  <si>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</si>
  <si>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</si>
  <si>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</si>
  <si>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</si>
  <si>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</si>
  <si>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</si>
  <si>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</si>
  <si>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</si>
  <si>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</si>
  <si>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</si>
  <si>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</si>
  <si>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</si>
  <si>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</si>
  <si>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</si>
  <si>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</si>
  <si>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</si>
  <si>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</si>
  <si>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</si>
  <si>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</si>
  <si>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</si>
  <si>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</si>
  <si>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</si>
  <si>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</si>
  <si>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</si>
  <si>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</si>
  <si>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</si>
  <si>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</si>
  <si>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</si>
  <si>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</si>
  <si>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</si>
  <si>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</si>
  <si>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</si>
  <si>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</si>
  <si>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</si>
  <si>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</si>
  <si>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</si>
  <si>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</si>
  <si>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</si>
  <si>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</si>
  <si>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</si>
  <si>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</si>
  <si>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</si>
  <si>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</si>
  <si>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</si>
  <si>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</si>
  <si>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</si>
  <si>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</si>
  <si>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</si>
  <si>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</si>
  <si>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</si>
  <si>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</si>
  <si>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</si>
  <si>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</si>
  <si>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</si>
  <si>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</si>
  <si>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</si>
  <si>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</si>
  <si>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</si>
  <si>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</si>
  <si>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</si>
  <si>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</si>
  <si>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דן רכב אגח סדרה ו</t>
  </si>
  <si>
    <t>4590097</t>
  </si>
  <si>
    <t>520039249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</si>
  <si>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</si>
  <si>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</si>
  <si>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</si>
  <si>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</si>
  <si>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</si>
  <si>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</si>
  <si>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</si>
  <si>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</si>
  <si>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</si>
  <si>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</si>
  <si>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</si>
  <si>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</si>
  <si>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</si>
  <si>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</si>
  <si>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</si>
  <si>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</si>
  <si>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</si>
  <si>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</si>
  <si>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</si>
  <si>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</si>
  <si>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</si>
  <si>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</si>
  <si>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</si>
  <si>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</si>
  <si>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</si>
  <si>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</si>
  <si>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</si>
  <si>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</si>
  <si>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</si>
  <si>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</si>
  <si>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</si>
  <si>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</si>
  <si>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</si>
  <si>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</si>
  <si>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</si>
  <si>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</si>
  <si>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</si>
  <si>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</si>
  <si>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</si>
  <si>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</si>
  <si>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</si>
  <si>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</si>
  <si>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</si>
  <si>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</si>
  <si>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</si>
  <si>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</si>
  <si>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</si>
  <si>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</si>
  <si>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</si>
  <si>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</si>
  <si>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</si>
  <si>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</si>
  <si>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</si>
  <si>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520025636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</si>
  <si>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</si>
  <si>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</si>
  <si>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</si>
  <si>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</si>
  <si>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</si>
  <si>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</si>
  <si>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</si>
  <si>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</si>
  <si>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</si>
  <si>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</si>
  <si>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</si>
  <si>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</si>
  <si>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</si>
  <si>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</si>
  <si>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</si>
  <si>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</si>
  <si>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</si>
  <si>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</si>
  <si>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</si>
  <si>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</si>
  <si>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</si>
  <si>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</si>
  <si>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</si>
  <si>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</si>
  <si>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</si>
  <si>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</si>
  <si>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</si>
  <si>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</si>
  <si>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</si>
  <si>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</si>
  <si>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</si>
  <si>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</si>
  <si>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</si>
  <si>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</si>
  <si>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ב</t>
  </si>
  <si>
    <t>1113034</t>
  </si>
  <si>
    <t>NV1239114</t>
  </si>
  <si>
    <t>B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</si>
  <si>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</si>
  <si>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</si>
  <si>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</si>
  <si>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</si>
  <si>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</si>
  <si>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</si>
  <si>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</si>
  <si>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</si>
  <si>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</si>
  <si>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</si>
  <si>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</si>
  <si>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</si>
  <si>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</si>
  <si>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</si>
  <si>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</si>
  <si>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</si>
  <si>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</si>
  <si>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</si>
  <si>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</si>
  <si>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</si>
  <si>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</si>
  <si>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</si>
  <si>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</si>
  <si>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</si>
  <si>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</si>
  <si>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</si>
  <si>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</si>
  <si>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</si>
  <si>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</si>
  <si>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</si>
  <si>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</si>
  <si>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</si>
  <si>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</si>
  <si>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</si>
  <si>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</si>
  <si>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</si>
  <si>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</si>
  <si>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</si>
  <si>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</si>
  <si>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</si>
  <si>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</si>
  <si>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</si>
  <si>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</si>
  <si>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</si>
  <si>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</si>
  <si>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</si>
  <si>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</si>
  <si>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</si>
  <si>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</si>
  <si>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</si>
  <si>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</si>
  <si>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</si>
  <si>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</si>
  <si>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</si>
  <si>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</si>
  <si>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</si>
  <si>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</si>
  <si>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</si>
  <si>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</si>
  <si>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</si>
  <si>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</si>
  <si>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</si>
  <si>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</si>
  <si>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</si>
  <si>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</si>
  <si>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</si>
  <si>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</si>
  <si>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</si>
  <si>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</si>
  <si>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</si>
  <si>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</si>
  <si>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</si>
  <si>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</si>
  <si>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</si>
  <si>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</si>
  <si>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</si>
  <si>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</si>
  <si>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</si>
  <si>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</si>
  <si>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</si>
  <si>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</si>
  <si>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</si>
  <si>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</si>
  <si>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</si>
  <si>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</si>
  <si>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</si>
  <si>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</si>
  <si>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</si>
  <si>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</si>
  <si>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</si>
  <si>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</si>
  <si>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</si>
  <si>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</si>
  <si>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</si>
  <si>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</si>
  <si>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</si>
  <si>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</si>
  <si>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</si>
  <si>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</si>
  <si>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</si>
  <si>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</si>
  <si>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</si>
  <si>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</si>
  <si>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</si>
  <si>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</si>
  <si>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</si>
  <si>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</si>
  <si>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</si>
  <si>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</si>
  <si>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</si>
  <si>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</si>
  <si>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</si>
  <si>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</si>
  <si>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</si>
  <si>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שפרסל.ק3</t>
  </si>
  <si>
    <t>7770167</t>
  </si>
  <si>
    <t>520022732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</si>
  <si>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</si>
  <si>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</si>
  <si>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</si>
  <si>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</si>
  <si>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</si>
  <si>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</si>
  <si>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</si>
  <si>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</si>
  <si>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</si>
  <si>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</si>
  <si>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</si>
  <si>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</si>
  <si>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</si>
  <si>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</si>
  <si>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</si>
  <si>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</si>
  <si>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</si>
  <si>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</si>
  <si>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</si>
  <si>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</si>
  <si>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</si>
  <si>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</si>
  <si>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</si>
  <si>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</si>
  <si>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</si>
  <si>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</si>
  <si>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</si>
  <si>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</si>
  <si>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</si>
  <si>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</si>
  <si>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</si>
  <si>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</si>
  <si>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</si>
  <si>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</si>
  <si>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</si>
  <si>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</si>
  <si>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</si>
  <si>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</si>
  <si>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</si>
  <si>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</si>
  <si>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</si>
  <si>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</si>
  <si>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</si>
  <si>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</si>
  <si>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</si>
  <si>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</si>
  <si>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</si>
  <si>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</si>
  <si>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</si>
  <si>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511396046</t>
  </si>
  <si>
    <t>NR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</si>
  <si>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</si>
  <si>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</si>
  <si>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</si>
  <si>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</si>
  <si>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</si>
  <si>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</si>
  <si>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</si>
  <si>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</si>
  <si>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</si>
  <si>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</si>
  <si>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</si>
  <si>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</si>
  <si>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</si>
  <si>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</si>
  <si>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</si>
  <si>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</si>
  <si>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</si>
  <si>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</si>
  <si>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</si>
  <si>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</si>
  <si>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</si>
  <si>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</si>
  <si>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</si>
  <si>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</si>
  <si>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</si>
  <si>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</si>
  <si>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</si>
  <si>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</si>
  <si>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</si>
  <si>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</si>
  <si>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</si>
  <si>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</si>
  <si>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</si>
  <si>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</si>
  <si>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</si>
  <si>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</si>
  <si>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</si>
  <si>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</si>
  <si>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</si>
  <si>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</si>
  <si>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</si>
  <si>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</si>
  <si>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</si>
  <si>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</si>
  <si>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</si>
  <si>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</si>
  <si>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</si>
  <si>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</si>
  <si>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</si>
  <si>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</si>
  <si>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</si>
  <si>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</si>
  <si>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</si>
  <si>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</si>
  <si>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</si>
  <si>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</si>
  <si>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</si>
  <si>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</si>
  <si>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</si>
  <si>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</si>
  <si>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</si>
  <si>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</si>
  <si>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</si>
  <si>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</si>
  <si>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</si>
  <si>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</si>
  <si>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</si>
  <si>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</si>
  <si>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</si>
  <si>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</si>
  <si>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</si>
  <si>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</si>
  <si>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</si>
  <si>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</si>
  <si>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</si>
  <si>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</si>
  <si>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</si>
  <si>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</si>
  <si>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</si>
  <si>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</si>
  <si>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</si>
  <si>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</si>
  <si>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</si>
  <si>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</si>
  <si>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</si>
  <si>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</si>
  <si>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</si>
  <si>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</si>
  <si>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</si>
  <si>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</si>
  <si>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</si>
  <si>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</si>
  <si>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</si>
  <si>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</si>
  <si>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</si>
  <si>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</si>
  <si>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</si>
  <si>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</si>
  <si>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</si>
  <si>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</si>
  <si>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</si>
  <si>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</si>
  <si>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</si>
  <si>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</si>
  <si>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</si>
  <si>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</si>
  <si>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</si>
  <si>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</si>
  <si>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</si>
  <si>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</si>
  <si>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</si>
  <si>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</si>
  <si>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</si>
  <si>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</si>
  <si>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</si>
  <si>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</si>
  <si>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</si>
  <si>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</si>
  <si>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</si>
  <si>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</si>
  <si>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</si>
  <si>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</si>
  <si>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</si>
  <si>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</si>
  <si>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</si>
  <si>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</si>
  <si>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</si>
  <si>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</si>
  <si>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</si>
  <si>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</si>
  <si>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</si>
  <si>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</si>
  <si>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</si>
  <si>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</si>
  <si>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</si>
  <si>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</si>
  <si>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</si>
  <si>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</si>
  <si>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</si>
  <si>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</si>
  <si>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</si>
  <si>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</si>
  <si>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</si>
  <si>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</si>
  <si>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</si>
  <si>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</si>
  <si>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</si>
  <si>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</si>
  <si>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</si>
  <si>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</si>
  <si>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</si>
  <si>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</si>
  <si>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</si>
  <si>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</si>
  <si>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</si>
  <si>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</si>
  <si>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</si>
  <si>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</si>
  <si>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</si>
  <si>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</si>
  <si>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</si>
  <si>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</si>
  <si>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</si>
  <si>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</si>
  <si>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</si>
  <si>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</si>
  <si>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</si>
  <si>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</si>
  <si>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</si>
  <si>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</si>
  <si>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</si>
  <si>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</si>
  <si>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</si>
  <si>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</si>
  <si>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</si>
  <si>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</si>
  <si>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</si>
  <si>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</si>
  <si>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</si>
  <si>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</si>
  <si>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</si>
  <si>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</si>
  <si>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</si>
  <si>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</si>
  <si>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</si>
  <si>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</si>
  <si>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</si>
  <si>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</si>
  <si>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</si>
  <si>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</si>
  <si>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</si>
  <si>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</si>
  <si>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</si>
  <si>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</si>
  <si>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</si>
  <si>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</si>
  <si>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</si>
  <si>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</si>
  <si>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</si>
  <si>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</si>
  <si>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</si>
  <si>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</si>
  <si>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</si>
  <si>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</si>
  <si>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</si>
  <si>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</si>
  <si>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</si>
  <si>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</si>
  <si>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</si>
  <si>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</si>
  <si>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</si>
  <si>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</si>
  <si>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</si>
  <si>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</si>
  <si>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</si>
  <si>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</si>
  <si>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</si>
  <si>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</si>
  <si>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</si>
  <si>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</si>
  <si>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</si>
  <si>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</si>
  <si>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</si>
  <si>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</si>
  <si>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</si>
  <si>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</si>
  <si>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</si>
  <si>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</si>
  <si>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</si>
  <si>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</si>
  <si>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</si>
  <si>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</si>
  <si>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</si>
  <si>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</si>
  <si>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</si>
  <si>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</si>
  <si>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</si>
  <si>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</si>
  <si>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</si>
  <si>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</si>
  <si>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</si>
  <si>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</si>
  <si>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</si>
  <si>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</si>
  <si>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</si>
  <si>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</si>
  <si>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</si>
  <si>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</si>
  <si>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</si>
  <si>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</si>
  <si>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</si>
  <si>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</si>
  <si>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</si>
  <si>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</si>
  <si>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</si>
  <si>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</si>
  <si>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</si>
  <si>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</si>
  <si>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</si>
  <si>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</si>
  <si>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</si>
  <si>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</si>
  <si>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</si>
  <si>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</si>
  <si>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</si>
  <si>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</si>
  <si>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</si>
  <si>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</si>
  <si>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</si>
  <si>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</si>
  <si>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</si>
  <si>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</si>
  <si>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</si>
  <si>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</si>
  <si>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</si>
  <si>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</si>
  <si>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</si>
  <si>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</si>
  <si>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</si>
  <si>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</si>
  <si>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</si>
  <si>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</si>
  <si>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</si>
  <si>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</si>
  <si>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</si>
  <si>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</si>
  <si>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</si>
  <si>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</si>
  <si>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</si>
  <si>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</si>
  <si>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</si>
  <si>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</si>
  <si>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</si>
  <si>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</si>
  <si>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</si>
  <si>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</si>
  <si>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</si>
  <si>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</si>
  <si>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</si>
  <si>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</si>
  <si>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</si>
  <si>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</si>
  <si>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</si>
  <si>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</si>
  <si>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</si>
  <si>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</si>
  <si>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</si>
  <si>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</si>
  <si>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</si>
  <si>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</si>
  <si>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</si>
  <si>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</si>
  <si>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</si>
  <si>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</si>
  <si>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</si>
  <si>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</si>
  <si>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</si>
  <si>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</si>
  <si>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</si>
  <si>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</si>
  <si>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</si>
  <si>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</si>
  <si>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</si>
  <si>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</si>
  <si>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</si>
  <si>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</si>
  <si>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</si>
  <si>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</si>
  <si>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</si>
  <si>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</si>
  <si>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</si>
  <si>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</si>
  <si>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</si>
  <si>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</si>
  <si>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</si>
  <si>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</si>
  <si>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</si>
  <si>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</si>
  <si>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</si>
  <si>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</si>
  <si>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</si>
  <si>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</si>
  <si>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</si>
  <si>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בלומברג</t>
  </si>
  <si>
    <t>AMDOCS LTD</t>
  </si>
  <si>
    <t>GB0022569080</t>
  </si>
  <si>
    <t>NYSE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</si>
  <si>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</si>
  <si>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</si>
  <si>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</si>
  <si>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</si>
  <si>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</si>
  <si>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</si>
  <si>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</si>
  <si>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</si>
  <si>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</si>
  <si>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</si>
  <si>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</si>
  <si>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</si>
  <si>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</si>
  <si>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</si>
  <si>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</si>
  <si>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</si>
  <si>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</si>
  <si>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</si>
  <si>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</si>
  <si>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</si>
  <si>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</si>
  <si>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</si>
  <si>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</si>
  <si>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</si>
  <si>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</si>
  <si>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</si>
  <si>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</si>
  <si>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</si>
  <si>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</si>
  <si>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</si>
  <si>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</si>
  <si>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</si>
  <si>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</si>
  <si>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</si>
  <si>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</si>
  <si>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</si>
  <si>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</si>
  <si>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</si>
  <si>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</si>
  <si>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</si>
  <si>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</si>
  <si>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</si>
  <si>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</si>
  <si>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</si>
  <si>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</si>
  <si>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</si>
  <si>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</si>
  <si>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ANHEUSER BUSCH INBEV SA/NV</t>
  </si>
  <si>
    <t>BE0003793107</t>
  </si>
  <si>
    <t>Food &amp; Beverage &amp; Tobacco</t>
  </si>
  <si>
    <t>ASOS</t>
  </si>
  <si>
    <t>GB0030927254</t>
  </si>
  <si>
    <t>Retailing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</si>
  <si>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</si>
  <si>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</si>
  <si>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</si>
  <si>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</si>
  <si>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</si>
  <si>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</si>
  <si>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</si>
  <si>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</si>
  <si>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</si>
  <si>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</si>
  <si>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</si>
  <si>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</si>
  <si>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</si>
  <si>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</si>
  <si>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</si>
  <si>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CISCO SYSTEMS</t>
  </si>
  <si>
    <t>US17275R1023</t>
  </si>
  <si>
    <t>Technology Hardware &amp; Equipment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</si>
  <si>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</si>
  <si>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</si>
  <si>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</si>
  <si>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</si>
  <si>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</si>
  <si>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</si>
  <si>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</si>
  <si>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</si>
  <si>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</si>
  <si>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</si>
  <si>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</si>
  <si>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</si>
  <si>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</si>
  <si>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</si>
  <si>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</si>
  <si>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</si>
  <si>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</si>
  <si>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</si>
  <si>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</si>
  <si>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</si>
  <si>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</si>
  <si>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</si>
  <si>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</si>
  <si>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</si>
  <si>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</si>
  <si>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</si>
  <si>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</si>
  <si>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</si>
  <si>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</si>
  <si>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</si>
  <si>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</si>
  <si>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</si>
  <si>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</si>
  <si>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ENERGY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</si>
  <si>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</si>
  <si>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</si>
  <si>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</si>
  <si>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</si>
  <si>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</si>
  <si>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</si>
  <si>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</si>
  <si>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</si>
  <si>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</si>
  <si>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</si>
  <si>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</si>
  <si>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</si>
  <si>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</si>
  <si>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</si>
  <si>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</si>
  <si>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</si>
  <si>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</si>
  <si>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</si>
  <si>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</si>
  <si>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</si>
  <si>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</si>
  <si>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</si>
  <si>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</si>
  <si>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</si>
  <si>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</si>
  <si>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</si>
  <si>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</si>
  <si>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</si>
  <si>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</si>
  <si>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</si>
  <si>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</si>
  <si>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</si>
  <si>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</si>
  <si>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</si>
  <si>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</si>
  <si>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</si>
  <si>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</si>
  <si>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</si>
  <si>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</si>
  <si>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</si>
  <si>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</si>
  <si>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</si>
  <si>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</si>
  <si>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</si>
  <si>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</si>
  <si>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</si>
  <si>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</si>
  <si>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</si>
  <si>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</si>
  <si>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</si>
  <si>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</si>
  <si>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</si>
  <si>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</si>
  <si>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</si>
  <si>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</si>
  <si>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</si>
  <si>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</si>
  <si>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</si>
  <si>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</si>
  <si>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</si>
  <si>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</si>
  <si>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</si>
  <si>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</si>
  <si>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</si>
  <si>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</si>
  <si>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</si>
  <si>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</si>
  <si>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</si>
  <si>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</si>
  <si>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</si>
  <si>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</si>
  <si>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</si>
  <si>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</si>
  <si>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</si>
  <si>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</si>
  <si>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</si>
  <si>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</si>
  <si>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</si>
  <si>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</si>
  <si>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</si>
  <si>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</si>
  <si>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</si>
  <si>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פסגות מדד יתר 120</t>
  </si>
  <si>
    <t>1108364</t>
  </si>
  <si>
    <t>פסגות סל יתר 120</t>
  </si>
  <si>
    <t>1114263</t>
  </si>
  <si>
    <t>פסגות סל תל בונד תשואות</t>
  </si>
  <si>
    <t>1128529</t>
  </si>
  <si>
    <t>אג"ח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</si>
  <si>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</si>
  <si>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</si>
  <si>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</si>
  <si>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</si>
  <si>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</si>
  <si>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</si>
  <si>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</si>
  <si>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</si>
  <si>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ISHARE EUR 600 AUTO&amp;PARTS DE</t>
  </si>
  <si>
    <t>DE000A0Q4R28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</si>
  <si>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</si>
  <si>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</si>
  <si>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</si>
  <si>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</si>
  <si>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</si>
  <si>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</si>
  <si>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</si>
  <si>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</si>
  <si>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</si>
  <si>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</si>
  <si>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</si>
  <si>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</si>
  <si>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</si>
  <si>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</si>
  <si>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</si>
  <si>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</si>
  <si>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</si>
  <si>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</si>
  <si>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</si>
  <si>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</si>
  <si>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</si>
  <si>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</si>
  <si>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</si>
  <si>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</si>
  <si>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</si>
  <si>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</si>
  <si>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</si>
  <si>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</si>
  <si>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MARKET VECTORS OIL SERVICE</t>
  </si>
  <si>
    <t>US92189F7188</t>
  </si>
  <si>
    <t>NOMURA ETF BANKS</t>
  </si>
  <si>
    <t>JP3040170007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</si>
  <si>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</si>
  <si>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</si>
  <si>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</si>
  <si>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</si>
  <si>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</si>
  <si>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</si>
  <si>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</si>
  <si>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</si>
  <si>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</si>
  <si>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</si>
  <si>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</si>
  <si>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</si>
  <si>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</si>
  <si>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</si>
  <si>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תעודות השתתפות בקרנות נאמנות בחו"ל</t>
  </si>
  <si>
    <t>ABERDEEN GL  INDIA</t>
  </si>
  <si>
    <t>LU0231490953</t>
  </si>
  <si>
    <t>S&amp;P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</si>
  <si>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</si>
  <si>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</si>
  <si>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</si>
  <si>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</si>
  <si>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</si>
  <si>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</si>
  <si>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</si>
  <si>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</si>
  <si>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</si>
  <si>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</si>
  <si>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</si>
  <si>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</si>
  <si>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</si>
  <si>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</si>
  <si>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</si>
  <si>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</si>
  <si>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</si>
  <si>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</si>
  <si>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</si>
  <si>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</si>
  <si>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</si>
  <si>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</si>
  <si>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</si>
  <si>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</si>
  <si>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</si>
  <si>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</si>
  <si>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</si>
  <si>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</si>
  <si>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</si>
  <si>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C 1420 NOV 2016</t>
  </si>
  <si>
    <t>81729923</t>
  </si>
  <si>
    <t>P 1420 NOV 2016</t>
  </si>
  <si>
    <t>81730343</t>
  </si>
  <si>
    <t>EURO STOXX 50 DEC16</t>
  </si>
  <si>
    <t>VGZ6</t>
  </si>
  <si>
    <t>EURO STOXX BANK DEC16</t>
  </si>
  <si>
    <t>CAZ6</t>
  </si>
  <si>
    <t>S&amp;P500 EMINI FUT DEC16</t>
  </si>
  <si>
    <t>ESZ6</t>
  </si>
  <si>
    <t>SX5E DIVIDEND FUR DEC17</t>
  </si>
  <si>
    <t>DEDZ7</t>
  </si>
  <si>
    <t>TOPIX INDX FUTR DEC16</t>
  </si>
  <si>
    <t>TPZ6</t>
  </si>
  <si>
    <t>ערד   4.8%   סדרה  8751  2024</t>
  </si>
  <si>
    <t>ערד 8790 2027 4.8%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</si>
  <si>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</si>
  <si>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</si>
  <si>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</si>
  <si>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</si>
  <si>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</si>
  <si>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</si>
  <si>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</si>
  <si>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</si>
  <si>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</si>
  <si>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</si>
  <si>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</si>
  <si>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</si>
  <si>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</si>
  <si>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</si>
  <si>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</si>
  <si>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</si>
  <si>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</si>
  <si>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</si>
  <si>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</si>
  <si>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</si>
  <si>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</si>
  <si>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</si>
  <si>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</si>
  <si>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</si>
  <si>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8823</t>
  </si>
  <si>
    <t>ערד 8824</t>
  </si>
  <si>
    <t>ערד 8825</t>
  </si>
  <si>
    <t>ערד 8826</t>
  </si>
  <si>
    <t>ערד 8827</t>
  </si>
  <si>
    <t>ערד 8829</t>
  </si>
  <si>
    <t>ערד 8830</t>
  </si>
  <si>
    <t>ערד 8832</t>
  </si>
  <si>
    <t>ערד 8833</t>
  </si>
  <si>
    <t>ערד 8834</t>
  </si>
  <si>
    <t>ערד 8836</t>
  </si>
  <si>
    <t>ערד 8837</t>
  </si>
  <si>
    <t>ערד 8838</t>
  </si>
  <si>
    <t>ערד 8839</t>
  </si>
  <si>
    <t>ערד 8840</t>
  </si>
  <si>
    <t>ערד 8841</t>
  </si>
  <si>
    <t>ערד 8842</t>
  </si>
  <si>
    <t>ערד סדרה 2024  8760  4.8%</t>
  </si>
  <si>
    <t>ערד סדרה 8789 2027 4.8%</t>
  </si>
  <si>
    <t>ערד סדרה 8810 2029 4.8%</t>
  </si>
  <si>
    <t>מדינה %5.5 פד 2017.</t>
  </si>
  <si>
    <t>מדינה 8630 פד 2017.</t>
  </si>
  <si>
    <t>מדינה מירון 8302.</t>
  </si>
  <si>
    <t>מירון  8353 פד 2022.</t>
  </si>
  <si>
    <t>מירון  8354 פד 2022.</t>
  </si>
  <si>
    <t>מירון  8355 פד 2022.</t>
  </si>
  <si>
    <t>מירון  8356 פד 2022.</t>
  </si>
  <si>
    <t>מירון  8357 פד 2022.</t>
  </si>
  <si>
    <t>מירון  8358 פד 2022.</t>
  </si>
  <si>
    <t>מירון  8359 פד 2022.</t>
  </si>
  <si>
    <t>מירון  8360 פד 2022.</t>
  </si>
  <si>
    <t>מירון 8289 פד 2016.</t>
  </si>
  <si>
    <t>מירון 8290 פד 2016.</t>
  </si>
  <si>
    <t>מירון 8291 פד 2016.</t>
  </si>
  <si>
    <t>מירון 8292 פד 2015.</t>
  </si>
  <si>
    <t>מירון 8293 פד 2017.</t>
  </si>
  <si>
    <t>מירון 8294 פד 2017.</t>
  </si>
  <si>
    <t>מירון 8295.</t>
  </si>
  <si>
    <t>מירון 8296  %5.5 פד 2017.</t>
  </si>
  <si>
    <t>מירון 8299 פד 2017.</t>
  </si>
  <si>
    <t>מירון 8300 פד.2017.</t>
  </si>
  <si>
    <t>מירון 8301 פ 2017.</t>
  </si>
  <si>
    <t>מירון 8305 פד 2018.</t>
  </si>
  <si>
    <t>מירון 8306 פד 2018.</t>
  </si>
  <si>
    <t>מירון 8308 פד 2018.</t>
  </si>
  <si>
    <t>מירון 8309 פד 2018.</t>
  </si>
  <si>
    <t>מירון 8310 פד2018.</t>
  </si>
  <si>
    <t>מירון 8311 פד 7.2018.</t>
  </si>
  <si>
    <t>מירון 8312 פד 2018.</t>
  </si>
  <si>
    <t>מירון 8313 פד 2018.</t>
  </si>
  <si>
    <t>מירון 8314 פד 2018.</t>
  </si>
  <si>
    <t>מירון 8315 פד 2018.</t>
  </si>
  <si>
    <t>מירון 8316 פד 2019.</t>
  </si>
  <si>
    <t>מירון 8317 פד2019.</t>
  </si>
  <si>
    <t>מירון 8318 פד 2019.</t>
  </si>
  <si>
    <t>מירון 8319 ד 2019.</t>
  </si>
  <si>
    <t>מירון 8320 ד 2019.</t>
  </si>
  <si>
    <t>מירון 8324 ד 2019.</t>
  </si>
  <si>
    <t>מירון 8325 ד 2019.</t>
  </si>
  <si>
    <t>מירון 8326 פד 2019.</t>
  </si>
  <si>
    <t>מירון 8327 פד 2019.</t>
  </si>
  <si>
    <t>מירון 8328 פד 2020.</t>
  </si>
  <si>
    <t>מירון 8329 פד 2020.</t>
  </si>
  <si>
    <t>מירון 8330 פד 2020.</t>
  </si>
  <si>
    <t>מירון 8331 פד 2020.</t>
  </si>
  <si>
    <t>מירון 8332 פד 2020.</t>
  </si>
  <si>
    <t>מירון 8333  פד 2020.</t>
  </si>
  <si>
    <t>מירון 8334 פד 2020.</t>
  </si>
  <si>
    <t>מירון 8335פד 2020.</t>
  </si>
  <si>
    <t>מירון 8336 פד 2020.</t>
  </si>
  <si>
    <t>מירון 8337 פד 2020.</t>
  </si>
  <si>
    <t>מירון 8339 פד 2021.</t>
  </si>
  <si>
    <t>מירון 8340 פד 2021.</t>
  </si>
  <si>
    <t>מירון 8341 פד 2021.</t>
  </si>
  <si>
    <t>מירון 8342 פד 2021.</t>
  </si>
  <si>
    <t>מירון 8343 פד 2021.</t>
  </si>
  <si>
    <t>מירון 8344 פד 2021.</t>
  </si>
  <si>
    <t>מירון 8345 פד 2021.</t>
  </si>
  <si>
    <t>מירון 8346 פד 2021.</t>
  </si>
  <si>
    <t>מירון 8347 פד 2021.</t>
  </si>
  <si>
    <t>מירון 8348 פד 2021.</t>
  </si>
  <si>
    <t>מירון 8349 פד 2021.</t>
  </si>
  <si>
    <t>מירון 8350 פד 2021.</t>
  </si>
  <si>
    <t>מירון 8351 פד 2021.</t>
  </si>
  <si>
    <t>מירון 8352פד 2022.</t>
  </si>
  <si>
    <t>מירון 8361 פד 2022.</t>
  </si>
  <si>
    <t>מירון 8362 פד 2022.</t>
  </si>
  <si>
    <t>מירון 8363 פד 2022.</t>
  </si>
  <si>
    <t>מירון 8364 פד 2023.</t>
  </si>
  <si>
    <t>מירון 8365 פד 2023.</t>
  </si>
  <si>
    <t>מירון 8366 פד 2023.</t>
  </si>
  <si>
    <t>מירון 8367 פד 2023.</t>
  </si>
  <si>
    <t>מירון 8369 פד 2023.</t>
  </si>
  <si>
    <t>מירון 8370 פד 2023.</t>
  </si>
  <si>
    <t>מירון 8371 פד 2023.</t>
  </si>
  <si>
    <t>מירון 8372 פד 2023.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</si>
  <si>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</si>
  <si>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</si>
  <si>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</si>
  <si>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</si>
  <si>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</si>
  <si>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</si>
  <si>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</si>
  <si>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</si>
  <si>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</si>
  <si>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</si>
  <si>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</si>
  <si>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</si>
  <si>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</si>
  <si>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</si>
  <si>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</si>
  <si>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</si>
  <si>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</si>
  <si>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</si>
  <si>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</si>
  <si>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</si>
  <si>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</si>
  <si>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</si>
  <si>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</si>
  <si>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</si>
  <si>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</si>
  <si>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</si>
  <si>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</si>
  <si>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אספיסי אל עד 6.7%   סדרה 3</t>
  </si>
  <si>
    <t>1093939</t>
  </si>
  <si>
    <t>אלון  חברה לדלק ל.ס</t>
  </si>
  <si>
    <t>1101567</t>
  </si>
  <si>
    <t>520041690</t>
  </si>
  <si>
    <t>D</t>
  </si>
  <si>
    <t>מתמ אגח א'  רמ</t>
  </si>
  <si>
    <t>1138999</t>
  </si>
  <si>
    <t>510687403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</si>
  <si>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</si>
  <si>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</si>
  <si>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</si>
  <si>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</si>
  <si>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</si>
  <si>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</si>
  <si>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</si>
  <si>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</si>
  <si>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</si>
  <si>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</si>
  <si>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</si>
  <si>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</si>
  <si>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Moodys</t>
  </si>
  <si>
    <t>347283</t>
  </si>
  <si>
    <t>סה"כ קרנות השקעה</t>
  </si>
  <si>
    <t>orbimed Israel II</t>
  </si>
  <si>
    <t>THOMA BRAVO</t>
  </si>
  <si>
    <t>קרנות גידור</t>
  </si>
  <si>
    <t>EDEN ROCK STR (u bank(</t>
  </si>
  <si>
    <t>vgg293041056</t>
  </si>
  <si>
    <t>apollo</t>
  </si>
  <si>
    <t>Harbourvest co inv cruise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</si>
  <si>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</si>
  <si>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</si>
  <si>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</si>
  <si>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</si>
  <si>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</si>
  <si>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</si>
  <si>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</si>
  <si>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</si>
  <si>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10003099</t>
  </si>
  <si>
    <t>+EUR/-ILS 4.23584 06-10-16 (10)</t>
  </si>
  <si>
    <t>10003201</t>
  </si>
  <si>
    <t>+ILS/-USD 3.8396 06-10-16 (12) --59</t>
  </si>
  <si>
    <t>10003176</t>
  </si>
  <si>
    <t>+ILS/-USD 3.848 13-10-16 (10) --70</t>
  </si>
  <si>
    <t>10000191</t>
  </si>
  <si>
    <t>+ILS/-USD 3.8506 06-10-16 (12) --79</t>
  </si>
  <si>
    <t>10003169</t>
  </si>
  <si>
    <t>+ILS/-USD 3.865 06-10-16 (12) --80</t>
  </si>
  <si>
    <t>10003166</t>
  </si>
  <si>
    <t>+ILS/-USD 3.87 13-10-16 (10) --84</t>
  </si>
  <si>
    <t>10000189</t>
  </si>
  <si>
    <t>+USD/-ILS 3.776 13-10-16 (10) --13</t>
  </si>
  <si>
    <t>10000197</t>
  </si>
  <si>
    <t>+USD/-ILS 3.8276 06-10-16 (12) --44</t>
  </si>
  <si>
    <t>10003184</t>
  </si>
  <si>
    <t>+EUR/-USD 1.1216 06-12-16 (10) +35.8</t>
  </si>
  <si>
    <t>10003197</t>
  </si>
  <si>
    <t>+USD/-EUR 1.1202 06-12-16 (10) +41.8</t>
  </si>
  <si>
    <t>10003191</t>
  </si>
  <si>
    <t>+USD/-GBP 1.3375 13-12-16 (10) +22.05</t>
  </si>
  <si>
    <t>10003195</t>
  </si>
  <si>
    <t>+USD/-JPY 103.13 07-11-16 (10) --26</t>
  </si>
  <si>
    <t>10003192</t>
  </si>
  <si>
    <t>+USD/-JPY 105.355 07-11-16 (10) --44.5</t>
  </si>
  <si>
    <t>10003175</t>
  </si>
  <si>
    <t>393965</t>
  </si>
  <si>
    <t>404626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</si>
  <si>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</si>
  <si>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</si>
  <si>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</si>
  <si>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</si>
  <si>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</si>
  <si>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</si>
  <si>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</si>
  <si>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</si>
  <si>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30010000</t>
  </si>
  <si>
    <t>דירוג פנימי</t>
  </si>
  <si>
    <t>30226000</t>
  </si>
  <si>
    <t>30326000</t>
  </si>
  <si>
    <t>32026000</t>
  </si>
  <si>
    <t>31726000</t>
  </si>
  <si>
    <t>31226000</t>
  </si>
  <si>
    <t>32526000</t>
  </si>
  <si>
    <t>30210000</t>
  </si>
  <si>
    <t>30310000</t>
  </si>
  <si>
    <t>30910000</t>
  </si>
  <si>
    <t>32010000</t>
  </si>
  <si>
    <t>31710000</t>
  </si>
  <si>
    <t>UBS</t>
  </si>
  <si>
    <t>30291000</t>
  </si>
  <si>
    <t>MOODY'S</t>
  </si>
  <si>
    <t>30791000</t>
  </si>
  <si>
    <t>31191000</t>
  </si>
  <si>
    <t>31791000</t>
  </si>
  <si>
    <t>32091000</t>
  </si>
  <si>
    <t>30891000</t>
  </si>
  <si>
    <t>31091000</t>
  </si>
  <si>
    <t>32691000</t>
  </si>
  <si>
    <t>לא</t>
  </si>
  <si>
    <t>339900302</t>
  </si>
  <si>
    <t>339903091</t>
  </si>
  <si>
    <t>הלוואות לקרן יוזמה - מדד מחירים לצרכן0891</t>
  </si>
  <si>
    <t>333360213</t>
  </si>
  <si>
    <t>339900303</t>
  </si>
  <si>
    <t>כן</t>
  </si>
  <si>
    <t>נדלן פאואר סנטר נכסים</t>
  </si>
  <si>
    <t>השכרה</t>
  </si>
  <si>
    <t>כתר נורבגי</t>
  </si>
  <si>
    <t>* בעל ענין/צד קשור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</si>
  <si>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</si>
  <si>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</si>
  <si>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</si>
  <si>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</si>
  <si>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</si>
  <si>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</si>
  <si>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</si>
  <si>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</si>
  <si>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</si>
  <si>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</si>
  <si>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</si>
  <si>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</si>
  <si>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</si>
  <si>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</si>
  <si>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עמית א'</t>
  </si>
  <si>
    <t>עמית ב'</t>
  </si>
  <si>
    <t>עמית ג'</t>
  </si>
  <si>
    <t>סה"כ יתרות התחייבות להשקעה</t>
  </si>
  <si>
    <t>בישראל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</si>
  <si>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</si>
  <si>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</si>
  <si>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</si>
  <si>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</si>
  <si>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</si>
  <si>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</si>
  <si>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</si>
  <si>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</si>
  <si>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</si>
  <si>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</si>
  <si>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</si>
  <si>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</si>
  <si>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</si>
  <si>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>גורם 86</t>
  </si>
  <si>
    <t>גורם 89</t>
  </si>
  <si>
    <t>גורם 90</t>
  </si>
  <si>
    <t>Orbimed  II</t>
  </si>
  <si>
    <t>בחו"ל</t>
  </si>
  <si>
    <t>גורם 59</t>
  </si>
  <si>
    <t>פורוורד ריבית</t>
  </si>
  <si>
    <t>מובטחות משכנתא- גורם 01</t>
  </si>
  <si>
    <t>בבטחונות אחרים - גורם 80</t>
  </si>
  <si>
    <t>בבטחונות אחרים - גורם 28</t>
  </si>
  <si>
    <t>בבטחונות אחרים-גורם 28*</t>
  </si>
  <si>
    <t>בבטחונות אחרים - גורם 29</t>
  </si>
  <si>
    <t>בבטחונות אחרים-גורם 29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</si>
  <si>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</si>
  <si>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</si>
  <si>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</si>
  <si>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</si>
  <si>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</si>
  <si>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</si>
  <si>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</si>
  <si>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</si>
  <si>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</si>
  <si>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</si>
  <si>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</si>
  <si>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</si>
  <si>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</si>
  <si>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</si>
  <si>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</si>
  <si>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</si>
  <si>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</si>
  <si>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</si>
  <si>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</si>
  <si>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</si>
  <si>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</si>
  <si>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</si>
  <si>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</si>
  <si>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</si>
  <si>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</si>
  <si>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</si>
  <si>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86</t>
  </si>
  <si>
    <t>בבטחונות אחרים-גורם 65</t>
  </si>
  <si>
    <t>בבטחונות אחרים-גורם 84</t>
  </si>
  <si>
    <t>בבטחונות אחרים-גורם 92</t>
  </si>
  <si>
    <t>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</si>
</sst>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mmm\-yyyy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/>
    <xf numFmtId="43" fontId="25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3" fillId="0" borderId="0"/>
    <xf numFmtId="9" fontId="25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19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2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8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49" fontId="16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1" xfId="0" applyFont="1" applyFill="1" applyBorder="1" applyAlignment="1">
      <alignment horizontal="right"/>
    </xf>
    <xf numFmtId="0" fontId="28" fillId="0" borderId="31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1" xfId="0" applyNumberFormat="1" applyFont="1" applyFill="1" applyBorder="1" applyAlignment="1">
      <alignment horizontal="right"/>
    </xf>
    <xf numFmtId="10" fontId="28" fillId="0" borderId="31" xfId="0" applyNumberFormat="1" applyFont="1" applyFill="1" applyBorder="1" applyAlignment="1">
      <alignment horizontal="right"/>
    </xf>
    <xf numFmtId="2" fontId="28" fillId="0" borderId="31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1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 indent="2"/>
    </xf>
    <xf numFmtId="0" fontId="29" fillId="0" borderId="33" xfId="0" applyFont="1" applyFill="1" applyBorder="1" applyAlignment="1">
      <alignment horizontal="right" indent="3"/>
    </xf>
    <xf numFmtId="0" fontId="29" fillId="0" borderId="33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43" fontId="7" fillId="0" borderId="16" xfId="12" applyFont="1" applyBorder="1" applyAlignment="1">
      <alignment horizontal="right"/>
    </xf>
    <xf numFmtId="10" fontId="7" fillId="0" borderId="16" xfId="13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1"/>
    </xf>
    <xf numFmtId="0" fontId="29" fillId="0" borderId="0" xfId="14" applyNumberFormat="1" applyFont="1" applyFill="1" applyBorder="1" applyAlignment="1">
      <alignment horizontal="right"/>
    </xf>
    <xf numFmtId="4" fontId="29" fillId="0" borderId="0" xfId="14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2" fontId="29" fillId="0" borderId="0" xfId="14" applyNumberFormat="1" applyFont="1" applyFill="1" applyBorder="1" applyAlignment="1">
      <alignment horizontal="right"/>
    </xf>
    <xf numFmtId="49" fontId="29" fillId="0" borderId="0" xfId="14" applyNumberFormat="1" applyFont="1" applyFill="1" applyBorder="1" applyAlignment="1">
      <alignment horizontal="right"/>
    </xf>
    <xf numFmtId="0" fontId="29" fillId="0" borderId="33" xfId="14" applyFont="1" applyFill="1" applyBorder="1" applyAlignment="1">
      <alignment horizontal="right" indent="3"/>
    </xf>
    <xf numFmtId="49" fontId="30" fillId="0" borderId="0" xfId="0" applyNumberFormat="1" applyFont="1" applyFill="1" applyBorder="1" applyAlignment="1">
      <alignment horizontal="right"/>
    </xf>
    <xf numFmtId="0" fontId="7" fillId="2" borderId="34" xfId="0" applyFont="1" applyFill="1" applyBorder="1" applyAlignment="1">
      <alignment horizontal="right" vertical="top" wrapText="1" readingOrder="2"/>
    </xf>
    <xf numFmtId="43" fontId="7" fillId="2" borderId="0" xfId="20" applyFont="1" applyFill="1" applyBorder="1" applyAlignment="1">
      <alignment horizontal="right" wrapText="1"/>
    </xf>
    <xf numFmtId="49" fontId="7" fillId="2" borderId="0" xfId="0" applyNumberFormat="1" applyFont="1" applyFill="1" applyBorder="1" applyAlignment="1">
      <alignment horizontal="center" wrapText="1"/>
    </xf>
    <xf numFmtId="0" fontId="22" fillId="7" borderId="24" xfId="0" applyFont="1" applyFill="1" applyBorder="1" applyAlignment="1">
      <alignment horizontal="right"/>
    </xf>
    <xf numFmtId="43" fontId="22" fillId="0" borderId="24" xfId="20" applyFont="1" applyFill="1" applyBorder="1" applyAlignment="1">
      <alignment horizontal="right"/>
    </xf>
    <xf numFmtId="169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right"/>
    </xf>
    <xf numFmtId="43" fontId="3" fillId="0" borderId="24" xfId="20" applyFont="1" applyFill="1" applyBorder="1" applyAlignment="1">
      <alignment horizontal="right"/>
    </xf>
    <xf numFmtId="43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43" fontId="7" fillId="0" borderId="16" xfId="12" applyFont="1" applyFill="1" applyBorder="1" applyAlignment="1">
      <alignment horizontal="right"/>
    </xf>
    <xf numFmtId="2" fontId="7" fillId="0" borderId="16" xfId="7" applyNumberFormat="1" applyFont="1" applyFill="1" applyBorder="1" applyAlignment="1">
      <alignment horizontal="right"/>
    </xf>
    <xf numFmtId="168" fontId="7" fillId="0" borderId="16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43" fontId="10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right"/>
    </xf>
    <xf numFmtId="0" fontId="30" fillId="0" borderId="33" xfId="14" applyFont="1" applyFill="1" applyBorder="1" applyAlignment="1">
      <alignment horizontal="right" indent="1"/>
    </xf>
    <xf numFmtId="0" fontId="30" fillId="0" borderId="0" xfId="14" applyNumberFormat="1" applyFont="1" applyFill="1" applyBorder="1" applyAlignment="1">
      <alignment horizontal="right"/>
    </xf>
    <xf numFmtId="4" fontId="30" fillId="0" borderId="0" xfId="14" applyNumberFormat="1" applyFont="1" applyFill="1" applyBorder="1" applyAlignment="1">
      <alignment horizontal="right"/>
    </xf>
    <xf numFmtId="2" fontId="30" fillId="0" borderId="0" xfId="14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28" fillId="0" borderId="33" xfId="14" applyFont="1" applyFill="1" applyBorder="1" applyAlignment="1">
      <alignment horizontal="right" indent="2"/>
    </xf>
    <xf numFmtId="0" fontId="28" fillId="0" borderId="0" xfId="14" applyNumberFormat="1" applyFont="1" applyFill="1" applyBorder="1" applyAlignment="1">
      <alignment horizontal="right"/>
    </xf>
    <xf numFmtId="4" fontId="28" fillId="0" borderId="0" xfId="14" applyNumberFormat="1" applyFont="1" applyFill="1" applyBorder="1" applyAlignment="1">
      <alignment horizontal="right"/>
    </xf>
    <xf numFmtId="2" fontId="28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10" fontId="30" fillId="0" borderId="0" xfId="13" applyNumberFormat="1" applyFont="1" applyFill="1" applyBorder="1" applyAlignment="1">
      <alignment horizontal="right"/>
    </xf>
    <xf numFmtId="14" fontId="0" fillId="0" borderId="0" xfId="0" applyNumberFormat="1" applyFill="1" applyBorder="1" applyAlignment="1">
      <alignment readingOrder="1"/>
    </xf>
    <xf numFmtId="10" fontId="29" fillId="0" borderId="0" xfId="13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2" fontId="28" fillId="0" borderId="0" xfId="13" applyNumberFormat="1" applyFont="1" applyFill="1" applyBorder="1" applyAlignment="1">
      <alignment horizontal="right"/>
    </xf>
    <xf numFmtId="10" fontId="28" fillId="0" borderId="0" xfId="21" applyNumberFormat="1" applyFont="1" applyFill="1" applyBorder="1" applyAlignment="1">
      <alignment horizontal="right"/>
    </xf>
    <xf numFmtId="10" fontId="29" fillId="0" borderId="0" xfId="21" applyNumberFormat="1" applyFont="1" applyFill="1" applyBorder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9" fillId="2" borderId="19" xfId="7" applyFont="1" applyFill="1" applyBorder="1" applyAlignment="1">
      <alignment horizontal="center" vertical="center" wrapText="1"/>
    </xf>
    <xf numFmtId="0" fontId="9" fillId="2" borderId="20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 readingOrder="2"/>
    </xf>
    <xf numFmtId="0" fontId="9" fillId="2" borderId="27" xfId="0" applyFont="1" applyFill="1" applyBorder="1" applyAlignment="1">
      <alignment horizontal="center" vertical="center" wrapText="1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17" fillId="0" borderId="24" xfId="0" applyFont="1" applyBorder="1" applyAlignment="1">
      <alignment horizontal="center" readingOrder="2"/>
    </xf>
    <xf numFmtId="0" fontId="17" fillId="0" borderId="25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31" fillId="0" borderId="0" xfId="24" applyFont="1" applyFill="1"/>
    <xf numFmtId="0" fontId="31" fillId="0" borderId="0" xfId="24" applyFont="1" applyAlignment="1">
      <alignment horizontal="right" wrapText="1"/>
    </xf>
  </cellXfs>
  <cellStyles count="25">
    <cellStyle name="Comma" xfId="12" builtinId="3"/>
    <cellStyle name="Comma 2" xfId="1"/>
    <cellStyle name="Comma 2 2" xfId="15"/>
    <cellStyle name="Comma 3" xfId="20"/>
    <cellStyle name="Comma 4" xfId="23"/>
    <cellStyle name="Currency [0] _1" xfId="2"/>
    <cellStyle name="Hyperlink 2" xfId="3"/>
    <cellStyle name="Normal" xfId="0" builtinId="0"/>
    <cellStyle name="Normal 11" xfId="4"/>
    <cellStyle name="Normal 11 2" xfId="16"/>
    <cellStyle name="Normal 15" xfId="24"/>
    <cellStyle name="Normal 2" xfId="5"/>
    <cellStyle name="Normal 2 2" xfId="17"/>
    <cellStyle name="Normal 3" xfId="6"/>
    <cellStyle name="Normal 3 2" xfId="18"/>
    <cellStyle name="Normal 4" xfId="14"/>
    <cellStyle name="Normal 5" xfId="22"/>
    <cellStyle name="Normal_2007-16618" xfId="7"/>
    <cellStyle name="Percent" xfId="13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kefet/&#1492;&#1504;&#1492;&#1500;&#1514;%20&#1495;&#1513;&#1489;&#1493;&#1504;&#1493;&#1514;/&#1491;&#1497;&#1493;&#1493;&#1495;%20&#1499;&#1505;&#1508;&#1497;/&#1512;&#1513;&#1497;&#1502;&#1493;&#1514;%20&#1504;&#1499;&#1505;&#1497;&#1501;/2016/09-16/&#1497;&#1493;&#1494;&#1502;&#1492;%2009-16/520032566_p4144_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1725890.3113599995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J66"/>
  <sheetViews>
    <sheetView rightToLeft="1" tabSelected="1" zoomScaleNormal="100" workbookViewId="0">
      <selection activeCell="A5" sqref="A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163</v>
      </c>
      <c r="C1" s="81" t="s" vm="1">
        <v>219</v>
      </c>
    </row>
    <row r="2" spans="1:36">
      <c r="B2" s="57" t="s">
        <v>162</v>
      </c>
      <c r="C2" s="81" t="s">
        <v>220</v>
      </c>
    </row>
    <row r="3" spans="1:36">
      <c r="B3" s="57" t="s">
        <v>164</v>
      </c>
      <c r="C3" s="81" t="s">
        <v>221</v>
      </c>
    </row>
    <row r="4" spans="1:36">
      <c r="B4" s="57" t="s">
        <v>165</v>
      </c>
      <c r="C4" s="81">
        <v>414</v>
      </c>
    </row>
    <row r="6" spans="1:36" ht="26.25" customHeight="1">
      <c r="B6" s="178" t="s">
        <v>175</v>
      </c>
      <c r="C6" s="179"/>
      <c r="D6" s="180"/>
    </row>
    <row r="7" spans="1:36" s="10" customFormat="1">
      <c r="B7" s="22"/>
      <c r="C7" s="23" t="s">
        <v>129</v>
      </c>
      <c r="D7" s="24" t="s">
        <v>128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/>
    </row>
    <row r="8" spans="1:36" s="10" customFormat="1">
      <c r="B8" s="22"/>
      <c r="C8" s="25" t="s">
        <v>23</v>
      </c>
      <c r="D8" s="26" t="s">
        <v>20</v>
      </c>
      <c r="AJ8" s="37"/>
    </row>
    <row r="9" spans="1:36" s="11" customFormat="1" ht="18" customHeight="1">
      <c r="B9" s="36"/>
      <c r="C9" s="19" t="s">
        <v>1</v>
      </c>
      <c r="D9" s="27" t="s">
        <v>2</v>
      </c>
      <c r="AJ9" s="37"/>
    </row>
    <row r="10" spans="1:36" s="11" customFormat="1" ht="18" customHeight="1">
      <c r="B10" s="69" t="s">
        <v>174</v>
      </c>
      <c r="C10" s="117">
        <f>C11+C12+C23+C33+C35</f>
        <v>1725890.3113599995</v>
      </c>
      <c r="D10" s="118">
        <f>C10/$C$42</f>
        <v>1</v>
      </c>
      <c r="AJ10" s="68"/>
    </row>
    <row r="11" spans="1:36">
      <c r="A11" s="45" t="s">
        <v>144</v>
      </c>
      <c r="B11" s="28" t="s">
        <v>176</v>
      </c>
      <c r="C11" s="147">
        <f>מזומנים!J10</f>
        <v>74888.186539999995</v>
      </c>
      <c r="D11" s="118">
        <f t="shared" ref="D11:D13" si="0">C11/$C$42</f>
        <v>4.3391046375935792E-2</v>
      </c>
    </row>
    <row r="12" spans="1:36">
      <c r="B12" s="28" t="s">
        <v>177</v>
      </c>
      <c r="C12" s="117">
        <f>SUM(C13:C22)</f>
        <v>914617.88884999987</v>
      </c>
      <c r="D12" s="118">
        <f t="shared" si="0"/>
        <v>0.52993975505273105</v>
      </c>
    </row>
    <row r="13" spans="1:36">
      <c r="A13" s="55" t="s">
        <v>144</v>
      </c>
      <c r="B13" s="29" t="s">
        <v>85</v>
      </c>
      <c r="C13" s="117" vm="2">
        <v>329700.46532999992</v>
      </c>
      <c r="D13" s="118">
        <f t="shared" si="0"/>
        <v>0.1910321085644176</v>
      </c>
    </row>
    <row r="14" spans="1:36">
      <c r="A14" s="55" t="s">
        <v>144</v>
      </c>
      <c r="B14" s="29" t="s">
        <v>86</v>
      </c>
      <c r="C14" s="117" t="s" vm="3">
        <v>1663</v>
      </c>
      <c r="D14" s="118" t="s" vm="4">
        <v>1663</v>
      </c>
    </row>
    <row r="15" spans="1:36">
      <c r="A15" s="55" t="s">
        <v>144</v>
      </c>
      <c r="B15" s="29" t="s">
        <v>87</v>
      </c>
      <c r="C15" s="117" vm="5">
        <v>366072.67540999991</v>
      </c>
      <c r="D15" s="118">
        <f t="shared" ref="D15:D21" si="1">C15/$C$42</f>
        <v>0.21210657073654646</v>
      </c>
    </row>
    <row r="16" spans="1:36">
      <c r="A16" s="55" t="s">
        <v>144</v>
      </c>
      <c r="B16" s="29" t="s">
        <v>88</v>
      </c>
      <c r="C16" s="117" vm="6">
        <v>149809.80247999995</v>
      </c>
      <c r="D16" s="118">
        <f t="shared" si="1"/>
        <v>8.6801462117224601E-2</v>
      </c>
    </row>
    <row r="17" spans="1:4">
      <c r="A17" s="55" t="s">
        <v>144</v>
      </c>
      <c r="B17" s="29" t="s">
        <v>89</v>
      </c>
      <c r="C17" s="117" vm="7">
        <v>51208.657840000007</v>
      </c>
      <c r="D17" s="118">
        <f t="shared" si="1"/>
        <v>2.9670864656310428E-2</v>
      </c>
    </row>
    <row r="18" spans="1:4">
      <c r="A18" s="55" t="s">
        <v>144</v>
      </c>
      <c r="B18" s="29" t="s">
        <v>90</v>
      </c>
      <c r="C18" s="117" vm="8">
        <v>16459.68808</v>
      </c>
      <c r="D18" s="118">
        <f t="shared" si="1"/>
        <v>9.5369259399977653E-3</v>
      </c>
    </row>
    <row r="19" spans="1:4">
      <c r="A19" s="55" t="s">
        <v>144</v>
      </c>
      <c r="B19" s="29" t="s">
        <v>91</v>
      </c>
      <c r="C19" s="117" vm="9">
        <v>37.0931</v>
      </c>
      <c r="D19" s="118">
        <f t="shared" si="1"/>
        <v>2.1492153792074236E-5</v>
      </c>
    </row>
    <row r="20" spans="1:4">
      <c r="A20" s="55" t="s">
        <v>144</v>
      </c>
      <c r="B20" s="29" t="s">
        <v>92</v>
      </c>
      <c r="C20" s="117" vm="10">
        <v>308.93480999999997</v>
      </c>
      <c r="D20" s="118">
        <f t="shared" si="1"/>
        <v>1.7900025741297528E-4</v>
      </c>
    </row>
    <row r="21" spans="1:4">
      <c r="A21" s="55" t="s">
        <v>144</v>
      </c>
      <c r="B21" s="29" t="s">
        <v>93</v>
      </c>
      <c r="C21" s="117" vm="11">
        <v>1020.5718000000001</v>
      </c>
      <c r="D21" s="118">
        <f t="shared" si="1"/>
        <v>5.9133062702912485E-4</v>
      </c>
    </row>
    <row r="22" spans="1:4">
      <c r="A22" s="55" t="s">
        <v>144</v>
      </c>
      <c r="B22" s="29" t="s">
        <v>94</v>
      </c>
      <c r="C22" s="117" t="s" vm="12">
        <v>1663</v>
      </c>
      <c r="D22" s="118" t="s" vm="13">
        <v>1663</v>
      </c>
    </row>
    <row r="23" spans="1:4">
      <c r="B23" s="28" t="s">
        <v>178</v>
      </c>
      <c r="C23" s="117">
        <f>SUM(C24:C32)</f>
        <v>670436.46973999951</v>
      </c>
      <c r="D23" s="118">
        <f t="shared" ref="D23:D24" si="2">C23/$C$42</f>
        <v>0.38845833094207266</v>
      </c>
    </row>
    <row r="24" spans="1:4">
      <c r="A24" s="55" t="s">
        <v>144</v>
      </c>
      <c r="B24" s="29" t="s">
        <v>95</v>
      </c>
      <c r="C24" s="117" vm="14">
        <v>648317.22315999959</v>
      </c>
      <c r="D24" s="118">
        <f t="shared" si="2"/>
        <v>0.37564219399848559</v>
      </c>
    </row>
    <row r="25" spans="1:4">
      <c r="A25" s="55" t="s">
        <v>144</v>
      </c>
      <c r="B25" s="29" t="s">
        <v>96</v>
      </c>
      <c r="C25" s="117" t="s" vm="15">
        <v>1663</v>
      </c>
      <c r="D25" s="118" t="s" vm="16">
        <v>1663</v>
      </c>
    </row>
    <row r="26" spans="1:4">
      <c r="A26" s="55" t="s">
        <v>144</v>
      </c>
      <c r="B26" s="29" t="s">
        <v>87</v>
      </c>
      <c r="C26" s="117" vm="17">
        <v>20359.697680000001</v>
      </c>
      <c r="D26" s="118">
        <f t="shared" ref="D26:D29" si="3">C26/$C$42</f>
        <v>1.1796634783792595E-2</v>
      </c>
    </row>
    <row r="27" spans="1:4">
      <c r="A27" s="55" t="s">
        <v>144</v>
      </c>
      <c r="B27" s="29" t="s">
        <v>97</v>
      </c>
      <c r="C27" s="117" vm="18">
        <v>307.82297</v>
      </c>
      <c r="D27" s="118">
        <f t="shared" si="3"/>
        <v>1.7835604497798928E-4</v>
      </c>
    </row>
    <row r="28" spans="1:4">
      <c r="A28" s="55" t="s">
        <v>144</v>
      </c>
      <c r="B28" s="29" t="s">
        <v>98</v>
      </c>
      <c r="C28" s="117" vm="19">
        <v>1103.7029199999999</v>
      </c>
      <c r="D28" s="118">
        <f t="shared" si="3"/>
        <v>6.3949772053027135E-4</v>
      </c>
    </row>
    <row r="29" spans="1:4">
      <c r="A29" s="55" t="s">
        <v>144</v>
      </c>
      <c r="B29" s="29" t="s">
        <v>99</v>
      </c>
      <c r="C29" s="117" vm="20">
        <v>4.5711500000000003</v>
      </c>
      <c r="D29" s="118">
        <f t="shared" si="3"/>
        <v>2.6485750397416274E-6</v>
      </c>
    </row>
    <row r="30" spans="1:4">
      <c r="A30" s="55" t="s">
        <v>144</v>
      </c>
      <c r="B30" s="29" t="s">
        <v>203</v>
      </c>
      <c r="C30" s="117" t="s" vm="21">
        <v>1663</v>
      </c>
      <c r="D30" s="118" t="s" vm="22">
        <v>1663</v>
      </c>
    </row>
    <row r="31" spans="1:4">
      <c r="A31" s="55" t="s">
        <v>144</v>
      </c>
      <c r="B31" s="29" t="s">
        <v>124</v>
      </c>
      <c r="C31" s="117" vm="23">
        <v>343.45186000000001</v>
      </c>
      <c r="D31" s="118">
        <f>C31/$C$42</f>
        <v>1.9899981924654316E-4</v>
      </c>
    </row>
    <row r="32" spans="1:4">
      <c r="A32" s="55" t="s">
        <v>144</v>
      </c>
      <c r="B32" s="29" t="s">
        <v>100</v>
      </c>
      <c r="C32" s="117" t="s" vm="24">
        <v>1663</v>
      </c>
      <c r="D32" s="118" t="s" vm="25">
        <v>1663</v>
      </c>
    </row>
    <row r="33" spans="1:4">
      <c r="A33" s="55" t="s">
        <v>144</v>
      </c>
      <c r="B33" s="28" t="s">
        <v>179</v>
      </c>
      <c r="C33" s="147">
        <f>הלוואות!M10</f>
        <v>63602.765810000004</v>
      </c>
      <c r="D33" s="118">
        <f>C33/$C$42</f>
        <v>3.6852148361549757E-2</v>
      </c>
    </row>
    <row r="34" spans="1:4">
      <c r="A34" s="55" t="s">
        <v>144</v>
      </c>
      <c r="B34" s="28" t="s">
        <v>180</v>
      </c>
      <c r="C34" s="117" t="s" vm="26">
        <v>1663</v>
      </c>
      <c r="D34" s="118" t="s" vm="27">
        <v>1663</v>
      </c>
    </row>
    <row r="35" spans="1:4">
      <c r="A35" s="55" t="s">
        <v>144</v>
      </c>
      <c r="B35" s="28" t="s">
        <v>181</v>
      </c>
      <c r="C35" s="117" vm="28">
        <v>2345.0004199999998</v>
      </c>
      <c r="D35" s="118">
        <f>C35/$C$42</f>
        <v>1.3587192677106707E-3</v>
      </c>
    </row>
    <row r="36" spans="1:4">
      <c r="A36" s="55" t="s">
        <v>144</v>
      </c>
      <c r="B36" s="56" t="s">
        <v>182</v>
      </c>
      <c r="C36" s="117" t="s" vm="29">
        <v>1663</v>
      </c>
      <c r="D36" s="118" t="s" vm="30">
        <v>1663</v>
      </c>
    </row>
    <row r="37" spans="1:4">
      <c r="A37" s="55" t="s">
        <v>144</v>
      </c>
      <c r="B37" s="28" t="s">
        <v>183</v>
      </c>
      <c r="C37" s="117"/>
      <c r="D37" s="118"/>
    </row>
    <row r="38" spans="1:4">
      <c r="A38" s="55"/>
      <c r="B38" s="70" t="s">
        <v>185</v>
      </c>
      <c r="C38" s="117">
        <v>0</v>
      </c>
      <c r="D38" s="118">
        <f>C38/$C$42</f>
        <v>0</v>
      </c>
    </row>
    <row r="39" spans="1:4">
      <c r="A39" s="55" t="s">
        <v>144</v>
      </c>
      <c r="B39" s="71" t="s">
        <v>187</v>
      </c>
      <c r="C39" s="117" t="s" vm="31">
        <v>1663</v>
      </c>
      <c r="D39" s="118" t="s" vm="32">
        <v>1663</v>
      </c>
    </row>
    <row r="40" spans="1:4">
      <c r="A40" s="55" t="s">
        <v>144</v>
      </c>
      <c r="B40" s="71" t="s">
        <v>186</v>
      </c>
      <c r="C40" s="117" t="s" vm="33">
        <v>1663</v>
      </c>
      <c r="D40" s="118" t="s" vm="34">
        <v>1663</v>
      </c>
    </row>
    <row r="41" spans="1:4">
      <c r="A41" s="55" t="s">
        <v>144</v>
      </c>
      <c r="B41" s="71" t="s">
        <v>188</v>
      </c>
      <c r="C41" s="117" t="s" vm="35">
        <v>1663</v>
      </c>
      <c r="D41" s="118" t="s" vm="36">
        <v>1663</v>
      </c>
    </row>
    <row r="42" spans="1:4">
      <c r="B42" s="71" t="s">
        <v>101</v>
      </c>
      <c r="C42" s="117">
        <f>C10</f>
        <v>1725890.3113599995</v>
      </c>
      <c r="D42" s="118">
        <f>C42/$C$42</f>
        <v>1</v>
      </c>
    </row>
    <row r="43" spans="1:4">
      <c r="A43" s="55" t="s">
        <v>144</v>
      </c>
      <c r="B43" s="71" t="s">
        <v>184</v>
      </c>
      <c r="C43" s="147">
        <f>'יתרת התחייבות להשקעה'!C10</f>
        <v>17596.321549614433</v>
      </c>
      <c r="D43" s="118"/>
    </row>
    <row r="44" spans="1:4">
      <c r="B44" s="6"/>
    </row>
    <row r="45" spans="1:4">
      <c r="C45" s="65" t="s">
        <v>170</v>
      </c>
      <c r="D45" s="35" t="s">
        <v>123</v>
      </c>
    </row>
    <row r="46" spans="1:4">
      <c r="C46" s="65" t="s">
        <v>1</v>
      </c>
      <c r="D46" s="65" t="s">
        <v>2</v>
      </c>
    </row>
    <row r="47" spans="1:4">
      <c r="B47" s="113"/>
      <c r="C47" s="148" t="s">
        <v>153</v>
      </c>
      <c r="D47" s="149">
        <v>2.8611</v>
      </c>
    </row>
    <row r="48" spans="1:4">
      <c r="B48" s="113"/>
      <c r="C48" s="148" t="s">
        <v>160</v>
      </c>
      <c r="D48" s="149">
        <v>1.1527000000000001</v>
      </c>
    </row>
    <row r="49" spans="3:4">
      <c r="C49" s="148" t="s">
        <v>157</v>
      </c>
      <c r="D49" s="149">
        <v>2.8552</v>
      </c>
    </row>
    <row r="50" spans="3:4">
      <c r="C50" s="148" t="s">
        <v>1287</v>
      </c>
      <c r="D50" s="149">
        <v>3.8805000000000001</v>
      </c>
    </row>
    <row r="51" spans="3:4">
      <c r="C51" s="148" t="s">
        <v>151</v>
      </c>
      <c r="D51" s="149">
        <v>4.2030000000000003</v>
      </c>
    </row>
    <row r="52" spans="3:4">
      <c r="C52" s="148" t="s">
        <v>152</v>
      </c>
      <c r="D52" s="149">
        <v>4.8716999999999997</v>
      </c>
    </row>
    <row r="53" spans="3:4">
      <c r="C53" s="148" t="s">
        <v>154</v>
      </c>
      <c r="D53" s="149">
        <v>0.48470000000000002</v>
      </c>
    </row>
    <row r="54" spans="3:4">
      <c r="C54" s="148" t="s">
        <v>158</v>
      </c>
      <c r="D54" s="149">
        <v>3.7198000000000002</v>
      </c>
    </row>
    <row r="55" spans="3:4">
      <c r="C55" s="148" t="s">
        <v>159</v>
      </c>
      <c r="D55" s="149">
        <v>0.1915</v>
      </c>
    </row>
    <row r="56" spans="3:4">
      <c r="C56" s="148" t="s">
        <v>156</v>
      </c>
      <c r="D56" s="149">
        <v>0.56399999999999995</v>
      </c>
    </row>
    <row r="57" spans="3:4">
      <c r="C57" s="148" t="s">
        <v>1664</v>
      </c>
      <c r="D57" s="149">
        <v>2.7281</v>
      </c>
    </row>
    <row r="58" spans="3:4">
      <c r="C58" s="148" t="s">
        <v>155</v>
      </c>
      <c r="D58" s="149">
        <v>0.43730000000000002</v>
      </c>
    </row>
    <row r="59" spans="3:4">
      <c r="C59" s="148" t="s">
        <v>149</v>
      </c>
      <c r="D59" s="149">
        <v>3.758</v>
      </c>
    </row>
    <row r="60" spans="3:4">
      <c r="C60" s="148" t="s">
        <v>161</v>
      </c>
      <c r="D60" s="149">
        <v>0.26779999999999998</v>
      </c>
    </row>
    <row r="61" spans="3:4">
      <c r="C61" s="148" t="s">
        <v>1703</v>
      </c>
      <c r="D61" s="149">
        <v>0.46739999999999998</v>
      </c>
    </row>
    <row r="62" spans="3:4">
      <c r="C62" s="148" t="s">
        <v>150</v>
      </c>
      <c r="D62" s="149">
        <v>1</v>
      </c>
    </row>
    <row r="65" spans="2:2">
      <c r="B65" s="113" t="s">
        <v>1704</v>
      </c>
    </row>
    <row r="66" spans="2:2">
      <c r="B66" s="113" t="s">
        <v>131</v>
      </c>
    </row>
  </sheetData>
  <sheetProtection password="CC23" sheet="1" objects="1" scenarios="1"/>
  <mergeCells count="1">
    <mergeCell ref="B6:D6"/>
  </mergeCells>
  <phoneticPr fontId="5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gridLines="1"/>
  <pageMargins left="0" right="0" top="0.51181102362204722" bottom="0.51181102362204722" header="0" footer="0.23622047244094491"/>
  <pageSetup paperSize="9" fitToHeight="100" pageOrder="overThenDown" orientation="portrait" r:id="rId1"/>
  <headerFooter alignWithMargins="0">
    <oddHeader>&amp;L&amp;D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1.28515625" style="2" bestFit="1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81" t="s" vm="1">
        <v>219</v>
      </c>
    </row>
    <row r="2" spans="2:60">
      <c r="B2" s="57" t="s">
        <v>162</v>
      </c>
      <c r="C2" s="81" t="s">
        <v>220</v>
      </c>
    </row>
    <row r="3" spans="2:60">
      <c r="B3" s="57" t="s">
        <v>164</v>
      </c>
      <c r="C3" s="81" t="s">
        <v>221</v>
      </c>
    </row>
    <row r="4" spans="2:60">
      <c r="B4" s="57" t="s">
        <v>165</v>
      </c>
      <c r="C4" s="81">
        <v>414</v>
      </c>
    </row>
    <row r="6" spans="2:60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3"/>
    </row>
    <row r="7" spans="2:60" ht="26.25" customHeight="1">
      <c r="B7" s="191" t="s">
        <v>112</v>
      </c>
      <c r="C7" s="192"/>
      <c r="D7" s="192"/>
      <c r="E7" s="192"/>
      <c r="F7" s="192"/>
      <c r="G7" s="192"/>
      <c r="H7" s="192"/>
      <c r="I7" s="192"/>
      <c r="J7" s="192"/>
      <c r="K7" s="192"/>
      <c r="L7" s="193"/>
      <c r="BH7" s="3"/>
    </row>
    <row r="8" spans="2:60" s="3" customFormat="1" ht="78.75">
      <c r="B8" s="22" t="s">
        <v>135</v>
      </c>
      <c r="C8" s="30" t="s">
        <v>56</v>
      </c>
      <c r="D8" s="73" t="s">
        <v>138</v>
      </c>
      <c r="E8" s="73" t="s">
        <v>78</v>
      </c>
      <c r="F8" s="30" t="s">
        <v>121</v>
      </c>
      <c r="G8" s="30" t="s">
        <v>0</v>
      </c>
      <c r="H8" s="30" t="s">
        <v>125</v>
      </c>
      <c r="I8" s="30" t="s">
        <v>74</v>
      </c>
      <c r="J8" s="30" t="s">
        <v>71</v>
      </c>
      <c r="K8" s="73" t="s">
        <v>166</v>
      </c>
      <c r="L8" s="31" t="s">
        <v>168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75</v>
      </c>
      <c r="I9" s="16" t="s">
        <v>23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7" t="s">
        <v>59</v>
      </c>
      <c r="C11" s="122"/>
      <c r="D11" s="122"/>
      <c r="E11" s="122"/>
      <c r="F11" s="122"/>
      <c r="G11" s="123"/>
      <c r="H11" s="125"/>
      <c r="I11" s="123">
        <v>37.0931</v>
      </c>
      <c r="J11" s="122"/>
      <c r="K11" s="124">
        <v>1</v>
      </c>
      <c r="L11" s="124">
        <f>I11/'סכום נכסי הקרן'!$C$42</f>
        <v>2.1492153792074236E-5</v>
      </c>
      <c r="BC11" s="126"/>
      <c r="BD11" s="3"/>
      <c r="BE11" s="126"/>
      <c r="BG11" s="126"/>
    </row>
    <row r="12" spans="2:60" s="4" customFormat="1" ht="18" customHeight="1">
      <c r="B12" s="128" t="s">
        <v>30</v>
      </c>
      <c r="C12" s="122"/>
      <c r="D12" s="122"/>
      <c r="E12" s="122"/>
      <c r="F12" s="122"/>
      <c r="G12" s="123"/>
      <c r="H12" s="125"/>
      <c r="I12" s="123">
        <v>37.0931</v>
      </c>
      <c r="J12" s="122"/>
      <c r="K12" s="124">
        <v>1</v>
      </c>
      <c r="L12" s="124">
        <f>I12/'סכום נכסי הקרן'!$C$42</f>
        <v>2.1492153792074236E-5</v>
      </c>
      <c r="BC12" s="126"/>
      <c r="BD12" s="3"/>
      <c r="BE12" s="126"/>
      <c r="BG12" s="126"/>
    </row>
    <row r="13" spans="2:60">
      <c r="B13" s="104" t="s">
        <v>1425</v>
      </c>
      <c r="C13" s="85"/>
      <c r="D13" s="85"/>
      <c r="E13" s="85"/>
      <c r="F13" s="85"/>
      <c r="G13" s="94"/>
      <c r="H13" s="96"/>
      <c r="I13" s="94">
        <v>37.0931</v>
      </c>
      <c r="J13" s="85"/>
      <c r="K13" s="95">
        <v>1</v>
      </c>
      <c r="L13" s="95">
        <f>I13/'סכום נכסי הקרן'!$C$42</f>
        <v>2.1492153792074236E-5</v>
      </c>
      <c r="BD13" s="3"/>
    </row>
    <row r="14" spans="2:60" ht="20.25">
      <c r="B14" s="90" t="s">
        <v>1426</v>
      </c>
      <c r="C14" s="87" t="s">
        <v>1427</v>
      </c>
      <c r="D14" s="100" t="s">
        <v>139</v>
      </c>
      <c r="E14" s="100" t="s">
        <v>930</v>
      </c>
      <c r="F14" s="100" t="s">
        <v>150</v>
      </c>
      <c r="G14" s="97">
        <v>10396</v>
      </c>
      <c r="H14" s="99">
        <v>116</v>
      </c>
      <c r="I14" s="97">
        <v>12.05936</v>
      </c>
      <c r="J14" s="98">
        <v>1.6147490770643501E-3</v>
      </c>
      <c r="K14" s="98">
        <v>0.32511060008465187</v>
      </c>
      <c r="L14" s="98">
        <f>I14/'סכום נכסי הקרן'!$C$42</f>
        <v>6.9873270164528812E-6</v>
      </c>
      <c r="BD14" s="4"/>
    </row>
    <row r="15" spans="2:60">
      <c r="B15" s="90" t="s">
        <v>1428</v>
      </c>
      <c r="C15" s="87" t="s">
        <v>1429</v>
      </c>
      <c r="D15" s="100" t="s">
        <v>139</v>
      </c>
      <c r="E15" s="100" t="s">
        <v>916</v>
      </c>
      <c r="F15" s="100" t="s">
        <v>150</v>
      </c>
      <c r="G15" s="97">
        <v>784.23</v>
      </c>
      <c r="H15" s="99">
        <v>2907</v>
      </c>
      <c r="I15" s="97">
        <v>22.79757</v>
      </c>
      <c r="J15" s="98">
        <v>2.6119755931842102E-4</v>
      </c>
      <c r="K15" s="98">
        <v>0.61460406382858268</v>
      </c>
      <c r="L15" s="98">
        <f>I15/'סכום נכסי הקרן'!$C$42</f>
        <v>1.3209165061037711E-5</v>
      </c>
    </row>
    <row r="16" spans="2:60">
      <c r="B16" s="90" t="s">
        <v>1430</v>
      </c>
      <c r="C16" s="87" t="s">
        <v>1431</v>
      </c>
      <c r="D16" s="100" t="s">
        <v>139</v>
      </c>
      <c r="E16" s="100" t="s">
        <v>874</v>
      </c>
      <c r="F16" s="100" t="s">
        <v>150</v>
      </c>
      <c r="G16" s="97">
        <v>60437</v>
      </c>
      <c r="H16" s="99">
        <v>3.7</v>
      </c>
      <c r="I16" s="97">
        <v>2.23617</v>
      </c>
      <c r="J16" s="98">
        <v>1.7139170506912443E-3</v>
      </c>
      <c r="K16" s="98">
        <v>6.0285336086765465E-2</v>
      </c>
      <c r="L16" s="98">
        <f>I16/'סכום נכסי הקרן'!$C$42</f>
        <v>1.2956617145836463E-6</v>
      </c>
    </row>
    <row r="17" spans="2:56">
      <c r="B17" s="86"/>
      <c r="C17" s="87"/>
      <c r="D17" s="87"/>
      <c r="E17" s="87"/>
      <c r="F17" s="87"/>
      <c r="G17" s="97"/>
      <c r="H17" s="99"/>
      <c r="I17" s="87"/>
      <c r="J17" s="87"/>
      <c r="K17" s="98"/>
      <c r="L17" s="87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13" t="s">
        <v>1704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13" t="s">
        <v>131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>
      <pane ySplit="10" topLeftCell="A11" activePane="bottomLeft" state="frozen"/>
      <selection activeCell="I7" sqref="I7"/>
      <selection pane="bottomLeft" activeCell="B7" sqref="B7:L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31.28515625" style="2" bestFit="1" customWidth="1"/>
    <col min="4" max="4" width="6.42578125" style="2" bestFit="1" customWidth="1"/>
    <col min="5" max="5" width="5.28515625" style="2" bestFit="1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163</v>
      </c>
      <c r="C1" s="81" t="s" vm="1">
        <v>219</v>
      </c>
    </row>
    <row r="2" spans="2:61">
      <c r="B2" s="57" t="s">
        <v>162</v>
      </c>
      <c r="C2" s="81" t="s">
        <v>220</v>
      </c>
    </row>
    <row r="3" spans="2:61">
      <c r="B3" s="57" t="s">
        <v>164</v>
      </c>
      <c r="C3" s="81" t="s">
        <v>221</v>
      </c>
    </row>
    <row r="4" spans="2:61">
      <c r="B4" s="57" t="s">
        <v>165</v>
      </c>
      <c r="C4" s="81">
        <v>414</v>
      </c>
    </row>
    <row r="6" spans="2:61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3"/>
    </row>
    <row r="7" spans="2:61" ht="26.25" customHeight="1">
      <c r="B7" s="191" t="s">
        <v>113</v>
      </c>
      <c r="C7" s="192"/>
      <c r="D7" s="192"/>
      <c r="E7" s="192"/>
      <c r="F7" s="192"/>
      <c r="G7" s="192"/>
      <c r="H7" s="192"/>
      <c r="I7" s="192"/>
      <c r="J7" s="192"/>
      <c r="K7" s="192"/>
      <c r="L7" s="193"/>
      <c r="BI7" s="3"/>
    </row>
    <row r="8" spans="2:61" s="3" customFormat="1" ht="78.75">
      <c r="B8" s="22" t="s">
        <v>135</v>
      </c>
      <c r="C8" s="30" t="s">
        <v>56</v>
      </c>
      <c r="D8" s="73" t="s">
        <v>138</v>
      </c>
      <c r="E8" s="73" t="s">
        <v>78</v>
      </c>
      <c r="F8" s="30" t="s">
        <v>121</v>
      </c>
      <c r="G8" s="30" t="s">
        <v>0</v>
      </c>
      <c r="H8" s="30" t="s">
        <v>125</v>
      </c>
      <c r="I8" s="30" t="s">
        <v>74</v>
      </c>
      <c r="J8" s="30" t="s">
        <v>71</v>
      </c>
      <c r="K8" s="73" t="s">
        <v>166</v>
      </c>
      <c r="L8" s="31" t="s">
        <v>168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</v>
      </c>
      <c r="H9" s="16" t="s">
        <v>75</v>
      </c>
      <c r="I9" s="16" t="s">
        <v>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4" t="s">
        <v>61</v>
      </c>
      <c r="C11" s="85"/>
      <c r="D11" s="85"/>
      <c r="E11" s="85"/>
      <c r="F11" s="85"/>
      <c r="G11" s="94"/>
      <c r="H11" s="96"/>
      <c r="I11" s="94">
        <v>308.93480999999997</v>
      </c>
      <c r="J11" s="85"/>
      <c r="K11" s="95">
        <v>1</v>
      </c>
      <c r="L11" s="95">
        <f>I11/'סכום נכסי הקרן'!$C$42</f>
        <v>1.7900025741297528E-4</v>
      </c>
      <c r="BD11" s="1"/>
      <c r="BE11" s="3"/>
      <c r="BF11" s="1"/>
      <c r="BH11" s="1"/>
    </row>
    <row r="12" spans="2:61" s="126" customFormat="1">
      <c r="B12" s="129" t="s">
        <v>215</v>
      </c>
      <c r="C12" s="122"/>
      <c r="D12" s="122"/>
      <c r="E12" s="122"/>
      <c r="F12" s="122"/>
      <c r="G12" s="123"/>
      <c r="H12" s="125"/>
      <c r="I12" s="123">
        <v>-99.11</v>
      </c>
      <c r="J12" s="122"/>
      <c r="K12" s="124">
        <v>-0.32081201856145641</v>
      </c>
      <c r="L12" s="124">
        <f>I12/'סכום נכסי הקרן'!$C$42</f>
        <v>-5.7425433903676904E-5</v>
      </c>
      <c r="BE12" s="3"/>
    </row>
    <row r="13" spans="2:61" ht="20.25">
      <c r="B13" s="109" t="s">
        <v>209</v>
      </c>
      <c r="C13" s="85"/>
      <c r="D13" s="85"/>
      <c r="E13" s="85"/>
      <c r="F13" s="85"/>
      <c r="G13" s="94"/>
      <c r="H13" s="96"/>
      <c r="I13" s="94">
        <v>-99.11</v>
      </c>
      <c r="J13" s="85"/>
      <c r="K13" s="95">
        <v>-0.32081201856145641</v>
      </c>
      <c r="L13" s="95">
        <f>I13/'סכום נכסי הקרן'!$C$42</f>
        <v>-5.7425433903676904E-5</v>
      </c>
      <c r="BE13" s="4"/>
    </row>
    <row r="14" spans="2:61" s="152" customFormat="1">
      <c r="B14" s="110" t="s">
        <v>1432</v>
      </c>
      <c r="C14" s="87" t="s">
        <v>1433</v>
      </c>
      <c r="D14" s="100" t="s">
        <v>139</v>
      </c>
      <c r="E14" s="100"/>
      <c r="F14" s="100" t="s">
        <v>150</v>
      </c>
      <c r="G14" s="97">
        <v>85</v>
      </c>
      <c r="H14" s="99">
        <v>303400</v>
      </c>
      <c r="I14" s="97">
        <v>257.89</v>
      </c>
      <c r="J14" s="87"/>
      <c r="K14" s="98">
        <v>0.83477158174567645</v>
      </c>
      <c r="L14" s="98">
        <f>I14/'סכום נכסי הקרן'!$C$42</f>
        <v>1.4942432801351262E-4</v>
      </c>
    </row>
    <row r="15" spans="2:61" s="152" customFormat="1">
      <c r="B15" s="110" t="s">
        <v>1434</v>
      </c>
      <c r="C15" s="87" t="s">
        <v>1435</v>
      </c>
      <c r="D15" s="100" t="s">
        <v>139</v>
      </c>
      <c r="E15" s="100"/>
      <c r="F15" s="100" t="s">
        <v>150</v>
      </c>
      <c r="G15" s="97">
        <v>-85</v>
      </c>
      <c r="H15" s="99">
        <v>420000</v>
      </c>
      <c r="I15" s="97">
        <v>-357</v>
      </c>
      <c r="J15" s="87"/>
      <c r="K15" s="98">
        <v>-1.1555836003071329</v>
      </c>
      <c r="L15" s="98">
        <f>I15/'סכום נכסי הקרן'!$C$42</f>
        <v>-2.0684976191718952E-4</v>
      </c>
    </row>
    <row r="16" spans="2:61" s="152" customFormat="1">
      <c r="B16" s="111"/>
      <c r="C16" s="87"/>
      <c r="D16" s="87"/>
      <c r="E16" s="87"/>
      <c r="F16" s="87"/>
      <c r="G16" s="97"/>
      <c r="H16" s="99"/>
      <c r="I16" s="87"/>
      <c r="J16" s="87"/>
      <c r="K16" s="98"/>
      <c r="L16" s="87"/>
    </row>
    <row r="17" spans="2:56" s="161" customFormat="1">
      <c r="B17" s="156" t="s">
        <v>214</v>
      </c>
      <c r="C17" s="157"/>
      <c r="D17" s="157"/>
      <c r="E17" s="157"/>
      <c r="F17" s="157"/>
      <c r="G17" s="158"/>
      <c r="H17" s="159"/>
      <c r="I17" s="158">
        <v>408.04480999999998</v>
      </c>
      <c r="J17" s="157"/>
      <c r="K17" s="160">
        <v>1.3208120185614565</v>
      </c>
      <c r="L17" s="160">
        <f>I17/'סכום נכסי הקרן'!$C$42</f>
        <v>2.3642569131665219E-4</v>
      </c>
    </row>
    <row r="18" spans="2:56" s="152" customFormat="1" ht="20.25">
      <c r="B18" s="162" t="s">
        <v>209</v>
      </c>
      <c r="C18" s="163"/>
      <c r="D18" s="163"/>
      <c r="E18" s="163"/>
      <c r="F18" s="163"/>
      <c r="G18" s="164"/>
      <c r="H18" s="165"/>
      <c r="I18" s="164">
        <v>408.04480999999998</v>
      </c>
      <c r="J18" s="163"/>
      <c r="K18" s="166">
        <v>1.3208120185614565</v>
      </c>
      <c r="L18" s="166">
        <f>I18/'סכום נכסי הקרן'!$C$42</f>
        <v>2.3642569131665219E-4</v>
      </c>
      <c r="BD18" s="150"/>
    </row>
    <row r="19" spans="2:56" s="152" customFormat="1">
      <c r="B19" s="135" t="s">
        <v>1705</v>
      </c>
      <c r="C19" s="130" t="s">
        <v>1706</v>
      </c>
      <c r="D19" s="134" t="s">
        <v>32</v>
      </c>
      <c r="E19" s="134"/>
      <c r="F19" s="134" t="s">
        <v>149</v>
      </c>
      <c r="G19" s="131">
        <v>-8</v>
      </c>
      <c r="H19" s="133">
        <v>2060</v>
      </c>
      <c r="I19" s="131">
        <v>-61.931839999999994</v>
      </c>
      <c r="J19" s="130"/>
      <c r="K19" s="132">
        <v>-0.20046895977827814</v>
      </c>
      <c r="L19" s="132">
        <f>I19/'סכום נכסי הקרן'!$C$42</f>
        <v>-3.5883995403623177E-5</v>
      </c>
    </row>
    <row r="20" spans="2:56" s="152" customFormat="1">
      <c r="B20" s="135" t="s">
        <v>1707</v>
      </c>
      <c r="C20" s="130" t="s">
        <v>1708</v>
      </c>
      <c r="D20" s="134" t="s">
        <v>32</v>
      </c>
      <c r="E20" s="134"/>
      <c r="F20" s="134" t="s">
        <v>149</v>
      </c>
      <c r="G20" s="131">
        <v>8</v>
      </c>
      <c r="H20" s="133">
        <v>5900</v>
      </c>
      <c r="I20" s="131">
        <v>177.3776</v>
      </c>
      <c r="J20" s="130"/>
      <c r="K20" s="132">
        <v>0.5741586712096316</v>
      </c>
      <c r="L20" s="132">
        <f>I20/'סכום נכסי הקרן'!$C$42</f>
        <v>1.0277454994241591E-4</v>
      </c>
    </row>
    <row r="21" spans="2:56" s="152" customFormat="1">
      <c r="B21" s="135" t="s">
        <v>1709</v>
      </c>
      <c r="C21" s="130" t="s">
        <v>1710</v>
      </c>
      <c r="D21" s="134" t="s">
        <v>32</v>
      </c>
      <c r="E21" s="134"/>
      <c r="F21" s="134" t="s">
        <v>149</v>
      </c>
      <c r="G21" s="131">
        <v>-15</v>
      </c>
      <c r="H21" s="133">
        <v>894</v>
      </c>
      <c r="I21" s="131">
        <v>-50.394779999999997</v>
      </c>
      <c r="J21" s="130"/>
      <c r="K21" s="132">
        <v>-0.16312431739239744</v>
      </c>
      <c r="L21" s="132">
        <f>I21/'סכום נכסי הקרן'!$C$42</f>
        <v>-2.9199294803555024E-5</v>
      </c>
      <c r="BD21" s="167"/>
    </row>
    <row r="22" spans="2:56" s="152" customFormat="1">
      <c r="B22" s="135" t="s">
        <v>1711</v>
      </c>
      <c r="C22" s="130" t="s">
        <v>1712</v>
      </c>
      <c r="D22" s="134" t="s">
        <v>32</v>
      </c>
      <c r="E22" s="134"/>
      <c r="F22" s="134" t="s">
        <v>149</v>
      </c>
      <c r="G22" s="131">
        <v>10</v>
      </c>
      <c r="H22" s="133">
        <v>3400</v>
      </c>
      <c r="I22" s="131">
        <v>127.77200000000001</v>
      </c>
      <c r="J22" s="130"/>
      <c r="K22" s="132">
        <v>0.41358887332897193</v>
      </c>
      <c r="L22" s="132">
        <f>I22/'סכום נכסי הקרן'!$C$42</f>
        <v>7.4032514789028407E-5</v>
      </c>
    </row>
    <row r="23" spans="2:56" s="152" customFormat="1">
      <c r="B23" s="135" t="s">
        <v>1713</v>
      </c>
      <c r="C23" s="130" t="s">
        <v>1714</v>
      </c>
      <c r="D23" s="134" t="s">
        <v>32</v>
      </c>
      <c r="E23" s="134"/>
      <c r="F23" s="134" t="s">
        <v>149</v>
      </c>
      <c r="G23" s="131">
        <v>5</v>
      </c>
      <c r="H23" s="133">
        <v>4655</v>
      </c>
      <c r="I23" s="131">
        <v>87.467449999999999</v>
      </c>
      <c r="J23" s="130"/>
      <c r="K23" s="132">
        <v>0.28312591255093594</v>
      </c>
      <c r="L23" s="132">
        <f>I23/'סכום נכסי הקרן'!$C$42</f>
        <v>5.0679611226901063E-5</v>
      </c>
    </row>
    <row r="24" spans="2:56" s="152" customFormat="1">
      <c r="B24" s="135" t="s">
        <v>1715</v>
      </c>
      <c r="C24" s="130" t="s">
        <v>1716</v>
      </c>
      <c r="D24" s="134" t="s">
        <v>32</v>
      </c>
      <c r="E24" s="134"/>
      <c r="F24" s="134" t="s">
        <v>151</v>
      </c>
      <c r="G24" s="131">
        <v>-51</v>
      </c>
      <c r="H24" s="133">
        <v>3360</v>
      </c>
      <c r="I24" s="131">
        <v>-72.02261</v>
      </c>
      <c r="J24" s="130"/>
      <c r="K24" s="132">
        <v>-0.23313206433421993</v>
      </c>
      <c r="L24" s="132">
        <f>I24/'סכום נכסי הקרן'!$C$42</f>
        <v>-4.173069952704368E-5</v>
      </c>
    </row>
    <row r="25" spans="2:56" s="152" customFormat="1">
      <c r="B25" s="135" t="s">
        <v>1717</v>
      </c>
      <c r="C25" s="130" t="s">
        <v>1718</v>
      </c>
      <c r="D25" s="134" t="s">
        <v>32</v>
      </c>
      <c r="E25" s="134"/>
      <c r="F25" s="134" t="s">
        <v>151</v>
      </c>
      <c r="G25" s="131">
        <v>51</v>
      </c>
      <c r="H25" s="133">
        <v>9320</v>
      </c>
      <c r="I25" s="131">
        <v>199.77698999999998</v>
      </c>
      <c r="J25" s="130"/>
      <c r="K25" s="132">
        <v>0.64666390297681253</v>
      </c>
      <c r="L25" s="132">
        <f>I25/'סכום נכסי הקרן'!$C$42</f>
        <v>1.1575300509252871E-4</v>
      </c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13" t="s">
        <v>1704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13" t="s">
        <v>131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97" fitToHeight="100" pageOrder="overThenDown" orientation="landscape" r:id="rId1"/>
  <headerFooter alignWithMargins="0">
    <oddHeader>&amp;L&amp;D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Normal="100" workbookViewId="0">
      <selection activeCell="H33" sqref="H33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31.285156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8.28515625" style="1" bestFit="1" customWidth="1"/>
    <col min="8" max="8" width="11.85546875" style="1" bestFit="1" customWidth="1"/>
    <col min="9" max="9" width="10.140625" style="1" bestFit="1" customWidth="1"/>
    <col min="10" max="10" width="12.28515625" style="1" bestFit="1" customWidth="1"/>
    <col min="11" max="11" width="13.710937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163</v>
      </c>
      <c r="C1" s="81" t="s" vm="1">
        <v>219</v>
      </c>
    </row>
    <row r="2" spans="1:60">
      <c r="B2" s="57" t="s">
        <v>162</v>
      </c>
      <c r="C2" s="81" t="s">
        <v>220</v>
      </c>
    </row>
    <row r="3" spans="1:60">
      <c r="B3" s="57" t="s">
        <v>164</v>
      </c>
      <c r="C3" s="81" t="s">
        <v>221</v>
      </c>
    </row>
    <row r="4" spans="1:60">
      <c r="B4" s="57" t="s">
        <v>165</v>
      </c>
      <c r="C4" s="81">
        <v>414</v>
      </c>
    </row>
    <row r="6" spans="1:60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3"/>
      <c r="BH6" s="3"/>
    </row>
    <row r="7" spans="1:60" ht="26.25" customHeight="1">
      <c r="B7" s="191" t="s">
        <v>114</v>
      </c>
      <c r="C7" s="192"/>
      <c r="D7" s="192"/>
      <c r="E7" s="192"/>
      <c r="F7" s="192"/>
      <c r="G7" s="192"/>
      <c r="H7" s="192"/>
      <c r="I7" s="192"/>
      <c r="J7" s="192"/>
      <c r="K7" s="193"/>
      <c r="BD7" s="3"/>
      <c r="BH7" s="3"/>
    </row>
    <row r="8" spans="1:60" s="3" customFormat="1" ht="78.75">
      <c r="A8" s="2"/>
      <c r="B8" s="22" t="s">
        <v>135</v>
      </c>
      <c r="C8" s="30" t="s">
        <v>56</v>
      </c>
      <c r="D8" s="73" t="s">
        <v>138</v>
      </c>
      <c r="E8" s="73" t="s">
        <v>78</v>
      </c>
      <c r="F8" s="30" t="s">
        <v>121</v>
      </c>
      <c r="G8" s="30" t="s">
        <v>0</v>
      </c>
      <c r="H8" s="30" t="s">
        <v>125</v>
      </c>
      <c r="I8" s="30" t="s">
        <v>74</v>
      </c>
      <c r="J8" s="73" t="s">
        <v>166</v>
      </c>
      <c r="K8" s="30" t="s">
        <v>168</v>
      </c>
      <c r="BC8" s="1"/>
      <c r="BD8" s="1"/>
      <c r="BE8" s="1"/>
      <c r="BG8" s="4"/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75</v>
      </c>
      <c r="I9" s="16" t="s">
        <v>23</v>
      </c>
      <c r="J9" s="32" t="s">
        <v>20</v>
      </c>
      <c r="K9" s="58" t="s">
        <v>20</v>
      </c>
      <c r="BC9" s="1"/>
      <c r="BE9" s="1"/>
      <c r="BG9" s="4"/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/>
      <c r="BD10" s="3"/>
      <c r="BE10" s="1"/>
      <c r="BG10" s="1"/>
    </row>
    <row r="11" spans="1:60" s="4" customFormat="1" ht="18" customHeight="1">
      <c r="A11" s="102"/>
      <c r="B11" s="127" t="s">
        <v>60</v>
      </c>
      <c r="C11" s="122"/>
      <c r="D11" s="122"/>
      <c r="E11" s="122"/>
      <c r="F11" s="122"/>
      <c r="G11" s="123"/>
      <c r="H11" s="125"/>
      <c r="I11" s="123">
        <v>1020.5718000000001</v>
      </c>
      <c r="J11" s="124">
        <v>1</v>
      </c>
      <c r="K11" s="124">
        <f>I11/'סכום נכסי הקרן'!$C$42</f>
        <v>5.9133062702912485E-4</v>
      </c>
      <c r="L11" s="3"/>
      <c r="M11" s="3"/>
      <c r="N11" s="3"/>
      <c r="O11" s="3"/>
      <c r="BC11" s="126"/>
      <c r="BD11" s="3"/>
      <c r="BE11" s="126"/>
      <c r="BG11" s="126"/>
    </row>
    <row r="12" spans="1:60" s="126" customFormat="1" ht="20.25">
      <c r="A12" s="102"/>
      <c r="B12" s="128" t="s">
        <v>216</v>
      </c>
      <c r="C12" s="122"/>
      <c r="D12" s="122"/>
      <c r="E12" s="122"/>
      <c r="F12" s="122"/>
      <c r="G12" s="123"/>
      <c r="H12" s="125"/>
      <c r="I12" s="123">
        <v>1020.5718000000001</v>
      </c>
      <c r="J12" s="124">
        <v>1</v>
      </c>
      <c r="K12" s="124">
        <f>I12/'סכום נכסי הקרן'!$C$42</f>
        <v>5.9133062702912485E-4</v>
      </c>
      <c r="L12" s="3"/>
      <c r="M12" s="3"/>
      <c r="N12" s="3"/>
      <c r="O12" s="3"/>
      <c r="BD12" s="4"/>
    </row>
    <row r="13" spans="1:60">
      <c r="B13" s="86" t="s">
        <v>1436</v>
      </c>
      <c r="C13" s="87" t="s">
        <v>1437</v>
      </c>
      <c r="D13" s="100" t="s">
        <v>32</v>
      </c>
      <c r="E13" s="100"/>
      <c r="F13" s="100" t="s">
        <v>151</v>
      </c>
      <c r="G13" s="97">
        <v>50</v>
      </c>
      <c r="H13" s="99">
        <v>299400</v>
      </c>
      <c r="I13" s="97">
        <v>5.29305</v>
      </c>
      <c r="J13" s="98">
        <v>5.186357294998745E-3</v>
      </c>
      <c r="K13" s="98">
        <f>I13/'סכום נכסי הקרן'!$C$42</f>
        <v>3.0668519112486838E-6</v>
      </c>
      <c r="P13" s="1"/>
    </row>
    <row r="14" spans="1:60">
      <c r="B14" s="86" t="s">
        <v>1438</v>
      </c>
      <c r="C14" s="87" t="s">
        <v>1439</v>
      </c>
      <c r="D14" s="100" t="s">
        <v>32</v>
      </c>
      <c r="E14" s="100"/>
      <c r="F14" s="100" t="s">
        <v>151</v>
      </c>
      <c r="G14" s="97">
        <v>62</v>
      </c>
      <c r="H14" s="99">
        <v>9230</v>
      </c>
      <c r="I14" s="97">
        <v>-56.962040000000002</v>
      </c>
      <c r="J14" s="98">
        <v>-5.5813848667972212E-2</v>
      </c>
      <c r="K14" s="98">
        <f>I14/'סכום נכסי הקרן'!$C$42</f>
        <v>-3.300443812974069E-5</v>
      </c>
      <c r="P14" s="1"/>
    </row>
    <row r="15" spans="1:60">
      <c r="B15" s="86" t="s">
        <v>1440</v>
      </c>
      <c r="C15" s="87" t="s">
        <v>1441</v>
      </c>
      <c r="D15" s="100" t="s">
        <v>32</v>
      </c>
      <c r="E15" s="100"/>
      <c r="F15" s="100" t="s">
        <v>149</v>
      </c>
      <c r="G15" s="97">
        <v>134</v>
      </c>
      <c r="H15" s="99">
        <v>216050</v>
      </c>
      <c r="I15" s="97">
        <v>1120.4476999999999</v>
      </c>
      <c r="J15" s="98">
        <v>1.0978626883478457</v>
      </c>
      <c r="K15" s="98">
        <f>I15/'סכום נכסי הקרן'!$C$42</f>
        <v>6.4919983189261224E-4</v>
      </c>
      <c r="P15" s="1"/>
    </row>
    <row r="16" spans="1:60" ht="20.25">
      <c r="B16" s="86" t="s">
        <v>1442</v>
      </c>
      <c r="C16" s="87" t="s">
        <v>1443</v>
      </c>
      <c r="D16" s="100" t="s">
        <v>32</v>
      </c>
      <c r="E16" s="100"/>
      <c r="F16" s="100" t="s">
        <v>151</v>
      </c>
      <c r="G16" s="97">
        <v>46</v>
      </c>
      <c r="H16" s="99">
        <v>11480</v>
      </c>
      <c r="I16" s="97">
        <v>22.09731</v>
      </c>
      <c r="J16" s="98">
        <v>2.1651891616052882E-2</v>
      </c>
      <c r="K16" s="98">
        <f>I16/'סכום נכסי הקרן'!$C$42</f>
        <v>1.2803426645687203E-5</v>
      </c>
      <c r="P16" s="1"/>
      <c r="BC16" s="4"/>
    </row>
    <row r="17" spans="2:16">
      <c r="B17" s="86" t="s">
        <v>1444</v>
      </c>
      <c r="C17" s="87" t="s">
        <v>1445</v>
      </c>
      <c r="D17" s="100" t="s">
        <v>32</v>
      </c>
      <c r="E17" s="100"/>
      <c r="F17" s="100" t="s">
        <v>158</v>
      </c>
      <c r="G17" s="97">
        <v>18</v>
      </c>
      <c r="H17" s="99">
        <v>132300</v>
      </c>
      <c r="I17" s="97">
        <v>-70.304220000000001</v>
      </c>
      <c r="J17" s="98">
        <v>-6.8887088590925197E-2</v>
      </c>
      <c r="K17" s="98">
        <f>I17/'סכום נכסי הקרן'!$C$42</f>
        <v>-4.0735045290682672E-5</v>
      </c>
      <c r="P17" s="1"/>
    </row>
    <row r="18" spans="2:16">
      <c r="B18" s="112"/>
      <c r="C18" s="87"/>
      <c r="D18" s="87"/>
      <c r="E18" s="87"/>
      <c r="F18" s="87"/>
      <c r="G18" s="97"/>
      <c r="H18" s="99"/>
      <c r="I18" s="87"/>
      <c r="J18" s="98"/>
      <c r="K18" s="87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6">
      <c r="B20" s="113" t="s">
        <v>1704</v>
      </c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6">
      <c r="B21" s="113" t="s">
        <v>131</v>
      </c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6">
      <c r="B22" s="102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23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97" fitToHeight="100" pageOrder="overThenDown" orientation="landscape" r:id="rId1"/>
  <headerFooter alignWithMargins="0">
    <oddHeader>&amp;L&amp;D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163</v>
      </c>
      <c r="C1" s="81" t="s" vm="1">
        <v>219</v>
      </c>
    </row>
    <row r="2" spans="2:81">
      <c r="B2" s="57" t="s">
        <v>162</v>
      </c>
      <c r="C2" s="81" t="s">
        <v>220</v>
      </c>
    </row>
    <row r="3" spans="2:81">
      <c r="B3" s="57" t="s">
        <v>164</v>
      </c>
      <c r="C3" s="81" t="s">
        <v>221</v>
      </c>
      <c r="E3" s="2"/>
    </row>
    <row r="4" spans="2:81">
      <c r="B4" s="57" t="s">
        <v>165</v>
      </c>
      <c r="C4" s="81">
        <v>414</v>
      </c>
    </row>
    <row r="6" spans="2:81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3"/>
    </row>
    <row r="7" spans="2:81" ht="26.25" customHeight="1">
      <c r="B7" s="191" t="s">
        <v>115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3"/>
    </row>
    <row r="8" spans="2:81" s="3" customFormat="1" ht="47.25">
      <c r="B8" s="22" t="s">
        <v>135</v>
      </c>
      <c r="C8" s="30" t="s">
        <v>56</v>
      </c>
      <c r="D8" s="13" t="s">
        <v>62</v>
      </c>
      <c r="E8" s="30" t="s">
        <v>15</v>
      </c>
      <c r="F8" s="30" t="s">
        <v>79</v>
      </c>
      <c r="G8" s="30" t="s">
        <v>122</v>
      </c>
      <c r="H8" s="30" t="s">
        <v>18</v>
      </c>
      <c r="I8" s="30" t="s">
        <v>121</v>
      </c>
      <c r="J8" s="30" t="s">
        <v>17</v>
      </c>
      <c r="K8" s="30" t="s">
        <v>19</v>
      </c>
      <c r="L8" s="30" t="s">
        <v>0</v>
      </c>
      <c r="M8" s="30" t="s">
        <v>125</v>
      </c>
      <c r="N8" s="30" t="s">
        <v>74</v>
      </c>
      <c r="O8" s="30" t="s">
        <v>71</v>
      </c>
      <c r="P8" s="73" t="s">
        <v>166</v>
      </c>
      <c r="Q8" s="31" t="s">
        <v>168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75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password="CC23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0" fitToHeight="100" pageOrder="overThenDown" orientation="landscape" r:id="rId1"/>
  <headerFooter alignWithMargins="0">
    <oddHeader>&amp;L&amp;D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AZ142"/>
  <sheetViews>
    <sheetView rightToLeft="1" workbookViewId="0">
      <pane ySplit="10" topLeftCell="A11" activePane="bottomLeft" state="frozen"/>
      <selection activeCell="I7" sqref="I7"/>
      <selection pane="bottomLeft" activeCell="B7" sqref="B7:P7"/>
    </sheetView>
  </sheetViews>
  <sheetFormatPr defaultColWidth="9.140625" defaultRowHeight="18"/>
  <cols>
    <col min="1" max="1" width="3" style="1" customWidth="1"/>
    <col min="2" max="2" width="34.85546875" style="2" bestFit="1" customWidth="1"/>
    <col min="3" max="3" width="31.285156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9" width="5.7109375" style="3" customWidth="1"/>
    <col min="20" max="27" width="5.7109375" style="1" customWidth="1"/>
    <col min="28" max="16384" width="9.140625" style="1"/>
  </cols>
  <sheetData>
    <row r="1" spans="2:52">
      <c r="B1" s="57" t="s">
        <v>163</v>
      </c>
      <c r="C1" s="81" t="s" vm="1">
        <v>219</v>
      </c>
    </row>
    <row r="2" spans="2:52">
      <c r="B2" s="57" t="s">
        <v>162</v>
      </c>
      <c r="C2" s="81" t="s">
        <v>220</v>
      </c>
    </row>
    <row r="3" spans="2:52">
      <c r="B3" s="57" t="s">
        <v>164</v>
      </c>
      <c r="C3" s="81" t="s">
        <v>221</v>
      </c>
    </row>
    <row r="4" spans="2:52">
      <c r="B4" s="57" t="s">
        <v>165</v>
      </c>
      <c r="C4" s="81">
        <v>414</v>
      </c>
    </row>
    <row r="6" spans="2:52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3"/>
    </row>
    <row r="7" spans="2:52" ht="26.25" customHeight="1">
      <c r="B7" s="191" t="s">
        <v>106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3"/>
    </row>
    <row r="8" spans="2:52" s="3" customFormat="1" ht="78.75">
      <c r="B8" s="22" t="s">
        <v>135</v>
      </c>
      <c r="C8" s="30" t="s">
        <v>56</v>
      </c>
      <c r="D8" s="30" t="s">
        <v>15</v>
      </c>
      <c r="E8" s="30" t="s">
        <v>79</v>
      </c>
      <c r="F8" s="30" t="s">
        <v>122</v>
      </c>
      <c r="G8" s="30" t="s">
        <v>18</v>
      </c>
      <c r="H8" s="30" t="s">
        <v>121</v>
      </c>
      <c r="I8" s="30" t="s">
        <v>17</v>
      </c>
      <c r="J8" s="30" t="s">
        <v>19</v>
      </c>
      <c r="K8" s="30" t="s">
        <v>0</v>
      </c>
      <c r="L8" s="30" t="s">
        <v>125</v>
      </c>
      <c r="M8" s="30" t="s">
        <v>129</v>
      </c>
      <c r="N8" s="30" t="s">
        <v>71</v>
      </c>
      <c r="O8" s="73" t="s">
        <v>166</v>
      </c>
      <c r="P8" s="31" t="s">
        <v>168</v>
      </c>
    </row>
    <row r="9" spans="2:52" s="3" customFormat="1" ht="25.5" customHeight="1">
      <c r="B9" s="15"/>
      <c r="C9" s="32"/>
      <c r="D9" s="32"/>
      <c r="E9" s="32"/>
      <c r="F9" s="32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75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5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</row>
    <row r="11" spans="2:52" s="4" customFormat="1" ht="18" customHeight="1">
      <c r="B11" s="82" t="s">
        <v>31</v>
      </c>
      <c r="C11" s="83"/>
      <c r="D11" s="83"/>
      <c r="E11" s="83"/>
      <c r="F11" s="83"/>
      <c r="G11" s="91">
        <v>7.9843899452433638</v>
      </c>
      <c r="H11" s="83"/>
      <c r="I11" s="83"/>
      <c r="J11" s="105">
        <v>4.321461694639519E-3</v>
      </c>
      <c r="K11" s="91"/>
      <c r="L11" s="83"/>
      <c r="M11" s="91">
        <v>648317.22315999959</v>
      </c>
      <c r="N11" s="83"/>
      <c r="O11" s="92">
        <v>1</v>
      </c>
      <c r="P11" s="92">
        <f>M11/'סכום נכסי הקרן'!$C$42</f>
        <v>0.37564219399848559</v>
      </c>
      <c r="Q11" s="3"/>
      <c r="R11" s="3"/>
      <c r="S11" s="3"/>
      <c r="AZ11" s="1"/>
    </row>
    <row r="12" spans="2:52" ht="21.75" customHeight="1">
      <c r="B12" s="84" t="s">
        <v>215</v>
      </c>
      <c r="C12" s="85"/>
      <c r="D12" s="85"/>
      <c r="E12" s="85"/>
      <c r="F12" s="85"/>
      <c r="G12" s="94">
        <v>7.9843899452433575</v>
      </c>
      <c r="H12" s="85"/>
      <c r="I12" s="85"/>
      <c r="J12" s="106">
        <v>4.3214616946395182E-3</v>
      </c>
      <c r="K12" s="94"/>
      <c r="L12" s="85"/>
      <c r="M12" s="94">
        <v>648317.22315999994</v>
      </c>
      <c r="N12" s="85"/>
      <c r="O12" s="95">
        <v>1.0000000000000004</v>
      </c>
      <c r="P12" s="95">
        <f>M12/'סכום נכסי הקרן'!$C$42</f>
        <v>0.37564219399848575</v>
      </c>
    </row>
    <row r="13" spans="2:52">
      <c r="B13" s="104" t="s">
        <v>83</v>
      </c>
      <c r="C13" s="85"/>
      <c r="D13" s="85"/>
      <c r="E13" s="85"/>
      <c r="F13" s="85"/>
      <c r="G13" s="94">
        <v>10.075204214355061</v>
      </c>
      <c r="H13" s="85"/>
      <c r="I13" s="85"/>
      <c r="J13" s="106">
        <v>5.5713864947577966E-3</v>
      </c>
      <c r="K13" s="94"/>
      <c r="L13" s="85"/>
      <c r="M13" s="94">
        <v>468093.86450999998</v>
      </c>
      <c r="N13" s="85"/>
      <c r="O13" s="95">
        <v>0.7220136189324684</v>
      </c>
      <c r="P13" s="95">
        <f>M13/'סכום נכסי הקרן'!$C$42</f>
        <v>0.27121877991257892</v>
      </c>
    </row>
    <row r="14" spans="2:52">
      <c r="B14" s="90" t="s">
        <v>1446</v>
      </c>
      <c r="C14" s="87">
        <v>8287518</v>
      </c>
      <c r="D14" s="87" t="s">
        <v>224</v>
      </c>
      <c r="E14" s="87"/>
      <c r="F14" s="115">
        <v>39845</v>
      </c>
      <c r="G14" s="97">
        <v>6.41</v>
      </c>
      <c r="H14" s="100" t="s">
        <v>150</v>
      </c>
      <c r="I14" s="101">
        <v>4.8000000000000001E-2</v>
      </c>
      <c r="J14" s="101">
        <v>2.4000000000000002E-3</v>
      </c>
      <c r="K14" s="97">
        <v>2149000</v>
      </c>
      <c r="L14" s="116">
        <v>149.44759999999999</v>
      </c>
      <c r="M14" s="97">
        <v>3211.6285899999998</v>
      </c>
      <c r="N14" s="87"/>
      <c r="O14" s="98">
        <v>4.9537918711244772E-3</v>
      </c>
      <c r="P14" s="98">
        <f>M14/'סכום נכסי הקרן'!$C$42</f>
        <v>1.8608532470810618E-3</v>
      </c>
    </row>
    <row r="15" spans="2:52">
      <c r="B15" s="90" t="s">
        <v>1447</v>
      </c>
      <c r="C15" s="87">
        <v>8790</v>
      </c>
      <c r="D15" s="87" t="s">
        <v>224</v>
      </c>
      <c r="E15" s="87"/>
      <c r="F15" s="115">
        <v>41030</v>
      </c>
      <c r="G15" s="97">
        <v>8.73</v>
      </c>
      <c r="H15" s="100" t="s">
        <v>150</v>
      </c>
      <c r="I15" s="101">
        <v>4.8000000000000001E-2</v>
      </c>
      <c r="J15" s="101">
        <v>4.5000000000000005E-3</v>
      </c>
      <c r="K15" s="97">
        <v>127000</v>
      </c>
      <c r="L15" s="116">
        <v>149.8349</v>
      </c>
      <c r="M15" s="97">
        <v>190.29024999999999</v>
      </c>
      <c r="N15" s="87"/>
      <c r="O15" s="98">
        <v>2.9351410575288365E-4</v>
      </c>
      <c r="P15" s="98">
        <f>M15/'סכום נכסי הקרן'!$C$42</f>
        <v>1.1025628265451673E-4</v>
      </c>
    </row>
    <row r="16" spans="2:52">
      <c r="B16" s="90" t="s">
        <v>1448</v>
      </c>
      <c r="C16" s="87">
        <v>71120356</v>
      </c>
      <c r="D16" s="87" t="s">
        <v>224</v>
      </c>
      <c r="E16" s="87"/>
      <c r="F16" s="115">
        <v>41185</v>
      </c>
      <c r="G16" s="97">
        <v>9</v>
      </c>
      <c r="H16" s="100" t="s">
        <v>150</v>
      </c>
      <c r="I16" s="101">
        <v>4.8000000000000001E-2</v>
      </c>
      <c r="J16" s="101">
        <v>4.6999999999999993E-3</v>
      </c>
      <c r="K16" s="97">
        <v>46226000</v>
      </c>
      <c r="L16" s="116">
        <v>149.0968</v>
      </c>
      <c r="M16" s="97">
        <v>68921.481680000012</v>
      </c>
      <c r="N16" s="87"/>
      <c r="O16" s="98">
        <v>0.10630826888119048</v>
      </c>
      <c r="P16" s="98">
        <f>M16/'סכום נכסי הקרן'!$C$42</f>
        <v>3.9933871362711322E-2</v>
      </c>
    </row>
    <row r="17" spans="2:16">
      <c r="B17" s="90" t="s">
        <v>1449</v>
      </c>
      <c r="C17" s="87">
        <v>98796000</v>
      </c>
      <c r="D17" s="87" t="s">
        <v>224</v>
      </c>
      <c r="E17" s="87"/>
      <c r="F17" s="115">
        <v>41214</v>
      </c>
      <c r="G17" s="97">
        <v>9.0800000000000018</v>
      </c>
      <c r="H17" s="100" t="s">
        <v>150</v>
      </c>
      <c r="I17" s="101">
        <v>4.8000000000000001E-2</v>
      </c>
      <c r="J17" s="101">
        <v>4.8000000000000004E-3</v>
      </c>
      <c r="K17" s="97">
        <v>9256000</v>
      </c>
      <c r="L17" s="116">
        <v>148.9709</v>
      </c>
      <c r="M17" s="97">
        <v>13788.74834</v>
      </c>
      <c r="N17" s="87"/>
      <c r="O17" s="98">
        <v>2.1268520791089714E-2</v>
      </c>
      <c r="P17" s="98">
        <f>M17/'סכום נכסי הקרן'!$C$42</f>
        <v>7.9893538130673455E-3</v>
      </c>
    </row>
    <row r="18" spans="2:16">
      <c r="B18" s="90" t="s">
        <v>1450</v>
      </c>
      <c r="C18" s="87">
        <v>98797000</v>
      </c>
      <c r="D18" s="87" t="s">
        <v>224</v>
      </c>
      <c r="E18" s="87"/>
      <c r="F18" s="115">
        <v>41245</v>
      </c>
      <c r="G18" s="97">
        <v>9.17</v>
      </c>
      <c r="H18" s="100" t="s">
        <v>150</v>
      </c>
      <c r="I18" s="101">
        <v>4.8000000000000001E-2</v>
      </c>
      <c r="J18" s="101">
        <v>4.7999999999999996E-3</v>
      </c>
      <c r="K18" s="97">
        <v>7479000</v>
      </c>
      <c r="L18" s="116">
        <v>149.1285</v>
      </c>
      <c r="M18" s="97">
        <v>11153.322819999999</v>
      </c>
      <c r="N18" s="87"/>
      <c r="O18" s="98">
        <v>1.720349609969786E-2</v>
      </c>
      <c r="P18" s="98">
        <f>M18/'סכום נכסי הקרן'!$C$42</f>
        <v>6.462359019334893E-3</v>
      </c>
    </row>
    <row r="19" spans="2:16">
      <c r="B19" s="90" t="s">
        <v>1451</v>
      </c>
      <c r="C19" s="87">
        <v>98798000</v>
      </c>
      <c r="D19" s="87" t="s">
        <v>224</v>
      </c>
      <c r="E19" s="87"/>
      <c r="F19" s="115">
        <v>41275</v>
      </c>
      <c r="G19" s="97">
        <v>9.25</v>
      </c>
      <c r="H19" s="100" t="s">
        <v>150</v>
      </c>
      <c r="I19" s="101">
        <v>4.8000000000000001E-2</v>
      </c>
      <c r="J19" s="101">
        <v>4.899999999999999E-3</v>
      </c>
      <c r="K19" s="97">
        <v>2668000</v>
      </c>
      <c r="L19" s="116">
        <v>149.70349999999999</v>
      </c>
      <c r="M19" s="97">
        <v>3994.0884500000002</v>
      </c>
      <c r="N19" s="87"/>
      <c r="O19" s="98">
        <v>6.1607008225574942E-3</v>
      </c>
      <c r="P19" s="98">
        <f>M19/'סכום נכסי הקרן'!$C$42</f>
        <v>2.3142191735537718E-3</v>
      </c>
    </row>
    <row r="20" spans="2:16">
      <c r="B20" s="90" t="s">
        <v>1452</v>
      </c>
      <c r="C20" s="87">
        <v>98799000</v>
      </c>
      <c r="D20" s="87" t="s">
        <v>224</v>
      </c>
      <c r="E20" s="87"/>
      <c r="F20" s="115">
        <v>41306</v>
      </c>
      <c r="G20" s="97">
        <v>9.3300000000000018</v>
      </c>
      <c r="H20" s="100" t="s">
        <v>150</v>
      </c>
      <c r="I20" s="101">
        <v>4.8000000000000001E-2</v>
      </c>
      <c r="J20" s="101">
        <v>4.899999999999999E-3</v>
      </c>
      <c r="K20" s="97">
        <v>6540000</v>
      </c>
      <c r="L20" s="116">
        <v>149.29329999999999</v>
      </c>
      <c r="M20" s="97">
        <v>9763.7803999999996</v>
      </c>
      <c r="N20" s="87"/>
      <c r="O20" s="98">
        <v>1.5060189751569157E-2</v>
      </c>
      <c r="P20" s="98">
        <f>M20/'סכום נכסי הקרן'!$C$42</f>
        <v>5.6572427203129454E-3</v>
      </c>
    </row>
    <row r="21" spans="2:16">
      <c r="B21" s="90" t="s">
        <v>1453</v>
      </c>
      <c r="C21" s="87">
        <v>98800000</v>
      </c>
      <c r="D21" s="87" t="s">
        <v>224</v>
      </c>
      <c r="E21" s="87"/>
      <c r="F21" s="115">
        <v>41334</v>
      </c>
      <c r="G21" s="97">
        <v>9.41</v>
      </c>
      <c r="H21" s="100" t="s">
        <v>150</v>
      </c>
      <c r="I21" s="101">
        <v>4.8000000000000001E-2</v>
      </c>
      <c r="J21" s="101">
        <v>5.0000000000000001E-3</v>
      </c>
      <c r="K21" s="97">
        <v>7467000</v>
      </c>
      <c r="L21" s="116">
        <v>149.43109999999999</v>
      </c>
      <c r="M21" s="97">
        <v>11158.020039999999</v>
      </c>
      <c r="N21" s="87"/>
      <c r="O21" s="98">
        <v>1.7210741349140878E-2</v>
      </c>
      <c r="P21" s="98">
        <f>M21/'סכום נכסי הקרן'!$C$42</f>
        <v>6.4650806407317357E-3</v>
      </c>
    </row>
    <row r="22" spans="2:16">
      <c r="B22" s="90" t="s">
        <v>1454</v>
      </c>
      <c r="C22" s="87">
        <v>71120935</v>
      </c>
      <c r="D22" s="87" t="s">
        <v>224</v>
      </c>
      <c r="E22" s="87"/>
      <c r="F22" s="115">
        <v>41366</v>
      </c>
      <c r="G22" s="97">
        <v>9.34</v>
      </c>
      <c r="H22" s="100" t="s">
        <v>150</v>
      </c>
      <c r="I22" s="101">
        <v>4.8000000000000001E-2</v>
      </c>
      <c r="J22" s="101">
        <v>5.0000000000000001E-3</v>
      </c>
      <c r="K22" s="97">
        <v>5534000</v>
      </c>
      <c r="L22" s="116">
        <v>151.71680000000001</v>
      </c>
      <c r="M22" s="97">
        <v>8396.0071900000003</v>
      </c>
      <c r="N22" s="87"/>
      <c r="O22" s="98">
        <v>1.295046142546784E-2</v>
      </c>
      <c r="P22" s="98">
        <f>M22/'סכום נכסי הקרן'!$C$42</f>
        <v>4.8647397431554945E-3</v>
      </c>
    </row>
    <row r="23" spans="2:16">
      <c r="B23" s="90" t="s">
        <v>1455</v>
      </c>
      <c r="C23" s="87">
        <v>2704</v>
      </c>
      <c r="D23" s="87" t="s">
        <v>224</v>
      </c>
      <c r="E23" s="87"/>
      <c r="F23" s="115">
        <v>41395</v>
      </c>
      <c r="G23" s="97">
        <v>9.4300000000000015</v>
      </c>
      <c r="H23" s="100" t="s">
        <v>150</v>
      </c>
      <c r="I23" s="101">
        <v>4.8000000000000001E-2</v>
      </c>
      <c r="J23" s="101">
        <v>5.1000000000000012E-3</v>
      </c>
      <c r="K23" s="97">
        <v>12467000</v>
      </c>
      <c r="L23" s="116">
        <v>151.28819999999999</v>
      </c>
      <c r="M23" s="97">
        <v>18861.10036</v>
      </c>
      <c r="N23" s="87"/>
      <c r="O23" s="98">
        <v>2.9092394411593829E-2</v>
      </c>
      <c r="P23" s="98">
        <f>M23/'סכום נכסי הקרן'!$C$42</f>
        <v>1.0928330865440386E-2</v>
      </c>
    </row>
    <row r="24" spans="2:16">
      <c r="B24" s="90" t="s">
        <v>1456</v>
      </c>
      <c r="C24" s="87">
        <v>71121057</v>
      </c>
      <c r="D24" s="87" t="s">
        <v>224</v>
      </c>
      <c r="E24" s="87"/>
      <c r="F24" s="115">
        <v>41427</v>
      </c>
      <c r="G24" s="97">
        <v>9.51</v>
      </c>
      <c r="H24" s="100" t="s">
        <v>150</v>
      </c>
      <c r="I24" s="101">
        <v>4.8000000000000001E-2</v>
      </c>
      <c r="J24" s="101">
        <v>5.1000000000000004E-3</v>
      </c>
      <c r="K24" s="97">
        <v>5845000</v>
      </c>
      <c r="L24" s="116">
        <v>150.5548</v>
      </c>
      <c r="M24" s="97">
        <v>8799.9297599999991</v>
      </c>
      <c r="N24" s="87"/>
      <c r="O24" s="98">
        <v>1.35734937244267E-2</v>
      </c>
      <c r="P24" s="98">
        <f>M24/'סכום נכסי הקרן'!$C$42</f>
        <v>5.0987769628683208E-3</v>
      </c>
    </row>
    <row r="25" spans="2:16">
      <c r="B25" s="90" t="s">
        <v>1457</v>
      </c>
      <c r="C25" s="87">
        <v>8805</v>
      </c>
      <c r="D25" s="87" t="s">
        <v>224</v>
      </c>
      <c r="E25" s="87"/>
      <c r="F25" s="115">
        <v>41487</v>
      </c>
      <c r="G25" s="97">
        <v>9.68</v>
      </c>
      <c r="H25" s="100" t="s">
        <v>150</v>
      </c>
      <c r="I25" s="101">
        <v>4.8000000000000001E-2</v>
      </c>
      <c r="J25" s="101">
        <v>5.1999999999999998E-3</v>
      </c>
      <c r="K25" s="97">
        <v>5553000</v>
      </c>
      <c r="L25" s="116">
        <v>149.86250000000001</v>
      </c>
      <c r="M25" s="97">
        <v>8321.865679999999</v>
      </c>
      <c r="N25" s="87"/>
      <c r="O25" s="98">
        <v>1.2836101498951275E-2</v>
      </c>
      <c r="P25" s="98">
        <f>M25/'סכום נכסי הקרן'!$C$42</f>
        <v>4.8217813294533065E-3</v>
      </c>
    </row>
    <row r="26" spans="2:16">
      <c r="B26" s="90" t="s">
        <v>1458</v>
      </c>
      <c r="C26" s="87">
        <v>3236000</v>
      </c>
      <c r="D26" s="87" t="s">
        <v>224</v>
      </c>
      <c r="E26" s="87"/>
      <c r="F26" s="115">
        <v>41548</v>
      </c>
      <c r="G26" s="97">
        <v>9.69</v>
      </c>
      <c r="H26" s="100" t="s">
        <v>150</v>
      </c>
      <c r="I26" s="101">
        <v>4.8000000000000001E-2</v>
      </c>
      <c r="J26" s="101">
        <v>5.2999999999999992E-3</v>
      </c>
      <c r="K26" s="97">
        <v>11661000</v>
      </c>
      <c r="L26" s="116">
        <v>149.59829999999999</v>
      </c>
      <c r="M26" s="97">
        <v>17724.517800000001</v>
      </c>
      <c r="N26" s="87"/>
      <c r="O26" s="98">
        <v>2.7339267208740695E-2</v>
      </c>
      <c r="P26" s="98">
        <f>M26/'סכום נכסי הקרן'!$C$42</f>
        <v>1.0269782316602208E-2</v>
      </c>
    </row>
    <row r="27" spans="2:16">
      <c r="B27" s="90" t="s">
        <v>1459</v>
      </c>
      <c r="C27" s="87">
        <v>3275000</v>
      </c>
      <c r="D27" s="87" t="s">
        <v>224</v>
      </c>
      <c r="E27" s="87"/>
      <c r="F27" s="115">
        <v>41579</v>
      </c>
      <c r="G27" s="97">
        <v>9.77</v>
      </c>
      <c r="H27" s="100" t="s">
        <v>150</v>
      </c>
      <c r="I27" s="101">
        <v>4.8000000000000001E-2</v>
      </c>
      <c r="J27" s="101">
        <v>5.3000000000000018E-3</v>
      </c>
      <c r="K27" s="97">
        <v>7967000</v>
      </c>
      <c r="L27" s="116">
        <v>151.85980000000001</v>
      </c>
      <c r="M27" s="97">
        <v>12098.6682</v>
      </c>
      <c r="N27" s="87"/>
      <c r="O27" s="98">
        <v>1.866164860009302E-2</v>
      </c>
      <c r="P27" s="98">
        <f>M27/'סכום נכסי הקרן'!$C$42</f>
        <v>7.0101026237677092E-3</v>
      </c>
    </row>
    <row r="28" spans="2:16">
      <c r="B28" s="90" t="s">
        <v>1460</v>
      </c>
      <c r="C28" s="87">
        <v>3322000</v>
      </c>
      <c r="D28" s="87" t="s">
        <v>224</v>
      </c>
      <c r="E28" s="87"/>
      <c r="F28" s="115">
        <v>41609</v>
      </c>
      <c r="G28" s="97">
        <v>9.8500000000000014</v>
      </c>
      <c r="H28" s="100" t="s">
        <v>150</v>
      </c>
      <c r="I28" s="101">
        <v>4.8000000000000001E-2</v>
      </c>
      <c r="J28" s="101">
        <v>5.4000000000000012E-3</v>
      </c>
      <c r="K28" s="97">
        <v>8915000</v>
      </c>
      <c r="L28" s="116">
        <v>151.7243</v>
      </c>
      <c r="M28" s="97">
        <v>13526.224099999999</v>
      </c>
      <c r="N28" s="87"/>
      <c r="O28" s="98">
        <v>2.0863589022162742E-2</v>
      </c>
      <c r="P28" s="98">
        <f>M28/'סכום נכסי הקרן'!$C$42</f>
        <v>7.8372443549679302E-3</v>
      </c>
    </row>
    <row r="29" spans="2:16">
      <c r="B29" s="90" t="s">
        <v>1461</v>
      </c>
      <c r="C29" s="87">
        <v>98811000</v>
      </c>
      <c r="D29" s="87" t="s">
        <v>224</v>
      </c>
      <c r="E29" s="87"/>
      <c r="F29" s="115">
        <v>41672</v>
      </c>
      <c r="G29" s="97">
        <v>10.02</v>
      </c>
      <c r="H29" s="100" t="s">
        <v>150</v>
      </c>
      <c r="I29" s="101">
        <v>4.8000000000000001E-2</v>
      </c>
      <c r="J29" s="101">
        <v>5.4999999999999997E-3</v>
      </c>
      <c r="K29" s="97">
        <v>4268000</v>
      </c>
      <c r="L29" s="116">
        <v>151.44069999999999</v>
      </c>
      <c r="M29" s="97">
        <v>6463.4891900000002</v>
      </c>
      <c r="N29" s="87"/>
      <c r="O29" s="98">
        <v>9.969639798393666E-3</v>
      </c>
      <c r="P29" s="98">
        <f>M29/'סכום נכסי הקרן'!$C$42</f>
        <v>3.7450173672432165E-3</v>
      </c>
    </row>
    <row r="30" spans="2:16">
      <c r="B30" s="90" t="s">
        <v>1462</v>
      </c>
      <c r="C30" s="87">
        <v>98812000</v>
      </c>
      <c r="D30" s="87" t="s">
        <v>224</v>
      </c>
      <c r="E30" s="87"/>
      <c r="F30" s="115">
        <v>41700</v>
      </c>
      <c r="G30" s="97">
        <v>10.099999999999998</v>
      </c>
      <c r="H30" s="100" t="s">
        <v>150</v>
      </c>
      <c r="I30" s="101">
        <v>4.8000000000000001E-2</v>
      </c>
      <c r="J30" s="101">
        <v>5.4999999999999997E-3</v>
      </c>
      <c r="K30" s="97">
        <v>10985000</v>
      </c>
      <c r="L30" s="116">
        <v>151.3057</v>
      </c>
      <c r="M30" s="97">
        <v>16620.927050000002</v>
      </c>
      <c r="N30" s="87"/>
      <c r="O30" s="98">
        <v>2.5637028380932105E-2</v>
      </c>
      <c r="P30" s="98">
        <f>M30/'סכום נכסי הקרן'!$C$42</f>
        <v>9.6303495886147783E-3</v>
      </c>
    </row>
    <row r="31" spans="2:16">
      <c r="B31" s="90" t="s">
        <v>1463</v>
      </c>
      <c r="C31" s="87">
        <v>98813000</v>
      </c>
      <c r="D31" s="87" t="s">
        <v>224</v>
      </c>
      <c r="E31" s="87"/>
      <c r="F31" s="115">
        <v>41730</v>
      </c>
      <c r="G31" s="97">
        <v>10.030000000000001</v>
      </c>
      <c r="H31" s="100" t="s">
        <v>150</v>
      </c>
      <c r="I31" s="101">
        <v>4.8000000000000001E-2</v>
      </c>
      <c r="J31" s="101">
        <v>5.6000000000000008E-3</v>
      </c>
      <c r="K31" s="97">
        <v>7723000</v>
      </c>
      <c r="L31" s="116">
        <v>151.16480000000001</v>
      </c>
      <c r="M31" s="97">
        <v>11859.811439999999</v>
      </c>
      <c r="N31" s="87"/>
      <c r="O31" s="98">
        <v>1.8293222848829192E-2</v>
      </c>
      <c r="P31" s="98">
        <f>M31/'סכום נכסי הקרן'!$C$42</f>
        <v>6.8717063662374249E-3</v>
      </c>
    </row>
    <row r="32" spans="2:16">
      <c r="B32" s="90" t="s">
        <v>1464</v>
      </c>
      <c r="C32" s="87">
        <v>98814000</v>
      </c>
      <c r="D32" s="87" t="s">
        <v>224</v>
      </c>
      <c r="E32" s="87"/>
      <c r="F32" s="115">
        <v>41760</v>
      </c>
      <c r="G32" s="97">
        <v>10.11</v>
      </c>
      <c r="H32" s="100" t="s">
        <v>150</v>
      </c>
      <c r="I32" s="101">
        <v>4.8000000000000001E-2</v>
      </c>
      <c r="J32" s="101">
        <v>5.5999999999999991E-3</v>
      </c>
      <c r="K32" s="97">
        <v>4952000</v>
      </c>
      <c r="L32" s="116">
        <v>153.4229</v>
      </c>
      <c r="M32" s="97">
        <v>7597.4998800000003</v>
      </c>
      <c r="N32" s="87"/>
      <c r="O32" s="98">
        <v>1.1718800008071045E-2</v>
      </c>
      <c r="P32" s="98">
        <f>M32/'סכום נכסי הקרן'!$C$42</f>
        <v>4.4020757460612779E-3</v>
      </c>
    </row>
    <row r="33" spans="2:16">
      <c r="B33" s="90" t="s">
        <v>1465</v>
      </c>
      <c r="C33" s="87">
        <v>98815000</v>
      </c>
      <c r="D33" s="87" t="s">
        <v>224</v>
      </c>
      <c r="E33" s="87"/>
      <c r="F33" s="115">
        <v>41791</v>
      </c>
      <c r="G33" s="97">
        <v>10.190000000000001</v>
      </c>
      <c r="H33" s="100" t="s">
        <v>150</v>
      </c>
      <c r="I33" s="101">
        <v>4.8000000000000001E-2</v>
      </c>
      <c r="J33" s="101">
        <v>5.6999999999999993E-3</v>
      </c>
      <c r="K33" s="97">
        <v>6765000</v>
      </c>
      <c r="L33" s="116">
        <v>153.27670000000001</v>
      </c>
      <c r="M33" s="97">
        <v>10369.165439999999</v>
      </c>
      <c r="N33" s="87"/>
      <c r="O33" s="98">
        <v>1.5993968800426223E-2</v>
      </c>
      <c r="P33" s="98">
        <f>M33/'סכום נכסי הקרן'!$C$42</f>
        <v>6.0080095309354327E-3</v>
      </c>
    </row>
    <row r="34" spans="2:16">
      <c r="B34" s="90" t="s">
        <v>1466</v>
      </c>
      <c r="C34" s="87">
        <v>98816000</v>
      </c>
      <c r="D34" s="87" t="s">
        <v>224</v>
      </c>
      <c r="E34" s="87"/>
      <c r="F34" s="115">
        <v>41821</v>
      </c>
      <c r="G34" s="97">
        <v>10.28</v>
      </c>
      <c r="H34" s="100" t="s">
        <v>150</v>
      </c>
      <c r="I34" s="101">
        <v>4.8000000000000001E-2</v>
      </c>
      <c r="J34" s="101">
        <v>5.7000000000000002E-3</v>
      </c>
      <c r="K34" s="97">
        <v>4917000</v>
      </c>
      <c r="L34" s="116">
        <v>153.13290000000001</v>
      </c>
      <c r="M34" s="97">
        <v>7529.5432199999996</v>
      </c>
      <c r="N34" s="87"/>
      <c r="O34" s="98">
        <v>1.1613979933002285E-2</v>
      </c>
      <c r="P34" s="98">
        <f>M34/'סכום נכסי הקרן'!$C$42</f>
        <v>4.3627009030873624E-3</v>
      </c>
    </row>
    <row r="35" spans="2:16">
      <c r="B35" s="90" t="s">
        <v>1467</v>
      </c>
      <c r="C35" s="87">
        <v>98817000</v>
      </c>
      <c r="D35" s="87" t="s">
        <v>224</v>
      </c>
      <c r="E35" s="87"/>
      <c r="F35" s="115">
        <v>41852</v>
      </c>
      <c r="G35" s="97">
        <v>10.36</v>
      </c>
      <c r="H35" s="100" t="s">
        <v>150</v>
      </c>
      <c r="I35" s="101">
        <v>4.8000000000000001E-2</v>
      </c>
      <c r="J35" s="101">
        <v>5.7999999999999996E-3</v>
      </c>
      <c r="K35" s="97">
        <v>4515000</v>
      </c>
      <c r="L35" s="116">
        <v>152.9846</v>
      </c>
      <c r="M35" s="97">
        <v>6907.2524299999995</v>
      </c>
      <c r="N35" s="87"/>
      <c r="O35" s="98">
        <v>1.0654124529243525E-2</v>
      </c>
      <c r="P35" s="98">
        <f>M35/'סכום נכסי הקרן'!$C$42</f>
        <v>4.0021387132981199E-3</v>
      </c>
    </row>
    <row r="36" spans="2:16">
      <c r="B36" s="90" t="s">
        <v>1468</v>
      </c>
      <c r="C36" s="87">
        <v>98818000</v>
      </c>
      <c r="D36" s="87" t="s">
        <v>224</v>
      </c>
      <c r="E36" s="87"/>
      <c r="F36" s="115">
        <v>41883</v>
      </c>
      <c r="G36" s="97">
        <v>10.440000000000001</v>
      </c>
      <c r="H36" s="100" t="s">
        <v>150</v>
      </c>
      <c r="I36" s="101">
        <v>4.8000000000000001E-2</v>
      </c>
      <c r="J36" s="101">
        <v>5.8000000000000005E-3</v>
      </c>
      <c r="K36" s="97">
        <v>6968000</v>
      </c>
      <c r="L36" s="116">
        <v>152.83330000000001</v>
      </c>
      <c r="M36" s="97">
        <v>10649.423649999999</v>
      </c>
      <c r="N36" s="87"/>
      <c r="O36" s="98">
        <v>1.6426254416153009E-2</v>
      </c>
      <c r="P36" s="98">
        <f>M36/'סכום נכסי הקרן'!$C$42</f>
        <v>6.1703942480610292E-3</v>
      </c>
    </row>
    <row r="37" spans="2:16">
      <c r="B37" s="90" t="s">
        <v>1469</v>
      </c>
      <c r="C37" s="87">
        <v>98819000</v>
      </c>
      <c r="D37" s="87" t="s">
        <v>224</v>
      </c>
      <c r="E37" s="87"/>
      <c r="F37" s="115">
        <v>41913</v>
      </c>
      <c r="G37" s="97">
        <v>10.359999999999998</v>
      </c>
      <c r="H37" s="100" t="s">
        <v>150</v>
      </c>
      <c r="I37" s="101">
        <v>4.8000000000000001E-2</v>
      </c>
      <c r="J37" s="101">
        <v>5.8999999999999999E-3</v>
      </c>
      <c r="K37" s="97">
        <v>6820000</v>
      </c>
      <c r="L37" s="116">
        <v>152.6875</v>
      </c>
      <c r="M37" s="97">
        <v>10576.965120000001</v>
      </c>
      <c r="N37" s="87"/>
      <c r="O37" s="98">
        <v>1.6314490410182562E-2</v>
      </c>
      <c r="P37" s="98">
        <f>M37/'סכום נכסי הקרן'!$C$42</f>
        <v>6.1284109716482297E-3</v>
      </c>
    </row>
    <row r="38" spans="2:16">
      <c r="B38" s="90" t="s">
        <v>1470</v>
      </c>
      <c r="C38" s="87">
        <v>98820000</v>
      </c>
      <c r="D38" s="87" t="s">
        <v>224</v>
      </c>
      <c r="E38" s="87"/>
      <c r="F38" s="115">
        <v>41945</v>
      </c>
      <c r="G38" s="97">
        <v>10.440000000000001</v>
      </c>
      <c r="H38" s="100" t="s">
        <v>150</v>
      </c>
      <c r="I38" s="101">
        <v>4.8000000000000001E-2</v>
      </c>
      <c r="J38" s="101">
        <v>5.9000000000000007E-3</v>
      </c>
      <c r="K38" s="97">
        <v>5496000</v>
      </c>
      <c r="L38" s="116">
        <v>154.9349</v>
      </c>
      <c r="M38" s="97">
        <v>8515.2222500000007</v>
      </c>
      <c r="N38" s="87"/>
      <c r="O38" s="98">
        <v>1.3134345264646024E-2</v>
      </c>
      <c r="P38" s="98">
        <f>M38/'סכום נכסי הקרן'!$C$42</f>
        <v>4.9338142719452527E-3</v>
      </c>
    </row>
    <row r="39" spans="2:16">
      <c r="B39" s="90" t="s">
        <v>1471</v>
      </c>
      <c r="C39" s="87">
        <v>98821000</v>
      </c>
      <c r="D39" s="87" t="s">
        <v>224</v>
      </c>
      <c r="E39" s="87"/>
      <c r="F39" s="115">
        <v>41974</v>
      </c>
      <c r="G39" s="97">
        <v>10.53</v>
      </c>
      <c r="H39" s="100" t="s">
        <v>150</v>
      </c>
      <c r="I39" s="101">
        <v>4.8000000000000001E-2</v>
      </c>
      <c r="J39" s="101">
        <v>5.8999999999999999E-3</v>
      </c>
      <c r="K39" s="97">
        <v>8613000</v>
      </c>
      <c r="L39" s="116">
        <v>154.7878</v>
      </c>
      <c r="M39" s="97">
        <v>13331.873300000001</v>
      </c>
      <c r="N39" s="87"/>
      <c r="O39" s="98">
        <v>2.05638117016518E-2</v>
      </c>
      <c r="P39" s="98">
        <f>M39/'סכום נכסי הקרן'!$C$42</f>
        <v>7.724635344580213E-3</v>
      </c>
    </row>
    <row r="40" spans="2:16">
      <c r="B40" s="90" t="s">
        <v>1472</v>
      </c>
      <c r="C40" s="87">
        <v>9882300</v>
      </c>
      <c r="D40" s="87" t="s">
        <v>224</v>
      </c>
      <c r="E40" s="87"/>
      <c r="F40" s="115">
        <v>42036</v>
      </c>
      <c r="G40" s="97">
        <v>10.69</v>
      </c>
      <c r="H40" s="100" t="s">
        <v>150</v>
      </c>
      <c r="I40" s="101">
        <v>4.8000000000000001E-2</v>
      </c>
      <c r="J40" s="101">
        <v>6.0000000000000001E-3</v>
      </c>
      <c r="K40" s="97">
        <v>3632000</v>
      </c>
      <c r="L40" s="116">
        <v>154.482</v>
      </c>
      <c r="M40" s="97">
        <v>5610.7848199999999</v>
      </c>
      <c r="N40" s="87"/>
      <c r="O40" s="98">
        <v>8.6543818667228316E-3</v>
      </c>
      <c r="P40" s="98">
        <f>M40/'סכום נכסי הקרן'!$C$42</f>
        <v>3.2509509921164735E-3</v>
      </c>
    </row>
    <row r="41" spans="2:16">
      <c r="B41" s="90" t="s">
        <v>1473</v>
      </c>
      <c r="C41" s="87">
        <v>9882500</v>
      </c>
      <c r="D41" s="87" t="s">
        <v>224</v>
      </c>
      <c r="E41" s="87"/>
      <c r="F41" s="115">
        <v>42064</v>
      </c>
      <c r="G41" s="97">
        <v>10.769999999999998</v>
      </c>
      <c r="H41" s="100" t="s">
        <v>150</v>
      </c>
      <c r="I41" s="101">
        <v>4.8000000000000001E-2</v>
      </c>
      <c r="J41" s="101">
        <v>6.0999999999999987E-3</v>
      </c>
      <c r="K41" s="97">
        <v>15248000</v>
      </c>
      <c r="L41" s="116">
        <v>154.31399999999999</v>
      </c>
      <c r="M41" s="97">
        <v>23529.802540000008</v>
      </c>
      <c r="N41" s="87"/>
      <c r="O41" s="98">
        <v>3.6293656406831319E-2</v>
      </c>
      <c r="P41" s="98">
        <f>M41/'סכום נכסי הקרן'!$C$42</f>
        <v>1.3633428720889308E-2</v>
      </c>
    </row>
    <row r="42" spans="2:16">
      <c r="B42" s="90" t="s">
        <v>1474</v>
      </c>
      <c r="C42" s="87">
        <v>9882600</v>
      </c>
      <c r="D42" s="87" t="s">
        <v>224</v>
      </c>
      <c r="E42" s="87"/>
      <c r="F42" s="115">
        <v>42095</v>
      </c>
      <c r="G42" s="97">
        <v>10.69</v>
      </c>
      <c r="H42" s="100" t="s">
        <v>150</v>
      </c>
      <c r="I42" s="101">
        <v>4.8000000000000001E-2</v>
      </c>
      <c r="J42" s="101">
        <v>6.0999999999999995E-3</v>
      </c>
      <c r="K42" s="97">
        <v>7883000</v>
      </c>
      <c r="L42" s="116">
        <v>155.2765</v>
      </c>
      <c r="M42" s="97">
        <v>12430.985710000001</v>
      </c>
      <c r="N42" s="87"/>
      <c r="O42" s="98">
        <v>1.9174233331962758E-2</v>
      </c>
      <c r="P42" s="98">
        <f>M42/'סכום נכסי הקרן'!$C$42</f>
        <v>7.2026510770573822E-3</v>
      </c>
    </row>
    <row r="43" spans="2:16">
      <c r="B43" s="90" t="s">
        <v>1475</v>
      </c>
      <c r="C43" s="87">
        <v>9882700</v>
      </c>
      <c r="D43" s="87" t="s">
        <v>224</v>
      </c>
      <c r="E43" s="87"/>
      <c r="F43" s="115">
        <v>42125</v>
      </c>
      <c r="G43" s="97">
        <v>10.770000000000001</v>
      </c>
      <c r="H43" s="100" t="s">
        <v>150</v>
      </c>
      <c r="I43" s="101">
        <v>4.8000000000000001E-2</v>
      </c>
      <c r="J43" s="101">
        <v>6.1999999999999998E-3</v>
      </c>
      <c r="K43" s="97">
        <v>10933000</v>
      </c>
      <c r="L43" s="116">
        <v>157.05950000000001</v>
      </c>
      <c r="M43" s="97">
        <v>17171.316489999997</v>
      </c>
      <c r="N43" s="87"/>
      <c r="O43" s="98">
        <v>2.6485979203674882E-2</v>
      </c>
      <c r="P43" s="98">
        <f>M43/'סכום נכסי הקרן'!$C$42</f>
        <v>9.9492513382666951E-3</v>
      </c>
    </row>
    <row r="44" spans="2:16">
      <c r="B44" s="90" t="s">
        <v>1476</v>
      </c>
      <c r="C44" s="87">
        <v>9882800</v>
      </c>
      <c r="D44" s="87" t="s">
        <v>224</v>
      </c>
      <c r="E44" s="87"/>
      <c r="F44" s="115">
        <v>42156</v>
      </c>
      <c r="G44" s="97">
        <v>10.85</v>
      </c>
      <c r="H44" s="100" t="s">
        <v>150</v>
      </c>
      <c r="I44" s="101">
        <v>4.8000000000000001E-2</v>
      </c>
      <c r="J44" s="101">
        <v>6.1999999999999998E-3</v>
      </c>
      <c r="K44" s="97">
        <v>1067000</v>
      </c>
      <c r="L44" s="116">
        <v>156.2629</v>
      </c>
      <c r="M44" s="97">
        <v>1667.32529</v>
      </c>
      <c r="N44" s="87"/>
      <c r="O44" s="98">
        <v>2.5717738638396737E-3</v>
      </c>
      <c r="P44" s="98">
        <f>M44/'סכום נכסי הקרן'!$C$42</f>
        <v>9.6606677668069742E-4</v>
      </c>
    </row>
    <row r="45" spans="2:16">
      <c r="B45" s="90" t="s">
        <v>1477</v>
      </c>
      <c r="C45" s="87">
        <v>9882900</v>
      </c>
      <c r="D45" s="87" t="s">
        <v>224</v>
      </c>
      <c r="E45" s="87"/>
      <c r="F45" s="115">
        <v>42218</v>
      </c>
      <c r="G45" s="97">
        <v>11.02</v>
      </c>
      <c r="H45" s="100" t="s">
        <v>150</v>
      </c>
      <c r="I45" s="101">
        <v>4.8000000000000001E-2</v>
      </c>
      <c r="J45" s="101">
        <v>6.3E-3</v>
      </c>
      <c r="K45" s="97">
        <v>91000</v>
      </c>
      <c r="L45" s="116">
        <v>155.94399999999999</v>
      </c>
      <c r="M45" s="97">
        <v>141.90907000000001</v>
      </c>
      <c r="N45" s="87"/>
      <c r="O45" s="98">
        <v>2.1888832338637094E-4</v>
      </c>
      <c r="P45" s="98">
        <f>M45/'סכום נכסי הקרן'!$C$42</f>
        <v>8.2223690037506398E-5</v>
      </c>
    </row>
    <row r="46" spans="2:16">
      <c r="B46" s="90" t="s">
        <v>1478</v>
      </c>
      <c r="C46" s="87">
        <v>8830900</v>
      </c>
      <c r="D46" s="87" t="s">
        <v>224</v>
      </c>
      <c r="E46" s="87"/>
      <c r="F46" s="115">
        <v>42248</v>
      </c>
      <c r="G46" s="97">
        <v>11.100000000000001</v>
      </c>
      <c r="H46" s="100" t="s">
        <v>150</v>
      </c>
      <c r="I46" s="101">
        <v>4.8000000000000001E-2</v>
      </c>
      <c r="J46" s="101">
        <v>6.4000000000000003E-3</v>
      </c>
      <c r="K46" s="97">
        <v>198000</v>
      </c>
      <c r="L46" s="116">
        <v>155.78890000000001</v>
      </c>
      <c r="M46" s="97">
        <v>308.46197999999998</v>
      </c>
      <c r="N46" s="87"/>
      <c r="O46" s="98">
        <v>4.7578865558515939E-4</v>
      </c>
      <c r="P46" s="98">
        <f>M46/'סכום נכסי הקרן'!$C$42</f>
        <v>1.787262944635991E-4</v>
      </c>
    </row>
    <row r="47" spans="2:16">
      <c r="B47" s="90" t="s">
        <v>1479</v>
      </c>
      <c r="C47" s="87">
        <v>8831000</v>
      </c>
      <c r="D47" s="87" t="s">
        <v>224</v>
      </c>
      <c r="E47" s="87"/>
      <c r="F47" s="115">
        <v>42309</v>
      </c>
      <c r="G47" s="97">
        <v>11.1</v>
      </c>
      <c r="H47" s="100" t="s">
        <v>150</v>
      </c>
      <c r="I47" s="101">
        <v>4.8000000000000001E-2</v>
      </c>
      <c r="J47" s="101">
        <v>6.3999999999999994E-3</v>
      </c>
      <c r="K47" s="97">
        <v>12148000</v>
      </c>
      <c r="L47" s="116">
        <v>157.86609999999999</v>
      </c>
      <c r="M47" s="97">
        <v>19177.57128</v>
      </c>
      <c r="N47" s="87"/>
      <c r="O47" s="98">
        <v>2.958053649496695E-2</v>
      </c>
      <c r="P47" s="98">
        <f>M47/'סכום נכסי הקרן'!$C$42</f>
        <v>1.1111697628621657E-2</v>
      </c>
    </row>
    <row r="48" spans="2:16">
      <c r="B48" s="90" t="s">
        <v>1480</v>
      </c>
      <c r="C48" s="87">
        <v>8833000</v>
      </c>
      <c r="D48" s="87" t="s">
        <v>224</v>
      </c>
      <c r="E48" s="87"/>
      <c r="F48" s="115">
        <v>42339</v>
      </c>
      <c r="G48" s="97">
        <v>11.180000000000001</v>
      </c>
      <c r="H48" s="100" t="s">
        <v>150</v>
      </c>
      <c r="I48" s="101">
        <v>4.8000000000000001E-2</v>
      </c>
      <c r="J48" s="101">
        <v>6.5000000000000006E-3</v>
      </c>
      <c r="K48" s="97">
        <v>2989000</v>
      </c>
      <c r="L48" s="116">
        <v>157.70509999999999</v>
      </c>
      <c r="M48" s="97">
        <v>4713.8040599999995</v>
      </c>
      <c r="N48" s="87"/>
      <c r="O48" s="98">
        <v>7.2708296056430231E-3</v>
      </c>
      <c r="P48" s="98">
        <f>M48/'סכום נכסי הקרן'!$C$42</f>
        <v>2.7312303852528889E-3</v>
      </c>
    </row>
    <row r="49" spans="2:16">
      <c r="B49" s="90" t="s">
        <v>1481</v>
      </c>
      <c r="C49" s="87">
        <v>8834000</v>
      </c>
      <c r="D49" s="87" t="s">
        <v>224</v>
      </c>
      <c r="E49" s="87"/>
      <c r="F49" s="115">
        <v>42370</v>
      </c>
      <c r="G49" s="97">
        <v>11.260000000000002</v>
      </c>
      <c r="H49" s="100" t="s">
        <v>150</v>
      </c>
      <c r="I49" s="101">
        <v>4.8000000000000001E-2</v>
      </c>
      <c r="J49" s="101">
        <v>6.4999999999999988E-3</v>
      </c>
      <c r="K49" s="97">
        <v>242000</v>
      </c>
      <c r="L49" s="116">
        <v>157.53899999999999</v>
      </c>
      <c r="M49" s="97">
        <v>381.24430999999998</v>
      </c>
      <c r="N49" s="87"/>
      <c r="O49" s="98">
        <v>5.8805210841346401E-4</v>
      </c>
      <c r="P49" s="98">
        <f>M49/'סכום נכסי הקרן'!$C$42</f>
        <v>2.2089718418986891E-4</v>
      </c>
    </row>
    <row r="50" spans="2:16">
      <c r="B50" s="90" t="s">
        <v>1482</v>
      </c>
      <c r="C50" s="87">
        <v>8836000</v>
      </c>
      <c r="D50" s="87" t="s">
        <v>224</v>
      </c>
      <c r="E50" s="87"/>
      <c r="F50" s="115">
        <v>42430</v>
      </c>
      <c r="G50" s="97">
        <v>11.42</v>
      </c>
      <c r="H50" s="100" t="s">
        <v>150</v>
      </c>
      <c r="I50" s="101">
        <v>4.8000000000000001E-2</v>
      </c>
      <c r="J50" s="101">
        <v>6.5999999999999991E-3</v>
      </c>
      <c r="K50" s="97">
        <v>6043000</v>
      </c>
      <c r="L50" s="116">
        <v>158.1464</v>
      </c>
      <c r="M50" s="97">
        <v>9556.78881</v>
      </c>
      <c r="N50" s="87"/>
      <c r="O50" s="98">
        <v>1.4740914584096218E-2</v>
      </c>
      <c r="P50" s="98">
        <f>M50/'סכום נכסי הקרן'!$C$42</f>
        <v>5.5373094959141767E-3</v>
      </c>
    </row>
    <row r="51" spans="2:16">
      <c r="B51" s="90" t="s">
        <v>1483</v>
      </c>
      <c r="C51" s="87">
        <v>8837000</v>
      </c>
      <c r="D51" s="87" t="s">
        <v>224</v>
      </c>
      <c r="E51" s="87"/>
      <c r="F51" s="115">
        <v>42461</v>
      </c>
      <c r="G51" s="97">
        <v>11.329999999999998</v>
      </c>
      <c r="H51" s="100" t="s">
        <v>150</v>
      </c>
      <c r="I51" s="101">
        <v>4.8000000000000001E-2</v>
      </c>
      <c r="J51" s="101">
        <v>6.7000000000000002E-3</v>
      </c>
      <c r="K51" s="97">
        <v>7718000</v>
      </c>
      <c r="L51" s="116">
        <v>158.4812</v>
      </c>
      <c r="M51" s="97">
        <v>12418.50683</v>
      </c>
      <c r="N51" s="87"/>
      <c r="O51" s="98">
        <v>1.9154985223854233E-2</v>
      </c>
      <c r="P51" s="98">
        <f>M51/'סכום נכסי הקרן'!$C$42</f>
        <v>7.1954206754971765E-3</v>
      </c>
    </row>
    <row r="52" spans="2:16">
      <c r="B52" s="90" t="s">
        <v>1484</v>
      </c>
      <c r="C52" s="87">
        <v>8838000</v>
      </c>
      <c r="D52" s="87" t="s">
        <v>224</v>
      </c>
      <c r="E52" s="87"/>
      <c r="F52" s="115">
        <v>42491</v>
      </c>
      <c r="G52" s="97">
        <v>11.420000000000002</v>
      </c>
      <c r="H52" s="100" t="s">
        <v>150</v>
      </c>
      <c r="I52" s="101">
        <v>4.8000000000000001E-2</v>
      </c>
      <c r="J52" s="101">
        <v>6.7000000000000011E-3</v>
      </c>
      <c r="K52" s="97">
        <v>8354000</v>
      </c>
      <c r="L52" s="116">
        <v>161.06200000000001</v>
      </c>
      <c r="M52" s="97">
        <v>13455.121139999997</v>
      </c>
      <c r="N52" s="87"/>
      <c r="O52" s="98">
        <v>2.0753915921618789E-2</v>
      </c>
      <c r="P52" s="98">
        <f>M52/'סכום נכסי הקרן'!$C$42</f>
        <v>7.7960465108569835E-3</v>
      </c>
    </row>
    <row r="53" spans="2:16">
      <c r="B53" s="90" t="s">
        <v>1485</v>
      </c>
      <c r="C53" s="87">
        <v>8839000</v>
      </c>
      <c r="D53" s="87" t="s">
        <v>224</v>
      </c>
      <c r="E53" s="87"/>
      <c r="F53" s="115">
        <v>42522</v>
      </c>
      <c r="G53" s="97">
        <v>11.5</v>
      </c>
      <c r="H53" s="100" t="s">
        <v>150</v>
      </c>
      <c r="I53" s="101">
        <v>4.8000000000000001E-2</v>
      </c>
      <c r="J53" s="101">
        <v>6.8000000000000005E-3</v>
      </c>
      <c r="K53" s="97">
        <v>4227000</v>
      </c>
      <c r="L53" s="116">
        <v>160.2345</v>
      </c>
      <c r="M53" s="97">
        <v>6773.1109999999999</v>
      </c>
      <c r="N53" s="87"/>
      <c r="O53" s="98">
        <v>1.0447217439306636E-2</v>
      </c>
      <c r="P53" s="98">
        <f>M53/'סכום נכסי הקרן'!$C$42</f>
        <v>3.9244156800803849E-3</v>
      </c>
    </row>
    <row r="54" spans="2:16">
      <c r="B54" s="90" t="s">
        <v>1486</v>
      </c>
      <c r="C54" s="87">
        <v>8840000</v>
      </c>
      <c r="D54" s="87" t="s">
        <v>224</v>
      </c>
      <c r="E54" s="87"/>
      <c r="F54" s="115">
        <v>42552</v>
      </c>
      <c r="G54" s="97">
        <v>11.58</v>
      </c>
      <c r="H54" s="100" t="s">
        <v>150</v>
      </c>
      <c r="I54" s="101">
        <v>4.8000000000000001E-2</v>
      </c>
      <c r="J54" s="101">
        <v>6.8000000000000005E-3</v>
      </c>
      <c r="K54" s="97">
        <v>690000</v>
      </c>
      <c r="L54" s="116">
        <v>159.57830000000001</v>
      </c>
      <c r="M54" s="97">
        <v>1101.0900100000001</v>
      </c>
      <c r="N54" s="87"/>
      <c r="O54" s="98">
        <v>1.6983815494413601E-3</v>
      </c>
      <c r="P54" s="98">
        <f>M54/'סכום נכסי הקרן'!$C$42</f>
        <v>6.3798377147869989E-4</v>
      </c>
    </row>
    <row r="55" spans="2:16">
      <c r="B55" s="90" t="s">
        <v>1487</v>
      </c>
      <c r="C55" s="87">
        <v>8841000</v>
      </c>
      <c r="D55" s="87" t="s">
        <v>224</v>
      </c>
      <c r="E55" s="87"/>
      <c r="F55" s="115">
        <v>42583</v>
      </c>
      <c r="G55" s="97">
        <v>11.669999999999998</v>
      </c>
      <c r="H55" s="100" t="s">
        <v>150</v>
      </c>
      <c r="I55" s="101">
        <v>4.8000000000000001E-2</v>
      </c>
      <c r="J55" s="101">
        <v>6.7999999999999996E-3</v>
      </c>
      <c r="K55" s="97">
        <v>6636000</v>
      </c>
      <c r="L55" s="116">
        <v>158.92070000000001</v>
      </c>
      <c r="M55" s="97">
        <v>10545.97514</v>
      </c>
      <c r="N55" s="87"/>
      <c r="O55" s="98">
        <v>1.6266689767390825E-2</v>
      </c>
      <c r="P55" s="98">
        <f>M55/'סכום נכסי הקרן'!$C$42</f>
        <v>6.110455033315405E-3</v>
      </c>
    </row>
    <row r="56" spans="2:16">
      <c r="B56" s="90" t="s">
        <v>1488</v>
      </c>
      <c r="C56" s="87">
        <v>8842000</v>
      </c>
      <c r="D56" s="87" t="s">
        <v>224</v>
      </c>
      <c r="E56" s="87"/>
      <c r="F56" s="115">
        <v>42614</v>
      </c>
      <c r="G56" s="97">
        <v>11.750000000000002</v>
      </c>
      <c r="H56" s="100" t="s">
        <v>150</v>
      </c>
      <c r="I56" s="101">
        <v>4.8000000000000001E-2</v>
      </c>
      <c r="J56" s="101">
        <v>6.8999999999999999E-3</v>
      </c>
      <c r="K56" s="97">
        <v>2734000</v>
      </c>
      <c r="L56" s="116">
        <v>158.58750000000001</v>
      </c>
      <c r="M56" s="97">
        <v>4335.7826299999997</v>
      </c>
      <c r="N56" s="87"/>
      <c r="O56" s="98">
        <v>6.687748643891823E-3</v>
      </c>
      <c r="P56" s="98">
        <f>M56/'סכום נכסי הקרן'!$C$42</f>
        <v>2.5122005735019209E-3</v>
      </c>
    </row>
    <row r="57" spans="2:16">
      <c r="B57" s="90" t="s">
        <v>1489</v>
      </c>
      <c r="C57" s="87">
        <v>8287609</v>
      </c>
      <c r="D57" s="87" t="s">
        <v>224</v>
      </c>
      <c r="E57" s="87"/>
      <c r="F57" s="115">
        <v>40118</v>
      </c>
      <c r="G57" s="97">
        <v>6.919999999999999</v>
      </c>
      <c r="H57" s="100" t="s">
        <v>150</v>
      </c>
      <c r="I57" s="101">
        <v>4.8000000000000001E-2</v>
      </c>
      <c r="J57" s="101">
        <v>2.8999999999999998E-3</v>
      </c>
      <c r="K57" s="97">
        <v>23000</v>
      </c>
      <c r="L57" s="116">
        <v>148.8793</v>
      </c>
      <c r="M57" s="97">
        <v>34.242239999999995</v>
      </c>
      <c r="N57" s="87"/>
      <c r="O57" s="98">
        <v>5.2817106775442369E-5</v>
      </c>
      <c r="P57" s="98">
        <f>M57/'סכום נכסי הקרן'!$C$42</f>
        <v>1.9840333869779449E-5</v>
      </c>
    </row>
    <row r="58" spans="2:16">
      <c r="B58" s="90" t="s">
        <v>1490</v>
      </c>
      <c r="C58" s="87">
        <v>8789</v>
      </c>
      <c r="D58" s="87" t="s">
        <v>224</v>
      </c>
      <c r="E58" s="87"/>
      <c r="F58" s="115">
        <v>41000</v>
      </c>
      <c r="G58" s="97">
        <v>8.65</v>
      </c>
      <c r="H58" s="100" t="s">
        <v>150</v>
      </c>
      <c r="I58" s="101">
        <v>4.8000000000000001E-2</v>
      </c>
      <c r="J58" s="101">
        <v>4.3999999999999994E-3</v>
      </c>
      <c r="K58" s="97">
        <v>37000</v>
      </c>
      <c r="L58" s="116">
        <v>150.53039999999999</v>
      </c>
      <c r="M58" s="97">
        <v>55.696249999999999</v>
      </c>
      <c r="N58" s="87"/>
      <c r="O58" s="98">
        <v>8.5908947056084303E-5</v>
      </c>
      <c r="P58" s="98">
        <f>M58/'סכום נכסי הקרן'!$C$42</f>
        <v>3.227102535624725E-5</v>
      </c>
    </row>
    <row r="59" spans="2:16">
      <c r="B59" s="90" t="s">
        <v>1491</v>
      </c>
      <c r="C59" s="87">
        <v>71121438</v>
      </c>
      <c r="D59" s="87" t="s">
        <v>224</v>
      </c>
      <c r="E59" s="87"/>
      <c r="F59" s="115">
        <v>41640</v>
      </c>
      <c r="G59" s="97">
        <v>9.94</v>
      </c>
      <c r="H59" s="100" t="s">
        <v>150</v>
      </c>
      <c r="I59" s="101">
        <v>4.8000000000000001E-2</v>
      </c>
      <c r="J59" s="101">
        <v>5.4000000000000003E-3</v>
      </c>
      <c r="K59" s="97">
        <v>2872000</v>
      </c>
      <c r="L59" s="116">
        <v>151.58420000000001</v>
      </c>
      <c r="M59" s="97">
        <v>4353.4982800000007</v>
      </c>
      <c r="N59" s="87"/>
      <c r="O59" s="98">
        <v>6.7150742329200649E-3</v>
      </c>
      <c r="P59" s="98">
        <f>M59/'סכום נכסי הקרן'!$C$42</f>
        <v>2.5224652177167906E-3</v>
      </c>
    </row>
    <row r="60" spans="2:16">
      <c r="B60" s="86"/>
      <c r="C60" s="87"/>
      <c r="D60" s="87"/>
      <c r="E60" s="87"/>
      <c r="F60" s="87"/>
      <c r="G60" s="87"/>
      <c r="H60" s="87"/>
      <c r="I60" s="87"/>
      <c r="J60" s="87"/>
      <c r="K60" s="97"/>
      <c r="L60" s="87"/>
      <c r="M60" s="87"/>
      <c r="N60" s="87"/>
      <c r="O60" s="98"/>
      <c r="P60" s="87"/>
    </row>
    <row r="61" spans="2:16">
      <c r="B61" s="104" t="s">
        <v>63</v>
      </c>
      <c r="C61" s="85"/>
      <c r="D61" s="85"/>
      <c r="E61" s="85"/>
      <c r="F61" s="85"/>
      <c r="G61" s="94">
        <v>2.5539211173828602</v>
      </c>
      <c r="H61" s="85"/>
      <c r="I61" s="85"/>
      <c r="J61" s="106">
        <v>1.0750338485660004E-3</v>
      </c>
      <c r="K61" s="94"/>
      <c r="L61" s="85"/>
      <c r="M61" s="94">
        <v>180223.35864999998</v>
      </c>
      <c r="N61" s="85"/>
      <c r="O61" s="95">
        <v>0.27798638106753226</v>
      </c>
      <c r="P61" s="95">
        <f>M61/'סכום נכסי הקרן'!$C$42</f>
        <v>0.10442341408590688</v>
      </c>
    </row>
    <row r="62" spans="2:16">
      <c r="B62" s="90" t="s">
        <v>1492</v>
      </c>
      <c r="C62" s="87">
        <v>1014732</v>
      </c>
      <c r="D62" s="87" t="s">
        <v>224</v>
      </c>
      <c r="E62" s="87"/>
      <c r="F62" s="115">
        <v>35582</v>
      </c>
      <c r="G62" s="97">
        <v>0.66</v>
      </c>
      <c r="H62" s="100" t="s">
        <v>150</v>
      </c>
      <c r="I62" s="101">
        <v>5.5E-2</v>
      </c>
      <c r="J62" s="101">
        <v>5.6000000000000008E-3</v>
      </c>
      <c r="K62" s="97">
        <v>250000</v>
      </c>
      <c r="L62" s="116">
        <v>157.31710000000001</v>
      </c>
      <c r="M62" s="97">
        <v>393.29282000000001</v>
      </c>
      <c r="N62" s="87"/>
      <c r="O62" s="98">
        <v>6.0663639025819688E-4</v>
      </c>
      <c r="P62" s="98">
        <f>M62/'סכום נכסי הקרן'!$C$42</f>
        <v>2.2787822459591057E-4</v>
      </c>
    </row>
    <row r="63" spans="2:16">
      <c r="B63" s="90" t="s">
        <v>1493</v>
      </c>
      <c r="C63" s="87">
        <v>1014863</v>
      </c>
      <c r="D63" s="87" t="s">
        <v>224</v>
      </c>
      <c r="E63" s="87"/>
      <c r="F63" s="115">
        <v>35765</v>
      </c>
      <c r="G63" s="97">
        <v>0.65999999999999992</v>
      </c>
      <c r="H63" s="100" t="s">
        <v>150</v>
      </c>
      <c r="I63" s="101">
        <v>5.5E-2</v>
      </c>
      <c r="J63" s="101">
        <v>5.1999999999999998E-3</v>
      </c>
      <c r="K63" s="97">
        <v>700000</v>
      </c>
      <c r="L63" s="116">
        <v>151.12430000000001</v>
      </c>
      <c r="M63" s="97">
        <v>1057.86997</v>
      </c>
      <c r="N63" s="87"/>
      <c r="O63" s="98">
        <v>1.6317165921395334E-3</v>
      </c>
      <c r="P63" s="98">
        <f>M63/'סכום נכסי הקרן'!$C$42</f>
        <v>6.1294160065502635E-4</v>
      </c>
    </row>
    <row r="64" spans="2:16">
      <c r="B64" s="90" t="s">
        <v>1494</v>
      </c>
      <c r="C64" s="87">
        <v>1014847</v>
      </c>
      <c r="D64" s="87" t="s">
        <v>224</v>
      </c>
      <c r="E64" s="87"/>
      <c r="F64" s="115">
        <v>35736</v>
      </c>
      <c r="G64" s="97">
        <v>0.57999999999999996</v>
      </c>
      <c r="H64" s="100" t="s">
        <v>150</v>
      </c>
      <c r="I64" s="101">
        <v>5.5E-2</v>
      </c>
      <c r="J64" s="101">
        <v>5.3E-3</v>
      </c>
      <c r="K64" s="97">
        <v>960000</v>
      </c>
      <c r="L64" s="116">
        <v>152.9623</v>
      </c>
      <c r="M64" s="97">
        <v>1468.43824</v>
      </c>
      <c r="N64" s="87"/>
      <c r="O64" s="98">
        <v>2.2649995828316919E-3</v>
      </c>
      <c r="P64" s="98">
        <f>M64/'סכום נכסי הקרן'!$C$42</f>
        <v>8.5082941270055125E-4</v>
      </c>
    </row>
    <row r="65" spans="2:16">
      <c r="B65" s="90" t="s">
        <v>1495</v>
      </c>
      <c r="C65" s="87">
        <v>1183530</v>
      </c>
      <c r="D65" s="87" t="s">
        <v>224</v>
      </c>
      <c r="E65" s="87"/>
      <c r="F65" s="115">
        <v>37288</v>
      </c>
      <c r="G65" s="97">
        <v>2.87</v>
      </c>
      <c r="H65" s="100" t="s">
        <v>150</v>
      </c>
      <c r="I65" s="101">
        <v>5.5E-2</v>
      </c>
      <c r="J65" s="101">
        <v>4.0000000000000002E-4</v>
      </c>
      <c r="K65" s="97">
        <v>1863160</v>
      </c>
      <c r="L65" s="116">
        <v>151.7852</v>
      </c>
      <c r="M65" s="97">
        <v>2828.0014200000001</v>
      </c>
      <c r="N65" s="87"/>
      <c r="O65" s="98">
        <v>4.3620643089132792E-3</v>
      </c>
      <c r="P65" s="98">
        <f>M65/'סכום נכסי הקרן'!$C$42</f>
        <v>1.638575407362672E-3</v>
      </c>
    </row>
    <row r="66" spans="2:16">
      <c r="B66" s="90" t="s">
        <v>1496</v>
      </c>
      <c r="C66" s="87">
        <v>1183540</v>
      </c>
      <c r="D66" s="87" t="s">
        <v>224</v>
      </c>
      <c r="E66" s="87"/>
      <c r="F66" s="115">
        <v>37316</v>
      </c>
      <c r="G66" s="97">
        <v>2.94</v>
      </c>
      <c r="H66" s="100" t="s">
        <v>150</v>
      </c>
      <c r="I66" s="101">
        <v>5.5E-2</v>
      </c>
      <c r="J66" s="101">
        <v>5.0000000000000001E-4</v>
      </c>
      <c r="K66" s="97">
        <v>2655640</v>
      </c>
      <c r="L66" s="116">
        <v>150.14230000000001</v>
      </c>
      <c r="M66" s="97">
        <v>3987.2390299999997</v>
      </c>
      <c r="N66" s="87"/>
      <c r="O66" s="98">
        <v>6.1501359019363591E-3</v>
      </c>
      <c r="P66" s="98">
        <f>M66/'סכום נכסי הקרן'!$C$42</f>
        <v>2.3102505435922288E-3</v>
      </c>
    </row>
    <row r="67" spans="2:16">
      <c r="B67" s="90" t="s">
        <v>1497</v>
      </c>
      <c r="C67" s="87">
        <v>1183550</v>
      </c>
      <c r="D67" s="87" t="s">
        <v>224</v>
      </c>
      <c r="E67" s="87"/>
      <c r="F67" s="115">
        <v>37347</v>
      </c>
      <c r="G67" s="97">
        <v>2.9600000000000004</v>
      </c>
      <c r="H67" s="100" t="s">
        <v>150</v>
      </c>
      <c r="I67" s="101">
        <v>5.5E-2</v>
      </c>
      <c r="J67" s="101">
        <v>5.0000000000000001E-4</v>
      </c>
      <c r="K67" s="97">
        <v>3082560</v>
      </c>
      <c r="L67" s="116">
        <v>148.964</v>
      </c>
      <c r="M67" s="97">
        <v>4699.6803799999998</v>
      </c>
      <c r="N67" s="87"/>
      <c r="O67" s="98">
        <v>7.2490444679118998E-3</v>
      </c>
      <c r="P67" s="98">
        <f>M67/'סכום נכסי הקרן'!$C$42</f>
        <v>2.7230469683190107E-3</v>
      </c>
    </row>
    <row r="68" spans="2:16">
      <c r="B68" s="90" t="s">
        <v>1498</v>
      </c>
      <c r="C68" s="87">
        <v>1183560</v>
      </c>
      <c r="D68" s="87" t="s">
        <v>224</v>
      </c>
      <c r="E68" s="87"/>
      <c r="F68" s="115">
        <v>37377</v>
      </c>
      <c r="G68" s="97">
        <v>3.04</v>
      </c>
      <c r="H68" s="100" t="s">
        <v>150</v>
      </c>
      <c r="I68" s="101">
        <v>5.5E-2</v>
      </c>
      <c r="J68" s="101">
        <v>5.0000000000000001E-4</v>
      </c>
      <c r="K68" s="97">
        <v>2776800</v>
      </c>
      <c r="L68" s="116">
        <v>151.7056</v>
      </c>
      <c r="M68" s="97">
        <v>4212.5599199999997</v>
      </c>
      <c r="N68" s="87"/>
      <c r="O68" s="98">
        <v>6.4976831858134564E-3</v>
      </c>
      <c r="P68" s="98">
        <f>M68/'סכום נכסי הקרן'!$C$42</f>
        <v>2.440803967826036E-3</v>
      </c>
    </row>
    <row r="69" spans="2:16">
      <c r="B69" s="90" t="s">
        <v>1499</v>
      </c>
      <c r="C69" s="87">
        <v>1183570</v>
      </c>
      <c r="D69" s="87" t="s">
        <v>224</v>
      </c>
      <c r="E69" s="87"/>
      <c r="F69" s="115">
        <v>37408</v>
      </c>
      <c r="G69" s="97">
        <v>3.13</v>
      </c>
      <c r="H69" s="100" t="s">
        <v>150</v>
      </c>
      <c r="I69" s="101">
        <v>5.5E-2</v>
      </c>
      <c r="J69" s="101">
        <v>6.0000000000000006E-4</v>
      </c>
      <c r="K69" s="97">
        <v>2577120</v>
      </c>
      <c r="L69" s="116">
        <v>149.38630000000001</v>
      </c>
      <c r="M69" s="97">
        <v>3849.8637100000001</v>
      </c>
      <c r="N69" s="87"/>
      <c r="O69" s="98">
        <v>5.9382406829100757E-3</v>
      </c>
      <c r="P69" s="98">
        <f>M69/'סכום נכסי הקרן'!$C$42</f>
        <v>2.2306537586194064E-3</v>
      </c>
    </row>
    <row r="70" spans="2:16">
      <c r="B70" s="90" t="s">
        <v>1500</v>
      </c>
      <c r="C70" s="87">
        <v>1183580</v>
      </c>
      <c r="D70" s="87" t="s">
        <v>224</v>
      </c>
      <c r="E70" s="87"/>
      <c r="F70" s="115">
        <v>37438</v>
      </c>
      <c r="G70" s="97">
        <v>3.2100000000000004</v>
      </c>
      <c r="H70" s="100" t="s">
        <v>150</v>
      </c>
      <c r="I70" s="101">
        <v>5.5E-2</v>
      </c>
      <c r="J70" s="101">
        <v>5.9999999999999995E-4</v>
      </c>
      <c r="K70" s="97">
        <v>1969760</v>
      </c>
      <c r="L70" s="116">
        <v>147.96619999999999</v>
      </c>
      <c r="M70" s="97">
        <v>2914.5784399999998</v>
      </c>
      <c r="N70" s="87"/>
      <c r="O70" s="98">
        <v>4.4956054472745435E-3</v>
      </c>
      <c r="P70" s="98">
        <f>M70/'סכום נכסי הקרן'!$C$42</f>
        <v>1.6887390935657525E-3</v>
      </c>
    </row>
    <row r="71" spans="2:16">
      <c r="B71" s="90" t="s">
        <v>1501</v>
      </c>
      <c r="C71" s="87">
        <v>1183590</v>
      </c>
      <c r="D71" s="87" t="s">
        <v>224</v>
      </c>
      <c r="E71" s="87"/>
      <c r="F71" s="115">
        <v>37469</v>
      </c>
      <c r="G71" s="97">
        <v>3.29</v>
      </c>
      <c r="H71" s="100" t="s">
        <v>150</v>
      </c>
      <c r="I71" s="101">
        <v>5.5E-2</v>
      </c>
      <c r="J71" s="101">
        <v>6.0000000000000006E-4</v>
      </c>
      <c r="K71" s="97">
        <v>1193400</v>
      </c>
      <c r="L71" s="116">
        <v>146.0264</v>
      </c>
      <c r="M71" s="97">
        <v>1742.67948</v>
      </c>
      <c r="N71" s="87"/>
      <c r="O71" s="98">
        <v>2.6880042944191851E-3</v>
      </c>
      <c r="P71" s="98">
        <f>M71/'סכום נכסי הקרן'!$C$42</f>
        <v>1.0097278306329738E-3</v>
      </c>
    </row>
    <row r="72" spans="2:16">
      <c r="B72" s="90" t="s">
        <v>1502</v>
      </c>
      <c r="C72" s="87">
        <v>1183600</v>
      </c>
      <c r="D72" s="87" t="s">
        <v>224</v>
      </c>
      <c r="E72" s="87"/>
      <c r="F72" s="115">
        <v>37500</v>
      </c>
      <c r="G72" s="97">
        <v>3.3800000000000003</v>
      </c>
      <c r="H72" s="100" t="s">
        <v>150</v>
      </c>
      <c r="I72" s="101">
        <v>5.5E-2</v>
      </c>
      <c r="J72" s="101">
        <v>6.0000000000000006E-4</v>
      </c>
      <c r="K72" s="97">
        <v>1877720</v>
      </c>
      <c r="L72" s="116">
        <v>145.0659</v>
      </c>
      <c r="M72" s="97">
        <v>2723.9321099999997</v>
      </c>
      <c r="N72" s="87"/>
      <c r="O72" s="98">
        <v>4.2015421042234978E-3</v>
      </c>
      <c r="P72" s="98">
        <f>M72/'סכום נכסי הקרן'!$C$42</f>
        <v>1.5782764942075284E-3</v>
      </c>
    </row>
    <row r="73" spans="2:16">
      <c r="B73" s="90" t="s">
        <v>1503</v>
      </c>
      <c r="C73" s="87">
        <v>1014596</v>
      </c>
      <c r="D73" s="87" t="s">
        <v>224</v>
      </c>
      <c r="E73" s="87"/>
      <c r="F73" s="115">
        <v>35430</v>
      </c>
      <c r="G73" s="97">
        <v>0.01</v>
      </c>
      <c r="H73" s="100" t="s">
        <v>150</v>
      </c>
      <c r="I73" s="101">
        <v>5.5E-2</v>
      </c>
      <c r="J73" s="101">
        <v>5.5000000000000005E-3</v>
      </c>
      <c r="K73" s="97">
        <v>570000</v>
      </c>
      <c r="L73" s="116">
        <v>163.1525</v>
      </c>
      <c r="M73" s="97">
        <v>929.96956999999998</v>
      </c>
      <c r="N73" s="87"/>
      <c r="O73" s="98">
        <v>1.434436008760006E-3</v>
      </c>
      <c r="P73" s="98">
        <f>M73/'סכום נכסי הקרן'!$C$42</f>
        <v>5.3883468948103951E-4</v>
      </c>
    </row>
    <row r="74" spans="2:16">
      <c r="B74" s="90" t="s">
        <v>1504</v>
      </c>
      <c r="C74" s="87">
        <v>1014601</v>
      </c>
      <c r="D74" s="87" t="s">
        <v>224</v>
      </c>
      <c r="E74" s="87"/>
      <c r="F74" s="115">
        <v>35430</v>
      </c>
      <c r="G74" s="97">
        <v>0.09</v>
      </c>
      <c r="H74" s="100" t="s">
        <v>150</v>
      </c>
      <c r="I74" s="101">
        <v>5.5E-2</v>
      </c>
      <c r="J74" s="101">
        <v>5.4999999999999997E-3</v>
      </c>
      <c r="K74" s="97">
        <v>400000</v>
      </c>
      <c r="L74" s="116">
        <v>162.38050000000001</v>
      </c>
      <c r="M74" s="97">
        <v>649.52193</v>
      </c>
      <c r="N74" s="87"/>
      <c r="O74" s="98">
        <v>1.0018582058241928E-3</v>
      </c>
      <c r="P74" s="98">
        <f>M74/'סכום נכסי הקרן'!$C$42</f>
        <v>3.7634021451118612E-4</v>
      </c>
    </row>
    <row r="75" spans="2:16">
      <c r="B75" s="90" t="s">
        <v>1505</v>
      </c>
      <c r="C75" s="87">
        <v>1014643</v>
      </c>
      <c r="D75" s="87" t="s">
        <v>224</v>
      </c>
      <c r="E75" s="87"/>
      <c r="F75" s="115">
        <v>35430</v>
      </c>
      <c r="G75" s="97">
        <v>0.16999999999999998</v>
      </c>
      <c r="H75" s="100" t="s">
        <v>150</v>
      </c>
      <c r="I75" s="101">
        <v>5.5E-2</v>
      </c>
      <c r="J75" s="101">
        <v>5.5000000000000005E-3</v>
      </c>
      <c r="K75" s="97">
        <v>500000</v>
      </c>
      <c r="L75" s="116">
        <v>161.04239999999999</v>
      </c>
      <c r="M75" s="97">
        <v>805.21189000000004</v>
      </c>
      <c r="N75" s="87"/>
      <c r="O75" s="98">
        <v>1.2420029288675554E-3</v>
      </c>
      <c r="P75" s="98">
        <f>M75/'סכום נכסי הקרן'!$C$42</f>
        <v>4.6654870515235356E-4</v>
      </c>
    </row>
    <row r="76" spans="2:16">
      <c r="B76" s="90" t="s">
        <v>1506</v>
      </c>
      <c r="C76" s="87">
        <v>1014677</v>
      </c>
      <c r="D76" s="87" t="s">
        <v>224</v>
      </c>
      <c r="E76" s="87"/>
      <c r="F76" s="115">
        <v>35431</v>
      </c>
      <c r="G76" s="97">
        <v>0.26</v>
      </c>
      <c r="H76" s="100" t="s">
        <v>150</v>
      </c>
      <c r="I76" s="101">
        <v>5.5E-2</v>
      </c>
      <c r="J76" s="101">
        <v>5.5000000000000005E-3</v>
      </c>
      <c r="K76" s="97">
        <v>200000</v>
      </c>
      <c r="L76" s="116">
        <v>159.94749999999999</v>
      </c>
      <c r="M76" s="97">
        <v>319.89504999999997</v>
      </c>
      <c r="N76" s="87"/>
      <c r="O76" s="98">
        <v>4.9342364905991768E-4</v>
      </c>
      <c r="P76" s="98">
        <f>M76/'סכום נכסי הקרן'!$C$42</f>
        <v>1.8535074210360625E-4</v>
      </c>
    </row>
    <row r="77" spans="2:16">
      <c r="B77" s="90" t="s">
        <v>1507</v>
      </c>
      <c r="C77" s="87">
        <v>1014685</v>
      </c>
      <c r="D77" s="87" t="s">
        <v>224</v>
      </c>
      <c r="E77" s="87"/>
      <c r="F77" s="115">
        <v>35462</v>
      </c>
      <c r="G77" s="97">
        <v>0.34</v>
      </c>
      <c r="H77" s="100" t="s">
        <v>150</v>
      </c>
      <c r="I77" s="101">
        <v>5.5E-2</v>
      </c>
      <c r="J77" s="101">
        <v>5.4999999999999997E-3</v>
      </c>
      <c r="K77" s="97">
        <v>400000</v>
      </c>
      <c r="L77" s="116">
        <v>158.63919999999999</v>
      </c>
      <c r="M77" s="97">
        <v>634.55683999999997</v>
      </c>
      <c r="N77" s="87"/>
      <c r="O77" s="98">
        <v>9.7877523121639529E-4</v>
      </c>
      <c r="P77" s="98">
        <f>M77/'סכום נכסי הקרן'!$C$42</f>
        <v>3.6766927528550174E-4</v>
      </c>
    </row>
    <row r="78" spans="2:16">
      <c r="B78" s="90" t="s">
        <v>1508</v>
      </c>
      <c r="C78" s="87">
        <v>1014693</v>
      </c>
      <c r="D78" s="87" t="s">
        <v>224</v>
      </c>
      <c r="E78" s="87"/>
      <c r="F78" s="115">
        <v>35490</v>
      </c>
      <c r="G78" s="97">
        <v>0.42000000000000004</v>
      </c>
      <c r="H78" s="100" t="s">
        <v>150</v>
      </c>
      <c r="I78" s="101">
        <v>5.5E-2</v>
      </c>
      <c r="J78" s="101">
        <v>5.6000000000000008E-3</v>
      </c>
      <c r="K78" s="97">
        <v>500000</v>
      </c>
      <c r="L78" s="116">
        <v>157.90950000000001</v>
      </c>
      <c r="M78" s="97">
        <v>789.54747999999995</v>
      </c>
      <c r="N78" s="87"/>
      <c r="O78" s="98">
        <v>1.2178412847828135E-3</v>
      </c>
      <c r="P78" s="98">
        <f>M78/'סכום נכסי הקרן'!$C$42</f>
        <v>4.5747257215775059E-4</v>
      </c>
    </row>
    <row r="79" spans="2:16">
      <c r="B79" s="90" t="s">
        <v>1509</v>
      </c>
      <c r="C79" s="87">
        <v>1014716</v>
      </c>
      <c r="D79" s="87" t="s">
        <v>224</v>
      </c>
      <c r="E79" s="87"/>
      <c r="F79" s="115">
        <v>35521</v>
      </c>
      <c r="G79" s="97">
        <v>0.49000000000000005</v>
      </c>
      <c r="H79" s="100" t="s">
        <v>150</v>
      </c>
      <c r="I79" s="101">
        <v>5.5E-2</v>
      </c>
      <c r="J79" s="101">
        <v>5.6000000000000008E-3</v>
      </c>
      <c r="K79" s="97">
        <v>170000</v>
      </c>
      <c r="L79" s="116">
        <v>155.98560000000001</v>
      </c>
      <c r="M79" s="97">
        <v>272.29268999999999</v>
      </c>
      <c r="N79" s="87"/>
      <c r="O79" s="98">
        <v>4.1999916132538144E-4</v>
      </c>
      <c r="P79" s="98">
        <f>M79/'סכום נכסי הקרן'!$C$42</f>
        <v>1.5776940643779018E-4</v>
      </c>
    </row>
    <row r="80" spans="2:16">
      <c r="B80" s="90" t="s">
        <v>1510</v>
      </c>
      <c r="C80" s="87">
        <v>1014724</v>
      </c>
      <c r="D80" s="87" t="s">
        <v>224</v>
      </c>
      <c r="E80" s="87"/>
      <c r="F80" s="115">
        <v>35551</v>
      </c>
      <c r="G80" s="97">
        <v>0.57000000000000006</v>
      </c>
      <c r="H80" s="100" t="s">
        <v>150</v>
      </c>
      <c r="I80" s="101">
        <v>5.5E-2</v>
      </c>
      <c r="J80" s="101">
        <v>5.6000000000000008E-3</v>
      </c>
      <c r="K80" s="97">
        <v>430000</v>
      </c>
      <c r="L80" s="116">
        <v>158.57140000000001</v>
      </c>
      <c r="M80" s="97">
        <v>681.85719999999992</v>
      </c>
      <c r="N80" s="87"/>
      <c r="O80" s="98">
        <v>1.0517338976072873E-3</v>
      </c>
      <c r="P80" s="98">
        <f>M80/'סכום נכסי הקרן'!$C$42</f>
        <v>3.9507562879978003E-4</v>
      </c>
    </row>
    <row r="81" spans="2:16">
      <c r="B81" s="90" t="s">
        <v>1511</v>
      </c>
      <c r="C81" s="87">
        <v>1014805</v>
      </c>
      <c r="D81" s="87" t="s">
        <v>224</v>
      </c>
      <c r="E81" s="87"/>
      <c r="F81" s="115">
        <v>35642</v>
      </c>
      <c r="G81" s="97">
        <v>0.82</v>
      </c>
      <c r="H81" s="100" t="s">
        <v>150</v>
      </c>
      <c r="I81" s="101">
        <v>5.5E-2</v>
      </c>
      <c r="J81" s="101">
        <v>5.5999999999999991E-3</v>
      </c>
      <c r="K81" s="97">
        <v>100000</v>
      </c>
      <c r="L81" s="116">
        <v>154.76910000000001</v>
      </c>
      <c r="M81" s="97">
        <v>154.76906</v>
      </c>
      <c r="N81" s="87"/>
      <c r="O81" s="98">
        <v>2.3872427643620414E-4</v>
      </c>
      <c r="P81" s="98">
        <f>M81/'סכום נכסי הקרן'!$C$42</f>
        <v>8.9674910961196703E-5</v>
      </c>
    </row>
    <row r="82" spans="2:16">
      <c r="B82" s="90" t="s">
        <v>1512</v>
      </c>
      <c r="C82" s="87">
        <v>1014813</v>
      </c>
      <c r="D82" s="87" t="s">
        <v>224</v>
      </c>
      <c r="E82" s="87"/>
      <c r="F82" s="115">
        <v>35674</v>
      </c>
      <c r="G82" s="97">
        <v>0.91</v>
      </c>
      <c r="H82" s="100" t="s">
        <v>150</v>
      </c>
      <c r="I82" s="101">
        <v>5.5E-2</v>
      </c>
      <c r="J82" s="101">
        <v>5.5000000000000005E-3</v>
      </c>
      <c r="K82" s="97">
        <v>460000</v>
      </c>
      <c r="L82" s="116">
        <v>153.17310000000001</v>
      </c>
      <c r="M82" s="97">
        <v>704.59615000000008</v>
      </c>
      <c r="N82" s="87"/>
      <c r="O82" s="98">
        <v>1.0868076997333006E-3</v>
      </c>
      <c r="P82" s="98">
        <f>M82/'סכום נכסי הקרן'!$C$42</f>
        <v>4.0825082878226436E-4</v>
      </c>
    </row>
    <row r="83" spans="2:16">
      <c r="B83" s="90" t="s">
        <v>1513</v>
      </c>
      <c r="C83" s="87">
        <v>1014839</v>
      </c>
      <c r="D83" s="87" t="s">
        <v>224</v>
      </c>
      <c r="E83" s="87"/>
      <c r="F83" s="115">
        <v>35704</v>
      </c>
      <c r="G83" s="97">
        <v>0.5</v>
      </c>
      <c r="H83" s="100" t="s">
        <v>150</v>
      </c>
      <c r="I83" s="101">
        <v>5.5E-2</v>
      </c>
      <c r="J83" s="101">
        <v>5.4999999999999997E-3</v>
      </c>
      <c r="K83" s="97">
        <v>600000</v>
      </c>
      <c r="L83" s="116">
        <v>148.92330000000001</v>
      </c>
      <c r="M83" s="97">
        <v>917.52078000000006</v>
      </c>
      <c r="N83" s="87"/>
      <c r="O83" s="98">
        <v>1.4152343131158234E-3</v>
      </c>
      <c r="P83" s="98">
        <f>M83/'סכום נכסי הקרן'!$C$42</f>
        <v>5.3162172240076759E-4</v>
      </c>
    </row>
    <row r="84" spans="2:16">
      <c r="B84" s="90" t="s">
        <v>1514</v>
      </c>
      <c r="C84" s="87">
        <v>1100010</v>
      </c>
      <c r="D84" s="87" t="s">
        <v>224</v>
      </c>
      <c r="E84" s="87"/>
      <c r="F84" s="115">
        <v>35827</v>
      </c>
      <c r="G84" s="97">
        <v>0.83000000000000007</v>
      </c>
      <c r="H84" s="100" t="s">
        <v>150</v>
      </c>
      <c r="I84" s="101">
        <v>5.5E-2</v>
      </c>
      <c r="J84" s="101">
        <v>4.7999999999999996E-3</v>
      </c>
      <c r="K84" s="97">
        <v>500000</v>
      </c>
      <c r="L84" s="116">
        <v>151.9273</v>
      </c>
      <c r="M84" s="97">
        <v>759.63658999999996</v>
      </c>
      <c r="N84" s="87"/>
      <c r="O84" s="98">
        <v>1.1717050895199304E-3</v>
      </c>
      <c r="P84" s="98">
        <f>M84/'סכום נכסי הקרן'!$C$42</f>
        <v>4.4014187054645856E-4</v>
      </c>
    </row>
    <row r="85" spans="2:16">
      <c r="B85" s="90" t="s">
        <v>1515</v>
      </c>
      <c r="C85" s="87">
        <v>1100069</v>
      </c>
      <c r="D85" s="87" t="s">
        <v>224</v>
      </c>
      <c r="E85" s="87"/>
      <c r="F85" s="115">
        <v>35855</v>
      </c>
      <c r="G85" s="97">
        <v>0.91</v>
      </c>
      <c r="H85" s="100" t="s">
        <v>150</v>
      </c>
      <c r="I85" s="101">
        <v>5.5E-2</v>
      </c>
      <c r="J85" s="101">
        <v>4.5999999999999999E-3</v>
      </c>
      <c r="K85" s="97">
        <v>700000</v>
      </c>
      <c r="L85" s="116">
        <v>151.4051</v>
      </c>
      <c r="M85" s="97">
        <v>1059.83583</v>
      </c>
      <c r="N85" s="87"/>
      <c r="O85" s="98">
        <v>1.6347488422938919E-3</v>
      </c>
      <c r="P85" s="98">
        <f>M85/'סכום נכסי הקרן'!$C$42</f>
        <v>6.1408064175576173E-4</v>
      </c>
    </row>
    <row r="86" spans="2:16">
      <c r="B86" s="90" t="s">
        <v>1516</v>
      </c>
      <c r="C86" s="87">
        <v>1100176</v>
      </c>
      <c r="D86" s="87" t="s">
        <v>224</v>
      </c>
      <c r="E86" s="87"/>
      <c r="F86" s="115">
        <v>35918</v>
      </c>
      <c r="G86" s="97">
        <v>1.06</v>
      </c>
      <c r="H86" s="100" t="s">
        <v>150</v>
      </c>
      <c r="I86" s="101">
        <v>5.5E-2</v>
      </c>
      <c r="J86" s="101">
        <v>4.0999999999999995E-3</v>
      </c>
      <c r="K86" s="97">
        <v>1000000</v>
      </c>
      <c r="L86" s="116">
        <v>155.73330000000001</v>
      </c>
      <c r="M86" s="97">
        <v>1557.3333400000001</v>
      </c>
      <c r="N86" s="87"/>
      <c r="O86" s="98">
        <v>2.4021162547700242E-3</v>
      </c>
      <c r="P86" s="98">
        <f>M86/'סכום נכסי הקרן'!$C$42</f>
        <v>9.0233622018123696E-4</v>
      </c>
    </row>
    <row r="87" spans="2:16">
      <c r="B87" s="90" t="s">
        <v>1517</v>
      </c>
      <c r="C87" s="87">
        <v>1100366</v>
      </c>
      <c r="D87" s="87" t="s">
        <v>224</v>
      </c>
      <c r="E87" s="87"/>
      <c r="F87" s="115">
        <v>35947</v>
      </c>
      <c r="G87" s="97">
        <v>1.1399999999999999</v>
      </c>
      <c r="H87" s="100" t="s">
        <v>150</v>
      </c>
      <c r="I87" s="101">
        <v>5.5E-2</v>
      </c>
      <c r="J87" s="101">
        <v>3.8E-3</v>
      </c>
      <c r="K87" s="97">
        <v>800000</v>
      </c>
      <c r="L87" s="116">
        <v>153.62090000000001</v>
      </c>
      <c r="M87" s="97">
        <v>1228.96694</v>
      </c>
      <c r="N87" s="87"/>
      <c r="O87" s="98">
        <v>1.8956259314071942E-3</v>
      </c>
      <c r="P87" s="98">
        <f>M87/'סכום נכסי הקרן'!$C$42</f>
        <v>7.1207708387422113E-4</v>
      </c>
    </row>
    <row r="88" spans="2:16">
      <c r="B88" s="90" t="s">
        <v>1518</v>
      </c>
      <c r="C88" s="87">
        <v>1100432</v>
      </c>
      <c r="D88" s="87" t="s">
        <v>224</v>
      </c>
      <c r="E88" s="87"/>
      <c r="F88" s="115">
        <v>35977</v>
      </c>
      <c r="G88" s="97">
        <v>1.22</v>
      </c>
      <c r="H88" s="100" t="s">
        <v>150</v>
      </c>
      <c r="I88" s="101">
        <v>5.5E-2</v>
      </c>
      <c r="J88" s="101">
        <v>3.6000000000000003E-3</v>
      </c>
      <c r="K88" s="97">
        <v>560000</v>
      </c>
      <c r="L88" s="116">
        <v>153.02760000000001</v>
      </c>
      <c r="M88" s="97">
        <v>856.95447000000001</v>
      </c>
      <c r="N88" s="87"/>
      <c r="O88" s="98">
        <v>1.3218135187324962E-3</v>
      </c>
      <c r="P88" s="98">
        <f>M88/'סכום נכסי הקרן'!$C$42</f>
        <v>4.965289302335332E-4</v>
      </c>
    </row>
    <row r="89" spans="2:16">
      <c r="B89" s="90" t="s">
        <v>1519</v>
      </c>
      <c r="C89" s="87">
        <v>1100515</v>
      </c>
      <c r="D89" s="87" t="s">
        <v>224</v>
      </c>
      <c r="E89" s="87"/>
      <c r="F89" s="115">
        <v>36008</v>
      </c>
      <c r="G89" s="97">
        <v>1.3099999999999998</v>
      </c>
      <c r="H89" s="100" t="s">
        <v>150</v>
      </c>
      <c r="I89" s="101">
        <v>5.5E-2</v>
      </c>
      <c r="J89" s="101">
        <v>3.3E-3</v>
      </c>
      <c r="K89" s="97">
        <v>540000</v>
      </c>
      <c r="L89" s="116">
        <v>152.45439999999999</v>
      </c>
      <c r="M89" s="97">
        <v>823.25380000000007</v>
      </c>
      <c r="N89" s="87"/>
      <c r="O89" s="98">
        <v>1.2698317591924094E-3</v>
      </c>
      <c r="P89" s="98">
        <f>M89/'סכום נכסי הקרן'!$C$42</f>
        <v>4.7700238803199323E-4</v>
      </c>
    </row>
    <row r="90" spans="2:16">
      <c r="B90" s="90" t="s">
        <v>1520</v>
      </c>
      <c r="C90" s="87">
        <v>1100564</v>
      </c>
      <c r="D90" s="87" t="s">
        <v>224</v>
      </c>
      <c r="E90" s="87"/>
      <c r="F90" s="115">
        <v>36039</v>
      </c>
      <c r="G90" s="97">
        <v>1.3900000000000001</v>
      </c>
      <c r="H90" s="100" t="s">
        <v>150</v>
      </c>
      <c r="I90" s="101">
        <v>5.5E-2</v>
      </c>
      <c r="J90" s="101">
        <v>3.0000000000000001E-3</v>
      </c>
      <c r="K90" s="97">
        <v>960000</v>
      </c>
      <c r="L90" s="116">
        <v>152.66669999999999</v>
      </c>
      <c r="M90" s="97">
        <v>1465.6004599999999</v>
      </c>
      <c r="N90" s="87"/>
      <c r="O90" s="98">
        <v>2.2606224355053131E-3</v>
      </c>
      <c r="P90" s="98">
        <f>M90/'סכום נכסי הקרן'!$C$42</f>
        <v>8.4918517147541581E-4</v>
      </c>
    </row>
    <row r="91" spans="2:16">
      <c r="B91" s="90" t="s">
        <v>1521</v>
      </c>
      <c r="C91" s="87">
        <v>1100622</v>
      </c>
      <c r="D91" s="87" t="s">
        <v>224</v>
      </c>
      <c r="E91" s="87"/>
      <c r="F91" s="115">
        <v>36069</v>
      </c>
      <c r="G91" s="97">
        <v>1.05</v>
      </c>
      <c r="H91" s="100" t="s">
        <v>150</v>
      </c>
      <c r="I91" s="101">
        <v>5.5E-2</v>
      </c>
      <c r="J91" s="101">
        <v>2.6999999999999997E-3</v>
      </c>
      <c r="K91" s="97">
        <v>896000</v>
      </c>
      <c r="L91" s="116">
        <v>148.76599999999999</v>
      </c>
      <c r="M91" s="97">
        <v>1367.6615099999999</v>
      </c>
      <c r="N91" s="87"/>
      <c r="O91" s="98">
        <v>2.1095560339023599E-3</v>
      </c>
      <c r="P91" s="98">
        <f>M91/'סכום נכסי הקרן'!$C$42</f>
        <v>7.9243825693782607E-4</v>
      </c>
    </row>
    <row r="92" spans="2:16">
      <c r="B92" s="90" t="s">
        <v>1522</v>
      </c>
      <c r="C92" s="87">
        <v>1100648</v>
      </c>
      <c r="D92" s="87" t="s">
        <v>224</v>
      </c>
      <c r="E92" s="87"/>
      <c r="F92" s="115">
        <v>36100</v>
      </c>
      <c r="G92" s="97">
        <v>1.1300000000000001</v>
      </c>
      <c r="H92" s="100" t="s">
        <v>150</v>
      </c>
      <c r="I92" s="101">
        <v>5.5E-2</v>
      </c>
      <c r="J92" s="101">
        <v>2.5000000000000001E-3</v>
      </c>
      <c r="K92" s="97">
        <v>1120000</v>
      </c>
      <c r="L92" s="116">
        <v>150.53380000000001</v>
      </c>
      <c r="M92" s="97">
        <v>1685.9784999999999</v>
      </c>
      <c r="N92" s="87"/>
      <c r="O92" s="98">
        <v>2.6005455967717116E-3</v>
      </c>
      <c r="P92" s="98">
        <f>M92/'סכום נכסי הקרן'!$C$42</f>
        <v>9.7687465356442672E-4</v>
      </c>
    </row>
    <row r="93" spans="2:16">
      <c r="B93" s="90" t="s">
        <v>1523</v>
      </c>
      <c r="C93" s="87">
        <v>1100770</v>
      </c>
      <c r="D93" s="87" t="s">
        <v>224</v>
      </c>
      <c r="E93" s="87"/>
      <c r="F93" s="115">
        <v>36130</v>
      </c>
      <c r="G93" s="97">
        <v>1.21</v>
      </c>
      <c r="H93" s="100" t="s">
        <v>150</v>
      </c>
      <c r="I93" s="101">
        <v>5.5E-2</v>
      </c>
      <c r="J93" s="101">
        <v>2.3E-3</v>
      </c>
      <c r="K93" s="97">
        <v>1260000</v>
      </c>
      <c r="L93" s="116">
        <v>146.13630000000001</v>
      </c>
      <c r="M93" s="97">
        <v>1841.3171399999999</v>
      </c>
      <c r="N93" s="87"/>
      <c r="O93" s="98">
        <v>2.8401484246016666E-3</v>
      </c>
      <c r="P93" s="98">
        <f>M93/'סכום נכסי הקרן'!$C$42</f>
        <v>1.0668795854987124E-3</v>
      </c>
    </row>
    <row r="94" spans="2:16">
      <c r="B94" s="90" t="s">
        <v>1524</v>
      </c>
      <c r="C94" s="87">
        <v>1100853</v>
      </c>
      <c r="D94" s="87" t="s">
        <v>224</v>
      </c>
      <c r="E94" s="87"/>
      <c r="F94" s="115">
        <v>36161</v>
      </c>
      <c r="G94" s="97">
        <v>1.3</v>
      </c>
      <c r="H94" s="100" t="s">
        <v>150</v>
      </c>
      <c r="I94" s="101">
        <v>5.5E-2</v>
      </c>
      <c r="J94" s="101">
        <v>2.0999999999999994E-3</v>
      </c>
      <c r="K94" s="97">
        <v>316400</v>
      </c>
      <c r="L94" s="116">
        <v>144.30019999999999</v>
      </c>
      <c r="M94" s="97">
        <v>456.56596000000002</v>
      </c>
      <c r="N94" s="87"/>
      <c r="O94" s="98">
        <v>7.0423234751442528E-4</v>
      </c>
      <c r="P94" s="98">
        <f>M94/'סכום נכסי הקרן'!$C$42</f>
        <v>2.6453938410502263E-4</v>
      </c>
    </row>
    <row r="95" spans="2:16">
      <c r="B95" s="90" t="s">
        <v>1525</v>
      </c>
      <c r="C95" s="87">
        <v>1100911</v>
      </c>
      <c r="D95" s="87" t="s">
        <v>224</v>
      </c>
      <c r="E95" s="87"/>
      <c r="F95" s="115">
        <v>36192</v>
      </c>
      <c r="G95" s="97">
        <v>1.38</v>
      </c>
      <c r="H95" s="100" t="s">
        <v>150</v>
      </c>
      <c r="I95" s="101">
        <v>5.5E-2</v>
      </c>
      <c r="J95" s="101">
        <v>1.9E-3</v>
      </c>
      <c r="K95" s="97">
        <v>980000</v>
      </c>
      <c r="L95" s="116">
        <v>144.22229999999999</v>
      </c>
      <c r="M95" s="97">
        <v>1413.3779999999999</v>
      </c>
      <c r="N95" s="87"/>
      <c r="O95" s="98">
        <v>2.1800716524404125E-3</v>
      </c>
      <c r="P95" s="98">
        <f>M95/'סכום נכסי הקרן'!$C$42</f>
        <v>8.1892689859662038E-4</v>
      </c>
    </row>
    <row r="96" spans="2:16">
      <c r="B96" s="90" t="s">
        <v>1526</v>
      </c>
      <c r="C96" s="87">
        <v>1101075</v>
      </c>
      <c r="D96" s="87" t="s">
        <v>224</v>
      </c>
      <c r="E96" s="87"/>
      <c r="F96" s="115">
        <v>36220</v>
      </c>
      <c r="G96" s="97">
        <v>1.46</v>
      </c>
      <c r="H96" s="100" t="s">
        <v>150</v>
      </c>
      <c r="I96" s="101">
        <v>5.5E-2</v>
      </c>
      <c r="J96" s="101">
        <v>1.8E-3</v>
      </c>
      <c r="K96" s="97">
        <v>1330000</v>
      </c>
      <c r="L96" s="116">
        <v>144.90450000000001</v>
      </c>
      <c r="M96" s="97">
        <v>1927.2303700000002</v>
      </c>
      <c r="N96" s="87"/>
      <c r="O96" s="98">
        <v>2.97266569690433E-3</v>
      </c>
      <c r="P96" s="98">
        <f>M96/'סכום נכסי הקרן'!$C$42</f>
        <v>1.1166586644091796E-3</v>
      </c>
    </row>
    <row r="97" spans="2:16">
      <c r="B97" s="90" t="s">
        <v>1527</v>
      </c>
      <c r="C97" s="87">
        <v>1183190</v>
      </c>
      <c r="D97" s="87" t="s">
        <v>224</v>
      </c>
      <c r="E97" s="87"/>
      <c r="F97" s="115">
        <v>36252</v>
      </c>
      <c r="G97" s="97">
        <v>1.51</v>
      </c>
      <c r="H97" s="100" t="s">
        <v>150</v>
      </c>
      <c r="I97" s="101">
        <v>5.5E-2</v>
      </c>
      <c r="J97" s="101">
        <v>1.6000000000000001E-3</v>
      </c>
      <c r="K97" s="97">
        <v>336000</v>
      </c>
      <c r="L97" s="116">
        <v>146.03800000000001</v>
      </c>
      <c r="M97" s="97">
        <v>503.13875999999999</v>
      </c>
      <c r="N97" s="87"/>
      <c r="O97" s="98">
        <v>7.7606878550537796E-4</v>
      </c>
      <c r="P97" s="98">
        <f>M97/'סכום נכסי הקרן'!$C$42</f>
        <v>2.9152418128098028E-4</v>
      </c>
    </row>
    <row r="98" spans="2:16">
      <c r="B98" s="90" t="s">
        <v>1528</v>
      </c>
      <c r="C98" s="87">
        <v>1183200</v>
      </c>
      <c r="D98" s="87" t="s">
        <v>224</v>
      </c>
      <c r="E98" s="87"/>
      <c r="F98" s="115">
        <v>36281</v>
      </c>
      <c r="G98" s="97">
        <v>1.5899999999999999</v>
      </c>
      <c r="H98" s="100" t="s">
        <v>150</v>
      </c>
      <c r="I98" s="101">
        <v>5.5E-2</v>
      </c>
      <c r="J98" s="101">
        <v>1.5E-3</v>
      </c>
      <c r="K98" s="97">
        <v>1380400</v>
      </c>
      <c r="L98" s="116">
        <v>150.0463</v>
      </c>
      <c r="M98" s="97">
        <v>2071.2386000000001</v>
      </c>
      <c r="N98" s="87"/>
      <c r="O98" s="98">
        <v>3.1947918796672702E-3</v>
      </c>
      <c r="P98" s="98">
        <f>M98/'סכום נכסי הקרן'!$C$42</f>
        <v>1.200098631046759E-3</v>
      </c>
    </row>
    <row r="99" spans="2:16">
      <c r="B99" s="90" t="s">
        <v>1529</v>
      </c>
      <c r="C99" s="87">
        <v>1183210</v>
      </c>
      <c r="D99" s="87" t="s">
        <v>224</v>
      </c>
      <c r="E99" s="87"/>
      <c r="F99" s="115">
        <v>36404</v>
      </c>
      <c r="G99" s="97">
        <v>1.9300000000000002</v>
      </c>
      <c r="H99" s="100" t="s">
        <v>150</v>
      </c>
      <c r="I99" s="101">
        <v>5.5E-2</v>
      </c>
      <c r="J99" s="101">
        <v>8.9999999999999998E-4</v>
      </c>
      <c r="K99" s="97">
        <v>1176000</v>
      </c>
      <c r="L99" s="116">
        <v>148.13509999999999</v>
      </c>
      <c r="M99" s="97">
        <v>1742.06879</v>
      </c>
      <c r="N99" s="87"/>
      <c r="O99" s="98">
        <v>2.6870623327094169E-3</v>
      </c>
      <c r="P99" s="98">
        <f>M99/'סכום נכסי הקרן'!$C$42</f>
        <v>1.0093739900696539E-3</v>
      </c>
    </row>
    <row r="100" spans="2:16">
      <c r="B100" s="90" t="s">
        <v>1530</v>
      </c>
      <c r="C100" s="87">
        <v>1183220</v>
      </c>
      <c r="D100" s="87" t="s">
        <v>224</v>
      </c>
      <c r="E100" s="87"/>
      <c r="F100" s="115">
        <v>36434</v>
      </c>
      <c r="G100" s="97">
        <v>1.56</v>
      </c>
      <c r="H100" s="100" t="s">
        <v>150</v>
      </c>
      <c r="I100" s="101">
        <v>5.5E-2</v>
      </c>
      <c r="J100" s="101">
        <v>8.0000000000000004E-4</v>
      </c>
      <c r="K100" s="97">
        <v>1620000</v>
      </c>
      <c r="L100" s="116">
        <v>144.15629999999999</v>
      </c>
      <c r="M100" s="97">
        <v>2394.3978299999999</v>
      </c>
      <c r="N100" s="87"/>
      <c r="O100" s="98">
        <v>3.6932503787718771E-3</v>
      </c>
      <c r="P100" s="98">
        <f>M100/'סכום נכסי הקרן'!$C$42</f>
        <v>1.3873406752676056E-3</v>
      </c>
    </row>
    <row r="101" spans="2:16">
      <c r="B101" s="90" t="s">
        <v>1531</v>
      </c>
      <c r="C101" s="87">
        <v>1183230</v>
      </c>
      <c r="D101" s="87" t="s">
        <v>224</v>
      </c>
      <c r="E101" s="87"/>
      <c r="F101" s="115">
        <v>36465</v>
      </c>
      <c r="G101" s="97">
        <v>1.65</v>
      </c>
      <c r="H101" s="100" t="s">
        <v>150</v>
      </c>
      <c r="I101" s="101">
        <v>5.5E-2</v>
      </c>
      <c r="J101" s="101">
        <v>6.9999999999999988E-4</v>
      </c>
      <c r="K101" s="97">
        <v>1151640</v>
      </c>
      <c r="L101" s="116">
        <v>147.11070000000001</v>
      </c>
      <c r="M101" s="97">
        <v>1694.18552</v>
      </c>
      <c r="N101" s="87"/>
      <c r="O101" s="98">
        <v>2.6132045540025526E-3</v>
      </c>
      <c r="P101" s="98">
        <f>M101/'סכום נכסי הקרן'!$C$42</f>
        <v>9.8162989203235285E-4</v>
      </c>
    </row>
    <row r="102" spans="2:16">
      <c r="B102" s="90" t="s">
        <v>1532</v>
      </c>
      <c r="C102" s="87">
        <v>1183240</v>
      </c>
      <c r="D102" s="87" t="s">
        <v>224</v>
      </c>
      <c r="E102" s="87"/>
      <c r="F102" s="115">
        <v>36495</v>
      </c>
      <c r="G102" s="97">
        <v>1.73</v>
      </c>
      <c r="H102" s="100" t="s">
        <v>150</v>
      </c>
      <c r="I102" s="101">
        <v>5.5E-2</v>
      </c>
      <c r="J102" s="101">
        <v>6.0000000000000006E-4</v>
      </c>
      <c r="K102" s="97">
        <v>1800000</v>
      </c>
      <c r="L102" s="116">
        <v>146.15459999999999</v>
      </c>
      <c r="M102" s="97">
        <v>2630.7831099999999</v>
      </c>
      <c r="N102" s="87"/>
      <c r="O102" s="98">
        <v>4.0578639838953394E-3</v>
      </c>
      <c r="P102" s="98">
        <f>M102/'סכום נכסי הקרן'!$C$42</f>
        <v>1.5243049298578808E-3</v>
      </c>
    </row>
    <row r="103" spans="2:16">
      <c r="B103" s="90" t="s">
        <v>1533</v>
      </c>
      <c r="C103" s="87">
        <v>1183280</v>
      </c>
      <c r="D103" s="87" t="s">
        <v>224</v>
      </c>
      <c r="E103" s="87"/>
      <c r="F103" s="115">
        <v>36528</v>
      </c>
      <c r="G103" s="97">
        <v>1.82</v>
      </c>
      <c r="H103" s="100" t="s">
        <v>150</v>
      </c>
      <c r="I103" s="101">
        <v>5.5E-2</v>
      </c>
      <c r="J103" s="101">
        <v>6.0000000000000006E-4</v>
      </c>
      <c r="K103" s="97">
        <v>678600</v>
      </c>
      <c r="L103" s="116">
        <v>146.4408</v>
      </c>
      <c r="M103" s="97">
        <v>993.74758999999995</v>
      </c>
      <c r="N103" s="87"/>
      <c r="O103" s="98">
        <v>1.5328107205857015E-3</v>
      </c>
      <c r="P103" s="98">
        <f>M103/'סכום נכסי הקרן'!$C$42</f>
        <v>5.7578838206521251E-4</v>
      </c>
    </row>
    <row r="104" spans="2:16">
      <c r="B104" s="90" t="s">
        <v>1534</v>
      </c>
      <c r="C104" s="87">
        <v>1183290</v>
      </c>
      <c r="D104" s="87" t="s">
        <v>224</v>
      </c>
      <c r="E104" s="87"/>
      <c r="F104" s="115">
        <v>36557</v>
      </c>
      <c r="G104" s="97">
        <v>1.9000000000000001</v>
      </c>
      <c r="H104" s="100" t="s">
        <v>150</v>
      </c>
      <c r="I104" s="101">
        <v>5.5E-2</v>
      </c>
      <c r="J104" s="101">
        <v>5.0000000000000001E-4</v>
      </c>
      <c r="K104" s="97">
        <v>1450800</v>
      </c>
      <c r="L104" s="116">
        <v>146.44659999999999</v>
      </c>
      <c r="M104" s="97">
        <v>2124.6476299999999</v>
      </c>
      <c r="N104" s="87"/>
      <c r="O104" s="98">
        <v>3.2771728933008058E-3</v>
      </c>
      <c r="P104" s="98">
        <f>M104/'סכום נכסי הקרן'!$C$42</f>
        <v>1.2310444157518795E-3</v>
      </c>
    </row>
    <row r="105" spans="2:16">
      <c r="B105" s="90" t="s">
        <v>1535</v>
      </c>
      <c r="C105" s="87">
        <v>1183300</v>
      </c>
      <c r="D105" s="87" t="s">
        <v>224</v>
      </c>
      <c r="E105" s="87"/>
      <c r="F105" s="115">
        <v>36586</v>
      </c>
      <c r="G105" s="97">
        <v>1.97</v>
      </c>
      <c r="H105" s="100" t="s">
        <v>150</v>
      </c>
      <c r="I105" s="101">
        <v>5.5E-2</v>
      </c>
      <c r="J105" s="101">
        <v>5.0000000000000001E-4</v>
      </c>
      <c r="K105" s="97">
        <v>1845720</v>
      </c>
      <c r="L105" s="116">
        <v>147.14500000000001</v>
      </c>
      <c r="M105" s="97">
        <v>2715.8847799999999</v>
      </c>
      <c r="N105" s="87"/>
      <c r="O105" s="98">
        <v>4.1891294615965195E-3</v>
      </c>
      <c r="P105" s="98">
        <f>M105/'סכום נכסי הקרן'!$C$42</f>
        <v>1.5736137818978112E-3</v>
      </c>
    </row>
    <row r="106" spans="2:16">
      <c r="B106" s="90" t="s">
        <v>1536</v>
      </c>
      <c r="C106" s="87">
        <v>1183310</v>
      </c>
      <c r="D106" s="87" t="s">
        <v>224</v>
      </c>
      <c r="E106" s="87"/>
      <c r="F106" s="115">
        <v>36618</v>
      </c>
      <c r="G106" s="97">
        <v>2.0100000000000002</v>
      </c>
      <c r="H106" s="100" t="s">
        <v>150</v>
      </c>
      <c r="I106" s="101">
        <v>5.5E-2</v>
      </c>
      <c r="J106" s="101">
        <v>4.0000000000000002E-4</v>
      </c>
      <c r="K106" s="97">
        <v>1666800</v>
      </c>
      <c r="L106" s="116">
        <v>151.49969999999999</v>
      </c>
      <c r="M106" s="97">
        <v>2525.1976099999997</v>
      </c>
      <c r="N106" s="87"/>
      <c r="O106" s="98">
        <v>3.8950031246922476E-3</v>
      </c>
      <c r="P106" s="98">
        <f>M106/'סכום נכסי הקרן'!$C$42</f>
        <v>1.4631275193903528E-3</v>
      </c>
    </row>
    <row r="107" spans="2:16">
      <c r="B107" s="90" t="s">
        <v>1537</v>
      </c>
      <c r="C107" s="87">
        <v>1183320</v>
      </c>
      <c r="D107" s="87" t="s">
        <v>224</v>
      </c>
      <c r="E107" s="87"/>
      <c r="F107" s="115">
        <v>36647</v>
      </c>
      <c r="G107" s="97">
        <v>2.09</v>
      </c>
      <c r="H107" s="100" t="s">
        <v>150</v>
      </c>
      <c r="I107" s="101">
        <v>5.5E-2</v>
      </c>
      <c r="J107" s="101">
        <v>4.0000000000000002E-4</v>
      </c>
      <c r="K107" s="97">
        <v>1075320</v>
      </c>
      <c r="L107" s="116">
        <v>151.9358</v>
      </c>
      <c r="M107" s="97">
        <v>1633.79574</v>
      </c>
      <c r="N107" s="87"/>
      <c r="O107" s="98">
        <v>2.5200560491615877E-3</v>
      </c>
      <c r="P107" s="98">
        <f>M107/'סכום נכסי הקרן'!$C$42</f>
        <v>9.4663938330621423E-4</v>
      </c>
    </row>
    <row r="108" spans="2:16">
      <c r="B108" s="90" t="s">
        <v>1538</v>
      </c>
      <c r="C108" s="87">
        <v>1183330</v>
      </c>
      <c r="D108" s="87" t="s">
        <v>224</v>
      </c>
      <c r="E108" s="87"/>
      <c r="F108" s="115">
        <v>36678</v>
      </c>
      <c r="G108" s="97">
        <v>2.1800000000000002</v>
      </c>
      <c r="H108" s="100" t="s">
        <v>150</v>
      </c>
      <c r="I108" s="101">
        <v>5.5E-2</v>
      </c>
      <c r="J108" s="101">
        <v>2.9999999999999997E-4</v>
      </c>
      <c r="K108" s="97">
        <v>1906200</v>
      </c>
      <c r="L108" s="116">
        <v>151.22540000000001</v>
      </c>
      <c r="M108" s="97">
        <v>2882.6596400000003</v>
      </c>
      <c r="N108" s="87"/>
      <c r="O108" s="98">
        <v>4.446372141633792E-3</v>
      </c>
      <c r="P108" s="98">
        <f>M108/'סכום נכסי הקרן'!$C$42</f>
        <v>1.6702449866170626E-3</v>
      </c>
    </row>
    <row r="109" spans="2:16">
      <c r="B109" s="90" t="s">
        <v>1539</v>
      </c>
      <c r="C109" s="87">
        <v>1183340</v>
      </c>
      <c r="D109" s="87" t="s">
        <v>224</v>
      </c>
      <c r="E109" s="87"/>
      <c r="F109" s="115">
        <v>36709</v>
      </c>
      <c r="G109" s="97">
        <v>2.2600000000000002</v>
      </c>
      <c r="H109" s="100" t="s">
        <v>150</v>
      </c>
      <c r="I109" s="101">
        <v>5.5E-2</v>
      </c>
      <c r="J109" s="101">
        <v>2.9999999999999997E-4</v>
      </c>
      <c r="K109" s="97">
        <v>913680</v>
      </c>
      <c r="L109" s="116">
        <v>149.96</v>
      </c>
      <c r="M109" s="97">
        <v>1370.1549199999999</v>
      </c>
      <c r="N109" s="87"/>
      <c r="O109" s="98">
        <v>2.1134020060760541E-3</v>
      </c>
      <c r="P109" s="98">
        <f>M109/'סכום נכסי הקרן'!$C$42</f>
        <v>7.9388296636320971E-4</v>
      </c>
    </row>
    <row r="110" spans="2:16">
      <c r="B110" s="90" t="s">
        <v>1540</v>
      </c>
      <c r="C110" s="87">
        <v>1183350</v>
      </c>
      <c r="D110" s="87" t="s">
        <v>224</v>
      </c>
      <c r="E110" s="87"/>
      <c r="F110" s="115">
        <v>36739</v>
      </c>
      <c r="G110" s="97">
        <v>2.3400000000000003</v>
      </c>
      <c r="H110" s="100" t="s">
        <v>150</v>
      </c>
      <c r="I110" s="101">
        <v>5.5E-2</v>
      </c>
      <c r="J110" s="101">
        <v>2.9999999999999997E-4</v>
      </c>
      <c r="K110" s="97">
        <v>892800</v>
      </c>
      <c r="L110" s="116">
        <v>149.5454</v>
      </c>
      <c r="M110" s="97">
        <v>1335.1411900000001</v>
      </c>
      <c r="N110" s="87"/>
      <c r="O110" s="98">
        <v>2.0593949108621747E-3</v>
      </c>
      <c r="P110" s="98">
        <f>M110/'סכום נכסי הקרן'!$C$42</f>
        <v>7.73595622625583E-4</v>
      </c>
    </row>
    <row r="111" spans="2:16">
      <c r="B111" s="90" t="s">
        <v>1541</v>
      </c>
      <c r="C111" s="87">
        <v>1183360</v>
      </c>
      <c r="D111" s="87" t="s">
        <v>224</v>
      </c>
      <c r="E111" s="87"/>
      <c r="F111" s="115">
        <v>36770</v>
      </c>
      <c r="G111" s="97">
        <v>2.4299999999999997</v>
      </c>
      <c r="H111" s="100" t="s">
        <v>150</v>
      </c>
      <c r="I111" s="101">
        <v>5.5E-2</v>
      </c>
      <c r="J111" s="101">
        <v>2.0000000000000001E-4</v>
      </c>
      <c r="K111" s="97">
        <v>2160000</v>
      </c>
      <c r="L111" s="116">
        <v>149.1361</v>
      </c>
      <c r="M111" s="97">
        <v>3221.3394600000001</v>
      </c>
      <c r="N111" s="87"/>
      <c r="O111" s="98">
        <v>4.9687704489766405E-3</v>
      </c>
      <c r="P111" s="98">
        <f>M111/'סכום נכסי הקרן'!$C$42</f>
        <v>1.8664798329284255E-3</v>
      </c>
    </row>
    <row r="112" spans="2:16">
      <c r="B112" s="90" t="s">
        <v>1542</v>
      </c>
      <c r="C112" s="87">
        <v>1183370</v>
      </c>
      <c r="D112" s="87" t="s">
        <v>224</v>
      </c>
      <c r="E112" s="87"/>
      <c r="F112" s="115">
        <v>36801</v>
      </c>
      <c r="G112" s="97">
        <v>2.0499999999999998</v>
      </c>
      <c r="H112" s="100" t="s">
        <v>150</v>
      </c>
      <c r="I112" s="101">
        <v>5.5E-2</v>
      </c>
      <c r="J112" s="101">
        <v>2.0000000000000001E-4</v>
      </c>
      <c r="K112" s="97">
        <v>2437600</v>
      </c>
      <c r="L112" s="116">
        <v>146.5729</v>
      </c>
      <c r="M112" s="97">
        <v>3660.82177</v>
      </c>
      <c r="N112" s="87"/>
      <c r="O112" s="98">
        <v>5.6466520388839614E-3</v>
      </c>
      <c r="P112" s="98">
        <f>M112/'סכום נכסי הקרן'!$C$42</f>
        <v>2.1211207606323932E-3</v>
      </c>
    </row>
    <row r="113" spans="2:16">
      <c r="B113" s="90" t="s">
        <v>1543</v>
      </c>
      <c r="C113" s="87">
        <v>1183380</v>
      </c>
      <c r="D113" s="87" t="s">
        <v>224</v>
      </c>
      <c r="E113" s="87"/>
      <c r="F113" s="115">
        <v>36861</v>
      </c>
      <c r="G113" s="97">
        <v>2.2200000000000002</v>
      </c>
      <c r="H113" s="100" t="s">
        <v>150</v>
      </c>
      <c r="I113" s="101">
        <v>5.5E-2</v>
      </c>
      <c r="J113" s="101">
        <v>2.0000000000000001E-4</v>
      </c>
      <c r="K113" s="97">
        <v>997040</v>
      </c>
      <c r="L113" s="116">
        <v>150.16900000000001</v>
      </c>
      <c r="M113" s="97">
        <v>1497.2446499999999</v>
      </c>
      <c r="N113" s="87"/>
      <c r="O113" s="98">
        <v>2.309432167638853E-3</v>
      </c>
      <c r="P113" s="98">
        <f>M113/'סכום נכסי הקרן'!$C$42</f>
        <v>8.6752016634253706E-4</v>
      </c>
    </row>
    <row r="114" spans="2:16">
      <c r="B114" s="90" t="s">
        <v>1544</v>
      </c>
      <c r="C114" s="87">
        <v>1183390</v>
      </c>
      <c r="D114" s="87" t="s">
        <v>224</v>
      </c>
      <c r="E114" s="87"/>
      <c r="F114" s="115">
        <v>36892</v>
      </c>
      <c r="G114" s="97">
        <v>2.2999999999999998</v>
      </c>
      <c r="H114" s="100" t="s">
        <v>150</v>
      </c>
      <c r="I114" s="101">
        <v>5.5E-2</v>
      </c>
      <c r="J114" s="101">
        <v>1.9999999999999998E-4</v>
      </c>
      <c r="K114" s="97">
        <v>1096480</v>
      </c>
      <c r="L114" s="116">
        <v>150.16589999999999</v>
      </c>
      <c r="M114" s="97">
        <v>1646.5387599999999</v>
      </c>
      <c r="N114" s="87"/>
      <c r="O114" s="98">
        <v>2.5397115812757715E-3</v>
      </c>
      <c r="P114" s="98">
        <f>M114/'סכום נכסי הקרן'!$C$42</f>
        <v>9.5402283051379403E-4</v>
      </c>
    </row>
    <row r="115" spans="2:16">
      <c r="B115" s="90" t="s">
        <v>1545</v>
      </c>
      <c r="C115" s="87">
        <v>1183400</v>
      </c>
      <c r="D115" s="87" t="s">
        <v>224</v>
      </c>
      <c r="E115" s="87"/>
      <c r="F115" s="115">
        <v>36923</v>
      </c>
      <c r="G115" s="97">
        <v>2.3899999999999997</v>
      </c>
      <c r="H115" s="100" t="s">
        <v>150</v>
      </c>
      <c r="I115" s="101">
        <v>5.5E-2</v>
      </c>
      <c r="J115" s="101">
        <v>2.0000000000000001E-4</v>
      </c>
      <c r="K115" s="97">
        <v>1664080</v>
      </c>
      <c r="L115" s="116">
        <v>150.2988</v>
      </c>
      <c r="M115" s="97">
        <v>2501.0927900000002</v>
      </c>
      <c r="N115" s="87"/>
      <c r="O115" s="98">
        <v>3.8578225298554966E-3</v>
      </c>
      <c r="P115" s="98">
        <f>M115/'סכום נכסי הקרן'!$C$42</f>
        <v>1.4491609191717067E-3</v>
      </c>
    </row>
    <row r="116" spans="2:16">
      <c r="B116" s="90" t="s">
        <v>1546</v>
      </c>
      <c r="C116" s="87">
        <v>1183410</v>
      </c>
      <c r="D116" s="87" t="s">
        <v>224</v>
      </c>
      <c r="E116" s="87"/>
      <c r="F116" s="115">
        <v>36951</v>
      </c>
      <c r="G116" s="97">
        <v>2.4699999999999998</v>
      </c>
      <c r="H116" s="100" t="s">
        <v>150</v>
      </c>
      <c r="I116" s="101">
        <v>5.5E-2</v>
      </c>
      <c r="J116" s="101">
        <v>2.0000000000000001E-4</v>
      </c>
      <c r="K116" s="97">
        <v>2395360</v>
      </c>
      <c r="L116" s="116">
        <v>151.1807</v>
      </c>
      <c r="M116" s="97">
        <v>3621.3216600000001</v>
      </c>
      <c r="N116" s="87"/>
      <c r="O116" s="98">
        <v>5.5857249053929362E-3</v>
      </c>
      <c r="P116" s="98">
        <f>M116/'סכום נכסי הקרן'!$C$42</f>
        <v>2.0982339585337859E-3</v>
      </c>
    </row>
    <row r="117" spans="2:16">
      <c r="B117" s="90" t="s">
        <v>1547</v>
      </c>
      <c r="C117" s="87">
        <v>1183420</v>
      </c>
      <c r="D117" s="87" t="s">
        <v>224</v>
      </c>
      <c r="E117" s="87"/>
      <c r="F117" s="115">
        <v>36982</v>
      </c>
      <c r="G117" s="97">
        <v>2.4900000000000002</v>
      </c>
      <c r="H117" s="100" t="s">
        <v>150</v>
      </c>
      <c r="I117" s="101">
        <v>5.5E-2</v>
      </c>
      <c r="J117" s="101">
        <v>2.0000000000000001E-4</v>
      </c>
      <c r="K117" s="97">
        <v>1561120</v>
      </c>
      <c r="L117" s="116">
        <v>151.32830000000001</v>
      </c>
      <c r="M117" s="97">
        <v>2419.19137</v>
      </c>
      <c r="N117" s="87"/>
      <c r="O117" s="98">
        <v>3.7314932930649024E-3</v>
      </c>
      <c r="P117" s="98">
        <f>M117/'סכום נכסי הקרן'!$C$42</f>
        <v>1.4017063274975338E-3</v>
      </c>
    </row>
    <row r="118" spans="2:16">
      <c r="B118" s="90" t="s">
        <v>1548</v>
      </c>
      <c r="C118" s="87">
        <v>1183430</v>
      </c>
      <c r="D118" s="87" t="s">
        <v>224</v>
      </c>
      <c r="E118" s="87"/>
      <c r="F118" s="115">
        <v>37012</v>
      </c>
      <c r="G118" s="97">
        <v>2.58</v>
      </c>
      <c r="H118" s="100" t="s">
        <v>150</v>
      </c>
      <c r="I118" s="101">
        <v>5.5E-2</v>
      </c>
      <c r="J118" s="101">
        <v>3.0000000000000003E-4</v>
      </c>
      <c r="K118" s="97">
        <v>2499640</v>
      </c>
      <c r="L118" s="116">
        <v>154.64420000000001</v>
      </c>
      <c r="M118" s="97">
        <v>3865.54736</v>
      </c>
      <c r="N118" s="87"/>
      <c r="O118" s="98">
        <v>5.9624320038247905E-3</v>
      </c>
      <c r="P118" s="98">
        <f>M118/'סכום נכסי הקרן'!$C$42</f>
        <v>2.239741039483531E-3</v>
      </c>
    </row>
    <row r="119" spans="2:16">
      <c r="B119" s="90" t="s">
        <v>1549</v>
      </c>
      <c r="C119" s="87">
        <v>1183440</v>
      </c>
      <c r="D119" s="87" t="s">
        <v>224</v>
      </c>
      <c r="E119" s="87"/>
      <c r="F119" s="115">
        <v>37043</v>
      </c>
      <c r="G119" s="97">
        <v>2.6599999999999997</v>
      </c>
      <c r="H119" s="100" t="s">
        <v>150</v>
      </c>
      <c r="I119" s="101">
        <v>5.5E-2</v>
      </c>
      <c r="J119" s="101">
        <v>3.0000000000000003E-4</v>
      </c>
      <c r="K119" s="97">
        <v>792000</v>
      </c>
      <c r="L119" s="116">
        <v>153.25239999999999</v>
      </c>
      <c r="M119" s="97">
        <v>1213.75881</v>
      </c>
      <c r="N119" s="87"/>
      <c r="O119" s="98">
        <v>1.8721680785895979E-3</v>
      </c>
      <c r="P119" s="98">
        <f>M119/'סכום נכסי הקרן'!$C$42</f>
        <v>7.0326532457532572E-4</v>
      </c>
    </row>
    <row r="120" spans="2:16">
      <c r="B120" s="90" t="s">
        <v>1550</v>
      </c>
      <c r="C120" s="87">
        <v>1183450</v>
      </c>
      <c r="D120" s="87" t="s">
        <v>224</v>
      </c>
      <c r="E120" s="87"/>
      <c r="F120" s="115">
        <v>37073</v>
      </c>
      <c r="G120" s="97">
        <v>2.7399999999999998</v>
      </c>
      <c r="H120" s="100" t="s">
        <v>150</v>
      </c>
      <c r="I120" s="101">
        <v>5.5E-2</v>
      </c>
      <c r="J120" s="101">
        <v>2.9999999999999997E-4</v>
      </c>
      <c r="K120" s="97">
        <v>3296480</v>
      </c>
      <c r="L120" s="116">
        <v>152.63910000000001</v>
      </c>
      <c r="M120" s="97">
        <v>5031.7183399999994</v>
      </c>
      <c r="N120" s="87"/>
      <c r="O120" s="98">
        <v>7.7611980065478087E-3</v>
      </c>
      <c r="P120" s="98">
        <f>M120/'סכום נכסי הקרן'!$C$42</f>
        <v>2.9154334472362912E-3</v>
      </c>
    </row>
    <row r="121" spans="2:16">
      <c r="B121" s="90" t="s">
        <v>1551</v>
      </c>
      <c r="C121" s="87">
        <v>1183460</v>
      </c>
      <c r="D121" s="87" t="s">
        <v>224</v>
      </c>
      <c r="E121" s="87"/>
      <c r="F121" s="115">
        <v>37104</v>
      </c>
      <c r="G121" s="97">
        <v>2.8299999999999996</v>
      </c>
      <c r="H121" s="100" t="s">
        <v>150</v>
      </c>
      <c r="I121" s="101">
        <v>5.5E-2</v>
      </c>
      <c r="J121" s="101">
        <v>2.9999999999999997E-4</v>
      </c>
      <c r="K121" s="97">
        <v>66000</v>
      </c>
      <c r="L121" s="116">
        <v>152.17699999999999</v>
      </c>
      <c r="M121" s="97">
        <v>100.43682000000001</v>
      </c>
      <c r="N121" s="87"/>
      <c r="O121" s="98">
        <v>1.5491925312496749E-4</v>
      </c>
      <c r="P121" s="98">
        <f>M121/'סכום נכסי הקרן'!$C$42</f>
        <v>5.8194208136469532E-5</v>
      </c>
    </row>
    <row r="122" spans="2:16">
      <c r="B122" s="90" t="s">
        <v>1552</v>
      </c>
      <c r="C122" s="87">
        <v>1183470</v>
      </c>
      <c r="D122" s="87" t="s">
        <v>224</v>
      </c>
      <c r="E122" s="87"/>
      <c r="F122" s="115">
        <v>37135</v>
      </c>
      <c r="G122" s="97">
        <v>2.9099999999999997</v>
      </c>
      <c r="H122" s="100" t="s">
        <v>150</v>
      </c>
      <c r="I122" s="101">
        <v>5.5E-2</v>
      </c>
      <c r="J122" s="101">
        <v>2.9999999999999997E-4</v>
      </c>
      <c r="K122" s="97">
        <v>2694560</v>
      </c>
      <c r="L122" s="116">
        <v>151.5703</v>
      </c>
      <c r="M122" s="97">
        <v>4084.15407</v>
      </c>
      <c r="N122" s="87"/>
      <c r="O122" s="98">
        <v>6.2996229686652378E-3</v>
      </c>
      <c r="P122" s="98">
        <f>M122/'סכום נכסי הקרן'!$C$42</f>
        <v>2.3664041933126627E-3</v>
      </c>
    </row>
    <row r="123" spans="2:16">
      <c r="B123" s="90" t="s">
        <v>1553</v>
      </c>
      <c r="C123" s="87">
        <v>1183480</v>
      </c>
      <c r="D123" s="87" t="s">
        <v>224</v>
      </c>
      <c r="E123" s="87"/>
      <c r="F123" s="115">
        <v>37165</v>
      </c>
      <c r="G123" s="97">
        <v>2.5299999999999998</v>
      </c>
      <c r="H123" s="100" t="s">
        <v>150</v>
      </c>
      <c r="I123" s="101">
        <v>5.5E-2</v>
      </c>
      <c r="J123" s="101">
        <v>3.0000000000000003E-4</v>
      </c>
      <c r="K123" s="97">
        <v>2753920</v>
      </c>
      <c r="L123" s="116">
        <v>147.71629999999999</v>
      </c>
      <c r="M123" s="97">
        <v>4165.6890199999998</v>
      </c>
      <c r="N123" s="87"/>
      <c r="O123" s="98">
        <v>6.4253869420525028E-3</v>
      </c>
      <c r="P123" s="98">
        <f>M123/'סכום נכסי הקרן'!$C$42</f>
        <v>2.4136464482018222E-3</v>
      </c>
    </row>
    <row r="124" spans="2:16">
      <c r="B124" s="90" t="s">
        <v>1554</v>
      </c>
      <c r="C124" s="87">
        <v>1183500</v>
      </c>
      <c r="D124" s="87" t="s">
        <v>224</v>
      </c>
      <c r="E124" s="87"/>
      <c r="F124" s="115">
        <v>37196</v>
      </c>
      <c r="G124" s="97">
        <v>2.6200000000000006</v>
      </c>
      <c r="H124" s="100" t="s">
        <v>150</v>
      </c>
      <c r="I124" s="101">
        <v>5.5E-2</v>
      </c>
      <c r="J124" s="101">
        <v>4.0000000000000002E-4</v>
      </c>
      <c r="K124" s="97">
        <v>1251120</v>
      </c>
      <c r="L124" s="116">
        <v>150.94839999999999</v>
      </c>
      <c r="M124" s="97">
        <v>1888.5458999999998</v>
      </c>
      <c r="N124" s="87"/>
      <c r="O124" s="98">
        <v>2.9129966512302908E-3</v>
      </c>
      <c r="P124" s="98">
        <f>M124/'סכום נכסי הקרן'!$C$42</f>
        <v>1.0942444531783877E-3</v>
      </c>
    </row>
    <row r="125" spans="2:16">
      <c r="B125" s="90" t="s">
        <v>1555</v>
      </c>
      <c r="C125" s="87">
        <v>1101076</v>
      </c>
      <c r="D125" s="87" t="s">
        <v>224</v>
      </c>
      <c r="E125" s="87"/>
      <c r="F125" s="115">
        <v>37226</v>
      </c>
      <c r="G125" s="97">
        <v>2.7</v>
      </c>
      <c r="H125" s="100" t="s">
        <v>150</v>
      </c>
      <c r="I125" s="101">
        <v>5.5E-2</v>
      </c>
      <c r="J125" s="101">
        <v>3.9999999999999996E-4</v>
      </c>
      <c r="K125" s="97">
        <v>2260960</v>
      </c>
      <c r="L125" s="116">
        <v>150.7835</v>
      </c>
      <c r="M125" s="97">
        <v>3409.1552200000001</v>
      </c>
      <c r="N125" s="87"/>
      <c r="O125" s="98">
        <v>5.2584677658002732E-3</v>
      </c>
      <c r="P125" s="98">
        <f>M125/'סכום נכסי הקרן'!$C$42</f>
        <v>1.9753023686155291E-3</v>
      </c>
    </row>
    <row r="126" spans="2:16">
      <c r="B126" s="90" t="s">
        <v>1556</v>
      </c>
      <c r="C126" s="87">
        <v>1183520</v>
      </c>
      <c r="D126" s="87" t="s">
        <v>224</v>
      </c>
      <c r="E126" s="87"/>
      <c r="F126" s="115">
        <v>37257</v>
      </c>
      <c r="G126" s="97">
        <v>2.78</v>
      </c>
      <c r="H126" s="100" t="s">
        <v>150</v>
      </c>
      <c r="I126" s="101">
        <v>5.5E-2</v>
      </c>
      <c r="J126" s="101">
        <v>4.0000000000000002E-4</v>
      </c>
      <c r="K126" s="97">
        <v>2974400</v>
      </c>
      <c r="L126" s="116">
        <v>151.65649999999999</v>
      </c>
      <c r="M126" s="97">
        <v>4510.8715700000002</v>
      </c>
      <c r="N126" s="87"/>
      <c r="O126" s="98">
        <v>6.957815416368713E-3</v>
      </c>
      <c r="P126" s="98">
        <f>M126/'סכום נכסי הקרן'!$C$42</f>
        <v>2.6136490484412298E-3</v>
      </c>
    </row>
    <row r="127" spans="2:16">
      <c r="B127" s="90" t="s">
        <v>1557</v>
      </c>
      <c r="C127" s="87">
        <v>1183610</v>
      </c>
      <c r="D127" s="87" t="s">
        <v>224</v>
      </c>
      <c r="E127" s="87"/>
      <c r="F127" s="115">
        <v>37530</v>
      </c>
      <c r="G127" s="97">
        <v>2.9899999999999993</v>
      </c>
      <c r="H127" s="100" t="s">
        <v>150</v>
      </c>
      <c r="I127" s="101">
        <v>5.5E-2</v>
      </c>
      <c r="J127" s="101">
        <v>6.9999999999999988E-4</v>
      </c>
      <c r="K127" s="97">
        <v>2862000</v>
      </c>
      <c r="L127" s="116">
        <v>142.37219999999999</v>
      </c>
      <c r="M127" s="97">
        <v>4170.3201600000002</v>
      </c>
      <c r="N127" s="87"/>
      <c r="O127" s="98">
        <v>6.4325302660836426E-3</v>
      </c>
      <c r="P127" s="98">
        <f>M127/'סכום נכסי הקרן'!$C$42</f>
        <v>2.4163297821133216E-3</v>
      </c>
    </row>
    <row r="128" spans="2:16">
      <c r="B128" s="90" t="s">
        <v>1558</v>
      </c>
      <c r="C128" s="87">
        <v>1183620</v>
      </c>
      <c r="D128" s="87" t="s">
        <v>224</v>
      </c>
      <c r="E128" s="87"/>
      <c r="F128" s="115">
        <v>37561</v>
      </c>
      <c r="G128" s="97">
        <v>3.08</v>
      </c>
      <c r="H128" s="100" t="s">
        <v>150</v>
      </c>
      <c r="I128" s="101">
        <v>5.5E-2</v>
      </c>
      <c r="J128" s="101">
        <v>6.9999999999999988E-4</v>
      </c>
      <c r="K128" s="97">
        <v>2214000</v>
      </c>
      <c r="L128" s="116">
        <v>145.14920000000001</v>
      </c>
      <c r="M128" s="97">
        <v>3213.6036899999999</v>
      </c>
      <c r="N128" s="87"/>
      <c r="O128" s="98">
        <v>4.9568383735610058E-3</v>
      </c>
      <c r="P128" s="98">
        <f>M128/'סכום נכסי הקרן'!$C$42</f>
        <v>1.8619976419403409E-3</v>
      </c>
    </row>
    <row r="129" spans="2:16">
      <c r="B129" s="90" t="s">
        <v>1559</v>
      </c>
      <c r="C129" s="87">
        <v>1183630</v>
      </c>
      <c r="D129" s="87" t="s">
        <v>224</v>
      </c>
      <c r="E129" s="87"/>
      <c r="F129" s="115">
        <v>37591</v>
      </c>
      <c r="G129" s="97">
        <v>3.16</v>
      </c>
      <c r="H129" s="100" t="s">
        <v>150</v>
      </c>
      <c r="I129" s="101">
        <v>5.5E-2</v>
      </c>
      <c r="J129" s="101">
        <v>8.0000000000000004E-4</v>
      </c>
      <c r="K129" s="97">
        <v>4030800</v>
      </c>
      <c r="L129" s="116">
        <v>144.19460000000001</v>
      </c>
      <c r="M129" s="97">
        <v>5812.19409</v>
      </c>
      <c r="N129" s="87"/>
      <c r="O129" s="98">
        <v>8.9650465580267281E-3</v>
      </c>
      <c r="P129" s="98">
        <f>M129/'סכום נכסי הקרן'!$C$42</f>
        <v>3.3676497583557314E-3</v>
      </c>
    </row>
    <row r="130" spans="2:16">
      <c r="B130" s="90" t="s">
        <v>1560</v>
      </c>
      <c r="C130" s="87">
        <v>1183640</v>
      </c>
      <c r="D130" s="87" t="s">
        <v>224</v>
      </c>
      <c r="E130" s="87"/>
      <c r="F130" s="115">
        <v>37622</v>
      </c>
      <c r="G130" s="97">
        <v>3.25</v>
      </c>
      <c r="H130" s="100" t="s">
        <v>150</v>
      </c>
      <c r="I130" s="101">
        <v>5.5E-2</v>
      </c>
      <c r="J130" s="101">
        <v>8.0000000000000015E-4</v>
      </c>
      <c r="K130" s="97">
        <v>2499600</v>
      </c>
      <c r="L130" s="116">
        <v>145.3647</v>
      </c>
      <c r="M130" s="97">
        <v>3633.5353</v>
      </c>
      <c r="N130" s="87"/>
      <c r="O130" s="98">
        <v>5.6045638927955371E-3</v>
      </c>
      <c r="P130" s="98">
        <f>M130/'סכום נכסי הקרן'!$C$42</f>
        <v>2.1053106770944083E-3</v>
      </c>
    </row>
    <row r="131" spans="2:16">
      <c r="B131" s="90" t="s">
        <v>1561</v>
      </c>
      <c r="C131" s="87">
        <v>1183650</v>
      </c>
      <c r="D131" s="87" t="s">
        <v>224</v>
      </c>
      <c r="E131" s="87"/>
      <c r="F131" s="115">
        <v>37653</v>
      </c>
      <c r="G131" s="97">
        <v>3.33</v>
      </c>
      <c r="H131" s="100" t="s">
        <v>150</v>
      </c>
      <c r="I131" s="101">
        <v>5.5E-2</v>
      </c>
      <c r="J131" s="101">
        <v>8.0000000000000004E-4</v>
      </c>
      <c r="K131" s="97">
        <v>1583400</v>
      </c>
      <c r="L131" s="116">
        <v>145.73840000000001</v>
      </c>
      <c r="M131" s="97">
        <v>2307.6210699999997</v>
      </c>
      <c r="N131" s="87"/>
      <c r="O131" s="98">
        <v>3.5594011504927999E-3</v>
      </c>
      <c r="P131" s="98">
        <f>M131/'סכום נכסי הקרן'!$C$42</f>
        <v>1.3370612574918491E-3</v>
      </c>
    </row>
    <row r="132" spans="2:16">
      <c r="B132" s="90" t="s">
        <v>1562</v>
      </c>
      <c r="C132" s="87">
        <v>1183660</v>
      </c>
      <c r="D132" s="87" t="s">
        <v>224</v>
      </c>
      <c r="E132" s="87"/>
      <c r="F132" s="115">
        <v>37681</v>
      </c>
      <c r="G132" s="97">
        <v>3.4099999999999997</v>
      </c>
      <c r="H132" s="100" t="s">
        <v>150</v>
      </c>
      <c r="I132" s="101">
        <v>5.5E-2</v>
      </c>
      <c r="J132" s="101">
        <v>8.9999999999999998E-4</v>
      </c>
      <c r="K132" s="97">
        <v>3529800</v>
      </c>
      <c r="L132" s="116">
        <v>145.44110000000001</v>
      </c>
      <c r="M132" s="97">
        <v>5133.7806900000005</v>
      </c>
      <c r="N132" s="87"/>
      <c r="O132" s="98">
        <v>7.9186245661917627E-3</v>
      </c>
      <c r="P132" s="98">
        <f>M132/'סכום נכסי הקרן'!$C$42</f>
        <v>2.97456950549458E-3</v>
      </c>
    </row>
    <row r="133" spans="2:16">
      <c r="B133" s="90" t="s">
        <v>1563</v>
      </c>
      <c r="C133" s="87">
        <v>1183670</v>
      </c>
      <c r="D133" s="87" t="s">
        <v>224</v>
      </c>
      <c r="E133" s="87"/>
      <c r="F133" s="115">
        <v>37712</v>
      </c>
      <c r="G133" s="97">
        <v>3.42</v>
      </c>
      <c r="H133" s="100" t="s">
        <v>150</v>
      </c>
      <c r="I133" s="101">
        <v>5.5E-2</v>
      </c>
      <c r="J133" s="101">
        <v>9.0000000000000008E-4</v>
      </c>
      <c r="K133" s="97">
        <v>5163000</v>
      </c>
      <c r="L133" s="116">
        <v>144.84270000000001</v>
      </c>
      <c r="M133" s="97">
        <v>7649.9040500000001</v>
      </c>
      <c r="N133" s="87"/>
      <c r="O133" s="98">
        <v>1.179963107059407E-2</v>
      </c>
      <c r="P133" s="98">
        <f>M133/'סכום נכסי הקרן'!$C$42</f>
        <v>4.432439303730655E-3</v>
      </c>
    </row>
    <row r="134" spans="2:16">
      <c r="B134" s="90" t="s">
        <v>1564</v>
      </c>
      <c r="C134" s="87">
        <v>1183680</v>
      </c>
      <c r="D134" s="87" t="s">
        <v>224</v>
      </c>
      <c r="E134" s="87"/>
      <c r="F134" s="115">
        <v>37742</v>
      </c>
      <c r="G134" s="97">
        <v>3.51</v>
      </c>
      <c r="H134" s="100" t="s">
        <v>150</v>
      </c>
      <c r="I134" s="101">
        <v>5.5E-2</v>
      </c>
      <c r="J134" s="101">
        <v>8.9999999999999987E-4</v>
      </c>
      <c r="K134" s="97">
        <v>3000000</v>
      </c>
      <c r="L134" s="116">
        <v>147.8442</v>
      </c>
      <c r="M134" s="97">
        <v>4435.32474</v>
      </c>
      <c r="N134" s="87"/>
      <c r="O134" s="98">
        <v>6.8412878473003286E-3</v>
      </c>
      <c r="P134" s="98">
        <f>M134/'סכום נכסי הקרן'!$C$42</f>
        <v>2.5698763767350715E-3</v>
      </c>
    </row>
    <row r="135" spans="2:16">
      <c r="B135" s="90" t="s">
        <v>1565</v>
      </c>
      <c r="C135" s="87">
        <v>1183690</v>
      </c>
      <c r="D135" s="87" t="s">
        <v>224</v>
      </c>
      <c r="E135" s="87"/>
      <c r="F135" s="115">
        <v>37773</v>
      </c>
      <c r="G135" s="97">
        <v>3.5900000000000003</v>
      </c>
      <c r="H135" s="100" t="s">
        <v>150</v>
      </c>
      <c r="I135" s="101">
        <v>5.5E-2</v>
      </c>
      <c r="J135" s="101">
        <v>1.0000000000000002E-3</v>
      </c>
      <c r="K135" s="97">
        <v>3600000</v>
      </c>
      <c r="L135" s="116">
        <v>148.1069</v>
      </c>
      <c r="M135" s="97">
        <v>5331.8494700000001</v>
      </c>
      <c r="N135" s="87"/>
      <c r="O135" s="98">
        <v>8.2241367027266858E-3</v>
      </c>
      <c r="P135" s="98">
        <f>M135/'סכום נכסי הקרן'!$C$42</f>
        <v>3.0893327547557234E-3</v>
      </c>
    </row>
    <row r="136" spans="2:16">
      <c r="B136" s="90" t="s">
        <v>1566</v>
      </c>
      <c r="C136" s="87">
        <v>1183700</v>
      </c>
      <c r="D136" s="87" t="s">
        <v>224</v>
      </c>
      <c r="E136" s="87"/>
      <c r="F136" s="115">
        <v>37803</v>
      </c>
      <c r="G136" s="97">
        <v>3.6700000000000004</v>
      </c>
      <c r="H136" s="100" t="s">
        <v>150</v>
      </c>
      <c r="I136" s="101">
        <v>5.5E-2</v>
      </c>
      <c r="J136" s="101">
        <v>1E-3</v>
      </c>
      <c r="K136" s="97">
        <v>3772200</v>
      </c>
      <c r="L136" s="116">
        <v>148.80850000000001</v>
      </c>
      <c r="M136" s="97">
        <v>5613.3530099999998</v>
      </c>
      <c r="N136" s="87"/>
      <c r="O136" s="98">
        <v>8.6583431836649953E-3</v>
      </c>
      <c r="P136" s="98">
        <f>M136/'סכום נכסי הקרן'!$C$42</f>
        <v>3.2524390299037511E-3</v>
      </c>
    </row>
    <row r="137" spans="2:16">
      <c r="B137" s="90" t="s">
        <v>1567</v>
      </c>
      <c r="C137" s="87">
        <v>1183710</v>
      </c>
      <c r="D137" s="87" t="s">
        <v>224</v>
      </c>
      <c r="E137" s="87"/>
      <c r="F137" s="115">
        <v>37834</v>
      </c>
      <c r="G137" s="97">
        <v>3.75</v>
      </c>
      <c r="H137" s="100" t="s">
        <v>150</v>
      </c>
      <c r="I137" s="101">
        <v>5.5E-2</v>
      </c>
      <c r="J137" s="101">
        <v>1E-3</v>
      </c>
      <c r="K137" s="97">
        <v>4200000</v>
      </c>
      <c r="L137" s="116">
        <v>149.66229999999999</v>
      </c>
      <c r="M137" s="97">
        <v>6285.81603</v>
      </c>
      <c r="N137" s="87"/>
      <c r="O137" s="98">
        <v>9.6955869834244868E-3</v>
      </c>
      <c r="P137" s="98">
        <f>M137/'סכום נכסי הקרן'!$C$42</f>
        <v>3.6420715665567323E-3</v>
      </c>
    </row>
    <row r="140" spans="2:16">
      <c r="B140" s="113" t="s">
        <v>1704</v>
      </c>
    </row>
    <row r="141" spans="2:16">
      <c r="B141" s="113" t="s">
        <v>131</v>
      </c>
    </row>
    <row r="142" spans="2:16">
      <c r="B142" s="102"/>
    </row>
  </sheetData>
  <sheetProtection password="CC23"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1048576"/>
  </dataValidations>
  <printOptions gridLines="1"/>
  <pageMargins left="0" right="0" top="0.51181102362204722" bottom="0.51181102362204722" header="0" footer="0.23622047244094491"/>
  <pageSetup paperSize="9" scale="81" fitToHeight="100" pageOrder="overThenDown" orientation="landscape" r:id="rId1"/>
  <headerFooter alignWithMargins="0">
    <oddHeader>&amp;L&amp;D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>
      <selection activeCell="B7" sqref="B7:S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163</v>
      </c>
      <c r="C1" s="81" t="s" vm="1">
        <v>219</v>
      </c>
    </row>
    <row r="2" spans="2:65">
      <c r="B2" s="57" t="s">
        <v>162</v>
      </c>
      <c r="C2" s="81" t="s">
        <v>220</v>
      </c>
    </row>
    <row r="3" spans="2:65">
      <c r="B3" s="57" t="s">
        <v>164</v>
      </c>
      <c r="C3" s="81" t="s">
        <v>221</v>
      </c>
    </row>
    <row r="4" spans="2:65">
      <c r="B4" s="57" t="s">
        <v>165</v>
      </c>
      <c r="C4" s="81">
        <v>414</v>
      </c>
    </row>
    <row r="6" spans="2:65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3"/>
    </row>
    <row r="7" spans="2:65" ht="26.25" customHeight="1">
      <c r="B7" s="191" t="s">
        <v>107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3"/>
    </row>
    <row r="8" spans="2:65" s="3" customFormat="1" ht="78.75">
      <c r="B8" s="22" t="s">
        <v>135</v>
      </c>
      <c r="C8" s="30" t="s">
        <v>56</v>
      </c>
      <c r="D8" s="73" t="s">
        <v>137</v>
      </c>
      <c r="E8" s="73" t="s">
        <v>136</v>
      </c>
      <c r="F8" s="73" t="s">
        <v>78</v>
      </c>
      <c r="G8" s="30" t="s">
        <v>15</v>
      </c>
      <c r="H8" s="30" t="s">
        <v>79</v>
      </c>
      <c r="I8" s="30" t="s">
        <v>122</v>
      </c>
      <c r="J8" s="30" t="s">
        <v>18</v>
      </c>
      <c r="K8" s="30" t="s">
        <v>121</v>
      </c>
      <c r="L8" s="30" t="s">
        <v>17</v>
      </c>
      <c r="M8" s="73" t="s">
        <v>19</v>
      </c>
      <c r="N8" s="30" t="s">
        <v>0</v>
      </c>
      <c r="O8" s="30" t="s">
        <v>125</v>
      </c>
      <c r="P8" s="30" t="s">
        <v>129</v>
      </c>
      <c r="Q8" s="30" t="s">
        <v>71</v>
      </c>
      <c r="R8" s="73" t="s">
        <v>166</v>
      </c>
      <c r="S8" s="31" t="s">
        <v>168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75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132</v>
      </c>
      <c r="R10" s="20" t="s">
        <v>133</v>
      </c>
      <c r="S10" s="20" t="s">
        <v>169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23"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0" fitToHeight="100" pageOrder="overThenDown" orientation="landscape" r:id="rId1"/>
  <headerFooter alignWithMargins="0">
    <oddHeader>&amp;L&amp;D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90" zoomScaleNormal="90" workbookViewId="0">
      <pane ySplit="10" topLeftCell="A11" activePane="bottomLeft" state="frozen"/>
      <selection activeCell="I7" sqref="I7"/>
      <selection pane="bottomLeft" activeCell="B7" sqref="B7:S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1.285156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163</v>
      </c>
      <c r="C1" s="81" t="s" vm="1">
        <v>219</v>
      </c>
    </row>
    <row r="2" spans="2:81">
      <c r="B2" s="57" t="s">
        <v>162</v>
      </c>
      <c r="C2" s="81" t="s">
        <v>220</v>
      </c>
    </row>
    <row r="3" spans="2:81">
      <c r="B3" s="57" t="s">
        <v>164</v>
      </c>
      <c r="C3" s="81" t="s">
        <v>221</v>
      </c>
    </row>
    <row r="4" spans="2:81">
      <c r="B4" s="57" t="s">
        <v>165</v>
      </c>
      <c r="C4" s="81">
        <v>414</v>
      </c>
    </row>
    <row r="6" spans="2:81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3"/>
    </row>
    <row r="7" spans="2:81" ht="26.25" customHeight="1">
      <c r="B7" s="191" t="s">
        <v>108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3"/>
    </row>
    <row r="8" spans="2:81" s="3" customFormat="1" ht="78.75">
      <c r="B8" s="22" t="s">
        <v>135</v>
      </c>
      <c r="C8" s="30" t="s">
        <v>56</v>
      </c>
      <c r="D8" s="73" t="s">
        <v>137</v>
      </c>
      <c r="E8" s="73" t="s">
        <v>136</v>
      </c>
      <c r="F8" s="73" t="s">
        <v>78</v>
      </c>
      <c r="G8" s="30" t="s">
        <v>15</v>
      </c>
      <c r="H8" s="30" t="s">
        <v>79</v>
      </c>
      <c r="I8" s="30" t="s">
        <v>122</v>
      </c>
      <c r="J8" s="30" t="s">
        <v>18</v>
      </c>
      <c r="K8" s="30" t="s">
        <v>121</v>
      </c>
      <c r="L8" s="30" t="s">
        <v>17</v>
      </c>
      <c r="M8" s="73" t="s">
        <v>19</v>
      </c>
      <c r="N8" s="30" t="s">
        <v>0</v>
      </c>
      <c r="O8" s="30" t="s">
        <v>125</v>
      </c>
      <c r="P8" s="30" t="s">
        <v>129</v>
      </c>
      <c r="Q8" s="30" t="s">
        <v>71</v>
      </c>
      <c r="R8" s="73" t="s">
        <v>166</v>
      </c>
      <c r="S8" s="31" t="s">
        <v>168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75</v>
      </c>
      <c r="P9" s="32" t="s">
        <v>23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132</v>
      </c>
      <c r="R10" s="20" t="s">
        <v>133</v>
      </c>
      <c r="S10" s="20" t="s">
        <v>169</v>
      </c>
      <c r="T10" s="5"/>
      <c r="BZ10" s="1"/>
    </row>
    <row r="11" spans="2:81" s="4" customFormat="1" ht="18" customHeight="1">
      <c r="B11" s="107" t="s">
        <v>64</v>
      </c>
      <c r="C11" s="83"/>
      <c r="D11" s="83"/>
      <c r="E11" s="83"/>
      <c r="F11" s="83"/>
      <c r="G11" s="83"/>
      <c r="H11" s="83"/>
      <c r="I11" s="83"/>
      <c r="J11" s="93">
        <v>5.6007582664999562</v>
      </c>
      <c r="K11" s="83"/>
      <c r="L11" s="83"/>
      <c r="M11" s="92">
        <v>2.9090010904326946E-2</v>
      </c>
      <c r="N11" s="91"/>
      <c r="O11" s="93"/>
      <c r="P11" s="91">
        <v>20359.697680000001</v>
      </c>
      <c r="Q11" s="83"/>
      <c r="R11" s="92">
        <v>1</v>
      </c>
      <c r="S11" s="92">
        <f>P11/'סכום נכסי הקרן'!$C$42</f>
        <v>1.1796634783792595E-2</v>
      </c>
      <c r="T11" s="5"/>
      <c r="BZ11" s="1"/>
      <c r="CC11" s="1"/>
    </row>
    <row r="12" spans="2:81" ht="17.25" customHeight="1">
      <c r="B12" s="108" t="s">
        <v>215</v>
      </c>
      <c r="C12" s="85"/>
      <c r="D12" s="85"/>
      <c r="E12" s="85"/>
      <c r="F12" s="85"/>
      <c r="G12" s="85"/>
      <c r="H12" s="85"/>
      <c r="I12" s="85"/>
      <c r="J12" s="96">
        <v>5.7073012306863689</v>
      </c>
      <c r="K12" s="85"/>
      <c r="L12" s="85"/>
      <c r="M12" s="95">
        <v>2.8073119078743974E-2</v>
      </c>
      <c r="N12" s="94"/>
      <c r="O12" s="96"/>
      <c r="P12" s="94">
        <v>19191.77591</v>
      </c>
      <c r="Q12" s="85"/>
      <c r="R12" s="95">
        <v>0.94263560351648601</v>
      </c>
      <c r="S12" s="95">
        <f>P12/'סכום נכסי הקרן'!$C$42</f>
        <v>1.1119927948883904E-2</v>
      </c>
    </row>
    <row r="13" spans="2:81">
      <c r="B13" s="109" t="s">
        <v>72</v>
      </c>
      <c r="C13" s="85"/>
      <c r="D13" s="85"/>
      <c r="E13" s="85"/>
      <c r="F13" s="85"/>
      <c r="G13" s="85"/>
      <c r="H13" s="85"/>
      <c r="I13" s="85"/>
      <c r="J13" s="96">
        <v>5.707334365759821</v>
      </c>
      <c r="K13" s="85"/>
      <c r="L13" s="85"/>
      <c r="M13" s="95">
        <v>2.0579426268659974E-2</v>
      </c>
      <c r="N13" s="94"/>
      <c r="O13" s="96"/>
      <c r="P13" s="94">
        <v>13881.640490000002</v>
      </c>
      <c r="Q13" s="85"/>
      <c r="R13" s="95">
        <v>0.68181957847224772</v>
      </c>
      <c r="S13" s="95">
        <f>P13/'סכום נכסי הקרן'!$C$42</f>
        <v>8.043176555676523E-3</v>
      </c>
    </row>
    <row r="14" spans="2:81" s="152" customFormat="1">
      <c r="B14" s="110" t="s">
        <v>1568</v>
      </c>
      <c r="C14" s="87" t="s">
        <v>1569</v>
      </c>
      <c r="D14" s="100" t="s">
        <v>1570</v>
      </c>
      <c r="E14" s="87" t="s">
        <v>1571</v>
      </c>
      <c r="F14" s="100" t="s">
        <v>371</v>
      </c>
      <c r="G14" s="87" t="s">
        <v>286</v>
      </c>
      <c r="H14" s="87" t="s">
        <v>148</v>
      </c>
      <c r="I14" s="115">
        <v>39076</v>
      </c>
      <c r="J14" s="99">
        <v>9.6599999999999966</v>
      </c>
      <c r="K14" s="100" t="s">
        <v>150</v>
      </c>
      <c r="L14" s="101">
        <v>4.9000000000000002E-2</v>
      </c>
      <c r="M14" s="98">
        <v>2.0099999999999996E-2</v>
      </c>
      <c r="N14" s="97">
        <v>486062</v>
      </c>
      <c r="O14" s="99">
        <v>160.78</v>
      </c>
      <c r="P14" s="97">
        <v>781.49046000000021</v>
      </c>
      <c r="Q14" s="98">
        <v>2.4759972699937388E-4</v>
      </c>
      <c r="R14" s="98">
        <v>3.8384187834364744E-2</v>
      </c>
      <c r="S14" s="98">
        <f>P14/'סכום נכסי הקרן'!$C$42</f>
        <v>4.5280424535449574E-4</v>
      </c>
    </row>
    <row r="15" spans="2:81" s="152" customFormat="1">
      <c r="B15" s="110" t="s">
        <v>1572</v>
      </c>
      <c r="C15" s="87" t="s">
        <v>1573</v>
      </c>
      <c r="D15" s="100" t="s">
        <v>1570</v>
      </c>
      <c r="E15" s="87" t="s">
        <v>1571</v>
      </c>
      <c r="F15" s="100" t="s">
        <v>371</v>
      </c>
      <c r="G15" s="87" t="s">
        <v>286</v>
      </c>
      <c r="H15" s="87" t="s">
        <v>148</v>
      </c>
      <c r="I15" s="115">
        <v>42639</v>
      </c>
      <c r="J15" s="99">
        <v>12.350000000000001</v>
      </c>
      <c r="K15" s="100" t="s">
        <v>150</v>
      </c>
      <c r="L15" s="101">
        <v>4.0999999999999995E-2</v>
      </c>
      <c r="M15" s="98">
        <v>2.4199999999999999E-2</v>
      </c>
      <c r="N15" s="97">
        <v>2165000</v>
      </c>
      <c r="O15" s="99">
        <v>125.38</v>
      </c>
      <c r="P15" s="97">
        <v>2714.4770400000002</v>
      </c>
      <c r="Q15" s="98">
        <v>7.4358181784506911E-4</v>
      </c>
      <c r="R15" s="98">
        <v>0.13332599936719688</v>
      </c>
      <c r="S15" s="98">
        <f>P15/'סכום נכסי הקרן'!$C$42</f>
        <v>1.5727981217189843E-3</v>
      </c>
    </row>
    <row r="16" spans="2:81" s="152" customFormat="1">
      <c r="B16" s="110" t="s">
        <v>1574</v>
      </c>
      <c r="C16" s="87" t="s">
        <v>1575</v>
      </c>
      <c r="D16" s="100" t="s">
        <v>1570</v>
      </c>
      <c r="E16" s="87" t="s">
        <v>1576</v>
      </c>
      <c r="F16" s="100" t="s">
        <v>443</v>
      </c>
      <c r="G16" s="87" t="s">
        <v>286</v>
      </c>
      <c r="H16" s="87" t="s">
        <v>148</v>
      </c>
      <c r="I16" s="115">
        <v>38918</v>
      </c>
      <c r="J16" s="99">
        <v>2.4</v>
      </c>
      <c r="K16" s="100" t="s">
        <v>150</v>
      </c>
      <c r="L16" s="101">
        <v>0.05</v>
      </c>
      <c r="M16" s="98">
        <v>7.4000000000000003E-3</v>
      </c>
      <c r="N16" s="97">
        <v>109407.45</v>
      </c>
      <c r="O16" s="99">
        <v>130.16999999999999</v>
      </c>
      <c r="P16" s="97">
        <v>142.41567999999998</v>
      </c>
      <c r="Q16" s="98">
        <v>2.9982002158228313E-3</v>
      </c>
      <c r="R16" s="98">
        <v>6.9949800944195542E-3</v>
      </c>
      <c r="S16" s="98">
        <f>P16/'סכום נכסי הקרן'!$C$42</f>
        <v>8.2517225493766518E-5</v>
      </c>
    </row>
    <row r="17" spans="2:19" s="152" customFormat="1">
      <c r="B17" s="110" t="s">
        <v>1577</v>
      </c>
      <c r="C17" s="87" t="s">
        <v>1578</v>
      </c>
      <c r="D17" s="100" t="s">
        <v>1570</v>
      </c>
      <c r="E17" s="87" t="s">
        <v>1579</v>
      </c>
      <c r="F17" s="100" t="s">
        <v>371</v>
      </c>
      <c r="G17" s="87" t="s">
        <v>342</v>
      </c>
      <c r="H17" s="87" t="s">
        <v>148</v>
      </c>
      <c r="I17" s="115">
        <v>41739</v>
      </c>
      <c r="J17" s="99">
        <v>0.74</v>
      </c>
      <c r="K17" s="100" t="s">
        <v>150</v>
      </c>
      <c r="L17" s="101">
        <v>8.4000000000000005E-2</v>
      </c>
      <c r="M17" s="98">
        <v>1.4599999999999997E-2</v>
      </c>
      <c r="N17" s="97">
        <v>166900</v>
      </c>
      <c r="O17" s="99">
        <v>127.17</v>
      </c>
      <c r="P17" s="97">
        <v>212.24674999999999</v>
      </c>
      <c r="Q17" s="98">
        <v>1.0947433892306859E-3</v>
      </c>
      <c r="R17" s="98">
        <v>1.0424847821217746E-2</v>
      </c>
      <c r="S17" s="98">
        <f>P17/'סכום נכסי הקרן'!$C$42</f>
        <v>1.2297812242352169E-4</v>
      </c>
    </row>
    <row r="18" spans="2:19" s="152" customFormat="1">
      <c r="B18" s="110" t="s">
        <v>1580</v>
      </c>
      <c r="C18" s="87" t="s">
        <v>1581</v>
      </c>
      <c r="D18" s="100" t="s">
        <v>1570</v>
      </c>
      <c r="E18" s="87" t="s">
        <v>370</v>
      </c>
      <c r="F18" s="100" t="s">
        <v>371</v>
      </c>
      <c r="G18" s="87" t="s">
        <v>342</v>
      </c>
      <c r="H18" s="87" t="s">
        <v>148</v>
      </c>
      <c r="I18" s="115">
        <v>38817</v>
      </c>
      <c r="J18" s="99">
        <v>0.52</v>
      </c>
      <c r="K18" s="100" t="s">
        <v>150</v>
      </c>
      <c r="L18" s="101">
        <v>6.5000000000000002E-2</v>
      </c>
      <c r="M18" s="98">
        <v>1.1300000000000001E-2</v>
      </c>
      <c r="N18" s="97">
        <v>1900000</v>
      </c>
      <c r="O18" s="99">
        <v>126.28</v>
      </c>
      <c r="P18" s="97">
        <v>2399.3199799999998</v>
      </c>
      <c r="Q18" s="98">
        <v>4.3721582984553994E-3</v>
      </c>
      <c r="R18" s="98">
        <v>0.11784654260151076</v>
      </c>
      <c r="S18" s="98">
        <f>P18/'סכום נכסי הקרן'!$C$42</f>
        <v>1.3901926236026777E-3</v>
      </c>
    </row>
    <row r="19" spans="2:19" s="152" customFormat="1">
      <c r="B19" s="110" t="s">
        <v>1582</v>
      </c>
      <c r="C19" s="87" t="s">
        <v>1583</v>
      </c>
      <c r="D19" s="100" t="s">
        <v>1570</v>
      </c>
      <c r="E19" s="87" t="s">
        <v>1584</v>
      </c>
      <c r="F19" s="100" t="s">
        <v>371</v>
      </c>
      <c r="G19" s="87" t="s">
        <v>342</v>
      </c>
      <c r="H19" s="87" t="s">
        <v>148</v>
      </c>
      <c r="I19" s="115">
        <v>39350</v>
      </c>
      <c r="J19" s="99">
        <v>5.37</v>
      </c>
      <c r="K19" s="100" t="s">
        <v>150</v>
      </c>
      <c r="L19" s="101">
        <v>5.5999999999999994E-2</v>
      </c>
      <c r="M19" s="98">
        <v>1.24E-2</v>
      </c>
      <c r="N19" s="97">
        <v>547763.93999999994</v>
      </c>
      <c r="O19" s="99">
        <v>151.63999999999999</v>
      </c>
      <c r="P19" s="97">
        <v>830.62917000000004</v>
      </c>
      <c r="Q19" s="98">
        <v>5.660077473602788E-4</v>
      </c>
      <c r="R19" s="98">
        <v>4.0797716304793383E-2</v>
      </c>
      <c r="S19" s="98">
        <f>P19/'סכום נכסי הקרן'!$C$42</f>
        <v>4.8127575926042789E-4</v>
      </c>
    </row>
    <row r="20" spans="2:19" s="152" customFormat="1">
      <c r="B20" s="110" t="s">
        <v>1585</v>
      </c>
      <c r="C20" s="87" t="s">
        <v>1586</v>
      </c>
      <c r="D20" s="100" t="s">
        <v>1570</v>
      </c>
      <c r="E20" s="87" t="s">
        <v>1587</v>
      </c>
      <c r="F20" s="100" t="s">
        <v>328</v>
      </c>
      <c r="G20" s="87" t="s">
        <v>388</v>
      </c>
      <c r="H20" s="87" t="s">
        <v>148</v>
      </c>
      <c r="I20" s="115">
        <v>38652</v>
      </c>
      <c r="J20" s="99">
        <v>3.1199999999999997</v>
      </c>
      <c r="K20" s="100" t="s">
        <v>150</v>
      </c>
      <c r="L20" s="101">
        <v>5.2999999999999999E-2</v>
      </c>
      <c r="M20" s="98">
        <v>1.01E-2</v>
      </c>
      <c r="N20" s="97">
        <v>321977.15999999997</v>
      </c>
      <c r="O20" s="99">
        <v>138.47</v>
      </c>
      <c r="P20" s="97">
        <v>445.84178000000003</v>
      </c>
      <c r="Q20" s="98">
        <v>1.5089158084192957E-3</v>
      </c>
      <c r="R20" s="98">
        <v>2.1898251487199882E-2</v>
      </c>
      <c r="S20" s="98">
        <f>P20/'סכום נכסי הקרן'!$C$42</f>
        <v>2.5832567519814008E-4</v>
      </c>
    </row>
    <row r="21" spans="2:19" s="152" customFormat="1">
      <c r="B21" s="110" t="s">
        <v>1588</v>
      </c>
      <c r="C21" s="87" t="s">
        <v>1589</v>
      </c>
      <c r="D21" s="100" t="s">
        <v>1570</v>
      </c>
      <c r="E21" s="87" t="s">
        <v>300</v>
      </c>
      <c r="F21" s="100" t="s">
        <v>285</v>
      </c>
      <c r="G21" s="87" t="s">
        <v>481</v>
      </c>
      <c r="H21" s="87" t="s">
        <v>148</v>
      </c>
      <c r="I21" s="115">
        <v>39702</v>
      </c>
      <c r="J21" s="99">
        <v>5.27</v>
      </c>
      <c r="K21" s="100" t="s">
        <v>150</v>
      </c>
      <c r="L21" s="101">
        <v>5.7500000000000002E-2</v>
      </c>
      <c r="M21" s="98">
        <v>1.0499999999999999E-2</v>
      </c>
      <c r="N21" s="97">
        <v>3630240</v>
      </c>
      <c r="O21" s="99">
        <v>150.55000000000001</v>
      </c>
      <c r="P21" s="97">
        <v>5465.3265300000003</v>
      </c>
      <c r="Q21" s="98">
        <v>2.7882027649769586E-3</v>
      </c>
      <c r="R21" s="98">
        <v>0.26843849137154774</v>
      </c>
      <c r="S21" s="98">
        <f>P21/'סכום נכסי הקרן'!$C$42</f>
        <v>3.1666708446224079E-3</v>
      </c>
    </row>
    <row r="22" spans="2:19" s="152" customFormat="1">
      <c r="B22" s="110" t="s">
        <v>1590</v>
      </c>
      <c r="C22" s="87" t="s">
        <v>1591</v>
      </c>
      <c r="D22" s="100" t="s">
        <v>1570</v>
      </c>
      <c r="E22" s="87" t="s">
        <v>1592</v>
      </c>
      <c r="F22" s="100" t="s">
        <v>328</v>
      </c>
      <c r="G22" s="87" t="s">
        <v>523</v>
      </c>
      <c r="H22" s="87" t="s">
        <v>146</v>
      </c>
      <c r="I22" s="115">
        <v>39422</v>
      </c>
      <c r="J22" s="99">
        <v>0.21000000000000002</v>
      </c>
      <c r="K22" s="100" t="s">
        <v>150</v>
      </c>
      <c r="L22" s="101">
        <v>6.5000000000000002E-2</v>
      </c>
      <c r="M22" s="98">
        <v>1.78E-2</v>
      </c>
      <c r="N22" s="97">
        <v>80000</v>
      </c>
      <c r="O22" s="99">
        <v>120.31</v>
      </c>
      <c r="P22" s="97">
        <v>96.248009999999994</v>
      </c>
      <c r="Q22" s="98">
        <v>7.7722422141563623E-4</v>
      </c>
      <c r="R22" s="98">
        <v>4.7273791346394882E-3</v>
      </c>
      <c r="S22" s="98">
        <f>P22/'סכום נכסי הקרן'!$C$42</f>
        <v>5.5767165135863517E-5</v>
      </c>
    </row>
    <row r="23" spans="2:19" s="152" customFormat="1">
      <c r="B23" s="110" t="s">
        <v>1593</v>
      </c>
      <c r="C23" s="87" t="s">
        <v>1594</v>
      </c>
      <c r="D23" s="100" t="s">
        <v>1570</v>
      </c>
      <c r="E23" s="87"/>
      <c r="F23" s="100" t="s">
        <v>328</v>
      </c>
      <c r="G23" s="87" t="s">
        <v>575</v>
      </c>
      <c r="H23" s="87" t="s">
        <v>148</v>
      </c>
      <c r="I23" s="115">
        <v>38445</v>
      </c>
      <c r="J23" s="99">
        <v>2.0500000000000003</v>
      </c>
      <c r="K23" s="100" t="s">
        <v>150</v>
      </c>
      <c r="L23" s="101">
        <v>6.7000000000000004E-2</v>
      </c>
      <c r="M23" s="98">
        <v>5.5099999999999989E-2</v>
      </c>
      <c r="N23" s="97">
        <v>234872.3</v>
      </c>
      <c r="O23" s="99">
        <v>128.27000000000001</v>
      </c>
      <c r="P23" s="97">
        <v>301.27070000000003</v>
      </c>
      <c r="Q23" s="98">
        <v>1.0908160260116135E-3</v>
      </c>
      <c r="R23" s="98">
        <v>1.4797405380726656E-2</v>
      </c>
      <c r="S23" s="98">
        <f>P23/'סכום נכסי הקרן'!$C$42</f>
        <v>1.7455958702415977E-4</v>
      </c>
    </row>
    <row r="24" spans="2:19" s="152" customFormat="1">
      <c r="B24" s="110" t="s">
        <v>1595</v>
      </c>
      <c r="C24" s="87" t="s">
        <v>1596</v>
      </c>
      <c r="D24" s="100" t="s">
        <v>1570</v>
      </c>
      <c r="E24" s="87"/>
      <c r="F24" s="100" t="s">
        <v>328</v>
      </c>
      <c r="G24" s="87" t="s">
        <v>575</v>
      </c>
      <c r="H24" s="87" t="s">
        <v>148</v>
      </c>
      <c r="I24" s="115">
        <v>38890</v>
      </c>
      <c r="J24" s="99">
        <v>2.17</v>
      </c>
      <c r="K24" s="100" t="s">
        <v>150</v>
      </c>
      <c r="L24" s="101">
        <v>6.7000000000000004E-2</v>
      </c>
      <c r="M24" s="98">
        <v>5.1899999999999995E-2</v>
      </c>
      <c r="N24" s="97">
        <v>136048.19</v>
      </c>
      <c r="O24" s="99">
        <v>128.55000000000001</v>
      </c>
      <c r="P24" s="97">
        <v>174.88996</v>
      </c>
      <c r="Q24" s="98">
        <v>1.4844221380879671E-3</v>
      </c>
      <c r="R24" s="98">
        <v>8.5900077078158252E-3</v>
      </c>
      <c r="S24" s="98">
        <f>P24/'סכום נכסי הקרן'!$C$42</f>
        <v>1.0133318371906667E-4</v>
      </c>
    </row>
    <row r="25" spans="2:19" s="152" customFormat="1">
      <c r="B25" s="110" t="s">
        <v>1597</v>
      </c>
      <c r="C25" s="87" t="s">
        <v>1598</v>
      </c>
      <c r="D25" s="100" t="s">
        <v>1570</v>
      </c>
      <c r="E25" s="87" t="s">
        <v>1599</v>
      </c>
      <c r="F25" s="100" t="s">
        <v>812</v>
      </c>
      <c r="G25" s="87" t="s">
        <v>1600</v>
      </c>
      <c r="H25" s="87" t="s">
        <v>148</v>
      </c>
      <c r="I25" s="115">
        <v>39104</v>
      </c>
      <c r="J25" s="99">
        <v>2.3200000000000003</v>
      </c>
      <c r="K25" s="100" t="s">
        <v>150</v>
      </c>
      <c r="L25" s="101">
        <v>5.5999999999999994E-2</v>
      </c>
      <c r="M25" s="98">
        <v>0.23129999999999995</v>
      </c>
      <c r="N25" s="97">
        <v>380996.53</v>
      </c>
      <c r="O25" s="99">
        <v>83.33</v>
      </c>
      <c r="P25" s="97">
        <v>317.48442999999997</v>
      </c>
      <c r="Q25" s="98">
        <v>2.6118952133086655E-4</v>
      </c>
      <c r="R25" s="98">
        <v>1.5593769366815075E-2</v>
      </c>
      <c r="S25" s="98">
        <f>P25/'סכום נכסי הקרן'!$C$42</f>
        <v>1.8395400212301014E-4</v>
      </c>
    </row>
    <row r="26" spans="2:19" s="152" customFormat="1">
      <c r="B26" s="111"/>
      <c r="C26" s="87"/>
      <c r="D26" s="87"/>
      <c r="E26" s="87"/>
      <c r="F26" s="87"/>
      <c r="G26" s="87"/>
      <c r="H26" s="87"/>
      <c r="I26" s="87"/>
      <c r="J26" s="99"/>
      <c r="K26" s="87"/>
      <c r="L26" s="87"/>
      <c r="M26" s="98"/>
      <c r="N26" s="97"/>
      <c r="O26" s="99"/>
      <c r="P26" s="87"/>
      <c r="Q26" s="87"/>
      <c r="R26" s="98"/>
      <c r="S26" s="87"/>
    </row>
    <row r="27" spans="2:19" s="152" customFormat="1">
      <c r="B27" s="109" t="s">
        <v>73</v>
      </c>
      <c r="C27" s="85"/>
      <c r="D27" s="85"/>
      <c r="E27" s="85"/>
      <c r="F27" s="85"/>
      <c r="G27" s="85"/>
      <c r="H27" s="85"/>
      <c r="I27" s="85"/>
      <c r="J27" s="96">
        <v>6.0199851965013007</v>
      </c>
      <c r="K27" s="85"/>
      <c r="L27" s="85"/>
      <c r="M27" s="95">
        <v>3.1386170861948115E-2</v>
      </c>
      <c r="N27" s="94"/>
      <c r="O27" s="96"/>
      <c r="P27" s="94">
        <v>3396.6632500000001</v>
      </c>
      <c r="Q27" s="85"/>
      <c r="R27" s="95">
        <v>0.16683269581830057</v>
      </c>
      <c r="S27" s="95">
        <f>P27/'סכום נכסי הקרן'!$C$42</f>
        <v>1.9680643825640541E-3</v>
      </c>
    </row>
    <row r="28" spans="2:19" s="152" customFormat="1">
      <c r="B28" s="110" t="s">
        <v>1601</v>
      </c>
      <c r="C28" s="87" t="s">
        <v>1602</v>
      </c>
      <c r="D28" s="100" t="s">
        <v>1570</v>
      </c>
      <c r="E28" s="87" t="s">
        <v>1603</v>
      </c>
      <c r="F28" s="100" t="s">
        <v>328</v>
      </c>
      <c r="G28" s="87" t="s">
        <v>342</v>
      </c>
      <c r="H28" s="87" t="s">
        <v>146</v>
      </c>
      <c r="I28" s="115">
        <v>42598</v>
      </c>
      <c r="J28" s="99">
        <v>6.63</v>
      </c>
      <c r="K28" s="100" t="s">
        <v>150</v>
      </c>
      <c r="L28" s="101">
        <v>3.1E-2</v>
      </c>
      <c r="M28" s="98">
        <v>3.1800000000000002E-2</v>
      </c>
      <c r="N28" s="97">
        <v>2885000</v>
      </c>
      <c r="O28" s="99">
        <v>99.69</v>
      </c>
      <c r="P28" s="97">
        <v>2876.0565000000001</v>
      </c>
      <c r="Q28" s="98">
        <v>7.2125000000000002E-3</v>
      </c>
      <c r="R28" s="98">
        <v>0.1412622400000195</v>
      </c>
      <c r="S28" s="98">
        <f>P28/'סכום נכסי הקרן'!$C$42</f>
        <v>1.6664190540206876E-3</v>
      </c>
    </row>
    <row r="29" spans="2:19" s="152" customFormat="1">
      <c r="B29" s="110" t="s">
        <v>1604</v>
      </c>
      <c r="C29" s="87" t="s">
        <v>1605</v>
      </c>
      <c r="D29" s="100" t="s">
        <v>1570</v>
      </c>
      <c r="E29" s="87" t="s">
        <v>1606</v>
      </c>
      <c r="F29" s="100" t="s">
        <v>328</v>
      </c>
      <c r="G29" s="87" t="s">
        <v>575</v>
      </c>
      <c r="H29" s="87" t="s">
        <v>146</v>
      </c>
      <c r="I29" s="115">
        <v>41903</v>
      </c>
      <c r="J29" s="99">
        <v>2.6500000000000004</v>
      </c>
      <c r="K29" s="100" t="s">
        <v>150</v>
      </c>
      <c r="L29" s="101">
        <v>5.1500000000000004E-2</v>
      </c>
      <c r="M29" s="98">
        <v>2.9100000000000001E-2</v>
      </c>
      <c r="N29" s="97">
        <v>487140.19999999995</v>
      </c>
      <c r="O29" s="99">
        <v>106.87</v>
      </c>
      <c r="P29" s="97">
        <v>520.60675000000003</v>
      </c>
      <c r="Q29" s="98">
        <v>3.6470588235294112E-3</v>
      </c>
      <c r="R29" s="98">
        <v>2.5570455818281091E-2</v>
      </c>
      <c r="S29" s="98">
        <f>P29/'סכום נכסי הקרן'!$C$42</f>
        <v>3.0164532854336641E-4</v>
      </c>
    </row>
    <row r="30" spans="2:19" s="152" customFormat="1">
      <c r="B30" s="111"/>
      <c r="C30" s="87"/>
      <c r="D30" s="87"/>
      <c r="E30" s="87"/>
      <c r="F30" s="87"/>
      <c r="G30" s="87"/>
      <c r="H30" s="87"/>
      <c r="I30" s="87"/>
      <c r="J30" s="99"/>
      <c r="K30" s="87"/>
      <c r="L30" s="87"/>
      <c r="M30" s="98"/>
      <c r="N30" s="97"/>
      <c r="O30" s="99"/>
      <c r="P30" s="87"/>
      <c r="Q30" s="87"/>
      <c r="R30" s="98"/>
      <c r="S30" s="87"/>
    </row>
    <row r="31" spans="2:19" s="152" customFormat="1">
      <c r="B31" s="109" t="s">
        <v>58</v>
      </c>
      <c r="C31" s="85"/>
      <c r="D31" s="85"/>
      <c r="E31" s="85"/>
      <c r="F31" s="85"/>
      <c r="G31" s="85"/>
      <c r="H31" s="85"/>
      <c r="I31" s="85"/>
      <c r="J31" s="96">
        <v>5.1520059296185119</v>
      </c>
      <c r="K31" s="85"/>
      <c r="L31" s="85"/>
      <c r="M31" s="95">
        <v>7.6556410212645004E-2</v>
      </c>
      <c r="N31" s="94"/>
      <c r="O31" s="96"/>
      <c r="P31" s="94">
        <v>1913.47217</v>
      </c>
      <c r="Q31" s="85"/>
      <c r="R31" s="95">
        <v>9.398332922593769E-2</v>
      </c>
      <c r="S31" s="95">
        <f>P31/'סכום נכסי הקרן'!$C$42</f>
        <v>1.1086870106433277E-3</v>
      </c>
    </row>
    <row r="32" spans="2:19" s="152" customFormat="1">
      <c r="B32" s="110" t="s">
        <v>1607</v>
      </c>
      <c r="C32" s="87" t="s">
        <v>1608</v>
      </c>
      <c r="D32" s="100" t="s">
        <v>1570</v>
      </c>
      <c r="E32" s="87" t="s">
        <v>818</v>
      </c>
      <c r="F32" s="100" t="s">
        <v>819</v>
      </c>
      <c r="G32" s="87" t="s">
        <v>481</v>
      </c>
      <c r="H32" s="87" t="s">
        <v>148</v>
      </c>
      <c r="I32" s="115">
        <v>42625</v>
      </c>
      <c r="J32" s="99">
        <v>5.2900000000000009</v>
      </c>
      <c r="K32" s="100" t="s">
        <v>149</v>
      </c>
      <c r="L32" s="101">
        <v>4.4500000000000005E-2</v>
      </c>
      <c r="M32" s="98">
        <v>4.5600000000000002E-2</v>
      </c>
      <c r="N32" s="97">
        <v>446922</v>
      </c>
      <c r="O32" s="99">
        <v>99.89</v>
      </c>
      <c r="P32" s="97">
        <v>1677.68544</v>
      </c>
      <c r="Q32" s="98">
        <v>3.2591547860497919E-3</v>
      </c>
      <c r="R32" s="98">
        <v>8.2402276613765507E-2</v>
      </c>
      <c r="S32" s="98">
        <f>P32/'סכום נכסי הקרן'!$C$42</f>
        <v>9.7206956256564521E-4</v>
      </c>
    </row>
    <row r="33" spans="2:19" s="152" customFormat="1">
      <c r="B33" s="110" t="s">
        <v>1609</v>
      </c>
      <c r="C33" s="87" t="s">
        <v>1610</v>
      </c>
      <c r="D33" s="100" t="s">
        <v>1570</v>
      </c>
      <c r="E33" s="87" t="s">
        <v>1611</v>
      </c>
      <c r="F33" s="100" t="s">
        <v>371</v>
      </c>
      <c r="G33" s="87" t="s">
        <v>801</v>
      </c>
      <c r="H33" s="87"/>
      <c r="I33" s="115">
        <v>41840</v>
      </c>
      <c r="J33" s="99">
        <v>5.28</v>
      </c>
      <c r="K33" s="100" t="s">
        <v>149</v>
      </c>
      <c r="L33" s="101">
        <v>0.03</v>
      </c>
      <c r="M33" s="98">
        <v>0.29410000000000003</v>
      </c>
      <c r="N33" s="97">
        <v>146870.93</v>
      </c>
      <c r="O33" s="99">
        <v>27.02</v>
      </c>
      <c r="P33" s="97">
        <v>149.13442999999998</v>
      </c>
      <c r="Q33" s="98">
        <v>4.1293500143959808E-4</v>
      </c>
      <c r="R33" s="98">
        <v>7.3249825387387566E-3</v>
      </c>
      <c r="S33" s="98">
        <f>P33/'סכום נכסי הקרן'!$C$42</f>
        <v>8.6410143807159006E-5</v>
      </c>
    </row>
    <row r="34" spans="2:19" s="152" customFormat="1">
      <c r="B34" s="110" t="s">
        <v>1612</v>
      </c>
      <c r="C34" s="87" t="s">
        <v>1613</v>
      </c>
      <c r="D34" s="100" t="s">
        <v>1570</v>
      </c>
      <c r="E34" s="87" t="s">
        <v>1611</v>
      </c>
      <c r="F34" s="100" t="s">
        <v>371</v>
      </c>
      <c r="G34" s="87" t="s">
        <v>801</v>
      </c>
      <c r="H34" s="87"/>
      <c r="I34" s="115">
        <v>41840</v>
      </c>
      <c r="J34" s="99">
        <v>2.2599999999999998</v>
      </c>
      <c r="K34" s="100" t="s">
        <v>149</v>
      </c>
      <c r="L34" s="101">
        <v>3.6456000000000002E-2</v>
      </c>
      <c r="M34" s="98">
        <v>0.27456848025321967</v>
      </c>
      <c r="N34" s="97">
        <v>40825.22</v>
      </c>
      <c r="O34" s="99">
        <v>56.48</v>
      </c>
      <c r="P34" s="97">
        <v>86.652299999999997</v>
      </c>
      <c r="Q34" s="98">
        <v>1.1450568100782408E-3</v>
      </c>
      <c r="R34" s="98">
        <v>4.2560700734334276E-3</v>
      </c>
      <c r="S34" s="98">
        <f>P34/'סכום נכסי הקרן'!$C$42</f>
        <v>5.0207304270523479E-5</v>
      </c>
    </row>
    <row r="35" spans="2:19">
      <c r="B35" s="111"/>
      <c r="C35" s="87"/>
      <c r="D35" s="87"/>
      <c r="E35" s="87"/>
      <c r="F35" s="87"/>
      <c r="G35" s="87"/>
      <c r="H35" s="87"/>
      <c r="I35" s="87"/>
      <c r="J35" s="99"/>
      <c r="K35" s="87"/>
      <c r="L35" s="87"/>
      <c r="M35" s="98"/>
      <c r="N35" s="97"/>
      <c r="O35" s="99"/>
      <c r="P35" s="87"/>
      <c r="Q35" s="87"/>
      <c r="R35" s="98"/>
      <c r="S35" s="87"/>
    </row>
    <row r="36" spans="2:19">
      <c r="B36" s="108" t="s">
        <v>214</v>
      </c>
      <c r="C36" s="85"/>
      <c r="D36" s="85"/>
      <c r="E36" s="85"/>
      <c r="F36" s="85"/>
      <c r="G36" s="85"/>
      <c r="H36" s="85"/>
      <c r="I36" s="85"/>
      <c r="J36" s="96">
        <v>3.8499999999999992</v>
      </c>
      <c r="K36" s="85"/>
      <c r="L36" s="85"/>
      <c r="M36" s="95">
        <v>4.58E-2</v>
      </c>
      <c r="N36" s="94"/>
      <c r="O36" s="96"/>
      <c r="P36" s="94">
        <v>1167.9217699999999</v>
      </c>
      <c r="Q36" s="85"/>
      <c r="R36" s="95">
        <v>5.7364396483513984E-2</v>
      </c>
      <c r="S36" s="95">
        <f>P36/'סכום נכסי הקרן'!$C$42</f>
        <v>6.7670683490869069E-4</v>
      </c>
    </row>
    <row r="37" spans="2:19">
      <c r="B37" s="109" t="s">
        <v>84</v>
      </c>
      <c r="C37" s="85"/>
      <c r="D37" s="85"/>
      <c r="E37" s="85"/>
      <c r="F37" s="85"/>
      <c r="G37" s="85"/>
      <c r="H37" s="85"/>
      <c r="I37" s="85"/>
      <c r="J37" s="96">
        <v>3.8499999999999992</v>
      </c>
      <c r="K37" s="85"/>
      <c r="L37" s="85"/>
      <c r="M37" s="95">
        <v>4.58E-2</v>
      </c>
      <c r="N37" s="94"/>
      <c r="O37" s="96"/>
      <c r="P37" s="94">
        <v>1167.9217699999999</v>
      </c>
      <c r="Q37" s="85"/>
      <c r="R37" s="95">
        <v>5.7364396483513984E-2</v>
      </c>
      <c r="S37" s="95">
        <f>P37/'סכום נכסי הקרן'!$C$42</f>
        <v>6.7670683490869069E-4</v>
      </c>
    </row>
    <row r="38" spans="2:19">
      <c r="B38" s="110" t="s">
        <v>1614</v>
      </c>
      <c r="C38" s="87" t="s">
        <v>1615</v>
      </c>
      <c r="D38" s="100" t="s">
        <v>1570</v>
      </c>
      <c r="E38" s="87"/>
      <c r="F38" s="100" t="s">
        <v>1253</v>
      </c>
      <c r="G38" s="87" t="s">
        <v>626</v>
      </c>
      <c r="H38" s="87" t="s">
        <v>1616</v>
      </c>
      <c r="I38" s="115">
        <v>42135</v>
      </c>
      <c r="J38" s="99">
        <v>3.8499999999999992</v>
      </c>
      <c r="K38" s="100" t="s">
        <v>149</v>
      </c>
      <c r="L38" s="101">
        <v>0.06</v>
      </c>
      <c r="M38" s="98">
        <v>4.58E-2</v>
      </c>
      <c r="N38" s="97">
        <v>271000</v>
      </c>
      <c r="O38" s="99">
        <v>114.68</v>
      </c>
      <c r="P38" s="97">
        <v>1167.9217699999999</v>
      </c>
      <c r="Q38" s="98">
        <v>3.284848484848485E-4</v>
      </c>
      <c r="R38" s="98">
        <v>5.7364396483513984E-2</v>
      </c>
      <c r="S38" s="98">
        <f>P38/'סכום נכסי הקרן'!$C$42</f>
        <v>6.7670683490869069E-4</v>
      </c>
    </row>
    <row r="39" spans="2:19">
      <c r="C39" s="1"/>
      <c r="D39" s="1"/>
      <c r="E39" s="1"/>
    </row>
    <row r="40" spans="2:19">
      <c r="C40" s="1"/>
      <c r="D40" s="1"/>
      <c r="E40" s="1"/>
    </row>
    <row r="41" spans="2:19">
      <c r="B41" s="113" t="s">
        <v>1704</v>
      </c>
      <c r="C41" s="1"/>
      <c r="D41" s="1"/>
      <c r="E41" s="1"/>
    </row>
    <row r="42" spans="2:19">
      <c r="B42" s="113" t="s">
        <v>131</v>
      </c>
      <c r="C42" s="1"/>
      <c r="D42" s="1"/>
      <c r="E42" s="1"/>
    </row>
    <row r="43" spans="2:19">
      <c r="B43" s="102"/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sheetProtection password="CC23" sheet="1" objects="1" scenarios="1"/>
  <mergeCells count="2">
    <mergeCell ref="B6:S6"/>
    <mergeCell ref="B7:S7"/>
  </mergeCells>
  <phoneticPr fontId="5" type="noConversion"/>
  <conditionalFormatting sqref="B12:B38">
    <cfRule type="cellIs" dxfId="10" priority="1" operator="equal">
      <formula>"NR3"</formula>
    </cfRule>
  </conditionalFormatting>
  <dataValidations count="1">
    <dataValidation allowBlank="1" showInputMessage="1" showErrorMessage="1" sqref="C5:C1048576 AH1:XFD2 A1:B1048576 D1:AF2 D3:XFD1048576"/>
  </dataValidations>
  <printOptions gridLines="1"/>
  <pageMargins left="0" right="0" top="0.51181102362204722" bottom="0.51181102362204722" header="0" footer="0.23622047244094491"/>
  <pageSetup paperSize="9" scale="65" fitToHeight="100" pageOrder="overThenDown" orientation="landscape" r:id="rId1"/>
  <headerFooter alignWithMargins="0">
    <oddHeader>&amp;L&amp;D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K404"/>
  <sheetViews>
    <sheetView rightToLeft="1" workbookViewId="0">
      <selection activeCell="B7" sqref="B7:M7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31.2851562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9" style="1" bestFit="1" customWidth="1"/>
    <col min="9" max="9" width="8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89">
      <c r="B1" s="57" t="s">
        <v>163</v>
      </c>
      <c r="C1" s="81" t="s" vm="1">
        <v>219</v>
      </c>
    </row>
    <row r="2" spans="2:89">
      <c r="B2" s="57" t="s">
        <v>162</v>
      </c>
      <c r="C2" s="81" t="s">
        <v>220</v>
      </c>
    </row>
    <row r="3" spans="2:89">
      <c r="B3" s="57" t="s">
        <v>164</v>
      </c>
      <c r="C3" s="81" t="s">
        <v>221</v>
      </c>
    </row>
    <row r="4" spans="2:89">
      <c r="B4" s="57" t="s">
        <v>165</v>
      </c>
      <c r="C4" s="81">
        <v>414</v>
      </c>
    </row>
    <row r="6" spans="2:89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3"/>
    </row>
    <row r="7" spans="2:89" ht="26.25" customHeight="1">
      <c r="B7" s="191" t="s">
        <v>109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3"/>
    </row>
    <row r="8" spans="2:89" s="3" customFormat="1" ht="63">
      <c r="B8" s="22" t="s">
        <v>135</v>
      </c>
      <c r="C8" s="30" t="s">
        <v>56</v>
      </c>
      <c r="D8" s="73" t="s">
        <v>137</v>
      </c>
      <c r="E8" s="73" t="s">
        <v>136</v>
      </c>
      <c r="F8" s="73" t="s">
        <v>78</v>
      </c>
      <c r="G8" s="30" t="s">
        <v>121</v>
      </c>
      <c r="H8" s="30" t="s">
        <v>0</v>
      </c>
      <c r="I8" s="30" t="s">
        <v>125</v>
      </c>
      <c r="J8" s="30" t="s">
        <v>129</v>
      </c>
      <c r="K8" s="30" t="s">
        <v>71</v>
      </c>
      <c r="L8" s="73" t="s">
        <v>166</v>
      </c>
      <c r="M8" s="31" t="s">
        <v>168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CK8" s="1"/>
    </row>
    <row r="9" spans="2:89" s="3" customFormat="1" ht="14.25" customHeight="1">
      <c r="B9" s="15"/>
      <c r="C9" s="32"/>
      <c r="D9" s="16"/>
      <c r="E9" s="16"/>
      <c r="F9" s="32"/>
      <c r="G9" s="32"/>
      <c r="H9" s="32" t="s">
        <v>22</v>
      </c>
      <c r="I9" s="32" t="s">
        <v>75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CK9" s="1"/>
    </row>
    <row r="10" spans="2:8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CK10" s="1"/>
    </row>
    <row r="11" spans="2:89" s="4" customFormat="1" ht="18" customHeight="1">
      <c r="B11" s="127" t="s">
        <v>36</v>
      </c>
      <c r="C11" s="122"/>
      <c r="D11" s="122"/>
      <c r="E11" s="122"/>
      <c r="F11" s="122"/>
      <c r="G11" s="122"/>
      <c r="H11" s="123"/>
      <c r="I11" s="125"/>
      <c r="J11" s="123">
        <v>307.82297</v>
      </c>
      <c r="K11" s="122"/>
      <c r="L11" s="124">
        <v>1</v>
      </c>
      <c r="M11" s="124">
        <f>J11/'סכום נכסי הקרן'!$C$42</f>
        <v>1.7835604497798928E-4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CK11" s="126"/>
    </row>
    <row r="12" spans="2:89" s="126" customFormat="1" ht="17.25" customHeight="1">
      <c r="B12" s="128" t="s">
        <v>215</v>
      </c>
      <c r="C12" s="122"/>
      <c r="D12" s="122"/>
      <c r="E12" s="122"/>
      <c r="F12" s="122"/>
      <c r="G12" s="122"/>
      <c r="H12" s="123"/>
      <c r="I12" s="125"/>
      <c r="J12" s="123">
        <v>307.82297</v>
      </c>
      <c r="K12" s="122"/>
      <c r="L12" s="124">
        <v>1</v>
      </c>
      <c r="M12" s="124">
        <f>J12/'סכום נכסי הקרן'!$C$42</f>
        <v>1.7835604497798928E-4</v>
      </c>
    </row>
    <row r="13" spans="2:89">
      <c r="B13" s="86" t="s">
        <v>1742</v>
      </c>
      <c r="C13" s="87" t="s">
        <v>1617</v>
      </c>
      <c r="D13" s="100" t="s">
        <v>32</v>
      </c>
      <c r="E13" s="87" t="s">
        <v>1611</v>
      </c>
      <c r="F13" s="100" t="s">
        <v>371</v>
      </c>
      <c r="G13" s="100" t="s">
        <v>149</v>
      </c>
      <c r="H13" s="97">
        <v>2252</v>
      </c>
      <c r="I13" s="99">
        <v>3637.2492999999999</v>
      </c>
      <c r="J13" s="97">
        <v>307.82096999999999</v>
      </c>
      <c r="K13" s="98">
        <v>2.2967581760124014E-4</v>
      </c>
      <c r="L13" s="98">
        <v>0.99999350275906962</v>
      </c>
      <c r="M13" s="98">
        <f>J13/'סכום נכסי הקרן'!$C$42</f>
        <v>1.7835488615579366E-4</v>
      </c>
    </row>
    <row r="14" spans="2:89">
      <c r="B14" s="103"/>
      <c r="C14" s="87"/>
      <c r="D14" s="87"/>
      <c r="E14" s="87"/>
      <c r="F14" s="87"/>
      <c r="G14" s="87"/>
      <c r="H14" s="97"/>
      <c r="I14" s="99"/>
      <c r="J14" s="87"/>
      <c r="K14" s="87"/>
      <c r="L14" s="98"/>
      <c r="M14" s="87"/>
    </row>
    <row r="15" spans="2:8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89">
      <c r="B16" s="113" t="s">
        <v>1704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13" t="s">
        <v>131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23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Y1:XFD2 A1:B1048576 C5:C1048576 D3:XFD1048576 D1:W2"/>
  </dataValidations>
  <printOptions gridLines="1"/>
  <pageMargins left="0" right="0" top="0.51181102362204722" bottom="0.51181102362204722" header="0" footer="0.23622047244094491"/>
  <pageSetup paperSize="9" scale="90" fitToHeight="100" pageOrder="overThenDown" orientation="landscape" r:id="rId1"/>
  <headerFooter alignWithMargins="0">
    <oddHeader>&amp;L&amp;D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A1:AS636"/>
  <sheetViews>
    <sheetView rightToLeft="1" zoomScale="90" zoomScaleNormal="90" workbookViewId="0">
      <pane ySplit="10" topLeftCell="A11" activePane="bottomLeft" state="frozen"/>
      <selection activeCell="I7" sqref="I7"/>
      <selection pane="bottomLeft" activeCell="B7" sqref="B7:K7"/>
    </sheetView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31.28515625" style="2" bestFit="1" customWidth="1"/>
    <col min="4" max="4" width="12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1:45">
      <c r="B1" s="57" t="s">
        <v>163</v>
      </c>
      <c r="C1" s="81" t="s" vm="1">
        <v>219</v>
      </c>
    </row>
    <row r="2" spans="1:45">
      <c r="B2" s="57" t="s">
        <v>162</v>
      </c>
      <c r="C2" s="81" t="s">
        <v>220</v>
      </c>
    </row>
    <row r="3" spans="1:45">
      <c r="B3" s="57" t="s">
        <v>164</v>
      </c>
      <c r="C3" s="81" t="s">
        <v>221</v>
      </c>
    </row>
    <row r="4" spans="1:45">
      <c r="B4" s="57" t="s">
        <v>165</v>
      </c>
      <c r="C4" s="81">
        <v>414</v>
      </c>
    </row>
    <row r="6" spans="1:45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3"/>
    </row>
    <row r="7" spans="1:45" ht="26.25" customHeight="1">
      <c r="B7" s="191" t="s">
        <v>116</v>
      </c>
      <c r="C7" s="192"/>
      <c r="D7" s="192"/>
      <c r="E7" s="192"/>
      <c r="F7" s="192"/>
      <c r="G7" s="192"/>
      <c r="H7" s="192"/>
      <c r="I7" s="192"/>
      <c r="J7" s="192"/>
      <c r="K7" s="193"/>
    </row>
    <row r="8" spans="1:45" s="3" customFormat="1" ht="78.75">
      <c r="B8" s="22" t="s">
        <v>135</v>
      </c>
      <c r="C8" s="30" t="s">
        <v>56</v>
      </c>
      <c r="D8" s="30" t="s">
        <v>121</v>
      </c>
      <c r="E8" s="30" t="s">
        <v>122</v>
      </c>
      <c r="F8" s="30" t="s">
        <v>0</v>
      </c>
      <c r="G8" s="30" t="s">
        <v>125</v>
      </c>
      <c r="H8" s="30" t="s">
        <v>129</v>
      </c>
      <c r="I8" s="30" t="s">
        <v>71</v>
      </c>
      <c r="J8" s="73" t="s">
        <v>166</v>
      </c>
      <c r="K8" s="31" t="s">
        <v>168</v>
      </c>
      <c r="AS8" s="1"/>
    </row>
    <row r="9" spans="1:45" s="3" customFormat="1" ht="21" customHeight="1">
      <c r="B9" s="15"/>
      <c r="C9" s="16"/>
      <c r="D9" s="16"/>
      <c r="E9" s="32" t="s">
        <v>24</v>
      </c>
      <c r="F9" s="32" t="s">
        <v>22</v>
      </c>
      <c r="G9" s="32" t="s">
        <v>75</v>
      </c>
      <c r="H9" s="32" t="s">
        <v>23</v>
      </c>
      <c r="I9" s="32" t="s">
        <v>20</v>
      </c>
      <c r="J9" s="32" t="s">
        <v>20</v>
      </c>
      <c r="K9" s="33" t="s">
        <v>20</v>
      </c>
      <c r="AS9" s="1"/>
    </row>
    <row r="10" spans="1:4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S10" s="1"/>
    </row>
    <row r="11" spans="1:45" s="4" customFormat="1" ht="18" customHeight="1">
      <c r="B11" s="127" t="s">
        <v>1618</v>
      </c>
      <c r="C11" s="122"/>
      <c r="D11" s="122"/>
      <c r="E11" s="122"/>
      <c r="F11" s="123"/>
      <c r="G11" s="125"/>
      <c r="H11" s="123">
        <v>1103.7029199999999</v>
      </c>
      <c r="I11" s="122"/>
      <c r="J11" s="124">
        <v>1</v>
      </c>
      <c r="K11" s="124">
        <f>H11/'סכום נכסי הקרן'!$C$42</f>
        <v>6.3949772053027135E-4</v>
      </c>
      <c r="L11" s="3"/>
      <c r="AS11" s="126"/>
    </row>
    <row r="12" spans="1:45" s="126" customFormat="1" ht="21" customHeight="1">
      <c r="A12" s="161"/>
      <c r="B12" s="128" t="s">
        <v>41</v>
      </c>
      <c r="C12" s="122"/>
      <c r="D12" s="122"/>
      <c r="E12" s="122"/>
      <c r="F12" s="123"/>
      <c r="G12" s="125"/>
      <c r="H12" s="123">
        <f>H13</f>
        <v>68.898539999999997</v>
      </c>
      <c r="I12" s="122"/>
      <c r="J12" s="124">
        <f>H12/$H$11</f>
        <v>6.2424896003718103E-2</v>
      </c>
      <c r="K12" s="124">
        <f>H12/'סכום נכסי הקרן'!$C$42</f>
        <v>3.9920578698716975E-5</v>
      </c>
      <c r="L12" s="167"/>
    </row>
    <row r="13" spans="1:45">
      <c r="A13" s="152"/>
      <c r="B13" s="104" t="s">
        <v>211</v>
      </c>
      <c r="C13" s="85"/>
      <c r="D13" s="85"/>
      <c r="E13" s="85"/>
      <c r="F13" s="94"/>
      <c r="G13" s="96"/>
      <c r="H13" s="94">
        <v>68.898539999999997</v>
      </c>
      <c r="I13" s="85"/>
      <c r="J13" s="95">
        <f t="shared" ref="J13:J14" si="0">H13/$H$11</f>
        <v>6.2424896003718103E-2</v>
      </c>
      <c r="K13" s="95">
        <f>H13/'סכום נכסי הקרן'!$C$42</f>
        <v>3.9920578698716975E-5</v>
      </c>
      <c r="L13" s="167"/>
    </row>
    <row r="14" spans="1:45">
      <c r="A14" s="152"/>
      <c r="B14" s="90" t="s">
        <v>1619</v>
      </c>
      <c r="C14" s="87">
        <v>5277</v>
      </c>
      <c r="D14" s="100" t="s">
        <v>149</v>
      </c>
      <c r="E14" s="115">
        <v>42545</v>
      </c>
      <c r="F14" s="97">
        <v>23369.07</v>
      </c>
      <c r="G14" s="99">
        <v>78.453400000000002</v>
      </c>
      <c r="H14" s="97">
        <v>68.898539999999997</v>
      </c>
      <c r="I14" s="98">
        <v>1E-3</v>
      </c>
      <c r="J14" s="98">
        <f t="shared" si="0"/>
        <v>6.2424896003718103E-2</v>
      </c>
      <c r="K14" s="98">
        <f>H14/'סכום נכסי הקרן'!$C$42</f>
        <v>3.9920578698716975E-5</v>
      </c>
      <c r="L14" s="167"/>
    </row>
    <row r="15" spans="1:45">
      <c r="A15" s="152"/>
      <c r="B15" s="86"/>
      <c r="C15" s="87"/>
      <c r="D15" s="87"/>
      <c r="E15" s="87"/>
      <c r="F15" s="97"/>
      <c r="G15" s="99"/>
      <c r="H15" s="87"/>
      <c r="I15" s="87"/>
      <c r="J15" s="98"/>
      <c r="K15" s="87"/>
      <c r="L15" s="167"/>
    </row>
    <row r="16" spans="1:45">
      <c r="A16" s="152"/>
      <c r="B16" s="86"/>
      <c r="C16" s="87"/>
      <c r="D16" s="87"/>
      <c r="E16" s="87"/>
      <c r="F16" s="97"/>
      <c r="G16" s="99"/>
      <c r="H16" s="87"/>
      <c r="I16" s="87"/>
      <c r="J16" s="98"/>
      <c r="K16" s="87"/>
      <c r="L16" s="167"/>
    </row>
    <row r="17" spans="1:12" s="126" customFormat="1">
      <c r="A17" s="161"/>
      <c r="B17" s="128" t="s">
        <v>42</v>
      </c>
      <c r="C17" s="122"/>
      <c r="D17" s="122"/>
      <c r="E17" s="122"/>
      <c r="F17" s="123"/>
      <c r="G17" s="125"/>
      <c r="H17" s="123">
        <f>H21+H18</f>
        <v>1034.80438</v>
      </c>
      <c r="I17" s="122"/>
      <c r="J17" s="124">
        <f t="shared" ref="J17:J19" si="1">H17/$H$11</f>
        <v>0.93757510399628197</v>
      </c>
      <c r="K17" s="124">
        <f>H17/'סכום נכסי הקרן'!$C$42</f>
        <v>5.9957714183155443E-4</v>
      </c>
      <c r="L17" s="167"/>
    </row>
    <row r="18" spans="1:12" s="126" customFormat="1">
      <c r="A18" s="161"/>
      <c r="B18" s="121" t="s">
        <v>1621</v>
      </c>
      <c r="C18" s="122"/>
      <c r="D18" s="122"/>
      <c r="E18" s="122"/>
      <c r="F18" s="123"/>
      <c r="G18" s="125"/>
      <c r="H18" s="125">
        <v>0</v>
      </c>
      <c r="I18" s="122"/>
      <c r="J18" s="124">
        <f t="shared" si="1"/>
        <v>0</v>
      </c>
      <c r="K18" s="168">
        <f>H18/'סכום נכסי הקרן'!$C$42</f>
        <v>0</v>
      </c>
      <c r="L18" s="167"/>
    </row>
    <row r="19" spans="1:12">
      <c r="A19" s="152"/>
      <c r="B19" s="90" t="s">
        <v>1622</v>
      </c>
      <c r="C19" s="87" t="s">
        <v>1623</v>
      </c>
      <c r="D19" s="100" t="s">
        <v>149</v>
      </c>
      <c r="E19" s="169">
        <v>40904</v>
      </c>
      <c r="F19" s="97">
        <v>2110.0599999999995</v>
      </c>
      <c r="G19" s="99">
        <v>0</v>
      </c>
      <c r="H19" s="99">
        <v>0</v>
      </c>
      <c r="I19" s="98">
        <v>0</v>
      </c>
      <c r="J19" s="98">
        <f t="shared" si="1"/>
        <v>0</v>
      </c>
      <c r="K19" s="170">
        <f>H19/'סכום נכסי הקרן'!$C$42</f>
        <v>0</v>
      </c>
      <c r="L19" s="167"/>
    </row>
    <row r="20" spans="1:12" ht="16.5" customHeight="1">
      <c r="A20" s="152"/>
      <c r="B20" s="86"/>
      <c r="C20" s="87"/>
      <c r="D20" s="87"/>
      <c r="E20" s="87"/>
      <c r="F20" s="97"/>
      <c r="G20" s="99"/>
      <c r="H20" s="87"/>
      <c r="I20" s="87"/>
      <c r="J20" s="98"/>
      <c r="K20" s="87"/>
      <c r="L20" s="167"/>
    </row>
    <row r="21" spans="1:12" ht="16.5" customHeight="1">
      <c r="A21" s="152"/>
      <c r="B21" s="104" t="s">
        <v>213</v>
      </c>
      <c r="C21" s="85"/>
      <c r="D21" s="85"/>
      <c r="E21" s="85"/>
      <c r="F21" s="94"/>
      <c r="G21" s="96"/>
      <c r="H21" s="94">
        <f>SUM(H22:H24)</f>
        <v>1034.80438</v>
      </c>
      <c r="I21" s="85"/>
      <c r="J21" s="95">
        <f t="shared" ref="J21:J24" si="2">H21/$H$11</f>
        <v>0.93757510399628197</v>
      </c>
      <c r="K21" s="95">
        <f>H21/'סכום נכסי הקרן'!$C$42</f>
        <v>5.9957714183155443E-4</v>
      </c>
      <c r="L21" s="167"/>
    </row>
    <row r="22" spans="1:12" ht="16.5" customHeight="1">
      <c r="A22" s="152"/>
      <c r="B22" s="90" t="s">
        <v>1624</v>
      </c>
      <c r="C22" s="87">
        <v>5281</v>
      </c>
      <c r="D22" s="100" t="s">
        <v>149</v>
      </c>
      <c r="E22" s="115">
        <v>42642</v>
      </c>
      <c r="F22" s="97">
        <v>154321.85</v>
      </c>
      <c r="G22" s="99">
        <v>100</v>
      </c>
      <c r="H22" s="97">
        <v>579.94150999999999</v>
      </c>
      <c r="I22" s="98">
        <v>1.33968E-5</v>
      </c>
      <c r="J22" s="98">
        <f t="shared" si="2"/>
        <v>0.5254507345146826</v>
      </c>
      <c r="K22" s="98">
        <f>H22/'סכום נכסי הקרן'!$C$42</f>
        <v>3.3602454697309635E-4</v>
      </c>
      <c r="L22" s="167"/>
    </row>
    <row r="23" spans="1:12">
      <c r="A23" s="152"/>
      <c r="B23" s="90" t="s">
        <v>1625</v>
      </c>
      <c r="C23" s="87">
        <v>5280</v>
      </c>
      <c r="D23" s="100" t="s">
        <v>149</v>
      </c>
      <c r="E23" s="115">
        <v>42604</v>
      </c>
      <c r="F23" s="97">
        <v>24500</v>
      </c>
      <c r="G23" s="99">
        <v>100</v>
      </c>
      <c r="H23" s="97">
        <v>92.070999999999998</v>
      </c>
      <c r="I23" s="98">
        <v>1.2E-2</v>
      </c>
      <c r="J23" s="98">
        <f t="shared" si="2"/>
        <v>8.3420092790911532E-2</v>
      </c>
      <c r="K23" s="98">
        <f>H23/'סכום נכסי הקרן'!$C$42</f>
        <v>5.3346959186211646E-5</v>
      </c>
      <c r="L23" s="167"/>
    </row>
    <row r="24" spans="1:12">
      <c r="A24" s="152"/>
      <c r="B24" s="90" t="s">
        <v>1620</v>
      </c>
      <c r="C24" s="87">
        <v>5276</v>
      </c>
      <c r="D24" s="100" t="s">
        <v>149</v>
      </c>
      <c r="E24" s="115">
        <v>42521</v>
      </c>
      <c r="F24" s="97">
        <v>100476</v>
      </c>
      <c r="G24" s="99">
        <v>96.081199999999995</v>
      </c>
      <c r="H24" s="97">
        <v>362.79187000000002</v>
      </c>
      <c r="I24" s="98">
        <v>1.33968E-5</v>
      </c>
      <c r="J24" s="98">
        <f t="shared" si="2"/>
        <v>0.3287042766906878</v>
      </c>
      <c r="K24" s="98">
        <f>H24/'סכום נכסי הקרן'!$C$42</f>
        <v>2.1020563567224643E-4</v>
      </c>
      <c r="L24" s="167"/>
    </row>
    <row r="25" spans="1:12">
      <c r="A25" s="152"/>
      <c r="B25" s="90"/>
      <c r="C25" s="87"/>
      <c r="D25" s="100"/>
      <c r="E25" s="115"/>
      <c r="F25" s="97"/>
      <c r="G25" s="99"/>
      <c r="H25" s="97"/>
      <c r="I25" s="97"/>
      <c r="J25" s="98"/>
      <c r="K25" s="98"/>
      <c r="L25" s="167"/>
    </row>
    <row r="26" spans="1:12">
      <c r="A26" s="152"/>
      <c r="B26" s="90"/>
      <c r="C26" s="87"/>
      <c r="D26" s="100"/>
      <c r="E26" s="115"/>
      <c r="F26" s="97"/>
      <c r="G26" s="99"/>
      <c r="H26" s="97"/>
      <c r="I26" s="97"/>
      <c r="J26" s="98"/>
      <c r="K26" s="98"/>
      <c r="L26" s="167"/>
    </row>
    <row r="27" spans="1:12">
      <c r="A27" s="15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67"/>
    </row>
    <row r="28" spans="1:12">
      <c r="A28" s="152"/>
      <c r="B28" s="154" t="s">
        <v>1704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67"/>
    </row>
    <row r="29" spans="1:12">
      <c r="A29" s="152"/>
      <c r="B29" s="154" t="s">
        <v>131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67"/>
    </row>
    <row r="30" spans="1:12">
      <c r="B30" s="102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1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1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23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X1:XFD2 E20:E23 B24:K1048576 C5:C15 B1:B15 B16:D23 F16:K23 D3:K15 E16:E18 A1:A1048576 L3:XFD1048576 D1:V2"/>
  </dataValidations>
  <printOptions gridLines="1"/>
  <pageMargins left="0" right="0" top="0.51181102362204722" bottom="0.51181102362204722" header="0" footer="0.23622047244094491"/>
  <pageSetup paperSize="9" scale="98" fitToHeight="100" pageOrder="overThenDown" orientation="landscape" r:id="rId1"/>
  <headerFooter alignWithMargins="0">
    <oddHeader>&amp;L&amp;D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31.28515625" style="2" bestFit="1" customWidth="1"/>
    <col min="4" max="4" width="15.710937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163</v>
      </c>
      <c r="C1" s="81" t="s" vm="1">
        <v>219</v>
      </c>
    </row>
    <row r="2" spans="2:59">
      <c r="B2" s="57" t="s">
        <v>162</v>
      </c>
      <c r="C2" s="81" t="s">
        <v>220</v>
      </c>
    </row>
    <row r="3" spans="2:59">
      <c r="B3" s="57" t="s">
        <v>164</v>
      </c>
      <c r="C3" s="81" t="s">
        <v>221</v>
      </c>
    </row>
    <row r="4" spans="2:59">
      <c r="B4" s="57" t="s">
        <v>165</v>
      </c>
      <c r="C4" s="81">
        <v>414</v>
      </c>
    </row>
    <row r="6" spans="2:59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3"/>
    </row>
    <row r="7" spans="2:59" ht="26.25" customHeight="1">
      <c r="B7" s="191" t="s">
        <v>117</v>
      </c>
      <c r="C7" s="192"/>
      <c r="D7" s="192"/>
      <c r="E7" s="192"/>
      <c r="F7" s="192"/>
      <c r="G7" s="192"/>
      <c r="H7" s="192"/>
      <c r="I7" s="192"/>
      <c r="J7" s="192"/>
      <c r="K7" s="192"/>
      <c r="L7" s="193"/>
    </row>
    <row r="8" spans="2:59" s="3" customFormat="1" ht="78.75">
      <c r="B8" s="22" t="s">
        <v>135</v>
      </c>
      <c r="C8" s="30" t="s">
        <v>56</v>
      </c>
      <c r="D8" s="73" t="s">
        <v>78</v>
      </c>
      <c r="E8" s="30" t="s">
        <v>121</v>
      </c>
      <c r="F8" s="30" t="s">
        <v>122</v>
      </c>
      <c r="G8" s="30" t="s">
        <v>0</v>
      </c>
      <c r="H8" s="30" t="s">
        <v>125</v>
      </c>
      <c r="I8" s="30" t="s">
        <v>129</v>
      </c>
      <c r="J8" s="30" t="s">
        <v>71</v>
      </c>
      <c r="K8" s="73" t="s">
        <v>166</v>
      </c>
      <c r="L8" s="31" t="s">
        <v>168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75</v>
      </c>
      <c r="I9" s="16" t="s">
        <v>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59</v>
      </c>
      <c r="C11" s="122"/>
      <c r="D11" s="122"/>
      <c r="E11" s="122"/>
      <c r="F11" s="122"/>
      <c r="G11" s="123"/>
      <c r="H11" s="125"/>
      <c r="I11" s="123">
        <v>4.5711500000000003</v>
      </c>
      <c r="J11" s="122"/>
      <c r="K11" s="124">
        <v>1</v>
      </c>
      <c r="L11" s="124">
        <f>I11/'סכום נכסי הקרן'!$C$42</f>
        <v>2.6485750397416274E-6</v>
      </c>
      <c r="M11" s="126"/>
      <c r="N11" s="126"/>
      <c r="O11" s="126"/>
      <c r="P11" s="126"/>
      <c r="BG11" s="126"/>
    </row>
    <row r="12" spans="2:59" s="126" customFormat="1" ht="21" customHeight="1">
      <c r="B12" s="128" t="s">
        <v>1626</v>
      </c>
      <c r="C12" s="122"/>
      <c r="D12" s="122"/>
      <c r="E12" s="122"/>
      <c r="F12" s="122"/>
      <c r="G12" s="123"/>
      <c r="H12" s="125"/>
      <c r="I12" s="123">
        <v>4.5711500000000003</v>
      </c>
      <c r="J12" s="122"/>
      <c r="K12" s="124">
        <v>1</v>
      </c>
      <c r="L12" s="124">
        <f>I12/'סכום נכסי הקרן'!$C$42</f>
        <v>2.6485750397416274E-6</v>
      </c>
    </row>
    <row r="13" spans="2:59">
      <c r="B13" s="86" t="s">
        <v>1627</v>
      </c>
      <c r="C13" s="87" t="s">
        <v>1628</v>
      </c>
      <c r="D13" s="100" t="s">
        <v>881</v>
      </c>
      <c r="E13" s="100" t="s">
        <v>150</v>
      </c>
      <c r="F13" s="115">
        <v>41546</v>
      </c>
      <c r="G13" s="97">
        <v>1125</v>
      </c>
      <c r="H13" s="99">
        <v>0</v>
      </c>
      <c r="I13" s="97">
        <v>2.8500000000000001E-3</v>
      </c>
      <c r="J13" s="87"/>
      <c r="K13" s="98">
        <v>0</v>
      </c>
      <c r="L13" s="170">
        <f>I13/'סכום נכסי הקרן'!$C$42</f>
        <v>1.6513216287506728E-9</v>
      </c>
      <c r="M13" s="152"/>
      <c r="N13" s="152"/>
      <c r="O13" s="152"/>
    </row>
    <row r="14" spans="2:59">
      <c r="B14" s="86" t="s">
        <v>1629</v>
      </c>
      <c r="C14" s="87" t="s">
        <v>1630</v>
      </c>
      <c r="D14" s="100" t="s">
        <v>874</v>
      </c>
      <c r="E14" s="100" t="s">
        <v>150</v>
      </c>
      <c r="F14" s="115">
        <v>41879</v>
      </c>
      <c r="G14" s="97">
        <v>101956</v>
      </c>
      <c r="H14" s="99">
        <v>2.9999999999999997E-4</v>
      </c>
      <c r="I14" s="97">
        <v>2.8140000000000002E-2</v>
      </c>
      <c r="J14" s="98">
        <v>2.9891569326153211E-3</v>
      </c>
      <c r="K14" s="98">
        <v>6.1560001312579984E-3</v>
      </c>
      <c r="L14" s="98">
        <f>I14/'סכום נכסי הקרן'!$C$42</f>
        <v>1.6304628292296118E-8</v>
      </c>
    </row>
    <row r="15" spans="2:59">
      <c r="B15" s="86" t="s">
        <v>1631</v>
      </c>
      <c r="C15" s="87" t="s">
        <v>1632</v>
      </c>
      <c r="D15" s="100" t="s">
        <v>874</v>
      </c>
      <c r="E15" s="100" t="s">
        <v>150</v>
      </c>
      <c r="F15" s="115">
        <v>41660</v>
      </c>
      <c r="G15" s="97">
        <v>7630</v>
      </c>
      <c r="H15" s="99">
        <v>0.59540000000000004</v>
      </c>
      <c r="I15" s="97">
        <v>4.5430100000000007</v>
      </c>
      <c r="J15" s="98">
        <v>1.8238334636868304E-3</v>
      </c>
      <c r="K15" s="98">
        <v>0.99384399986874206</v>
      </c>
      <c r="L15" s="98">
        <f>I15/'סכום נכסי הקרן'!$C$42</f>
        <v>2.6322704114493316E-6</v>
      </c>
    </row>
    <row r="16" spans="2:59">
      <c r="B16" s="103"/>
      <c r="C16" s="87"/>
      <c r="D16" s="87"/>
      <c r="E16" s="87"/>
      <c r="F16" s="87"/>
      <c r="G16" s="97"/>
      <c r="H16" s="99"/>
      <c r="I16" s="87"/>
      <c r="J16" s="87"/>
      <c r="K16" s="98"/>
      <c r="L16" s="87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13" t="s">
        <v>1704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13" t="s">
        <v>131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A1:B1048576 D1:AF2 D3:XFD1048576"/>
  </dataValidations>
  <printOptions gridLines="1"/>
  <pageMargins left="0" right="0" top="0.51181102362204722" bottom="0.51181102362204722" header="0" footer="0.23622047244094491"/>
  <pageSetup paperSize="9" scale="87" fitToHeight="100" pageOrder="overThenDown" orientation="landscape" r:id="rId1"/>
  <headerFooter alignWithMargins="0">
    <oddHeader>&amp;L&amp;D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102</v>
      </c>
      <c r="C6" s="13" t="s">
        <v>56</v>
      </c>
      <c r="E6" s="13" t="s">
        <v>136</v>
      </c>
      <c r="I6" s="13" t="s">
        <v>15</v>
      </c>
      <c r="J6" s="13" t="s">
        <v>79</v>
      </c>
      <c r="M6" s="13" t="s">
        <v>121</v>
      </c>
      <c r="Q6" s="13" t="s">
        <v>17</v>
      </c>
      <c r="R6" s="13" t="s">
        <v>19</v>
      </c>
      <c r="U6" s="13" t="s">
        <v>74</v>
      </c>
      <c r="W6" s="14" t="s">
        <v>70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106</v>
      </c>
      <c r="C8" s="30" t="s">
        <v>56</v>
      </c>
      <c r="D8" s="30" t="s">
        <v>138</v>
      </c>
      <c r="I8" s="30" t="s">
        <v>15</v>
      </c>
      <c r="J8" s="30" t="s">
        <v>79</v>
      </c>
      <c r="K8" s="30" t="s">
        <v>122</v>
      </c>
      <c r="L8" s="30" t="s">
        <v>18</v>
      </c>
      <c r="M8" s="30" t="s">
        <v>121</v>
      </c>
      <c r="Q8" s="30" t="s">
        <v>17</v>
      </c>
      <c r="R8" s="30" t="s">
        <v>19</v>
      </c>
      <c r="S8" s="30" t="s">
        <v>0</v>
      </c>
      <c r="T8" s="30" t="s">
        <v>125</v>
      </c>
      <c r="U8" s="30" t="s">
        <v>74</v>
      </c>
      <c r="V8" s="30" t="s">
        <v>71</v>
      </c>
      <c r="W8" s="31" t="s">
        <v>130</v>
      </c>
    </row>
    <row r="9" spans="2:25" ht="31.5">
      <c r="B9" s="49" t="str">
        <f>'תעודות חוב מסחריות '!B7:T7</f>
        <v>2. תעודות חוב מסחריות</v>
      </c>
      <c r="C9" s="13" t="s">
        <v>56</v>
      </c>
      <c r="D9" s="13" t="s">
        <v>138</v>
      </c>
      <c r="E9" s="42" t="s">
        <v>136</v>
      </c>
      <c r="G9" s="13" t="s">
        <v>78</v>
      </c>
      <c r="I9" s="13" t="s">
        <v>15</v>
      </c>
      <c r="J9" s="13" t="s">
        <v>79</v>
      </c>
      <c r="K9" s="13" t="s">
        <v>122</v>
      </c>
      <c r="L9" s="13" t="s">
        <v>18</v>
      </c>
      <c r="M9" s="13" t="s">
        <v>121</v>
      </c>
      <c r="Q9" s="13" t="s">
        <v>17</v>
      </c>
      <c r="R9" s="13" t="s">
        <v>19</v>
      </c>
      <c r="S9" s="13" t="s">
        <v>0</v>
      </c>
      <c r="T9" s="13" t="s">
        <v>125</v>
      </c>
      <c r="U9" s="13" t="s">
        <v>74</v>
      </c>
      <c r="V9" s="13" t="s">
        <v>71</v>
      </c>
      <c r="W9" s="39" t="s">
        <v>130</v>
      </c>
    </row>
    <row r="10" spans="2:25" ht="31.5">
      <c r="B10" s="49" t="str">
        <f>'אג"ח קונצרני'!B7:T7</f>
        <v>3. אג"ח קונצרני</v>
      </c>
      <c r="C10" s="30" t="s">
        <v>56</v>
      </c>
      <c r="D10" s="13" t="s">
        <v>138</v>
      </c>
      <c r="E10" s="42" t="s">
        <v>136</v>
      </c>
      <c r="G10" s="30" t="s">
        <v>78</v>
      </c>
      <c r="I10" s="30" t="s">
        <v>15</v>
      </c>
      <c r="J10" s="30" t="s">
        <v>79</v>
      </c>
      <c r="K10" s="30" t="s">
        <v>122</v>
      </c>
      <c r="L10" s="30" t="s">
        <v>18</v>
      </c>
      <c r="M10" s="30" t="s">
        <v>121</v>
      </c>
      <c r="Q10" s="30" t="s">
        <v>17</v>
      </c>
      <c r="R10" s="30" t="s">
        <v>19</v>
      </c>
      <c r="S10" s="30" t="s">
        <v>0</v>
      </c>
      <c r="T10" s="30" t="s">
        <v>125</v>
      </c>
      <c r="U10" s="30" t="s">
        <v>74</v>
      </c>
      <c r="V10" s="13" t="s">
        <v>71</v>
      </c>
      <c r="W10" s="31" t="s">
        <v>130</v>
      </c>
    </row>
    <row r="11" spans="2:25" ht="31.5">
      <c r="B11" s="49" t="str">
        <f>מניות!B7</f>
        <v>4. מניות</v>
      </c>
      <c r="C11" s="30" t="s">
        <v>56</v>
      </c>
      <c r="D11" s="13" t="s">
        <v>138</v>
      </c>
      <c r="E11" s="42" t="s">
        <v>136</v>
      </c>
      <c r="H11" s="30" t="s">
        <v>121</v>
      </c>
      <c r="S11" s="30" t="s">
        <v>0</v>
      </c>
      <c r="T11" s="13" t="s">
        <v>125</v>
      </c>
      <c r="U11" s="13" t="s">
        <v>74</v>
      </c>
      <c r="V11" s="13" t="s">
        <v>71</v>
      </c>
      <c r="W11" s="14" t="s">
        <v>130</v>
      </c>
    </row>
    <row r="12" spans="2:25" ht="31.5">
      <c r="B12" s="49" t="str">
        <f>'תעודות סל'!B7:M7</f>
        <v>5. תעודות סל</v>
      </c>
      <c r="C12" s="30" t="s">
        <v>56</v>
      </c>
      <c r="D12" s="13" t="s">
        <v>138</v>
      </c>
      <c r="E12" s="42" t="s">
        <v>136</v>
      </c>
      <c r="H12" s="30" t="s">
        <v>121</v>
      </c>
      <c r="S12" s="30" t="s">
        <v>0</v>
      </c>
      <c r="T12" s="30" t="s">
        <v>125</v>
      </c>
      <c r="U12" s="30" t="s">
        <v>74</v>
      </c>
      <c r="V12" s="30" t="s">
        <v>71</v>
      </c>
      <c r="W12" s="31" t="s">
        <v>130</v>
      </c>
    </row>
    <row r="13" spans="2:25" ht="31.5">
      <c r="B13" s="49" t="str">
        <f>'קרנות נאמנות'!B7:O7</f>
        <v>6. קרנות נאמנות</v>
      </c>
      <c r="C13" s="30" t="s">
        <v>56</v>
      </c>
      <c r="D13" s="30" t="s">
        <v>138</v>
      </c>
      <c r="G13" s="30" t="s">
        <v>78</v>
      </c>
      <c r="H13" s="30" t="s">
        <v>121</v>
      </c>
      <c r="S13" s="30" t="s">
        <v>0</v>
      </c>
      <c r="T13" s="30" t="s">
        <v>125</v>
      </c>
      <c r="U13" s="30" t="s">
        <v>74</v>
      </c>
      <c r="V13" s="30" t="s">
        <v>71</v>
      </c>
      <c r="W13" s="31" t="s">
        <v>130</v>
      </c>
    </row>
    <row r="14" spans="2:25" ht="31.5">
      <c r="B14" s="49" t="str">
        <f>'כתבי אופציה'!B7:L7</f>
        <v>7. כתבי אופציה</v>
      </c>
      <c r="C14" s="30" t="s">
        <v>56</v>
      </c>
      <c r="D14" s="30" t="s">
        <v>138</v>
      </c>
      <c r="G14" s="30" t="s">
        <v>78</v>
      </c>
      <c r="H14" s="30" t="s">
        <v>121</v>
      </c>
      <c r="S14" s="30" t="s">
        <v>0</v>
      </c>
      <c r="T14" s="30" t="s">
        <v>125</v>
      </c>
      <c r="U14" s="30" t="s">
        <v>74</v>
      </c>
      <c r="V14" s="30" t="s">
        <v>71</v>
      </c>
      <c r="W14" s="31" t="s">
        <v>130</v>
      </c>
    </row>
    <row r="15" spans="2:25" ht="31.5">
      <c r="B15" s="49" t="str">
        <f>אופציות!B7</f>
        <v>8. אופציות</v>
      </c>
      <c r="C15" s="30" t="s">
        <v>56</v>
      </c>
      <c r="D15" s="30" t="s">
        <v>138</v>
      </c>
      <c r="G15" s="30" t="s">
        <v>78</v>
      </c>
      <c r="H15" s="30" t="s">
        <v>121</v>
      </c>
      <c r="S15" s="30" t="s">
        <v>0</v>
      </c>
      <c r="T15" s="30" t="s">
        <v>125</v>
      </c>
      <c r="U15" s="30" t="s">
        <v>74</v>
      </c>
      <c r="V15" s="30" t="s">
        <v>71</v>
      </c>
      <c r="W15" s="31" t="s">
        <v>130</v>
      </c>
    </row>
    <row r="16" spans="2:25" ht="31.5">
      <c r="B16" s="49" t="str">
        <f>'חוזים עתידיים'!B7:I7</f>
        <v>9. חוזים עתידיים</v>
      </c>
      <c r="C16" s="30" t="s">
        <v>56</v>
      </c>
      <c r="D16" s="30" t="s">
        <v>138</v>
      </c>
      <c r="G16" s="30" t="s">
        <v>78</v>
      </c>
      <c r="H16" s="30" t="s">
        <v>121</v>
      </c>
      <c r="S16" s="30" t="s">
        <v>0</v>
      </c>
      <c r="T16" s="31" t="s">
        <v>125</v>
      </c>
    </row>
    <row r="17" spans="2:25" ht="31.5">
      <c r="B17" s="49" t="str">
        <f>'מוצרים מובנים'!B7:Q7</f>
        <v>10. מוצרים מובנים</v>
      </c>
      <c r="C17" s="30" t="s">
        <v>56</v>
      </c>
      <c r="F17" s="13" t="s">
        <v>62</v>
      </c>
      <c r="I17" s="30" t="s">
        <v>15</v>
      </c>
      <c r="J17" s="30" t="s">
        <v>79</v>
      </c>
      <c r="K17" s="30" t="s">
        <v>122</v>
      </c>
      <c r="L17" s="30" t="s">
        <v>18</v>
      </c>
      <c r="M17" s="30" t="s">
        <v>121</v>
      </c>
      <c r="Q17" s="30" t="s">
        <v>17</v>
      </c>
      <c r="R17" s="30" t="s">
        <v>19</v>
      </c>
      <c r="S17" s="30" t="s">
        <v>0</v>
      </c>
      <c r="T17" s="30" t="s">
        <v>125</v>
      </c>
      <c r="U17" s="30" t="s">
        <v>74</v>
      </c>
      <c r="V17" s="30" t="s">
        <v>71</v>
      </c>
      <c r="W17" s="31" t="s">
        <v>130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56</v>
      </c>
      <c r="I19" s="30" t="s">
        <v>15</v>
      </c>
      <c r="J19" s="30" t="s">
        <v>79</v>
      </c>
      <c r="K19" s="30" t="s">
        <v>122</v>
      </c>
      <c r="L19" s="30" t="s">
        <v>18</v>
      </c>
      <c r="M19" s="30" t="s">
        <v>121</v>
      </c>
      <c r="Q19" s="30" t="s">
        <v>17</v>
      </c>
      <c r="R19" s="30" t="s">
        <v>19</v>
      </c>
      <c r="S19" s="30" t="s">
        <v>0</v>
      </c>
      <c r="T19" s="30" t="s">
        <v>125</v>
      </c>
      <c r="U19" s="30" t="s">
        <v>129</v>
      </c>
      <c r="V19" s="30" t="s">
        <v>71</v>
      </c>
      <c r="W19" s="31" t="s">
        <v>130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56</v>
      </c>
      <c r="D20" s="42" t="s">
        <v>137</v>
      </c>
      <c r="E20" s="42" t="s">
        <v>136</v>
      </c>
      <c r="G20" s="30" t="s">
        <v>78</v>
      </c>
      <c r="I20" s="30" t="s">
        <v>15</v>
      </c>
      <c r="J20" s="30" t="s">
        <v>79</v>
      </c>
      <c r="K20" s="30" t="s">
        <v>122</v>
      </c>
      <c r="L20" s="30" t="s">
        <v>18</v>
      </c>
      <c r="M20" s="30" t="s">
        <v>121</v>
      </c>
      <c r="Q20" s="30" t="s">
        <v>17</v>
      </c>
      <c r="R20" s="30" t="s">
        <v>19</v>
      </c>
      <c r="S20" s="30" t="s">
        <v>0</v>
      </c>
      <c r="T20" s="30" t="s">
        <v>125</v>
      </c>
      <c r="U20" s="30" t="s">
        <v>129</v>
      </c>
      <c r="V20" s="30" t="s">
        <v>71</v>
      </c>
      <c r="W20" s="31" t="s">
        <v>130</v>
      </c>
    </row>
    <row r="21" spans="2:25" ht="31.5">
      <c r="B21" s="49" t="str">
        <f>'לא סחיר - אג"ח קונצרני'!B7:S7</f>
        <v>3. אג"ח קונצרני</v>
      </c>
      <c r="C21" s="30" t="s">
        <v>56</v>
      </c>
      <c r="D21" s="42" t="s">
        <v>137</v>
      </c>
      <c r="E21" s="42" t="s">
        <v>136</v>
      </c>
      <c r="G21" s="30" t="s">
        <v>78</v>
      </c>
      <c r="I21" s="30" t="s">
        <v>15</v>
      </c>
      <c r="J21" s="30" t="s">
        <v>79</v>
      </c>
      <c r="K21" s="30" t="s">
        <v>122</v>
      </c>
      <c r="L21" s="30" t="s">
        <v>18</v>
      </c>
      <c r="M21" s="30" t="s">
        <v>121</v>
      </c>
      <c r="Q21" s="30" t="s">
        <v>17</v>
      </c>
      <c r="R21" s="30" t="s">
        <v>19</v>
      </c>
      <c r="S21" s="30" t="s">
        <v>0</v>
      </c>
      <c r="T21" s="30" t="s">
        <v>125</v>
      </c>
      <c r="U21" s="30" t="s">
        <v>129</v>
      </c>
      <c r="V21" s="30" t="s">
        <v>71</v>
      </c>
      <c r="W21" s="31" t="s">
        <v>130</v>
      </c>
    </row>
    <row r="22" spans="2:25" ht="31.5">
      <c r="B22" s="49" t="str">
        <f>'לא סחיר - מניות'!B7:M7</f>
        <v>4. מניות</v>
      </c>
      <c r="C22" s="30" t="s">
        <v>56</v>
      </c>
      <c r="D22" s="42" t="s">
        <v>137</v>
      </c>
      <c r="E22" s="42" t="s">
        <v>136</v>
      </c>
      <c r="G22" s="30" t="s">
        <v>78</v>
      </c>
      <c r="H22" s="30" t="s">
        <v>121</v>
      </c>
      <c r="S22" s="30" t="s">
        <v>0</v>
      </c>
      <c r="T22" s="30" t="s">
        <v>125</v>
      </c>
      <c r="U22" s="30" t="s">
        <v>129</v>
      </c>
      <c r="V22" s="30" t="s">
        <v>71</v>
      </c>
      <c r="W22" s="31" t="s">
        <v>130</v>
      </c>
    </row>
    <row r="23" spans="2:25" ht="31.5">
      <c r="B23" s="49" t="str">
        <f>'לא סחיר - קרנות השקעה'!B7:K7</f>
        <v>5. קרנות השקעה</v>
      </c>
      <c r="C23" s="30" t="s">
        <v>56</v>
      </c>
      <c r="G23" s="30" t="s">
        <v>78</v>
      </c>
      <c r="H23" s="30" t="s">
        <v>121</v>
      </c>
      <c r="K23" s="30" t="s">
        <v>122</v>
      </c>
      <c r="S23" s="30" t="s">
        <v>0</v>
      </c>
      <c r="T23" s="30" t="s">
        <v>125</v>
      </c>
      <c r="U23" s="30" t="s">
        <v>129</v>
      </c>
      <c r="V23" s="30" t="s">
        <v>71</v>
      </c>
      <c r="W23" s="31" t="s">
        <v>130</v>
      </c>
    </row>
    <row r="24" spans="2:25" ht="31.5">
      <c r="B24" s="49" t="str">
        <f>'לא סחיר - כתבי אופציה'!B7:L7</f>
        <v>6. כתבי אופציה</v>
      </c>
      <c r="C24" s="30" t="s">
        <v>56</v>
      </c>
      <c r="G24" s="30" t="s">
        <v>78</v>
      </c>
      <c r="H24" s="30" t="s">
        <v>121</v>
      </c>
      <c r="K24" s="30" t="s">
        <v>122</v>
      </c>
      <c r="S24" s="30" t="s">
        <v>0</v>
      </c>
      <c r="T24" s="30" t="s">
        <v>125</v>
      </c>
      <c r="U24" s="30" t="s">
        <v>129</v>
      </c>
      <c r="V24" s="30" t="s">
        <v>71</v>
      </c>
      <c r="W24" s="31" t="s">
        <v>130</v>
      </c>
    </row>
    <row r="25" spans="2:25" ht="31.5">
      <c r="B25" s="49" t="str">
        <f>'לא סחיר - אופציות'!B7:L7</f>
        <v>7. אופציות</v>
      </c>
      <c r="C25" s="30" t="s">
        <v>56</v>
      </c>
      <c r="G25" s="30" t="s">
        <v>78</v>
      </c>
      <c r="H25" s="30" t="s">
        <v>121</v>
      </c>
      <c r="K25" s="30" t="s">
        <v>122</v>
      </c>
      <c r="S25" s="30" t="s">
        <v>0</v>
      </c>
      <c r="T25" s="30" t="s">
        <v>125</v>
      </c>
      <c r="U25" s="30" t="s">
        <v>129</v>
      </c>
      <c r="V25" s="30" t="s">
        <v>71</v>
      </c>
      <c r="W25" s="31" t="s">
        <v>130</v>
      </c>
    </row>
    <row r="26" spans="2:25" ht="31.5">
      <c r="B26" s="49" t="str">
        <f>'לא סחיר - חוזים עתידיים'!B7:K7</f>
        <v>8. חוזים עתידיים</v>
      </c>
      <c r="C26" s="30" t="s">
        <v>56</v>
      </c>
      <c r="G26" s="30" t="s">
        <v>78</v>
      </c>
      <c r="H26" s="30" t="s">
        <v>121</v>
      </c>
      <c r="K26" s="30" t="s">
        <v>122</v>
      </c>
      <c r="S26" s="30" t="s">
        <v>0</v>
      </c>
      <c r="T26" s="30" t="s">
        <v>125</v>
      </c>
      <c r="U26" s="30" t="s">
        <v>129</v>
      </c>
      <c r="V26" s="31" t="s">
        <v>130</v>
      </c>
    </row>
    <row r="27" spans="2:25" ht="31.5">
      <c r="B27" s="49" t="str">
        <f>'לא סחיר - מוצרים מובנים'!B7:Q7</f>
        <v>9. מוצרים מובנים</v>
      </c>
      <c r="C27" s="30" t="s">
        <v>56</v>
      </c>
      <c r="F27" s="30" t="s">
        <v>62</v>
      </c>
      <c r="I27" s="30" t="s">
        <v>15</v>
      </c>
      <c r="J27" s="30" t="s">
        <v>79</v>
      </c>
      <c r="K27" s="30" t="s">
        <v>122</v>
      </c>
      <c r="L27" s="30" t="s">
        <v>18</v>
      </c>
      <c r="M27" s="30" t="s">
        <v>121</v>
      </c>
      <c r="Q27" s="30" t="s">
        <v>17</v>
      </c>
      <c r="R27" s="30" t="s">
        <v>19</v>
      </c>
      <c r="S27" s="30" t="s">
        <v>0</v>
      </c>
      <c r="T27" s="30" t="s">
        <v>125</v>
      </c>
      <c r="U27" s="30" t="s">
        <v>129</v>
      </c>
      <c r="V27" s="30" t="s">
        <v>71</v>
      </c>
      <c r="W27" s="31" t="s">
        <v>130</v>
      </c>
    </row>
    <row r="28" spans="2:25" ht="31.5">
      <c r="B28" s="53" t="str">
        <f>הלוואות!B6</f>
        <v>1.ד. הלוואות:</v>
      </c>
      <c r="C28" s="30" t="s">
        <v>56</v>
      </c>
      <c r="I28" s="30" t="s">
        <v>15</v>
      </c>
      <c r="J28" s="30" t="s">
        <v>79</v>
      </c>
      <c r="L28" s="30" t="s">
        <v>18</v>
      </c>
      <c r="M28" s="30" t="s">
        <v>121</v>
      </c>
      <c r="Q28" s="13" t="s">
        <v>45</v>
      </c>
      <c r="R28" s="30" t="s">
        <v>19</v>
      </c>
      <c r="S28" s="30" t="s">
        <v>0</v>
      </c>
      <c r="T28" s="30" t="s">
        <v>125</v>
      </c>
      <c r="U28" s="30" t="s">
        <v>129</v>
      </c>
      <c r="V28" s="31" t="s">
        <v>130</v>
      </c>
    </row>
    <row r="29" spans="2:25" ht="47.25">
      <c r="B29" s="53" t="str">
        <f>'פקדונות מעל 3 חודשים'!B6:O6</f>
        <v>1.ה. פקדונות מעל 3 חודשים:</v>
      </c>
      <c r="C29" s="30" t="s">
        <v>56</v>
      </c>
      <c r="E29" s="30" t="s">
        <v>136</v>
      </c>
      <c r="I29" s="30" t="s">
        <v>15</v>
      </c>
      <c r="J29" s="30" t="s">
        <v>79</v>
      </c>
      <c r="L29" s="30" t="s">
        <v>18</v>
      </c>
      <c r="M29" s="30" t="s">
        <v>121</v>
      </c>
      <c r="O29" s="50" t="s">
        <v>65</v>
      </c>
      <c r="P29" s="51"/>
      <c r="R29" s="30" t="s">
        <v>19</v>
      </c>
      <c r="S29" s="30" t="s">
        <v>0</v>
      </c>
      <c r="T29" s="30" t="s">
        <v>125</v>
      </c>
      <c r="U29" s="30" t="s">
        <v>129</v>
      </c>
      <c r="V29" s="31" t="s">
        <v>130</v>
      </c>
    </row>
    <row r="30" spans="2:25" ht="63">
      <c r="B30" s="53" t="str">
        <f>'זכויות מקרקעין'!B6</f>
        <v>1. ו. זכויות במקרקעין:</v>
      </c>
      <c r="C30" s="13" t="s">
        <v>67</v>
      </c>
      <c r="N30" s="50" t="s">
        <v>104</v>
      </c>
      <c r="P30" s="51" t="s">
        <v>68</v>
      </c>
      <c r="U30" s="30" t="s">
        <v>129</v>
      </c>
      <c r="V30" s="14" t="s">
        <v>70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69</v>
      </c>
      <c r="R31" s="13" t="s">
        <v>66</v>
      </c>
      <c r="U31" s="30" t="s">
        <v>129</v>
      </c>
      <c r="V31" s="14" t="s">
        <v>70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127</v>
      </c>
      <c r="Y32" s="14" t="s">
        <v>126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163</v>
      </c>
      <c r="C1" s="81" t="s" vm="1">
        <v>219</v>
      </c>
    </row>
    <row r="2" spans="2:54">
      <c r="B2" s="57" t="s">
        <v>162</v>
      </c>
      <c r="C2" s="81" t="s">
        <v>220</v>
      </c>
    </row>
    <row r="3" spans="2:54">
      <c r="B3" s="57" t="s">
        <v>164</v>
      </c>
      <c r="C3" s="81" t="s">
        <v>221</v>
      </c>
    </row>
    <row r="4" spans="2:54">
      <c r="B4" s="57" t="s">
        <v>165</v>
      </c>
      <c r="C4" s="81">
        <v>414</v>
      </c>
    </row>
    <row r="6" spans="2:54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3"/>
    </row>
    <row r="7" spans="2:54" ht="26.25" customHeight="1">
      <c r="B7" s="191" t="s">
        <v>118</v>
      </c>
      <c r="C7" s="192"/>
      <c r="D7" s="192"/>
      <c r="E7" s="192"/>
      <c r="F7" s="192"/>
      <c r="G7" s="192"/>
      <c r="H7" s="192"/>
      <c r="I7" s="192"/>
      <c r="J7" s="192"/>
      <c r="K7" s="192"/>
      <c r="L7" s="193"/>
    </row>
    <row r="8" spans="2:54" s="3" customFormat="1" ht="78.75">
      <c r="B8" s="22" t="s">
        <v>135</v>
      </c>
      <c r="C8" s="30" t="s">
        <v>56</v>
      </c>
      <c r="D8" s="73" t="s">
        <v>78</v>
      </c>
      <c r="E8" s="30" t="s">
        <v>121</v>
      </c>
      <c r="F8" s="30" t="s">
        <v>122</v>
      </c>
      <c r="G8" s="30" t="s">
        <v>0</v>
      </c>
      <c r="H8" s="30" t="s">
        <v>125</v>
      </c>
      <c r="I8" s="30" t="s">
        <v>129</v>
      </c>
      <c r="J8" s="30" t="s">
        <v>71</v>
      </c>
      <c r="K8" s="73" t="s">
        <v>166</v>
      </c>
      <c r="L8" s="31" t="s">
        <v>168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75</v>
      </c>
      <c r="I9" s="16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>
      <pane ySplit="10" topLeftCell="A11" activePane="bottomLeft" state="frozen"/>
      <selection activeCell="I7" sqref="I7"/>
      <selection pane="bottomLeft" activeCell="B7" sqref="B7:K7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31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163</v>
      </c>
      <c r="C1" s="81" t="s" vm="1">
        <v>219</v>
      </c>
    </row>
    <row r="2" spans="2:51">
      <c r="B2" s="57" t="s">
        <v>162</v>
      </c>
      <c r="C2" s="81" t="s">
        <v>220</v>
      </c>
    </row>
    <row r="3" spans="2:51">
      <c r="B3" s="57" t="s">
        <v>164</v>
      </c>
      <c r="C3" s="81" t="s">
        <v>221</v>
      </c>
    </row>
    <row r="4" spans="2:51">
      <c r="B4" s="57" t="s">
        <v>165</v>
      </c>
      <c r="C4" s="81">
        <v>414</v>
      </c>
    </row>
    <row r="6" spans="2:51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3"/>
    </row>
    <row r="7" spans="2:51" ht="26.25" customHeight="1">
      <c r="B7" s="191" t="s">
        <v>119</v>
      </c>
      <c r="C7" s="192"/>
      <c r="D7" s="192"/>
      <c r="E7" s="192"/>
      <c r="F7" s="192"/>
      <c r="G7" s="192"/>
      <c r="H7" s="192"/>
      <c r="I7" s="192"/>
      <c r="J7" s="192"/>
      <c r="K7" s="193"/>
    </row>
    <row r="8" spans="2:51" s="3" customFormat="1" ht="63">
      <c r="B8" s="22" t="s">
        <v>135</v>
      </c>
      <c r="C8" s="30" t="s">
        <v>56</v>
      </c>
      <c r="D8" s="73" t="s">
        <v>78</v>
      </c>
      <c r="E8" s="30" t="s">
        <v>121</v>
      </c>
      <c r="F8" s="30" t="s">
        <v>122</v>
      </c>
      <c r="G8" s="30" t="s">
        <v>0</v>
      </c>
      <c r="H8" s="30" t="s">
        <v>125</v>
      </c>
      <c r="I8" s="30" t="s">
        <v>129</v>
      </c>
      <c r="J8" s="73" t="s">
        <v>166</v>
      </c>
      <c r="K8" s="31" t="s">
        <v>168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75</v>
      </c>
      <c r="I9" s="16" t="s">
        <v>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7" t="s">
        <v>60</v>
      </c>
      <c r="C11" s="122"/>
      <c r="D11" s="122"/>
      <c r="E11" s="122"/>
      <c r="F11" s="122"/>
      <c r="G11" s="123"/>
      <c r="H11" s="125"/>
      <c r="I11" s="123">
        <v>343.45186000000001</v>
      </c>
      <c r="J11" s="124">
        <v>1</v>
      </c>
      <c r="K11" s="124">
        <f>I11/'סכום נכסי הקרן'!$C$42</f>
        <v>1.9899981924654316E-4</v>
      </c>
      <c r="AW11" s="126"/>
    </row>
    <row r="12" spans="2:51" s="126" customFormat="1" ht="19.5" customHeight="1">
      <c r="B12" s="128" t="s">
        <v>44</v>
      </c>
      <c r="C12" s="122"/>
      <c r="D12" s="122"/>
      <c r="E12" s="122"/>
      <c r="F12" s="122"/>
      <c r="G12" s="123"/>
      <c r="H12" s="125"/>
      <c r="I12" s="123">
        <v>343.45186000000001</v>
      </c>
      <c r="J12" s="124">
        <v>1</v>
      </c>
      <c r="K12" s="124">
        <f>I12/'סכום נכסי הקרן'!$C$42</f>
        <v>1.9899981924654316E-4</v>
      </c>
    </row>
    <row r="13" spans="2:51" s="126" customFormat="1">
      <c r="B13" s="121" t="s">
        <v>209</v>
      </c>
      <c r="C13" s="122"/>
      <c r="D13" s="122"/>
      <c r="E13" s="122"/>
      <c r="F13" s="122"/>
      <c r="G13" s="123"/>
      <c r="H13" s="125"/>
      <c r="I13" s="123">
        <v>0.62936999999999999</v>
      </c>
      <c r="J13" s="124">
        <v>1.83248388871733E-3</v>
      </c>
      <c r="K13" s="124">
        <f>I13/'סכום נכסי הקרן'!$C$42</f>
        <v>3.6466396262695119E-7</v>
      </c>
    </row>
    <row r="14" spans="2:51" s="152" customFormat="1">
      <c r="B14" s="90" t="s">
        <v>1633</v>
      </c>
      <c r="C14" s="87" t="s">
        <v>1634</v>
      </c>
      <c r="D14" s="100"/>
      <c r="E14" s="134" t="s">
        <v>150</v>
      </c>
      <c r="F14" s="115">
        <v>42495</v>
      </c>
      <c r="G14" s="97">
        <v>1203804.96</v>
      </c>
      <c r="H14" s="99">
        <v>5.2299999999999999E-2</v>
      </c>
      <c r="I14" s="97">
        <v>0.62936999999999999</v>
      </c>
      <c r="J14" s="98">
        <v>1.83248388871733E-3</v>
      </c>
      <c r="K14" s="98">
        <f>I14/'סכום נכסי הקרן'!$C$42</f>
        <v>3.6466396262695119E-7</v>
      </c>
    </row>
    <row r="15" spans="2:51" s="152" customFormat="1">
      <c r="B15" s="86"/>
      <c r="C15" s="87"/>
      <c r="D15" s="87"/>
      <c r="E15" s="87"/>
      <c r="F15" s="87"/>
      <c r="G15" s="97"/>
      <c r="H15" s="99"/>
      <c r="I15" s="87"/>
      <c r="J15" s="98"/>
      <c r="K15" s="87"/>
    </row>
    <row r="16" spans="2:51" s="171" customFormat="1">
      <c r="B16" s="104" t="s">
        <v>43</v>
      </c>
      <c r="C16" s="85"/>
      <c r="D16" s="85"/>
      <c r="E16" s="85"/>
      <c r="F16" s="85"/>
      <c r="G16" s="94"/>
      <c r="H16" s="96"/>
      <c r="I16" s="94">
        <v>82.336090000000013</v>
      </c>
      <c r="J16" s="95">
        <v>0.23973109360945086</v>
      </c>
      <c r="K16" s="95">
        <f>I16/'סכום נכסי הקרן'!$C$42</f>
        <v>4.7706444296056841E-5</v>
      </c>
      <c r="AW16" s="152"/>
      <c r="AY16" s="152"/>
    </row>
    <row r="17" spans="2:51" s="171" customFormat="1">
      <c r="B17" s="90" t="s">
        <v>1635</v>
      </c>
      <c r="C17" s="87" t="s">
        <v>1636</v>
      </c>
      <c r="D17" s="100"/>
      <c r="E17" s="100" t="s">
        <v>151</v>
      </c>
      <c r="F17" s="87"/>
      <c r="G17" s="97">
        <v>16.27</v>
      </c>
      <c r="H17" s="99"/>
      <c r="I17" s="87"/>
      <c r="J17" s="98">
        <v>0</v>
      </c>
      <c r="K17" s="87"/>
      <c r="AW17" s="152"/>
      <c r="AY17" s="152"/>
    </row>
    <row r="18" spans="2:51" s="171" customFormat="1">
      <c r="B18" s="90" t="s">
        <v>1637</v>
      </c>
      <c r="C18" s="87" t="s">
        <v>1638</v>
      </c>
      <c r="D18" s="100"/>
      <c r="E18" s="100" t="s">
        <v>149</v>
      </c>
      <c r="F18" s="115">
        <v>42576</v>
      </c>
      <c r="G18" s="97">
        <v>3455640</v>
      </c>
      <c r="H18" s="99">
        <v>2.1307999999999998</v>
      </c>
      <c r="I18" s="97">
        <v>73.633390000000006</v>
      </c>
      <c r="J18" s="98">
        <v>0.21439217129294336</v>
      </c>
      <c r="K18" s="98">
        <f>I18/'סכום נכסי הקרן'!$C$42</f>
        <v>4.2664003335169655E-5</v>
      </c>
      <c r="AW18" s="152"/>
      <c r="AY18" s="152"/>
    </row>
    <row r="19" spans="2:51" s="152" customFormat="1">
      <c r="B19" s="90" t="s">
        <v>1639</v>
      </c>
      <c r="C19" s="87" t="s">
        <v>1640</v>
      </c>
      <c r="D19" s="100"/>
      <c r="E19" s="100" t="s">
        <v>149</v>
      </c>
      <c r="F19" s="115">
        <v>42572</v>
      </c>
      <c r="G19" s="97">
        <v>153920</v>
      </c>
      <c r="H19" s="99">
        <v>2.3517999999999999</v>
      </c>
      <c r="I19" s="97">
        <v>3.6199299999999996</v>
      </c>
      <c r="J19" s="98">
        <v>1.0539846836176691E-2</v>
      </c>
      <c r="K19" s="98">
        <f>I19/'סכום נכסי הקרן'!$C$42</f>
        <v>2.0974276152854111E-6</v>
      </c>
    </row>
    <row r="20" spans="2:51" s="152" customFormat="1">
      <c r="B20" s="90" t="s">
        <v>1641</v>
      </c>
      <c r="C20" s="87" t="s">
        <v>1642</v>
      </c>
      <c r="D20" s="100"/>
      <c r="E20" s="100" t="s">
        <v>149</v>
      </c>
      <c r="F20" s="115">
        <v>42564</v>
      </c>
      <c r="G20" s="97">
        <v>2695420</v>
      </c>
      <c r="H20" s="99">
        <v>2.4104000000000001</v>
      </c>
      <c r="I20" s="97">
        <v>64.970290000000006</v>
      </c>
      <c r="J20" s="98">
        <v>0.189168548978014</v>
      </c>
      <c r="K20" s="98">
        <f>I20/'סכום נכסי הקרן'!$C$42</f>
        <v>3.7644507053755632E-5</v>
      </c>
    </row>
    <row r="21" spans="2:51" s="152" customFormat="1">
      <c r="B21" s="90" t="s">
        <v>1643</v>
      </c>
      <c r="C21" s="87" t="s">
        <v>1644</v>
      </c>
      <c r="D21" s="100"/>
      <c r="E21" s="100" t="s">
        <v>149</v>
      </c>
      <c r="F21" s="115">
        <v>42563</v>
      </c>
      <c r="G21" s="97">
        <v>5024500</v>
      </c>
      <c r="H21" s="99">
        <v>2.774</v>
      </c>
      <c r="I21" s="97">
        <v>139.37879999999998</v>
      </c>
      <c r="J21" s="98">
        <v>0.40581757222103843</v>
      </c>
      <c r="K21" s="98">
        <f>I21/'סכום נכסי הקרן'!$C$42</f>
        <v>8.0757623519057633E-5</v>
      </c>
    </row>
    <row r="22" spans="2:51" s="152" customFormat="1">
      <c r="B22" s="90" t="s">
        <v>1645</v>
      </c>
      <c r="C22" s="87" t="s">
        <v>1646</v>
      </c>
      <c r="D22" s="100"/>
      <c r="E22" s="100" t="s">
        <v>149</v>
      </c>
      <c r="F22" s="115">
        <v>42564</v>
      </c>
      <c r="G22" s="97">
        <v>147060</v>
      </c>
      <c r="H22" s="99">
        <v>2.9068999999999998</v>
      </c>
      <c r="I22" s="97">
        <v>4.2749100000000002</v>
      </c>
      <c r="J22" s="98">
        <v>1.2446897215813593E-2</v>
      </c>
      <c r="K22" s="98">
        <f>I22/'סכום נכסי הקרן'!$C$42</f>
        <v>2.4769302961272067E-6</v>
      </c>
    </row>
    <row r="23" spans="2:51" s="152" customFormat="1">
      <c r="B23" s="90" t="s">
        <v>1647</v>
      </c>
      <c r="C23" s="87" t="s">
        <v>1648</v>
      </c>
      <c r="D23" s="100"/>
      <c r="E23" s="100" t="s">
        <v>149</v>
      </c>
      <c r="F23" s="115">
        <v>42633</v>
      </c>
      <c r="G23" s="97">
        <v>218869.68</v>
      </c>
      <c r="H23" s="99">
        <v>-0.49230000000000002</v>
      </c>
      <c r="I23" s="97">
        <v>-1.07752</v>
      </c>
      <c r="J23" s="98">
        <v>-3.1373246894047975E-3</v>
      </c>
      <c r="K23" s="98">
        <f>I23/'סכום נכסי הקרן'!$C$42</f>
        <v>-6.2432704610927187E-7</v>
      </c>
    </row>
    <row r="24" spans="2:51" s="152" customFormat="1">
      <c r="B24" s="90" t="s">
        <v>1649</v>
      </c>
      <c r="C24" s="87" t="s">
        <v>1650</v>
      </c>
      <c r="D24" s="100"/>
      <c r="E24" s="100" t="s">
        <v>149</v>
      </c>
      <c r="F24" s="115">
        <v>42590</v>
      </c>
      <c r="G24" s="97">
        <v>10898200</v>
      </c>
      <c r="H24" s="99">
        <v>-1.8577999999999999</v>
      </c>
      <c r="I24" s="97">
        <v>-202.46370999999999</v>
      </c>
      <c r="J24" s="98">
        <v>-0.58949661824513044</v>
      </c>
      <c r="K24" s="98">
        <f>I24/'סכום נכסי הקרן'!$C$42</f>
        <v>-1.1730972047722942E-4</v>
      </c>
    </row>
    <row r="25" spans="2:51" s="152" customFormat="1">
      <c r="B25" s="86"/>
      <c r="C25" s="87"/>
      <c r="D25" s="87"/>
      <c r="E25" s="87"/>
      <c r="F25" s="87"/>
      <c r="G25" s="97"/>
      <c r="H25" s="99"/>
      <c r="I25" s="87"/>
      <c r="J25" s="98"/>
      <c r="K25" s="87"/>
    </row>
    <row r="26" spans="2:51" s="152" customFormat="1">
      <c r="B26" s="104" t="s">
        <v>212</v>
      </c>
      <c r="C26" s="85"/>
      <c r="D26" s="85"/>
      <c r="E26" s="85"/>
      <c r="F26" s="85"/>
      <c r="G26" s="94"/>
      <c r="H26" s="96"/>
      <c r="I26" s="94">
        <v>23.638349999999996</v>
      </c>
      <c r="J26" s="95">
        <v>6.8825802835949107E-2</v>
      </c>
      <c r="K26" s="95">
        <f>I26/'סכום נכסי הקרן'!$C$42</f>
        <v>1.369632232385209E-5</v>
      </c>
    </row>
    <row r="27" spans="2:51" s="152" customFormat="1">
      <c r="B27" s="90" t="s">
        <v>1651</v>
      </c>
      <c r="C27" s="87" t="s">
        <v>1652</v>
      </c>
      <c r="D27" s="100"/>
      <c r="E27" s="100" t="s">
        <v>151</v>
      </c>
      <c r="F27" s="115">
        <v>42632</v>
      </c>
      <c r="G27" s="97">
        <v>420300</v>
      </c>
      <c r="H27" s="99">
        <v>-9.3399999999999997E-2</v>
      </c>
      <c r="I27" s="97">
        <v>-0.39255000000000001</v>
      </c>
      <c r="J27" s="98">
        <v>-1.1429549398858983E-3</v>
      </c>
      <c r="K27" s="98">
        <f>I27/'סכום נכסי הקרן'!$C$42</f>
        <v>-2.274478264442374E-7</v>
      </c>
    </row>
    <row r="28" spans="2:51" s="152" customFormat="1">
      <c r="B28" s="90" t="s">
        <v>1653</v>
      </c>
      <c r="C28" s="87" t="s">
        <v>1654</v>
      </c>
      <c r="D28" s="100"/>
      <c r="E28" s="100" t="s">
        <v>151</v>
      </c>
      <c r="F28" s="115">
        <v>42619</v>
      </c>
      <c r="G28" s="97">
        <v>631445.47</v>
      </c>
      <c r="H28" s="99">
        <v>-3.1600000000000003E-2</v>
      </c>
      <c r="I28" s="97">
        <v>-0.19935</v>
      </c>
      <c r="J28" s="98">
        <v>-5.8043068976246042E-4</v>
      </c>
      <c r="K28" s="98">
        <f>I28/'סכום נכסי הקרן'!$C$42</f>
        <v>-1.1550560234787601E-7</v>
      </c>
    </row>
    <row r="29" spans="2:51" s="152" customFormat="1">
      <c r="B29" s="90" t="s">
        <v>1655</v>
      </c>
      <c r="C29" s="87" t="s">
        <v>1656</v>
      </c>
      <c r="D29" s="100"/>
      <c r="E29" s="100" t="s">
        <v>152</v>
      </c>
      <c r="F29" s="115">
        <v>42621</v>
      </c>
      <c r="G29" s="97">
        <v>4046206.77</v>
      </c>
      <c r="H29" s="99">
        <v>2.9958</v>
      </c>
      <c r="I29" s="97">
        <v>121.21713000000001</v>
      </c>
      <c r="J29" s="98">
        <v>0.35293775960334006</v>
      </c>
      <c r="K29" s="98">
        <f>I29/'סכום נכסי הקרן'!$C$42</f>
        <v>7.0234550366344586E-5</v>
      </c>
    </row>
    <row r="30" spans="2:51" s="152" customFormat="1">
      <c r="B30" s="90" t="s">
        <v>1657</v>
      </c>
      <c r="C30" s="87" t="s">
        <v>1658</v>
      </c>
      <c r="D30" s="100"/>
      <c r="E30" s="100" t="s">
        <v>149</v>
      </c>
      <c r="F30" s="115">
        <v>42619</v>
      </c>
      <c r="G30" s="97">
        <v>751600</v>
      </c>
      <c r="H30" s="99">
        <v>-2.1480999999999999</v>
      </c>
      <c r="I30" s="97">
        <v>-16.145319999999998</v>
      </c>
      <c r="J30" s="98">
        <v>-4.700897528987031E-2</v>
      </c>
      <c r="K30" s="98">
        <f>I30/'סכום נכסי הקרן'!$C$42</f>
        <v>-9.3547775856494059E-6</v>
      </c>
    </row>
    <row r="31" spans="2:51" s="152" customFormat="1">
      <c r="B31" s="90" t="s">
        <v>1659</v>
      </c>
      <c r="C31" s="87" t="s">
        <v>1660</v>
      </c>
      <c r="D31" s="100"/>
      <c r="E31" s="100" t="s">
        <v>149</v>
      </c>
      <c r="F31" s="115">
        <v>42572</v>
      </c>
      <c r="G31" s="97">
        <v>1858136.67</v>
      </c>
      <c r="H31" s="99">
        <v>-4.3506999999999998</v>
      </c>
      <c r="I31" s="97">
        <v>-80.841560000000001</v>
      </c>
      <c r="J31" s="98">
        <v>-0.23537959584787224</v>
      </c>
      <c r="K31" s="98">
        <f>I31/'סכום נכסי הקרן'!$C$42</f>
        <v>-4.6840497028050958E-5</v>
      </c>
    </row>
    <row r="32" spans="2:51" s="152" customFormat="1">
      <c r="B32" s="86"/>
      <c r="C32" s="87"/>
      <c r="D32" s="87"/>
      <c r="E32" s="87"/>
      <c r="F32" s="87"/>
      <c r="G32" s="97"/>
      <c r="H32" s="99"/>
      <c r="I32" s="87"/>
      <c r="J32" s="98"/>
      <c r="K32" s="87"/>
    </row>
    <row r="33" spans="2:11" s="152" customFormat="1">
      <c r="B33" s="104" t="s">
        <v>210</v>
      </c>
      <c r="C33" s="85"/>
      <c r="D33" s="85"/>
      <c r="E33" s="85"/>
      <c r="F33" s="85"/>
      <c r="G33" s="94"/>
      <c r="H33" s="96"/>
      <c r="I33" s="94">
        <v>236.84805</v>
      </c>
      <c r="J33" s="95">
        <v>0.68961061966588266</v>
      </c>
      <c r="K33" s="95">
        <f>I33/'סכום נכסי הקרן'!$C$42</f>
        <v>1.372323886640073E-4</v>
      </c>
    </row>
    <row r="34" spans="2:11" s="152" customFormat="1">
      <c r="B34" s="172" t="s">
        <v>1743</v>
      </c>
      <c r="C34" s="87" t="s">
        <v>1661</v>
      </c>
      <c r="D34" s="100"/>
      <c r="E34" s="100" t="s">
        <v>150</v>
      </c>
      <c r="F34" s="115">
        <v>42185</v>
      </c>
      <c r="G34" s="97">
        <v>793.73</v>
      </c>
      <c r="H34" s="99">
        <v>5246.9867000000004</v>
      </c>
      <c r="I34" s="97">
        <v>196.04073</v>
      </c>
      <c r="J34" s="98">
        <v>0.57079536561543154</v>
      </c>
      <c r="K34" s="98">
        <f>I34/'סכום נכסי הקרן'!$C$42</f>
        <v>1.1358817458423538E-4</v>
      </c>
    </row>
    <row r="35" spans="2:11" s="152" customFormat="1">
      <c r="B35" s="172" t="s">
        <v>1743</v>
      </c>
      <c r="C35" s="87" t="s">
        <v>1662</v>
      </c>
      <c r="D35" s="100"/>
      <c r="E35" s="100" t="s">
        <v>150</v>
      </c>
      <c r="F35" s="115">
        <v>42369</v>
      </c>
      <c r="G35" s="97">
        <v>776.17</v>
      </c>
      <c r="H35" s="99">
        <v>2052.5754000000002</v>
      </c>
      <c r="I35" s="97">
        <v>40.807319999999997</v>
      </c>
      <c r="J35" s="98">
        <v>0.11881525405045119</v>
      </c>
      <c r="K35" s="98">
        <f>I35/'סכום נכסי הקרן'!$C$42</f>
        <v>2.3644214079771894E-5</v>
      </c>
    </row>
    <row r="36" spans="2:11" s="152" customFormat="1">
      <c r="B36" s="86"/>
      <c r="C36" s="87"/>
      <c r="D36" s="87"/>
      <c r="E36" s="87"/>
      <c r="F36" s="87"/>
      <c r="G36" s="97"/>
      <c r="H36" s="99"/>
      <c r="I36" s="87"/>
      <c r="J36" s="98"/>
      <c r="K36" s="87"/>
    </row>
    <row r="37" spans="2:11" s="152" customFormat="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 s="152" customFormat="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 s="152" customFormat="1">
      <c r="B39" s="154" t="s">
        <v>1704</v>
      </c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 s="152" customFormat="1">
      <c r="B40" s="154" t="s">
        <v>131</v>
      </c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 s="152" customFormat="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 s="152" customFormat="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 s="152" customFormat="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 s="152" customFormat="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 s="152" customFormat="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 s="152" customFormat="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 s="152" customFormat="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 s="152" customFormat="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 s="152" customFormat="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 s="152" customFormat="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 s="152" customFormat="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 s="152" customFormat="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 s="152" customFormat="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 s="152" customFormat="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 s="152" customFormat="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 s="152" customFormat="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 s="152" customFormat="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 s="152" customFormat="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 s="152" customFormat="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 s="152" customFormat="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 s="152" customFormat="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 s="152" customFormat="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 s="152" customFormat="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 s="152" customFormat="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 s="152" customFormat="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 s="152" customFormat="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 s="152" customFormat="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 s="152" customFormat="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 s="152" customFormat="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 s="152" customFormat="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 s="152" customFormat="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 s="152" customFormat="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 s="152" customFormat="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 s="152" customFormat="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 s="152" customFormat="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 s="152" customFormat="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 s="152" customFormat="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 s="152" customFormat="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 s="152" customFormat="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 s="152" customFormat="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 s="152" customFormat="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 s="152" customFormat="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 s="152" customFormat="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 s="152" customFormat="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 s="152" customFormat="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 s="152" customFormat="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 s="152" customFormat="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 s="152" customFormat="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 s="152" customFormat="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 s="152" customFormat="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 s="152" customFormat="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 s="152" customFormat="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 s="152" customFormat="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 s="152" customFormat="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 s="152" customFormat="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 s="152" customFormat="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 s="152" customFormat="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 s="152" customFormat="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 s="152" customFormat="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 s="152" customFormat="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 s="152" customFormat="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 s="152" customFormat="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 s="152" customFormat="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 s="152" customFormat="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 s="152" customFormat="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 s="152" customFormat="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 s="152" customFormat="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</row>
    <row r="133" spans="2:1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</row>
    <row r="134" spans="2:1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</row>
    <row r="135" spans="2:11"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23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1:XFD2 D3:XFD1048576 D1:AF2 A1:A1048576 B1:B33 B36:B1048576"/>
  </dataValidations>
  <printOptions gridLines="1"/>
  <pageMargins left="0" right="0" top="0.51181102362204722" bottom="0.51181102362204722" header="0" footer="0.23622047244094491"/>
  <pageSetup paperSize="9" scale="85" fitToHeight="100" pageOrder="overThenDown" orientation="landscape" r:id="rId1"/>
  <headerFooter alignWithMargins="0">
    <oddHeader>&amp;L&amp;D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163</v>
      </c>
      <c r="C1" s="81" t="s" vm="1">
        <v>219</v>
      </c>
    </row>
    <row r="2" spans="2:78">
      <c r="B2" s="57" t="s">
        <v>162</v>
      </c>
      <c r="C2" s="81" t="s">
        <v>220</v>
      </c>
    </row>
    <row r="3" spans="2:78">
      <c r="B3" s="57" t="s">
        <v>164</v>
      </c>
      <c r="C3" s="81" t="s">
        <v>221</v>
      </c>
    </row>
    <row r="4" spans="2:78">
      <c r="B4" s="57" t="s">
        <v>165</v>
      </c>
      <c r="C4" s="81">
        <v>414</v>
      </c>
    </row>
    <row r="6" spans="2:78" ht="26.2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3"/>
    </row>
    <row r="7" spans="2:78" ht="26.25" customHeight="1">
      <c r="B7" s="191" t="s">
        <v>120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3"/>
    </row>
    <row r="8" spans="2:78" s="3" customFormat="1" ht="47.25">
      <c r="B8" s="22" t="s">
        <v>135</v>
      </c>
      <c r="C8" s="30" t="s">
        <v>56</v>
      </c>
      <c r="D8" s="30" t="s">
        <v>62</v>
      </c>
      <c r="E8" s="30" t="s">
        <v>15</v>
      </c>
      <c r="F8" s="30" t="s">
        <v>79</v>
      </c>
      <c r="G8" s="30" t="s">
        <v>122</v>
      </c>
      <c r="H8" s="30" t="s">
        <v>18</v>
      </c>
      <c r="I8" s="30" t="s">
        <v>121</v>
      </c>
      <c r="J8" s="30" t="s">
        <v>17</v>
      </c>
      <c r="K8" s="30" t="s">
        <v>19</v>
      </c>
      <c r="L8" s="30" t="s">
        <v>0</v>
      </c>
      <c r="M8" s="30" t="s">
        <v>125</v>
      </c>
      <c r="N8" s="30" t="s">
        <v>129</v>
      </c>
      <c r="O8" s="30" t="s">
        <v>71</v>
      </c>
      <c r="P8" s="73" t="s">
        <v>166</v>
      </c>
      <c r="Q8" s="31" t="s">
        <v>168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75</v>
      </c>
      <c r="N9" s="16" t="s">
        <v>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132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23" sheet="1" objects="1" scenarios="1"/>
  <mergeCells count="2">
    <mergeCell ref="B6:Q6"/>
    <mergeCell ref="B7:Q7"/>
  </mergeCells>
  <phoneticPr fontId="5" type="noConversion"/>
  <conditionalFormatting sqref="B14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0" fitToHeight="100" pageOrder="overThenDown" orientation="landscape" r:id="rId1"/>
  <headerFooter alignWithMargins="0">
    <oddHeader>&amp;L&amp;D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O186"/>
  <sheetViews>
    <sheetView rightToLeft="1" zoomScale="90" zoomScaleNormal="90" workbookViewId="0">
      <pane ySplit="9" topLeftCell="A10" activePane="bottomLeft" state="frozen"/>
      <selection activeCell="I7" sqref="I7"/>
      <selection pane="bottomLeft" activeCell="AM7" sqref="AM7:AR23"/>
    </sheetView>
  </sheetViews>
  <sheetFormatPr defaultColWidth="9.140625" defaultRowHeight="18"/>
  <cols>
    <col min="1" max="1" width="10.42578125" style="1" customWidth="1"/>
    <col min="2" max="2" width="46" style="2" bestFit="1" customWidth="1"/>
    <col min="3" max="3" width="31.28515625" style="2" bestFit="1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9" width="7.5703125" style="1" customWidth="1"/>
    <col min="10" max="10" width="8" style="1" bestFit="1" customWidth="1"/>
    <col min="11" max="11" width="13.140625" style="1" bestFit="1" customWidth="1"/>
    <col min="12" max="12" width="7.28515625" style="1" bestFit="1" customWidth="1"/>
    <col min="13" max="13" width="13" style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1">
      <c r="B1" s="57" t="s">
        <v>163</v>
      </c>
      <c r="C1" s="81" t="s" vm="1">
        <v>219</v>
      </c>
    </row>
    <row r="2" spans="2:41">
      <c r="B2" s="57" t="s">
        <v>162</v>
      </c>
      <c r="C2" s="81" t="s">
        <v>220</v>
      </c>
    </row>
    <row r="3" spans="2:41">
      <c r="B3" s="57" t="s">
        <v>164</v>
      </c>
      <c r="C3" s="81" t="s">
        <v>221</v>
      </c>
    </row>
    <row r="4" spans="2:41">
      <c r="B4" s="57" t="s">
        <v>165</v>
      </c>
      <c r="C4" s="81">
        <v>414</v>
      </c>
    </row>
    <row r="6" spans="2:41" ht="26.25" customHeight="1">
      <c r="B6" s="191" t="s">
        <v>192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3"/>
    </row>
    <row r="7" spans="2:41" s="3" customFormat="1" ht="63">
      <c r="B7" s="22" t="s">
        <v>135</v>
      </c>
      <c r="C7" s="30" t="s">
        <v>205</v>
      </c>
      <c r="D7" s="30" t="s">
        <v>56</v>
      </c>
      <c r="E7" s="30" t="s">
        <v>15</v>
      </c>
      <c r="F7" s="30" t="s">
        <v>79</v>
      </c>
      <c r="G7" s="30" t="s">
        <v>18</v>
      </c>
      <c r="H7" s="30" t="s">
        <v>121</v>
      </c>
      <c r="I7" s="13" t="s">
        <v>45</v>
      </c>
      <c r="J7" s="73" t="s">
        <v>19</v>
      </c>
      <c r="K7" s="30" t="s">
        <v>0</v>
      </c>
      <c r="L7" s="30" t="s">
        <v>125</v>
      </c>
      <c r="M7" s="30" t="s">
        <v>129</v>
      </c>
      <c r="N7" s="73" t="s">
        <v>166</v>
      </c>
      <c r="O7" s="31" t="s">
        <v>168</v>
      </c>
      <c r="P7" s="1"/>
    </row>
    <row r="8" spans="2:41" s="3" customFormat="1" ht="24" customHeight="1">
      <c r="B8" s="15"/>
      <c r="C8" s="72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75</v>
      </c>
      <c r="M8" s="16" t="s">
        <v>23</v>
      </c>
      <c r="N8" s="32" t="s">
        <v>20</v>
      </c>
      <c r="O8" s="17" t="s">
        <v>20</v>
      </c>
      <c r="P8" s="1"/>
    </row>
    <row r="9" spans="2:4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1"/>
    </row>
    <row r="10" spans="2:41" s="150" customFormat="1" ht="18" customHeight="1">
      <c r="B10" s="82" t="s">
        <v>51</v>
      </c>
      <c r="C10" s="83"/>
      <c r="D10" s="83"/>
      <c r="E10" s="83"/>
      <c r="F10" s="83"/>
      <c r="G10" s="91">
        <v>5.2748906650911751</v>
      </c>
      <c r="H10" s="83"/>
      <c r="I10" s="83"/>
      <c r="J10" s="105">
        <v>2.9895653971003924E-2</v>
      </c>
      <c r="K10" s="91"/>
      <c r="L10" s="93"/>
      <c r="M10" s="91">
        <f>M11+M150</f>
        <v>63602.765810000004</v>
      </c>
      <c r="N10" s="92">
        <f>M10/$M$10</f>
        <v>1</v>
      </c>
      <c r="O10" s="92">
        <f>M10/'סכום נכסי הקרן'!$C$42</f>
        <v>3.6852148361549757E-2</v>
      </c>
      <c r="P10" s="152"/>
      <c r="AO10" s="152"/>
    </row>
    <row r="11" spans="2:41" s="152" customFormat="1" ht="21.75" customHeight="1">
      <c r="B11" s="84" t="s">
        <v>49</v>
      </c>
      <c r="C11" s="85"/>
      <c r="D11" s="85"/>
      <c r="E11" s="85"/>
      <c r="F11" s="85"/>
      <c r="G11" s="94">
        <v>5.3074596875433357</v>
      </c>
      <c r="H11" s="85"/>
      <c r="I11" s="85"/>
      <c r="J11" s="106">
        <v>2.9414220387537982E-2</v>
      </c>
      <c r="K11" s="94"/>
      <c r="L11" s="96"/>
      <c r="M11" s="94">
        <f>M12+M18+M29+M145</f>
        <v>60412.447430000007</v>
      </c>
      <c r="N11" s="95">
        <f t="shared" ref="N11:N16" si="0">M11/$M$10</f>
        <v>0.94983994266019178</v>
      </c>
      <c r="O11" s="95">
        <f>M11/'סכום נכסי הקרן'!$C$42</f>
        <v>3.50036424866393E-2</v>
      </c>
    </row>
    <row r="12" spans="2:41" s="152" customFormat="1">
      <c r="B12" s="104" t="s">
        <v>103</v>
      </c>
      <c r="C12" s="85"/>
      <c r="D12" s="85"/>
      <c r="E12" s="85"/>
      <c r="F12" s="85"/>
      <c r="G12" s="94">
        <v>1.815121477972804</v>
      </c>
      <c r="H12" s="85"/>
      <c r="I12" s="85"/>
      <c r="J12" s="106">
        <v>4.8629629751098552E-2</v>
      </c>
      <c r="K12" s="94"/>
      <c r="L12" s="96"/>
      <c r="M12" s="94">
        <f>1733957.99/1000</f>
        <v>1733.9579899999999</v>
      </c>
      <c r="N12" s="95">
        <f t="shared" si="0"/>
        <v>2.7262304837180156E-2</v>
      </c>
      <c r="O12" s="95">
        <f>M12/'סכום נכסי הקרן'!$C$42</f>
        <v>1.0046745025375588E-3</v>
      </c>
    </row>
    <row r="13" spans="2:41" s="152" customFormat="1">
      <c r="B13" s="90" t="s">
        <v>1719</v>
      </c>
      <c r="C13" s="100" t="s">
        <v>1694</v>
      </c>
      <c r="D13" s="87" t="s">
        <v>1695</v>
      </c>
      <c r="E13" s="87" t="s">
        <v>342</v>
      </c>
      <c r="F13" s="87" t="s">
        <v>1672</v>
      </c>
      <c r="G13" s="97">
        <v>1.9400000000000002</v>
      </c>
      <c r="H13" s="100" t="s">
        <v>150</v>
      </c>
      <c r="I13" s="87"/>
      <c r="J13" s="101">
        <v>4.5900000000000017E-2</v>
      </c>
      <c r="K13" s="97">
        <v>83051.16</v>
      </c>
      <c r="L13" s="99">
        <f>+M13*1000/K13*100</f>
        <v>106.96734398411773</v>
      </c>
      <c r="M13" s="97">
        <v>88.837620000000001</v>
      </c>
      <c r="N13" s="98">
        <f t="shared" si="0"/>
        <v>1.3967571829405006E-3</v>
      </c>
      <c r="O13" s="98">
        <f>M13/'סכום נכסי הקרן'!$C$42</f>
        <v>5.1473502930783628E-5</v>
      </c>
    </row>
    <row r="14" spans="2:41" s="152" customFormat="1">
      <c r="B14" s="90" t="s">
        <v>1720</v>
      </c>
      <c r="C14" s="100" t="s">
        <v>1694</v>
      </c>
      <c r="D14" s="87" t="s">
        <v>1696</v>
      </c>
      <c r="E14" s="87" t="s">
        <v>342</v>
      </c>
      <c r="F14" s="87" t="s">
        <v>1672</v>
      </c>
      <c r="G14" s="97">
        <v>3.79</v>
      </c>
      <c r="H14" s="100" t="s">
        <v>150</v>
      </c>
      <c r="I14" s="87"/>
      <c r="J14" s="101">
        <v>4.590000000000001E-2</v>
      </c>
      <c r="K14" s="97">
        <v>96943.5</v>
      </c>
      <c r="L14" s="99">
        <f>+M14*1000/K14*100</f>
        <v>113.70930490440307</v>
      </c>
      <c r="M14" s="97">
        <v>110.23378</v>
      </c>
      <c r="N14" s="98">
        <f t="shared" si="0"/>
        <v>1.7331601636523233E-3</v>
      </c>
      <c r="O14" s="98">
        <f>M14/'סכום נכסי הקרן'!$C$42</f>
        <v>6.3870675485243271E-5</v>
      </c>
    </row>
    <row r="15" spans="2:41" s="152" customFormat="1">
      <c r="B15" s="90" t="s">
        <v>1697</v>
      </c>
      <c r="C15" s="100" t="s">
        <v>1694</v>
      </c>
      <c r="D15" s="87" t="s">
        <v>1698</v>
      </c>
      <c r="E15" s="87" t="s">
        <v>342</v>
      </c>
      <c r="F15" s="87" t="s">
        <v>1672</v>
      </c>
      <c r="G15" s="97">
        <v>1.6699999999999997</v>
      </c>
      <c r="H15" s="100" t="s">
        <v>150</v>
      </c>
      <c r="I15" s="87"/>
      <c r="J15" s="101">
        <v>4.9200000000000001E-2</v>
      </c>
      <c r="K15" s="97">
        <v>1268083.7599999998</v>
      </c>
      <c r="L15" s="99">
        <f>+M15*1000/K15*100</f>
        <v>113.10379055717897</v>
      </c>
      <c r="M15" s="97">
        <f>+M12-M13-M14-M16</f>
        <v>1434.2507999999998</v>
      </c>
      <c r="N15" s="98">
        <f t="shared" si="0"/>
        <v>2.2550132556884789E-2</v>
      </c>
      <c r="O15" s="98">
        <f>M15/'סכום נכסי הקרן'!$C$42</f>
        <v>8.3102083055893155E-4</v>
      </c>
    </row>
    <row r="16" spans="2:41" s="152" customFormat="1">
      <c r="B16" s="90" t="s">
        <v>1721</v>
      </c>
      <c r="C16" s="100" t="s">
        <v>1694</v>
      </c>
      <c r="D16" s="87" t="s">
        <v>1699</v>
      </c>
      <c r="E16" s="87" t="s">
        <v>342</v>
      </c>
      <c r="F16" s="87" t="s">
        <v>1672</v>
      </c>
      <c r="G16" s="97">
        <v>1.61</v>
      </c>
      <c r="H16" s="100" t="s">
        <v>150</v>
      </c>
      <c r="I16" s="87"/>
      <c r="J16" s="101">
        <v>4.590000000000001E-2</v>
      </c>
      <c r="K16" s="97">
        <v>94790.87</v>
      </c>
      <c r="L16" s="99">
        <f>+M16*1000/K16*100</f>
        <v>106.16612127307197</v>
      </c>
      <c r="M16" s="97">
        <v>100.63579</v>
      </c>
      <c r="N16" s="98">
        <f t="shared" si="0"/>
        <v>1.5822549337025443E-3</v>
      </c>
      <c r="O16" s="98">
        <f>M16/'סכום נכסי הקרן'!$C$42</f>
        <v>5.8309493562600234E-5</v>
      </c>
    </row>
    <row r="17" spans="2:15" s="152" customFormat="1">
      <c r="B17" s="86"/>
      <c r="C17" s="87"/>
      <c r="D17" s="87"/>
      <c r="E17" s="87"/>
      <c r="F17" s="87"/>
      <c r="G17" s="87"/>
      <c r="H17" s="87"/>
      <c r="I17" s="87"/>
      <c r="J17" s="87"/>
      <c r="K17" s="97"/>
      <c r="L17" s="99"/>
      <c r="M17" s="87"/>
      <c r="N17" s="98"/>
      <c r="O17" s="87"/>
    </row>
    <row r="18" spans="2:15" s="152" customFormat="1">
      <c r="B18" s="104" t="s">
        <v>46</v>
      </c>
      <c r="C18" s="85"/>
      <c r="D18" s="85"/>
      <c r="E18" s="85"/>
      <c r="F18" s="85"/>
      <c r="G18" s="173">
        <v>8.31</v>
      </c>
      <c r="H18" s="85"/>
      <c r="I18" s="85"/>
      <c r="J18" s="174">
        <f>AVERAGEA(J19:J26)</f>
        <v>2.5625000000000002E-2</v>
      </c>
      <c r="K18" s="94"/>
      <c r="L18" s="96"/>
      <c r="M18" s="94">
        <f>SUM(M19:M26)</f>
        <v>14514.18405</v>
      </c>
      <c r="N18" s="95">
        <f t="shared" ref="N18:N26" si="1">M18/$M$10</f>
        <v>0.22820051714980599</v>
      </c>
      <c r="O18" s="95">
        <f>M18/'סכום נכסי הקרן'!$C$42</f>
        <v>8.4096793141870303E-3</v>
      </c>
    </row>
    <row r="19" spans="2:15" s="152" customFormat="1">
      <c r="B19" s="90" t="s">
        <v>1744</v>
      </c>
      <c r="C19" s="100" t="s">
        <v>1694</v>
      </c>
      <c r="D19" s="87">
        <v>5025</v>
      </c>
      <c r="E19" s="87" t="s">
        <v>801</v>
      </c>
      <c r="F19" s="87"/>
      <c r="G19" s="87">
        <v>10.35</v>
      </c>
      <c r="H19" s="100" t="s">
        <v>150</v>
      </c>
      <c r="I19" s="175">
        <v>3.1E-2</v>
      </c>
      <c r="J19" s="175">
        <v>3.1E-2</v>
      </c>
      <c r="K19" s="97">
        <v>2055653.24</v>
      </c>
      <c r="L19" s="99">
        <v>99.38</v>
      </c>
      <c r="M19" s="97">
        <v>2042.9081899999999</v>
      </c>
      <c r="N19" s="98">
        <f t="shared" si="1"/>
        <v>3.2119801143597464E-2</v>
      </c>
      <c r="O19" s="98">
        <f>M19/'סכום נכסי הקרן'!$C$42</f>
        <v>1.1836836770873294E-3</v>
      </c>
    </row>
    <row r="20" spans="2:15" s="152" customFormat="1">
      <c r="B20" s="90" t="s">
        <v>1744</v>
      </c>
      <c r="C20" s="100" t="s">
        <v>1694</v>
      </c>
      <c r="D20" s="87">
        <v>5024</v>
      </c>
      <c r="E20" s="87" t="s">
        <v>801</v>
      </c>
      <c r="F20" s="87"/>
      <c r="G20" s="99">
        <v>7.7</v>
      </c>
      <c r="H20" s="100" t="s">
        <v>150</v>
      </c>
      <c r="I20" s="175">
        <v>3.9199999999999999E-2</v>
      </c>
      <c r="J20" s="175">
        <v>3.9199999999999999E-2</v>
      </c>
      <c r="K20" s="97">
        <v>1744994.18</v>
      </c>
      <c r="L20" s="99">
        <v>102.99</v>
      </c>
      <c r="M20" s="97">
        <v>1797.1695099999999</v>
      </c>
      <c r="N20" s="98">
        <f t="shared" si="1"/>
        <v>2.8256153441010238E-2</v>
      </c>
      <c r="O20" s="98">
        <f>M20/'סכום נכסי הקרן'!$C$42</f>
        <v>1.041299958734824E-3</v>
      </c>
    </row>
    <row r="21" spans="2:15" s="152" customFormat="1">
      <c r="B21" s="90" t="s">
        <v>1744</v>
      </c>
      <c r="C21" s="100" t="s">
        <v>1694</v>
      </c>
      <c r="D21" s="87">
        <v>5023</v>
      </c>
      <c r="E21" s="87" t="s">
        <v>801</v>
      </c>
      <c r="F21" s="87"/>
      <c r="G21" s="87">
        <v>10.49</v>
      </c>
      <c r="H21" s="100" t="s">
        <v>150</v>
      </c>
      <c r="I21" s="175">
        <v>2.5700000000000001E-2</v>
      </c>
      <c r="J21" s="175">
        <v>2.5700000000000001E-2</v>
      </c>
      <c r="K21" s="97">
        <v>1844880.92</v>
      </c>
      <c r="L21" s="99">
        <v>100.2</v>
      </c>
      <c r="M21" s="97">
        <v>1848.5698500000001</v>
      </c>
      <c r="N21" s="98">
        <f t="shared" si="1"/>
        <v>2.9064299743225271E-2</v>
      </c>
      <c r="O21" s="98">
        <f>M21/'סכום נכסי הקרן'!$C$42</f>
        <v>1.0710818861618902E-3</v>
      </c>
    </row>
    <row r="22" spans="2:15" s="152" customFormat="1">
      <c r="B22" s="90" t="s">
        <v>1744</v>
      </c>
      <c r="C22" s="100" t="s">
        <v>1694</v>
      </c>
      <c r="D22" s="87">
        <v>5022</v>
      </c>
      <c r="E22" s="87" t="s">
        <v>801</v>
      </c>
      <c r="F22" s="87"/>
      <c r="G22" s="87">
        <v>8.85</v>
      </c>
      <c r="H22" s="100" t="s">
        <v>150</v>
      </c>
      <c r="I22" s="175">
        <v>2.8299999999999999E-2</v>
      </c>
      <c r="J22" s="175">
        <v>2.8299999999999999E-2</v>
      </c>
      <c r="K22" s="97">
        <v>1426250.92</v>
      </c>
      <c r="L22" s="99">
        <v>99.85</v>
      </c>
      <c r="M22" s="97">
        <v>1424.1111599999999</v>
      </c>
      <c r="N22" s="98">
        <f t="shared" si="1"/>
        <v>2.2390711187847318E-2</v>
      </c>
      <c r="O22" s="98">
        <f>M22/'סכום נכסי הקרן'!$C$42</f>
        <v>8.2514581061516137E-4</v>
      </c>
    </row>
    <row r="23" spans="2:15" s="152" customFormat="1">
      <c r="B23" s="90" t="s">
        <v>1744</v>
      </c>
      <c r="C23" s="100" t="s">
        <v>1694</v>
      </c>
      <c r="D23" s="87">
        <v>5209</v>
      </c>
      <c r="E23" s="87" t="s">
        <v>801</v>
      </c>
      <c r="F23" s="87"/>
      <c r="G23" s="176">
        <v>7.42</v>
      </c>
      <c r="H23" s="100" t="s">
        <v>150</v>
      </c>
      <c r="I23" s="175">
        <v>1.8499999999999999E-2</v>
      </c>
      <c r="J23" s="175">
        <v>1.8499999999999999E-2</v>
      </c>
      <c r="K23" s="97">
        <v>1315562</v>
      </c>
      <c r="L23" s="177">
        <v>104.821659</v>
      </c>
      <c r="M23" s="97">
        <v>1378.9939099999999</v>
      </c>
      <c r="N23" s="98">
        <f t="shared" si="1"/>
        <v>2.1681351312920205E-2</v>
      </c>
      <c r="O23" s="98">
        <f>M23/'סכום נכסי הקרן'!$C$42</f>
        <v>7.9900437526261696E-4</v>
      </c>
    </row>
    <row r="24" spans="2:15" s="152" customFormat="1">
      <c r="B24" s="90" t="s">
        <v>1744</v>
      </c>
      <c r="C24" s="100" t="s">
        <v>1694</v>
      </c>
      <c r="D24" s="87">
        <v>5210</v>
      </c>
      <c r="E24" s="87" t="s">
        <v>801</v>
      </c>
      <c r="F24" s="87"/>
      <c r="G24" s="177">
        <v>5</v>
      </c>
      <c r="H24" s="100" t="s">
        <v>150</v>
      </c>
      <c r="I24" s="175">
        <v>1.61E-2</v>
      </c>
      <c r="J24" s="175">
        <v>1.61E-2</v>
      </c>
      <c r="K24" s="97">
        <v>1564285</v>
      </c>
      <c r="L24" s="177">
        <v>102.75722399999999</v>
      </c>
      <c r="M24" s="97">
        <v>1607.4158500000001</v>
      </c>
      <c r="N24" s="98">
        <f t="shared" si="1"/>
        <v>2.5272735069443674E-2</v>
      </c>
      <c r="O24" s="98">
        <f>M24/'סכום נכסי הקרן'!$C$42</f>
        <v>9.3135458228127974E-4</v>
      </c>
    </row>
    <row r="25" spans="2:15" s="152" customFormat="1">
      <c r="B25" s="90" t="s">
        <v>1744</v>
      </c>
      <c r="C25" s="100" t="s">
        <v>1694</v>
      </c>
      <c r="D25" s="87">
        <v>5211</v>
      </c>
      <c r="E25" s="87" t="s">
        <v>801</v>
      </c>
      <c r="F25" s="87"/>
      <c r="G25" s="177">
        <v>6.5</v>
      </c>
      <c r="H25" s="100" t="s">
        <v>150</v>
      </c>
      <c r="I25" s="175">
        <v>2.9100000000000001E-2</v>
      </c>
      <c r="J25" s="175">
        <v>2.9100000000000001E-2</v>
      </c>
      <c r="K25" s="97">
        <v>2344973</v>
      </c>
      <c r="L25" s="177">
        <v>105.643804</v>
      </c>
      <c r="M25" s="97">
        <v>2477.3186800000003</v>
      </c>
      <c r="N25" s="98">
        <f t="shared" si="1"/>
        <v>3.89498577373266E-2</v>
      </c>
      <c r="O25" s="98">
        <f>M25/'סכום נכסי הקרן'!$C$42</f>
        <v>1.4353859359972165E-3</v>
      </c>
    </row>
    <row r="26" spans="2:15" s="152" customFormat="1">
      <c r="B26" s="90" t="s">
        <v>1744</v>
      </c>
      <c r="C26" s="100" t="s">
        <v>1694</v>
      </c>
      <c r="D26" s="87">
        <v>5212</v>
      </c>
      <c r="E26" s="87" t="s">
        <v>801</v>
      </c>
      <c r="F26" s="87"/>
      <c r="G26" s="176">
        <v>10.17</v>
      </c>
      <c r="H26" s="100" t="s">
        <v>150</v>
      </c>
      <c r="I26" s="175">
        <v>1.7100000000000001E-2</v>
      </c>
      <c r="J26" s="175">
        <v>1.7100000000000001E-2</v>
      </c>
      <c r="K26" s="97">
        <v>2115998</v>
      </c>
      <c r="L26" s="177">
        <v>91.573663999999994</v>
      </c>
      <c r="M26" s="97">
        <v>1937.6968999999999</v>
      </c>
      <c r="N26" s="98">
        <f t="shared" si="1"/>
        <v>3.0465607514435226E-2</v>
      </c>
      <c r="O26" s="98">
        <f>M26/'סכום נכסי הקרן'!$C$42</f>
        <v>1.122723088046712E-3</v>
      </c>
    </row>
    <row r="27" spans="2:15" s="152" customFormat="1">
      <c r="B27" s="90"/>
      <c r="C27" s="100"/>
      <c r="D27" s="87"/>
      <c r="E27" s="87"/>
      <c r="F27" s="87"/>
      <c r="G27" s="87"/>
      <c r="H27" s="100"/>
      <c r="I27" s="101"/>
      <c r="J27" s="87"/>
      <c r="K27" s="97"/>
      <c r="L27" s="99"/>
      <c r="M27" s="97"/>
      <c r="N27" s="98"/>
      <c r="O27" s="98"/>
    </row>
    <row r="28" spans="2:15" s="152" customFormat="1">
      <c r="B28" s="86"/>
      <c r="C28" s="87"/>
      <c r="D28" s="87"/>
      <c r="E28" s="87"/>
      <c r="F28" s="87"/>
      <c r="G28" s="87"/>
      <c r="H28" s="87"/>
      <c r="I28" s="87"/>
      <c r="J28" s="87"/>
      <c r="K28" s="97"/>
      <c r="L28" s="99"/>
      <c r="M28" s="87"/>
      <c r="N28" s="98"/>
      <c r="O28" s="87"/>
    </row>
    <row r="29" spans="2:15" s="152" customFormat="1">
      <c r="B29" s="104" t="s">
        <v>48</v>
      </c>
      <c r="C29" s="85"/>
      <c r="D29" s="85"/>
      <c r="E29" s="85"/>
      <c r="F29" s="85"/>
      <c r="G29" s="94">
        <v>5.5763676931654702</v>
      </c>
      <c r="H29" s="85"/>
      <c r="I29" s="85"/>
      <c r="J29" s="106">
        <v>2.8745290304710382E-2</v>
      </c>
      <c r="K29" s="94"/>
      <c r="L29" s="96"/>
      <c r="M29" s="94">
        <v>42735.880880000012</v>
      </c>
      <c r="N29" s="95">
        <f t="shared" ref="N29:N92" si="2">M29/$M$10</f>
        <v>0.67191859246600283</v>
      </c>
      <c r="O29" s="95">
        <f>M29/'סכום נכסי הקרן'!$C$42</f>
        <v>2.4761643656440825E-2</v>
      </c>
    </row>
    <row r="30" spans="2:15" s="152" customFormat="1">
      <c r="B30" s="90" t="s">
        <v>1745</v>
      </c>
      <c r="C30" s="100" t="s">
        <v>1700</v>
      </c>
      <c r="D30" s="87">
        <v>90148620</v>
      </c>
      <c r="E30" s="87" t="s">
        <v>342</v>
      </c>
      <c r="F30" s="87" t="s">
        <v>148</v>
      </c>
      <c r="G30" s="97">
        <v>10.89</v>
      </c>
      <c r="H30" s="100" t="s">
        <v>150</v>
      </c>
      <c r="I30" s="101">
        <v>3.1699999999999999E-2</v>
      </c>
      <c r="J30" s="101">
        <v>2.5000000000000001E-2</v>
      </c>
      <c r="K30" s="97">
        <v>144388.85999999999</v>
      </c>
      <c r="L30" s="99">
        <v>107.75</v>
      </c>
      <c r="M30" s="97">
        <v>155.57900000000001</v>
      </c>
      <c r="N30" s="98">
        <f t="shared" si="2"/>
        <v>2.4461043166701243E-3</v>
      </c>
      <c r="O30" s="98">
        <f>M30/'סכום נכסי הקרן'!$C$42</f>
        <v>9.0144199185754705E-5</v>
      </c>
    </row>
    <row r="31" spans="2:15" s="152" customFormat="1">
      <c r="B31" s="90" t="s">
        <v>1745</v>
      </c>
      <c r="C31" s="100" t="s">
        <v>1700</v>
      </c>
      <c r="D31" s="87">
        <v>90148621</v>
      </c>
      <c r="E31" s="87" t="s">
        <v>342</v>
      </c>
      <c r="F31" s="87" t="s">
        <v>148</v>
      </c>
      <c r="G31" s="97">
        <v>10.89</v>
      </c>
      <c r="H31" s="100" t="s">
        <v>150</v>
      </c>
      <c r="I31" s="101">
        <v>3.1899999999999998E-2</v>
      </c>
      <c r="J31" s="101">
        <v>2.5000000000000001E-2</v>
      </c>
      <c r="K31" s="97">
        <v>202144.41</v>
      </c>
      <c r="L31" s="99">
        <v>108.04</v>
      </c>
      <c r="M31" s="97">
        <v>218.39680999999999</v>
      </c>
      <c r="N31" s="98">
        <f t="shared" si="2"/>
        <v>3.4337627808893548E-3</v>
      </c>
      <c r="O31" s="98">
        <f>M31/'סכום נכסי הקרן'!$C$42</f>
        <v>1.2654153543970216E-4</v>
      </c>
    </row>
    <row r="32" spans="2:15" s="152" customFormat="1">
      <c r="B32" s="90" t="s">
        <v>1745</v>
      </c>
      <c r="C32" s="100" t="s">
        <v>1700</v>
      </c>
      <c r="D32" s="87">
        <v>90148622</v>
      </c>
      <c r="E32" s="87" t="s">
        <v>342</v>
      </c>
      <c r="F32" s="87" t="s">
        <v>148</v>
      </c>
      <c r="G32" s="97">
        <v>11.009999999999996</v>
      </c>
      <c r="H32" s="100" t="s">
        <v>150</v>
      </c>
      <c r="I32" s="101">
        <v>2.7400000000000001E-2</v>
      </c>
      <c r="J32" s="101">
        <v>2.7099999999999992E-2</v>
      </c>
      <c r="K32" s="97">
        <v>202144.41</v>
      </c>
      <c r="L32" s="99">
        <v>101.31</v>
      </c>
      <c r="M32" s="97">
        <v>204.79249000000004</v>
      </c>
      <c r="N32" s="98">
        <f t="shared" si="2"/>
        <v>3.2198676801536413E-3</v>
      </c>
      <c r="O32" s="98">
        <f>M32/'סכום נכסי הקרן'!$C$42</f>
        <v>1.1865904145358102E-4</v>
      </c>
    </row>
    <row r="33" spans="2:15" s="152" customFormat="1">
      <c r="B33" s="90" t="s">
        <v>1746</v>
      </c>
      <c r="C33" s="100" t="s">
        <v>1700</v>
      </c>
      <c r="D33" s="87">
        <v>92322010</v>
      </c>
      <c r="E33" s="87" t="s">
        <v>342</v>
      </c>
      <c r="F33" s="87" t="s">
        <v>148</v>
      </c>
      <c r="G33" s="97">
        <v>3.4400000000000004</v>
      </c>
      <c r="H33" s="100" t="s">
        <v>150</v>
      </c>
      <c r="I33" s="101">
        <v>0.06</v>
      </c>
      <c r="J33" s="101">
        <v>1.4499999999999999E-2</v>
      </c>
      <c r="K33" s="97">
        <v>2872824.83</v>
      </c>
      <c r="L33" s="99">
        <v>118.94</v>
      </c>
      <c r="M33" s="97">
        <v>3416.9378199999996</v>
      </c>
      <c r="N33" s="98">
        <f t="shared" si="2"/>
        <v>5.3723101133799571E-2</v>
      </c>
      <c r="O33" s="98">
        <f>M33/'סכום נכסי הקרן'!$C$42</f>
        <v>1.9798116934253238E-3</v>
      </c>
    </row>
    <row r="34" spans="2:15" s="152" customFormat="1">
      <c r="B34" s="90" t="s">
        <v>1747</v>
      </c>
      <c r="C34" s="100" t="s">
        <v>1700</v>
      </c>
      <c r="D34" s="87">
        <v>92321020</v>
      </c>
      <c r="E34" s="87" t="s">
        <v>342</v>
      </c>
      <c r="F34" s="87" t="s">
        <v>148</v>
      </c>
      <c r="G34" s="97">
        <v>1.6800000000000002</v>
      </c>
      <c r="H34" s="100" t="s">
        <v>149</v>
      </c>
      <c r="I34" s="101">
        <v>3.8961000000000003E-2</v>
      </c>
      <c r="J34" s="101">
        <v>2.64E-2</v>
      </c>
      <c r="K34" s="97">
        <v>196875</v>
      </c>
      <c r="L34" s="99">
        <v>103.61</v>
      </c>
      <c r="M34" s="97">
        <v>766.56507999999997</v>
      </c>
      <c r="N34" s="98">
        <f t="shared" si="2"/>
        <v>1.2052385933812269E-2</v>
      </c>
      <c r="O34" s="98">
        <f>M34/'סכום נכסי הקרן'!$C$42</f>
        <v>4.4415631454350514E-4</v>
      </c>
    </row>
    <row r="35" spans="2:15" s="152" customFormat="1">
      <c r="B35" s="90" t="s">
        <v>1748</v>
      </c>
      <c r="C35" s="100" t="s">
        <v>1694</v>
      </c>
      <c r="D35" s="87">
        <v>14811160</v>
      </c>
      <c r="E35" s="87" t="s">
        <v>342</v>
      </c>
      <c r="F35" s="87" t="s">
        <v>147</v>
      </c>
      <c r="G35" s="97">
        <v>8.1999999999999993</v>
      </c>
      <c r="H35" s="100" t="s">
        <v>150</v>
      </c>
      <c r="I35" s="101">
        <v>4.2030000000000005E-2</v>
      </c>
      <c r="J35" s="101">
        <v>2.8400000000000002E-2</v>
      </c>
      <c r="K35" s="97">
        <v>144060.03999999998</v>
      </c>
      <c r="L35" s="99">
        <v>112.72</v>
      </c>
      <c r="M35" s="97">
        <v>162.38445999999999</v>
      </c>
      <c r="N35" s="98">
        <f t="shared" si="2"/>
        <v>2.5531037515741013E-3</v>
      </c>
      <c r="O35" s="98">
        <f>M35/'סכום נכסי הקרן'!$C$42</f>
        <v>9.4087358235438054E-5</v>
      </c>
    </row>
    <row r="36" spans="2:15" s="152" customFormat="1">
      <c r="B36" s="90" t="s">
        <v>1749</v>
      </c>
      <c r="C36" s="100" t="s">
        <v>1694</v>
      </c>
      <c r="D36" s="87">
        <v>14760843</v>
      </c>
      <c r="E36" s="87" t="s">
        <v>342</v>
      </c>
      <c r="F36" s="87" t="s">
        <v>147</v>
      </c>
      <c r="G36" s="97">
        <v>6.3500000000000005</v>
      </c>
      <c r="H36" s="100" t="s">
        <v>150</v>
      </c>
      <c r="I36" s="101">
        <v>4.4999999999999998E-2</v>
      </c>
      <c r="J36" s="101">
        <v>1.3800000000000002E-2</v>
      </c>
      <c r="K36" s="97">
        <v>1941551.91</v>
      </c>
      <c r="L36" s="99">
        <v>124.83</v>
      </c>
      <c r="M36" s="97">
        <v>2423.6391899999999</v>
      </c>
      <c r="N36" s="98">
        <f t="shared" si="2"/>
        <v>3.8105877301627358E-2</v>
      </c>
      <c r="O36" s="98">
        <f>M36/'סכום נכסי הקרן'!$C$42</f>
        <v>1.4042834437665828E-3</v>
      </c>
    </row>
    <row r="37" spans="2:15" s="152" customFormat="1">
      <c r="B37" s="90" t="s">
        <v>1750</v>
      </c>
      <c r="C37" s="100" t="s">
        <v>1700</v>
      </c>
      <c r="D37" s="87">
        <v>90145563</v>
      </c>
      <c r="E37" s="87" t="s">
        <v>388</v>
      </c>
      <c r="F37" s="87" t="s">
        <v>147</v>
      </c>
      <c r="G37" s="97">
        <v>6.8600000000000012</v>
      </c>
      <c r="H37" s="100" t="s">
        <v>150</v>
      </c>
      <c r="I37" s="101">
        <v>2.4799999999999999E-2</v>
      </c>
      <c r="J37" s="101">
        <v>2.410000000000001E-2</v>
      </c>
      <c r="K37" s="97">
        <v>4647650.8600000003</v>
      </c>
      <c r="L37" s="99">
        <v>101.02</v>
      </c>
      <c r="M37" s="97">
        <v>4695.0569099999993</v>
      </c>
      <c r="N37" s="98">
        <f t="shared" si="2"/>
        <v>7.3818439343117603E-2</v>
      </c>
      <c r="O37" s="98">
        <f>M37/'סכום נכסי הקרן'!$C$42</f>
        <v>2.7203680784906314E-3</v>
      </c>
    </row>
    <row r="38" spans="2:15" s="152" customFormat="1">
      <c r="B38" s="90" t="s">
        <v>1751</v>
      </c>
      <c r="C38" s="100" t="s">
        <v>1700</v>
      </c>
      <c r="D38" s="87">
        <v>422332</v>
      </c>
      <c r="E38" s="87" t="s">
        <v>388</v>
      </c>
      <c r="F38" s="87" t="s">
        <v>147</v>
      </c>
      <c r="G38" s="97">
        <v>0.24</v>
      </c>
      <c r="H38" s="100" t="s">
        <v>150</v>
      </c>
      <c r="I38" s="101">
        <v>0.02</v>
      </c>
      <c r="J38" s="101">
        <v>1.7699999999999997E-2</v>
      </c>
      <c r="K38" s="97">
        <v>515231.17</v>
      </c>
      <c r="L38" s="99">
        <v>100.07</v>
      </c>
      <c r="M38" s="97">
        <v>515.59184000000005</v>
      </c>
      <c r="N38" s="98">
        <f t="shared" si="2"/>
        <v>8.1064374077728495E-3</v>
      </c>
      <c r="O38" s="98">
        <f>M38/'סכום נכסי הקרן'!$C$42</f>
        <v>2.9873963403486184E-4</v>
      </c>
    </row>
    <row r="39" spans="2:15" s="152" customFormat="1">
      <c r="B39" s="90" t="s">
        <v>1751</v>
      </c>
      <c r="C39" s="100" t="s">
        <v>1700</v>
      </c>
      <c r="D39" s="87">
        <v>439560</v>
      </c>
      <c r="E39" s="87" t="s">
        <v>388</v>
      </c>
      <c r="F39" s="87" t="s">
        <v>147</v>
      </c>
      <c r="G39" s="97">
        <v>0.23999999999999996</v>
      </c>
      <c r="H39" s="100" t="s">
        <v>150</v>
      </c>
      <c r="I39" s="101">
        <v>0.02</v>
      </c>
      <c r="J39" s="101">
        <v>2.18E-2</v>
      </c>
      <c r="K39" s="97">
        <v>542607.72</v>
      </c>
      <c r="L39" s="99">
        <v>99.97</v>
      </c>
      <c r="M39" s="97">
        <v>542.44496000000004</v>
      </c>
      <c r="N39" s="98">
        <f t="shared" si="2"/>
        <v>8.5286379152196175E-3</v>
      </c>
      <c r="O39" s="98">
        <f>M39/'סכום נכסי הקרן'!$C$42</f>
        <v>3.1429862977361181E-4</v>
      </c>
    </row>
    <row r="40" spans="2:15" s="152" customFormat="1">
      <c r="B40" s="90" t="s">
        <v>1752</v>
      </c>
      <c r="C40" s="100" t="s">
        <v>1694</v>
      </c>
      <c r="D40" s="87">
        <v>414968</v>
      </c>
      <c r="E40" s="87" t="s">
        <v>388</v>
      </c>
      <c r="F40" s="87" t="s">
        <v>147</v>
      </c>
      <c r="G40" s="97">
        <v>7.3399999999999981</v>
      </c>
      <c r="H40" s="100" t="s">
        <v>150</v>
      </c>
      <c r="I40" s="101">
        <v>2.5399999999999999E-2</v>
      </c>
      <c r="J40" s="101">
        <v>1.9699999999999999E-2</v>
      </c>
      <c r="K40" s="97">
        <v>812300.05</v>
      </c>
      <c r="L40" s="99">
        <v>104.66</v>
      </c>
      <c r="M40" s="97">
        <v>850.15326000000005</v>
      </c>
      <c r="N40" s="98">
        <f t="shared" si="2"/>
        <v>1.3366608341210437E-2</v>
      </c>
      <c r="O40" s="98">
        <f>M40/'סכום נכסי הקרן'!$C$42</f>
        <v>4.9258823368101548E-4</v>
      </c>
    </row>
    <row r="41" spans="2:15" s="152" customFormat="1">
      <c r="B41" s="90" t="s">
        <v>1753</v>
      </c>
      <c r="C41" s="100" t="s">
        <v>1700</v>
      </c>
      <c r="D41" s="87">
        <v>90145980</v>
      </c>
      <c r="E41" s="87" t="s">
        <v>388</v>
      </c>
      <c r="F41" s="87" t="s">
        <v>148</v>
      </c>
      <c r="G41" s="97">
        <v>6.24</v>
      </c>
      <c r="H41" s="100" t="s">
        <v>150</v>
      </c>
      <c r="I41" s="101">
        <v>2.3599999999999999E-2</v>
      </c>
      <c r="J41" s="101">
        <v>1.8099999999999998E-2</v>
      </c>
      <c r="K41" s="97">
        <v>1625114.65</v>
      </c>
      <c r="L41" s="99">
        <v>104.08</v>
      </c>
      <c r="M41" s="97">
        <v>1691.41941</v>
      </c>
      <c r="N41" s="98">
        <f t="shared" si="2"/>
        <v>2.6593488324906541E-2</v>
      </c>
      <c r="O41" s="98">
        <f>M41/'סכום נכסי הקרן'!$C$42</f>
        <v>9.8002717720059715E-4</v>
      </c>
    </row>
    <row r="42" spans="2:15" s="152" customFormat="1">
      <c r="B42" s="90" t="s">
        <v>1754</v>
      </c>
      <c r="C42" s="100" t="s">
        <v>1694</v>
      </c>
      <c r="D42" s="87">
        <v>4176</v>
      </c>
      <c r="E42" s="87" t="s">
        <v>388</v>
      </c>
      <c r="F42" s="87" t="s">
        <v>147</v>
      </c>
      <c r="G42" s="97">
        <v>1.5899999999999999</v>
      </c>
      <c r="H42" s="100" t="s">
        <v>150</v>
      </c>
      <c r="I42" s="101">
        <v>1E-3</v>
      </c>
      <c r="J42" s="101">
        <v>2.3300000000000001E-2</v>
      </c>
      <c r="K42" s="97">
        <v>97980.46</v>
      </c>
      <c r="L42" s="99">
        <v>102.79</v>
      </c>
      <c r="M42" s="97">
        <v>100.71411000000001</v>
      </c>
      <c r="N42" s="98">
        <f t="shared" si="2"/>
        <v>1.5834863266931253E-3</v>
      </c>
      <c r="O42" s="98">
        <f>M42/'סכום נכסי הקרן'!$C$42</f>
        <v>5.8354873039780501E-5</v>
      </c>
    </row>
    <row r="43" spans="2:15" s="152" customFormat="1">
      <c r="B43" s="90" t="s">
        <v>1754</v>
      </c>
      <c r="C43" s="100" t="s">
        <v>1694</v>
      </c>
      <c r="D43" s="87">
        <v>439284</v>
      </c>
      <c r="E43" s="87" t="s">
        <v>388</v>
      </c>
      <c r="F43" s="87" t="s">
        <v>147</v>
      </c>
      <c r="G43" s="97">
        <v>1.5999999999999999</v>
      </c>
      <c r="H43" s="100" t="s">
        <v>150</v>
      </c>
      <c r="I43" s="101">
        <v>1E-3</v>
      </c>
      <c r="J43" s="101">
        <v>3.8699999999999998E-2</v>
      </c>
      <c r="K43" s="97">
        <v>137700</v>
      </c>
      <c r="L43" s="99">
        <v>99.97</v>
      </c>
      <c r="M43" s="97">
        <v>137.65869000000001</v>
      </c>
      <c r="N43" s="98">
        <f t="shared" si="2"/>
        <v>2.1643506889500157E-3</v>
      </c>
      <c r="O43" s="98">
        <f>M43/'סכום נכסי הקרן'!$C$42</f>
        <v>7.9760972695608407E-5</v>
      </c>
    </row>
    <row r="44" spans="2:15" s="152" customFormat="1">
      <c r="B44" s="90" t="s">
        <v>1755</v>
      </c>
      <c r="C44" s="100" t="s">
        <v>1694</v>
      </c>
      <c r="D44" s="87">
        <v>4260</v>
      </c>
      <c r="E44" s="87" t="s">
        <v>388</v>
      </c>
      <c r="F44" s="87" t="s">
        <v>147</v>
      </c>
      <c r="G44" s="97">
        <v>1.59</v>
      </c>
      <c r="H44" s="100" t="s">
        <v>150</v>
      </c>
      <c r="I44" s="101">
        <v>1E-3</v>
      </c>
      <c r="J44" s="101">
        <v>2.3300000000000001E-2</v>
      </c>
      <c r="K44" s="97">
        <v>184001.87</v>
      </c>
      <c r="L44" s="99">
        <v>102.79</v>
      </c>
      <c r="M44" s="97">
        <v>189.13552999999999</v>
      </c>
      <c r="N44" s="98">
        <f t="shared" si="2"/>
        <v>2.9736997690478261E-3</v>
      </c>
      <c r="O44" s="98">
        <f>M44/'סכום נכסי הקרן'!$C$42</f>
        <v>1.0958722507165674E-4</v>
      </c>
    </row>
    <row r="45" spans="2:15" s="152" customFormat="1">
      <c r="B45" s="90" t="s">
        <v>1755</v>
      </c>
      <c r="C45" s="100" t="s">
        <v>1694</v>
      </c>
      <c r="D45" s="87">
        <v>4280</v>
      </c>
      <c r="E45" s="87" t="s">
        <v>388</v>
      </c>
      <c r="F45" s="87" t="s">
        <v>147</v>
      </c>
      <c r="G45" s="97">
        <v>1.5899999999999999</v>
      </c>
      <c r="H45" s="100" t="s">
        <v>150</v>
      </c>
      <c r="I45" s="101">
        <v>1E-3</v>
      </c>
      <c r="J45" s="101">
        <v>2.3300000000000001E-2</v>
      </c>
      <c r="K45" s="97">
        <v>191350.5</v>
      </c>
      <c r="L45" s="99">
        <v>102.79</v>
      </c>
      <c r="M45" s="97">
        <v>196.68919</v>
      </c>
      <c r="N45" s="98">
        <f t="shared" si="2"/>
        <v>3.0924628433230076E-3</v>
      </c>
      <c r="O45" s="98">
        <f>M45/'סכום נכסי הקרן'!$C$42</f>
        <v>1.1396389950471948E-4</v>
      </c>
    </row>
    <row r="46" spans="2:15" s="152" customFormat="1">
      <c r="B46" s="90" t="s">
        <v>1755</v>
      </c>
      <c r="C46" s="100" t="s">
        <v>1694</v>
      </c>
      <c r="D46" s="87">
        <v>4344</v>
      </c>
      <c r="E46" s="87" t="s">
        <v>388</v>
      </c>
      <c r="F46" s="87" t="s">
        <v>147</v>
      </c>
      <c r="G46" s="97">
        <v>1.5899999999999999</v>
      </c>
      <c r="H46" s="100" t="s">
        <v>150</v>
      </c>
      <c r="I46" s="101">
        <v>1E-3</v>
      </c>
      <c r="J46" s="101">
        <v>2.3300000000000001E-2</v>
      </c>
      <c r="K46" s="97">
        <v>150366.72</v>
      </c>
      <c r="L46" s="99">
        <v>102.79</v>
      </c>
      <c r="M46" s="97">
        <v>154.56193999999999</v>
      </c>
      <c r="N46" s="98">
        <f t="shared" si="2"/>
        <v>2.4301135026379441E-3</v>
      </c>
      <c r="O46" s="98">
        <f>M46/'סכום נכסי הקרן'!$C$42</f>
        <v>8.9554903334618862E-5</v>
      </c>
    </row>
    <row r="47" spans="2:15" s="152" customFormat="1">
      <c r="B47" s="90" t="s">
        <v>1755</v>
      </c>
      <c r="C47" s="100" t="s">
        <v>1694</v>
      </c>
      <c r="D47" s="87">
        <v>4452</v>
      </c>
      <c r="E47" s="87" t="s">
        <v>388</v>
      </c>
      <c r="F47" s="87" t="s">
        <v>147</v>
      </c>
      <c r="G47" s="97">
        <v>1.59</v>
      </c>
      <c r="H47" s="100" t="s">
        <v>150</v>
      </c>
      <c r="I47" s="101">
        <v>1E-3</v>
      </c>
      <c r="J47" s="101">
        <v>2.3599999999999999E-2</v>
      </c>
      <c r="K47" s="97">
        <v>59503.329999999987</v>
      </c>
      <c r="L47" s="99">
        <v>102.75</v>
      </c>
      <c r="M47" s="97">
        <v>61.139669999999995</v>
      </c>
      <c r="N47" s="98">
        <f t="shared" si="2"/>
        <v>9.6127376256941409E-4</v>
      </c>
      <c r="O47" s="98">
        <f>M47/'סכום נכסי הקרן'!$C$42</f>
        <v>3.5425003314273207E-5</v>
      </c>
    </row>
    <row r="48" spans="2:15" s="152" customFormat="1">
      <c r="B48" s="90" t="s">
        <v>1755</v>
      </c>
      <c r="C48" s="100" t="s">
        <v>1694</v>
      </c>
      <c r="D48" s="87">
        <v>4464</v>
      </c>
      <c r="E48" s="87" t="s">
        <v>388</v>
      </c>
      <c r="F48" s="87" t="s">
        <v>147</v>
      </c>
      <c r="G48" s="97">
        <v>1.59</v>
      </c>
      <c r="H48" s="100" t="s">
        <v>150</v>
      </c>
      <c r="I48" s="101">
        <v>1E-3</v>
      </c>
      <c r="J48" s="101">
        <v>2.3300000000000001E-2</v>
      </c>
      <c r="K48" s="97">
        <v>93085.09</v>
      </c>
      <c r="L48" s="99">
        <v>102.79</v>
      </c>
      <c r="M48" s="97">
        <v>95.68216000000001</v>
      </c>
      <c r="N48" s="98">
        <f t="shared" si="2"/>
        <v>1.5043710565328322E-3</v>
      </c>
      <c r="O48" s="98">
        <f>M48/'סכום נכסי הקרן'!$C$42</f>
        <v>5.543930536616929E-5</v>
      </c>
    </row>
    <row r="49" spans="2:15" s="152" customFormat="1">
      <c r="B49" s="90" t="s">
        <v>1755</v>
      </c>
      <c r="C49" s="100" t="s">
        <v>1694</v>
      </c>
      <c r="D49" s="87">
        <v>4495</v>
      </c>
      <c r="E49" s="87" t="s">
        <v>388</v>
      </c>
      <c r="F49" s="87" t="s">
        <v>147</v>
      </c>
      <c r="G49" s="97">
        <v>1.5899999999999996</v>
      </c>
      <c r="H49" s="100" t="s">
        <v>150</v>
      </c>
      <c r="I49" s="101">
        <v>1E-3</v>
      </c>
      <c r="J49" s="101">
        <v>2.3299999999999991E-2</v>
      </c>
      <c r="K49" s="97">
        <v>42103.62</v>
      </c>
      <c r="L49" s="99">
        <v>102.79</v>
      </c>
      <c r="M49" s="97">
        <v>43.278310000000012</v>
      </c>
      <c r="N49" s="98">
        <f t="shared" si="2"/>
        <v>6.8044698133544912E-4</v>
      </c>
      <c r="O49" s="98">
        <f>M49/'סכום נכסי הקרן'!$C$42</f>
        <v>2.5075933108342648E-5</v>
      </c>
    </row>
    <row r="50" spans="2:15" s="152" customFormat="1">
      <c r="B50" s="90" t="s">
        <v>1755</v>
      </c>
      <c r="C50" s="100" t="s">
        <v>1694</v>
      </c>
      <c r="D50" s="87">
        <v>4680</v>
      </c>
      <c r="E50" s="87" t="s">
        <v>388</v>
      </c>
      <c r="F50" s="87" t="s">
        <v>147</v>
      </c>
      <c r="G50" s="97">
        <v>1.59</v>
      </c>
      <c r="H50" s="100" t="s">
        <v>150</v>
      </c>
      <c r="I50" s="101">
        <v>1E-3</v>
      </c>
      <c r="J50" s="101">
        <v>2.6799999999999994E-2</v>
      </c>
      <c r="K50" s="97">
        <v>17960.080000000002</v>
      </c>
      <c r="L50" s="99">
        <v>102.23</v>
      </c>
      <c r="M50" s="97">
        <v>18.360589999999998</v>
      </c>
      <c r="N50" s="98">
        <f t="shared" si="2"/>
        <v>2.886759681937171E-4</v>
      </c>
      <c r="O50" s="98">
        <f>M50/'סכום נכסי הקרן'!$C$42</f>
        <v>1.0638329608288882E-5</v>
      </c>
    </row>
    <row r="51" spans="2:15" s="152" customFormat="1">
      <c r="B51" s="90" t="s">
        <v>1755</v>
      </c>
      <c r="C51" s="100" t="s">
        <v>1694</v>
      </c>
      <c r="D51" s="87">
        <v>4859</v>
      </c>
      <c r="E51" s="87" t="s">
        <v>388</v>
      </c>
      <c r="F51" s="87" t="s">
        <v>147</v>
      </c>
      <c r="G51" s="97">
        <v>1.5899999999999999</v>
      </c>
      <c r="H51" s="100" t="s">
        <v>150</v>
      </c>
      <c r="I51" s="101">
        <v>1E-3</v>
      </c>
      <c r="J51" s="101">
        <v>2.7799999999999998E-2</v>
      </c>
      <c r="K51" s="97">
        <v>188601.29</v>
      </c>
      <c r="L51" s="99">
        <v>102.07</v>
      </c>
      <c r="M51" s="97">
        <v>192.50532000000001</v>
      </c>
      <c r="N51" s="98">
        <f t="shared" si="2"/>
        <v>3.0266815844938173E-3</v>
      </c>
      <c r="O51" s="98">
        <f>M51/'סכום נכסי הקרן'!$C$42</f>
        <v>1.1153971879493666E-4</v>
      </c>
    </row>
    <row r="52" spans="2:15" s="152" customFormat="1">
      <c r="B52" s="90" t="s">
        <v>1756</v>
      </c>
      <c r="C52" s="100" t="s">
        <v>1700</v>
      </c>
      <c r="D52" s="87">
        <v>90143221</v>
      </c>
      <c r="E52" s="87" t="s">
        <v>388</v>
      </c>
      <c r="F52" s="87" t="s">
        <v>148</v>
      </c>
      <c r="G52" s="97">
        <v>6.4099999999999993</v>
      </c>
      <c r="H52" s="100" t="s">
        <v>150</v>
      </c>
      <c r="I52" s="101">
        <v>2.3269999999999999E-2</v>
      </c>
      <c r="J52" s="101">
        <v>2.3200000000000002E-2</v>
      </c>
      <c r="K52" s="97">
        <v>1476592.9</v>
      </c>
      <c r="L52" s="99">
        <v>100.91</v>
      </c>
      <c r="M52" s="97">
        <v>1490.02982</v>
      </c>
      <c r="N52" s="98">
        <f t="shared" si="2"/>
        <v>2.3427123035044628E-2</v>
      </c>
      <c r="O52" s="98">
        <f>M52/'סכום נכסי הקרן'!$C$42</f>
        <v>8.633398137717444E-4</v>
      </c>
    </row>
    <row r="53" spans="2:15" s="152" customFormat="1">
      <c r="B53" s="90" t="s">
        <v>1757</v>
      </c>
      <c r="C53" s="100" t="s">
        <v>1700</v>
      </c>
      <c r="D53" s="87">
        <v>95350502</v>
      </c>
      <c r="E53" s="87" t="s">
        <v>388</v>
      </c>
      <c r="F53" s="87" t="s">
        <v>147</v>
      </c>
      <c r="G53" s="97">
        <v>7.4200000000000008</v>
      </c>
      <c r="H53" s="100" t="s">
        <v>150</v>
      </c>
      <c r="I53" s="101">
        <v>5.3499999999999999E-2</v>
      </c>
      <c r="J53" s="101">
        <v>2.9600000000000005E-2</v>
      </c>
      <c r="K53" s="97">
        <v>37958.47</v>
      </c>
      <c r="L53" s="99">
        <v>118.62</v>
      </c>
      <c r="M53" s="97">
        <v>45.026339999999998</v>
      </c>
      <c r="N53" s="98">
        <f t="shared" si="2"/>
        <v>7.0793053456993992E-4</v>
      </c>
      <c r="O53" s="98">
        <f>M53/'סכום נכסי הקרן'!$C$42</f>
        <v>2.6088761089642652E-5</v>
      </c>
    </row>
    <row r="54" spans="2:15" s="152" customFormat="1">
      <c r="B54" s="90" t="s">
        <v>1757</v>
      </c>
      <c r="C54" s="100" t="s">
        <v>1700</v>
      </c>
      <c r="D54" s="87">
        <v>95350101</v>
      </c>
      <c r="E54" s="87" t="s">
        <v>388</v>
      </c>
      <c r="F54" s="87" t="s">
        <v>146</v>
      </c>
      <c r="G54" s="97">
        <v>7.65</v>
      </c>
      <c r="H54" s="100" t="s">
        <v>150</v>
      </c>
      <c r="I54" s="101">
        <v>5.3499999999999999E-2</v>
      </c>
      <c r="J54" s="101">
        <v>1.8100000000000002E-2</v>
      </c>
      <c r="K54" s="97">
        <v>188523.04</v>
      </c>
      <c r="L54" s="99">
        <v>130.18</v>
      </c>
      <c r="M54" s="97">
        <v>245.41929999999999</v>
      </c>
      <c r="N54" s="98">
        <f t="shared" si="2"/>
        <v>3.8586262228460151E-3</v>
      </c>
      <c r="O54" s="98">
        <f>M54/'סכום נכסי הקרן'!$C$42</f>
        <v>1.421986660360877E-4</v>
      </c>
    </row>
    <row r="55" spans="2:15" s="152" customFormat="1">
      <c r="B55" s="90" t="s">
        <v>1757</v>
      </c>
      <c r="C55" s="100" t="s">
        <v>1700</v>
      </c>
      <c r="D55" s="87">
        <v>95350102</v>
      </c>
      <c r="E55" s="87" t="s">
        <v>388</v>
      </c>
      <c r="F55" s="87" t="s">
        <v>147</v>
      </c>
      <c r="G55" s="97">
        <v>7.419999999999999</v>
      </c>
      <c r="H55" s="100" t="s">
        <v>150</v>
      </c>
      <c r="I55" s="101">
        <v>5.3499999999999999E-2</v>
      </c>
      <c r="J55" s="101">
        <v>2.9600000000000001E-2</v>
      </c>
      <c r="K55" s="97">
        <v>29706.63</v>
      </c>
      <c r="L55" s="99">
        <v>118.62</v>
      </c>
      <c r="M55" s="97">
        <v>35.238010000000003</v>
      </c>
      <c r="N55" s="98">
        <f t="shared" si="2"/>
        <v>5.5403266746710685E-4</v>
      </c>
      <c r="O55" s="98">
        <f>M55/'סכום נכסי הקרן'!$C$42</f>
        <v>2.0417294058642983E-5</v>
      </c>
    </row>
    <row r="56" spans="2:15" s="152" customFormat="1">
      <c r="B56" s="90" t="s">
        <v>1757</v>
      </c>
      <c r="C56" s="100" t="s">
        <v>1700</v>
      </c>
      <c r="D56" s="87">
        <v>95350202</v>
      </c>
      <c r="E56" s="87" t="s">
        <v>388</v>
      </c>
      <c r="F56" s="87" t="s">
        <v>147</v>
      </c>
      <c r="G56" s="97">
        <v>7.4200000000000008</v>
      </c>
      <c r="H56" s="100" t="s">
        <v>150</v>
      </c>
      <c r="I56" s="101">
        <v>5.3499999999999999E-2</v>
      </c>
      <c r="J56" s="101">
        <v>2.9600000000000005E-2</v>
      </c>
      <c r="K56" s="97">
        <v>37958.47</v>
      </c>
      <c r="L56" s="99">
        <v>118.62</v>
      </c>
      <c r="M56" s="97">
        <v>45.026339999999998</v>
      </c>
      <c r="N56" s="98">
        <f t="shared" si="2"/>
        <v>7.0793053456993992E-4</v>
      </c>
      <c r="O56" s="98">
        <f>M56/'סכום נכסי הקרן'!$C$42</f>
        <v>2.6088761089642652E-5</v>
      </c>
    </row>
    <row r="57" spans="2:15" s="152" customFormat="1">
      <c r="B57" s="90" t="s">
        <v>1757</v>
      </c>
      <c r="C57" s="100" t="s">
        <v>1700</v>
      </c>
      <c r="D57" s="87">
        <v>95350201</v>
      </c>
      <c r="E57" s="87" t="s">
        <v>388</v>
      </c>
      <c r="F57" s="87" t="s">
        <v>146</v>
      </c>
      <c r="G57" s="97">
        <v>7.65</v>
      </c>
      <c r="H57" s="100" t="s">
        <v>150</v>
      </c>
      <c r="I57" s="101">
        <v>5.3499999999999999E-2</v>
      </c>
      <c r="J57" s="101">
        <v>1.8100000000000002E-2</v>
      </c>
      <c r="K57" s="97">
        <v>200305.72</v>
      </c>
      <c r="L57" s="99">
        <v>130.18</v>
      </c>
      <c r="M57" s="97">
        <v>260.75797</v>
      </c>
      <c r="N57" s="98">
        <f t="shared" si="2"/>
        <v>4.0997897918301236E-3</v>
      </c>
      <c r="O57" s="98">
        <f>M57/'סכום נכסי הקרן'!$C$42</f>
        <v>1.510860616596909E-4</v>
      </c>
    </row>
    <row r="58" spans="2:15" s="152" customFormat="1">
      <c r="B58" s="90" t="s">
        <v>1757</v>
      </c>
      <c r="C58" s="100" t="s">
        <v>1700</v>
      </c>
      <c r="D58" s="87">
        <v>95350301</v>
      </c>
      <c r="E58" s="87" t="s">
        <v>388</v>
      </c>
      <c r="F58" s="87" t="s">
        <v>146</v>
      </c>
      <c r="G58" s="97">
        <v>7.65</v>
      </c>
      <c r="H58" s="100" t="s">
        <v>150</v>
      </c>
      <c r="I58" s="101">
        <v>5.3499999999999999E-2</v>
      </c>
      <c r="J58" s="101">
        <v>1.8500000000000003E-2</v>
      </c>
      <c r="K58" s="97">
        <v>252356.34000000003</v>
      </c>
      <c r="L58" s="99">
        <v>129.86000000000001</v>
      </c>
      <c r="M58" s="97">
        <v>327.70994000000002</v>
      </c>
      <c r="N58" s="98">
        <f t="shared" si="2"/>
        <v>5.1524479450935374E-3</v>
      </c>
      <c r="O58" s="98">
        <f>M58/'סכום נכסי הקרן'!$C$42</f>
        <v>1.898787760977492E-4</v>
      </c>
    </row>
    <row r="59" spans="2:15" s="152" customFormat="1">
      <c r="B59" s="90" t="s">
        <v>1757</v>
      </c>
      <c r="C59" s="100" t="s">
        <v>1700</v>
      </c>
      <c r="D59" s="87">
        <v>95350302</v>
      </c>
      <c r="E59" s="87" t="s">
        <v>388</v>
      </c>
      <c r="F59" s="87" t="s">
        <v>147</v>
      </c>
      <c r="G59" s="97">
        <v>7.419999999999999</v>
      </c>
      <c r="H59" s="100" t="s">
        <v>150</v>
      </c>
      <c r="I59" s="101">
        <v>5.3499999999999999E-2</v>
      </c>
      <c r="J59" s="101">
        <v>2.9599999999999994E-2</v>
      </c>
      <c r="K59" s="97">
        <v>44559.97</v>
      </c>
      <c r="L59" s="99">
        <v>118.62</v>
      </c>
      <c r="M59" s="97">
        <v>52.857030000000009</v>
      </c>
      <c r="N59" s="98">
        <f t="shared" si="2"/>
        <v>8.310492370394608E-4</v>
      </c>
      <c r="O59" s="98">
        <f>M59/'סכום נכסי הקרן'!$C$42</f>
        <v>3.0625949779130939E-5</v>
      </c>
    </row>
    <row r="60" spans="2:15" s="152" customFormat="1">
      <c r="B60" s="90" t="s">
        <v>1757</v>
      </c>
      <c r="C60" s="100" t="s">
        <v>1700</v>
      </c>
      <c r="D60" s="87">
        <v>95350401</v>
      </c>
      <c r="E60" s="87" t="s">
        <v>388</v>
      </c>
      <c r="F60" s="87" t="s">
        <v>146</v>
      </c>
      <c r="G60" s="97">
        <v>7.6499999999999986</v>
      </c>
      <c r="H60" s="100" t="s">
        <v>150</v>
      </c>
      <c r="I60" s="101">
        <v>5.3499999999999999E-2</v>
      </c>
      <c r="J60" s="101">
        <v>1.8499999999999996E-2</v>
      </c>
      <c r="K60" s="97">
        <v>181782.11</v>
      </c>
      <c r="L60" s="99">
        <v>129.86000000000001</v>
      </c>
      <c r="M60" s="97">
        <v>236.06224000000006</v>
      </c>
      <c r="N60" s="98">
        <f t="shared" si="2"/>
        <v>3.7115090357105972E-3</v>
      </c>
      <c r="O60" s="98">
        <f>M60/'סכום נכסי הקרן'!$C$42</f>
        <v>1.367770816292394E-4</v>
      </c>
    </row>
    <row r="61" spans="2:15" s="152" customFormat="1">
      <c r="B61" s="90" t="s">
        <v>1757</v>
      </c>
      <c r="C61" s="100" t="s">
        <v>1700</v>
      </c>
      <c r="D61" s="87">
        <v>95350402</v>
      </c>
      <c r="E61" s="87" t="s">
        <v>388</v>
      </c>
      <c r="F61" s="87" t="s">
        <v>147</v>
      </c>
      <c r="G61" s="97">
        <v>7.4200000000000008</v>
      </c>
      <c r="H61" s="100" t="s">
        <v>150</v>
      </c>
      <c r="I61" s="101">
        <v>5.3499999999999999E-2</v>
      </c>
      <c r="J61" s="101">
        <v>2.9600000000000001E-2</v>
      </c>
      <c r="K61" s="97">
        <v>36308.119999999995</v>
      </c>
      <c r="L61" s="99">
        <v>118.62</v>
      </c>
      <c r="M61" s="97">
        <v>43.0687</v>
      </c>
      <c r="N61" s="98">
        <f t="shared" si="2"/>
        <v>6.7715136993662752E-4</v>
      </c>
      <c r="O61" s="98">
        <f>M61/'סכום נכסי הקרן'!$C$42</f>
        <v>2.4954482748131263E-5</v>
      </c>
    </row>
    <row r="62" spans="2:15" s="152" customFormat="1">
      <c r="B62" s="90" t="s">
        <v>1757</v>
      </c>
      <c r="C62" s="100" t="s">
        <v>1700</v>
      </c>
      <c r="D62" s="87">
        <v>95350501</v>
      </c>
      <c r="E62" s="87" t="s">
        <v>388</v>
      </c>
      <c r="F62" s="87" t="s">
        <v>146</v>
      </c>
      <c r="G62" s="97">
        <v>7.65</v>
      </c>
      <c r="H62" s="100" t="s">
        <v>150</v>
      </c>
      <c r="I62" s="101">
        <v>5.3499999999999999E-2</v>
      </c>
      <c r="J62" s="101">
        <v>1.8500000000000003E-2</v>
      </c>
      <c r="K62" s="97">
        <v>218316.74</v>
      </c>
      <c r="L62" s="99">
        <v>129.86000000000001</v>
      </c>
      <c r="M62" s="97">
        <v>283.50610999999998</v>
      </c>
      <c r="N62" s="98">
        <f t="shared" si="2"/>
        <v>4.4574493953127032E-3</v>
      </c>
      <c r="O62" s="98">
        <f>M62/'סכום נכסי הקרן'!$C$42</f>
        <v>1.6426658643016399E-4</v>
      </c>
    </row>
    <row r="63" spans="2:15" s="152" customFormat="1">
      <c r="B63" s="90" t="s">
        <v>1758</v>
      </c>
      <c r="C63" s="100" t="s">
        <v>1694</v>
      </c>
      <c r="D63" s="87">
        <v>4069</v>
      </c>
      <c r="E63" s="87" t="s">
        <v>481</v>
      </c>
      <c r="F63" s="87" t="s">
        <v>146</v>
      </c>
      <c r="G63" s="97">
        <v>6.879999999999999</v>
      </c>
      <c r="H63" s="100" t="s">
        <v>150</v>
      </c>
      <c r="I63" s="101">
        <v>2.9779E-2</v>
      </c>
      <c r="J63" s="101">
        <v>1.8800000000000001E-2</v>
      </c>
      <c r="K63" s="97">
        <v>762731.98</v>
      </c>
      <c r="L63" s="99">
        <v>107.67</v>
      </c>
      <c r="M63" s="97">
        <v>821.23352</v>
      </c>
      <c r="N63" s="98">
        <f t="shared" si="2"/>
        <v>1.2911915221631459E-2</v>
      </c>
      <c r="O63" s="98">
        <f>M63/'סכום נכסי הקרן'!$C$42</f>
        <v>4.7583181537931514E-4</v>
      </c>
    </row>
    <row r="64" spans="2:15" s="152" customFormat="1">
      <c r="B64" s="90" t="s">
        <v>1759</v>
      </c>
      <c r="C64" s="100" t="s">
        <v>1700</v>
      </c>
      <c r="D64" s="87">
        <v>90135669</v>
      </c>
      <c r="E64" s="87" t="s">
        <v>481</v>
      </c>
      <c r="F64" s="87" t="s">
        <v>147</v>
      </c>
      <c r="G64" s="97">
        <v>0.73</v>
      </c>
      <c r="H64" s="100" t="s">
        <v>150</v>
      </c>
      <c r="I64" s="101">
        <v>3.4000000000000002E-2</v>
      </c>
      <c r="J64" s="101">
        <v>3.0799999999999998E-2</v>
      </c>
      <c r="K64" s="97">
        <v>30109.33</v>
      </c>
      <c r="L64" s="99">
        <v>100.28</v>
      </c>
      <c r="M64" s="97">
        <v>30.193630000000002</v>
      </c>
      <c r="N64" s="98">
        <f t="shared" si="2"/>
        <v>4.7472196555409512E-4</v>
      </c>
      <c r="O64" s="98">
        <f>M64/'סכום נכסי הקרן'!$C$42</f>
        <v>1.7494524305086027E-5</v>
      </c>
    </row>
    <row r="65" spans="2:15" s="152" customFormat="1">
      <c r="B65" s="90" t="s">
        <v>1759</v>
      </c>
      <c r="C65" s="100" t="s">
        <v>1700</v>
      </c>
      <c r="D65" s="87">
        <v>4991</v>
      </c>
      <c r="E65" s="87" t="s">
        <v>481</v>
      </c>
      <c r="F65" s="87" t="s">
        <v>147</v>
      </c>
      <c r="G65" s="97">
        <v>0.73</v>
      </c>
      <c r="H65" s="100" t="s">
        <v>150</v>
      </c>
      <c r="I65" s="101">
        <v>3.4000000000000002E-2</v>
      </c>
      <c r="J65" s="101">
        <v>3.0800000000000001E-2</v>
      </c>
      <c r="K65" s="97">
        <v>29536.1</v>
      </c>
      <c r="L65" s="99">
        <v>100.28</v>
      </c>
      <c r="M65" s="97">
        <v>29.618790000000001</v>
      </c>
      <c r="N65" s="98">
        <f t="shared" si="2"/>
        <v>4.6568399381372749E-4</v>
      </c>
      <c r="O65" s="98">
        <f>M65/'סכום נכסי הקרן'!$C$42</f>
        <v>1.7161455629622505E-5</v>
      </c>
    </row>
    <row r="66" spans="2:15" s="152" customFormat="1">
      <c r="B66" s="90" t="s">
        <v>1759</v>
      </c>
      <c r="C66" s="100" t="s">
        <v>1700</v>
      </c>
      <c r="D66" s="87">
        <v>90135664</v>
      </c>
      <c r="E66" s="87" t="s">
        <v>481</v>
      </c>
      <c r="F66" s="87" t="s">
        <v>147</v>
      </c>
      <c r="G66" s="97">
        <v>2.66</v>
      </c>
      <c r="H66" s="100" t="s">
        <v>150</v>
      </c>
      <c r="I66" s="101">
        <v>4.4000000000000004E-2</v>
      </c>
      <c r="J66" s="101">
        <v>4.0399999999999998E-2</v>
      </c>
      <c r="K66" s="97">
        <v>98533.6</v>
      </c>
      <c r="L66" s="99">
        <v>101.17</v>
      </c>
      <c r="M66" s="97">
        <v>99.686440000000005</v>
      </c>
      <c r="N66" s="98">
        <f t="shared" si="2"/>
        <v>1.5673286960160263E-3</v>
      </c>
      <c r="O66" s="98">
        <f>M66/'סכום נכסי הקרן'!$C$42</f>
        <v>5.7759429636896921E-5</v>
      </c>
    </row>
    <row r="67" spans="2:15" s="152" customFormat="1">
      <c r="B67" s="90" t="s">
        <v>1759</v>
      </c>
      <c r="C67" s="100" t="s">
        <v>1700</v>
      </c>
      <c r="D67" s="87">
        <v>90135667</v>
      </c>
      <c r="E67" s="87" t="s">
        <v>481</v>
      </c>
      <c r="F67" s="87" t="s">
        <v>147</v>
      </c>
      <c r="G67" s="97">
        <v>2.7899999999999996</v>
      </c>
      <c r="H67" s="100" t="s">
        <v>150</v>
      </c>
      <c r="I67" s="101">
        <v>4.4500000000000005E-2</v>
      </c>
      <c r="J67" s="101">
        <v>4.0600000000000004E-2</v>
      </c>
      <c r="K67" s="97">
        <v>54740.89</v>
      </c>
      <c r="L67" s="99">
        <v>101.24</v>
      </c>
      <c r="M67" s="97">
        <v>55.41968</v>
      </c>
      <c r="N67" s="98">
        <f t="shared" si="2"/>
        <v>8.7134072385397097E-4</v>
      </c>
      <c r="O67" s="98">
        <f>M67/'סכום נכסי הקרן'!$C$42</f>
        <v>3.2110777628926695E-5</v>
      </c>
    </row>
    <row r="68" spans="2:15" s="152" customFormat="1">
      <c r="B68" s="90" t="s">
        <v>1759</v>
      </c>
      <c r="C68" s="100" t="s">
        <v>1700</v>
      </c>
      <c r="D68" s="87">
        <v>4985</v>
      </c>
      <c r="E68" s="87" t="s">
        <v>481</v>
      </c>
      <c r="F68" s="87" t="s">
        <v>147</v>
      </c>
      <c r="G68" s="97">
        <v>2.79</v>
      </c>
      <c r="H68" s="100" t="s">
        <v>150</v>
      </c>
      <c r="I68" s="101">
        <v>4.4500000000000005E-2</v>
      </c>
      <c r="J68" s="101">
        <v>4.0600000000000004E-2</v>
      </c>
      <c r="K68" s="97">
        <v>62673.21</v>
      </c>
      <c r="L68" s="99">
        <v>101.24</v>
      </c>
      <c r="M68" s="97">
        <v>63.45035</v>
      </c>
      <c r="N68" s="98">
        <f t="shared" si="2"/>
        <v>9.9760362921236289E-4</v>
      </c>
      <c r="O68" s="98">
        <f>M68/'סכום נכסי הקרן'!$C$42</f>
        <v>3.676383694975447E-5</v>
      </c>
    </row>
    <row r="69" spans="2:15" s="152" customFormat="1">
      <c r="B69" s="90" t="s">
        <v>1759</v>
      </c>
      <c r="C69" s="100" t="s">
        <v>1700</v>
      </c>
      <c r="D69" s="87">
        <v>90135668</v>
      </c>
      <c r="E69" s="87" t="s">
        <v>481</v>
      </c>
      <c r="F69" s="87" t="s">
        <v>147</v>
      </c>
      <c r="G69" s="97">
        <v>0.73</v>
      </c>
      <c r="H69" s="100" t="s">
        <v>150</v>
      </c>
      <c r="I69" s="101">
        <v>3.4500000000000003E-2</v>
      </c>
      <c r="J69" s="101">
        <v>2.9099999999999997E-2</v>
      </c>
      <c r="K69" s="97">
        <v>52252.639999999999</v>
      </c>
      <c r="L69" s="99">
        <v>100.44</v>
      </c>
      <c r="M69" s="97">
        <v>52.482550000000003</v>
      </c>
      <c r="N69" s="98">
        <f t="shared" si="2"/>
        <v>8.2516144277091144E-4</v>
      </c>
      <c r="O69" s="98">
        <f>M69/'סכום נכסי הקרן'!$C$42</f>
        <v>3.0408971911224079E-5</v>
      </c>
    </row>
    <row r="70" spans="2:15" s="152" customFormat="1">
      <c r="B70" s="90" t="s">
        <v>1759</v>
      </c>
      <c r="C70" s="100" t="s">
        <v>1700</v>
      </c>
      <c r="D70" s="87">
        <v>4984</v>
      </c>
      <c r="E70" s="87" t="s">
        <v>481</v>
      </c>
      <c r="F70" s="87" t="s">
        <v>147</v>
      </c>
      <c r="G70" s="97">
        <v>0.72999999999999987</v>
      </c>
      <c r="H70" s="100" t="s">
        <v>150</v>
      </c>
      <c r="I70" s="101">
        <v>3.4500000000000003E-2</v>
      </c>
      <c r="J70" s="101">
        <v>2.9100000000000001E-2</v>
      </c>
      <c r="K70" s="97">
        <v>51278.07</v>
      </c>
      <c r="L70" s="99">
        <v>100.44</v>
      </c>
      <c r="M70" s="97">
        <v>51.503689999999999</v>
      </c>
      <c r="N70" s="98">
        <f t="shared" si="2"/>
        <v>8.0977123155078715E-4</v>
      </c>
      <c r="O70" s="98">
        <f>M70/'סכום נכסי הקרן'!$C$42</f>
        <v>2.9841809564024468E-5</v>
      </c>
    </row>
    <row r="71" spans="2:15" s="152" customFormat="1">
      <c r="B71" s="90" t="s">
        <v>1759</v>
      </c>
      <c r="C71" s="100" t="s">
        <v>1700</v>
      </c>
      <c r="D71" s="87">
        <v>4987</v>
      </c>
      <c r="E71" s="87" t="s">
        <v>481</v>
      </c>
      <c r="F71" s="87" t="s">
        <v>147</v>
      </c>
      <c r="G71" s="97">
        <v>3.4800000000000009</v>
      </c>
      <c r="H71" s="100" t="s">
        <v>150</v>
      </c>
      <c r="I71" s="101">
        <v>3.4000000000000002E-2</v>
      </c>
      <c r="J71" s="101">
        <v>3.2599999999999997E-2</v>
      </c>
      <c r="K71" s="97">
        <v>218432.81</v>
      </c>
      <c r="L71" s="99">
        <v>101.31</v>
      </c>
      <c r="M71" s="97">
        <v>221.29427999999999</v>
      </c>
      <c r="N71" s="98">
        <f t="shared" si="2"/>
        <v>3.4793185041837723E-3</v>
      </c>
      <c r="O71" s="98">
        <f>M71/'סכום נכסי הקרן'!$C$42</f>
        <v>1.2822036171326575E-4</v>
      </c>
    </row>
    <row r="72" spans="2:15" s="152" customFormat="1">
      <c r="B72" s="90" t="s">
        <v>1759</v>
      </c>
      <c r="C72" s="100" t="s">
        <v>1700</v>
      </c>
      <c r="D72" s="87">
        <v>90135663</v>
      </c>
      <c r="E72" s="87" t="s">
        <v>481</v>
      </c>
      <c r="F72" s="87" t="s">
        <v>147</v>
      </c>
      <c r="G72" s="97">
        <v>3.4800000000000009</v>
      </c>
      <c r="H72" s="100" t="s">
        <v>150</v>
      </c>
      <c r="I72" s="101">
        <v>3.4000000000000002E-2</v>
      </c>
      <c r="J72" s="101">
        <v>3.2600000000000004E-2</v>
      </c>
      <c r="K72" s="97">
        <v>198613.67</v>
      </c>
      <c r="L72" s="99">
        <v>101.31</v>
      </c>
      <c r="M72" s="97">
        <v>201.21548999999999</v>
      </c>
      <c r="N72" s="98">
        <f t="shared" si="2"/>
        <v>3.1636279875169155E-3</v>
      </c>
      <c r="O72" s="98">
        <f>M72/'סכום נכסי הקרן'!$C$42</f>
        <v>1.1658648795672445E-4</v>
      </c>
    </row>
    <row r="73" spans="2:15" s="152" customFormat="1">
      <c r="B73" s="90" t="s">
        <v>1759</v>
      </c>
      <c r="C73" s="100" t="s">
        <v>1700</v>
      </c>
      <c r="D73" s="87">
        <v>90135666</v>
      </c>
      <c r="E73" s="87" t="s">
        <v>481</v>
      </c>
      <c r="F73" s="87" t="s">
        <v>147</v>
      </c>
      <c r="G73" s="97">
        <v>2.66</v>
      </c>
      <c r="H73" s="100" t="s">
        <v>150</v>
      </c>
      <c r="I73" s="101">
        <v>4.4000000000000004E-2</v>
      </c>
      <c r="J73" s="101">
        <v>4.0399999999999991E-2</v>
      </c>
      <c r="K73" s="97">
        <v>43792.68</v>
      </c>
      <c r="L73" s="99">
        <v>101.17</v>
      </c>
      <c r="M73" s="97">
        <v>44.305059999999997</v>
      </c>
      <c r="N73" s="98">
        <f t="shared" si="2"/>
        <v>6.9659014723278106E-4</v>
      </c>
      <c r="O73" s="98">
        <f>M73/'סכום נכסי הקרן'!$C$42</f>
        <v>2.5670843453016238E-5</v>
      </c>
    </row>
    <row r="74" spans="2:15" s="152" customFormat="1">
      <c r="B74" s="90" t="s">
        <v>1759</v>
      </c>
      <c r="C74" s="100" t="s">
        <v>1700</v>
      </c>
      <c r="D74" s="87">
        <v>4983</v>
      </c>
      <c r="E74" s="87" t="s">
        <v>481</v>
      </c>
      <c r="F74" s="87" t="s">
        <v>147</v>
      </c>
      <c r="G74" s="97">
        <v>2.66</v>
      </c>
      <c r="H74" s="100" t="s">
        <v>150</v>
      </c>
      <c r="I74" s="101">
        <v>4.4000000000000004E-2</v>
      </c>
      <c r="J74" s="101">
        <v>4.0399999999999998E-2</v>
      </c>
      <c r="K74" s="97">
        <v>52318.5</v>
      </c>
      <c r="L74" s="99">
        <v>101.17</v>
      </c>
      <c r="M74" s="97">
        <v>52.930620000000005</v>
      </c>
      <c r="N74" s="98">
        <f t="shared" si="2"/>
        <v>8.3220626219493649E-4</v>
      </c>
      <c r="O74" s="98">
        <f>M74/'סכום נכסי הקרן'!$C$42</f>
        <v>3.0668588641818576E-5</v>
      </c>
    </row>
    <row r="75" spans="2:15" s="152" customFormat="1">
      <c r="B75" s="90" t="s">
        <v>1759</v>
      </c>
      <c r="C75" s="100" t="s">
        <v>1700</v>
      </c>
      <c r="D75" s="87">
        <v>90135662</v>
      </c>
      <c r="E75" s="87" t="s">
        <v>481</v>
      </c>
      <c r="F75" s="87" t="s">
        <v>147</v>
      </c>
      <c r="G75" s="97">
        <v>0.40999999999999992</v>
      </c>
      <c r="H75" s="100" t="s">
        <v>150</v>
      </c>
      <c r="I75" s="101">
        <v>0.03</v>
      </c>
      <c r="J75" s="101">
        <v>3.4599999999999999E-2</v>
      </c>
      <c r="K75" s="97">
        <v>69670.209999999992</v>
      </c>
      <c r="L75" s="99">
        <v>102.72</v>
      </c>
      <c r="M75" s="97">
        <v>71.565240000000003</v>
      </c>
      <c r="N75" s="98">
        <f t="shared" si="2"/>
        <v>1.1251906908228838E-3</v>
      </c>
      <c r="O75" s="98">
        <f>M75/'סכום נכסי הקרן'!$C$42</f>
        <v>4.1465694273239576E-5</v>
      </c>
    </row>
    <row r="76" spans="2:15" s="152" customFormat="1">
      <c r="B76" s="90" t="s">
        <v>1759</v>
      </c>
      <c r="C76" s="100" t="s">
        <v>1700</v>
      </c>
      <c r="D76" s="87">
        <v>90135661</v>
      </c>
      <c r="E76" s="87" t="s">
        <v>481</v>
      </c>
      <c r="F76" s="87" t="s">
        <v>147</v>
      </c>
      <c r="G76" s="97">
        <v>3.8600000000000003</v>
      </c>
      <c r="H76" s="100" t="s">
        <v>150</v>
      </c>
      <c r="I76" s="101">
        <v>3.5000000000000003E-2</v>
      </c>
      <c r="J76" s="101">
        <v>3.2799999999999996E-2</v>
      </c>
      <c r="K76" s="97">
        <v>69670.209999999992</v>
      </c>
      <c r="L76" s="99">
        <v>106.64</v>
      </c>
      <c r="M76" s="97">
        <v>74.296309999999991</v>
      </c>
      <c r="N76" s="98">
        <f t="shared" si="2"/>
        <v>1.1681301756899176E-3</v>
      </c>
      <c r="O76" s="98">
        <f>M76/'סכום נכסי הקרן'!$C$42</f>
        <v>4.304810654012803E-5</v>
      </c>
    </row>
    <row r="77" spans="2:15" s="152" customFormat="1">
      <c r="B77" s="90" t="s">
        <v>1759</v>
      </c>
      <c r="C77" s="100" t="s">
        <v>1700</v>
      </c>
      <c r="D77" s="87">
        <v>4988</v>
      </c>
      <c r="E77" s="87" t="s">
        <v>481</v>
      </c>
      <c r="F77" s="87" t="s">
        <v>147</v>
      </c>
      <c r="G77" s="97">
        <v>0.41</v>
      </c>
      <c r="H77" s="100" t="s">
        <v>150</v>
      </c>
      <c r="I77" s="101">
        <v>0.03</v>
      </c>
      <c r="J77" s="101">
        <v>3.4599999999999999E-2</v>
      </c>
      <c r="K77" s="97">
        <v>68370.76999999999</v>
      </c>
      <c r="L77" s="99">
        <v>102.72</v>
      </c>
      <c r="M77" s="97">
        <v>70.230469999999997</v>
      </c>
      <c r="N77" s="98">
        <f t="shared" si="2"/>
        <v>1.1042046537692854E-3</v>
      </c>
      <c r="O77" s="98">
        <f>M77/'סכום נכסי הקרן'!$C$42</f>
        <v>4.0692313722219389E-5</v>
      </c>
    </row>
    <row r="78" spans="2:15" s="152" customFormat="1">
      <c r="B78" s="90" t="s">
        <v>1759</v>
      </c>
      <c r="C78" s="100" t="s">
        <v>1700</v>
      </c>
      <c r="D78" s="87">
        <v>4989</v>
      </c>
      <c r="E78" s="87" t="s">
        <v>481</v>
      </c>
      <c r="F78" s="87" t="s">
        <v>147</v>
      </c>
      <c r="G78" s="97">
        <v>3.86</v>
      </c>
      <c r="H78" s="100" t="s">
        <v>150</v>
      </c>
      <c r="I78" s="101">
        <v>3.5000000000000003E-2</v>
      </c>
      <c r="J78" s="101">
        <v>3.2799999999999996E-2</v>
      </c>
      <c r="K78" s="97">
        <v>68370.76999999999</v>
      </c>
      <c r="L78" s="99">
        <v>106.64</v>
      </c>
      <c r="M78" s="97">
        <v>72.910600000000002</v>
      </c>
      <c r="N78" s="98">
        <f t="shared" si="2"/>
        <v>1.1463432300696673E-3</v>
      </c>
      <c r="O78" s="98">
        <f>M78/'סכום נכסי הקרן'!$C$42</f>
        <v>4.2245210787785548E-5</v>
      </c>
    </row>
    <row r="79" spans="2:15" s="152" customFormat="1">
      <c r="B79" s="90" t="s">
        <v>1759</v>
      </c>
      <c r="C79" s="100" t="s">
        <v>1700</v>
      </c>
      <c r="D79" s="87">
        <v>90135670</v>
      </c>
      <c r="E79" s="87" t="s">
        <v>481</v>
      </c>
      <c r="F79" s="87" t="s">
        <v>147</v>
      </c>
      <c r="G79" s="97">
        <v>0.48</v>
      </c>
      <c r="H79" s="100" t="s">
        <v>150</v>
      </c>
      <c r="I79" s="101">
        <v>2.9500000000000002E-2</v>
      </c>
      <c r="J79" s="101">
        <v>2.2099999999999998E-2</v>
      </c>
      <c r="K79" s="97">
        <v>119832.75</v>
      </c>
      <c r="L79" s="99">
        <v>100.4</v>
      </c>
      <c r="M79" s="97">
        <v>120.31208000000001</v>
      </c>
      <c r="N79" s="98">
        <f t="shared" si="2"/>
        <v>1.8916171092214331E-3</v>
      </c>
      <c r="O79" s="98">
        <f>M79/'סכום נכסי הקרן'!$C$42</f>
        <v>6.9710154352274121E-5</v>
      </c>
    </row>
    <row r="80" spans="2:15" s="152" customFormat="1">
      <c r="B80" s="90" t="s">
        <v>1759</v>
      </c>
      <c r="C80" s="100" t="s">
        <v>1700</v>
      </c>
      <c r="D80" s="87">
        <v>4990</v>
      </c>
      <c r="E80" s="87" t="s">
        <v>481</v>
      </c>
      <c r="F80" s="87" t="s">
        <v>147</v>
      </c>
      <c r="G80" s="97">
        <v>0.47999999999999993</v>
      </c>
      <c r="H80" s="100" t="s">
        <v>150</v>
      </c>
      <c r="I80" s="101">
        <v>2.9500000000000002E-2</v>
      </c>
      <c r="J80" s="101">
        <v>2.2099999999999998E-2</v>
      </c>
      <c r="K80" s="97">
        <v>117597.71</v>
      </c>
      <c r="L80" s="99">
        <v>100.4</v>
      </c>
      <c r="M80" s="97">
        <v>118.0681</v>
      </c>
      <c r="N80" s="98">
        <f t="shared" si="2"/>
        <v>1.856335939111576E-3</v>
      </c>
      <c r="O80" s="98">
        <f>M80/'סכום נכסי הקרן'!$C$42</f>
        <v>6.8409967437016594E-5</v>
      </c>
    </row>
    <row r="81" spans="2:15" s="152" customFormat="1">
      <c r="B81" s="90" t="s">
        <v>1759</v>
      </c>
      <c r="C81" s="100" t="s">
        <v>1700</v>
      </c>
      <c r="D81" s="87">
        <v>4986</v>
      </c>
      <c r="E81" s="87" t="s">
        <v>481</v>
      </c>
      <c r="F81" s="87" t="s">
        <v>147</v>
      </c>
      <c r="G81" s="97">
        <v>2.66</v>
      </c>
      <c r="H81" s="100" t="s">
        <v>150</v>
      </c>
      <c r="I81" s="101">
        <v>4.4000000000000004E-2</v>
      </c>
      <c r="J81" s="101">
        <v>4.0399999999999998E-2</v>
      </c>
      <c r="K81" s="97">
        <v>117716.62</v>
      </c>
      <c r="L81" s="99">
        <v>101.17</v>
      </c>
      <c r="M81" s="97">
        <v>119.09391000000001</v>
      </c>
      <c r="N81" s="98">
        <f t="shared" si="2"/>
        <v>1.8724643257774076E-3</v>
      </c>
      <c r="O81" s="98">
        <f>M81/'סכום נכסי הקרן'!$C$42</f>
        <v>6.9004333135258263E-5</v>
      </c>
    </row>
    <row r="82" spans="2:15" s="152" customFormat="1">
      <c r="B82" s="90" t="s">
        <v>1760</v>
      </c>
      <c r="C82" s="100" t="s">
        <v>1694</v>
      </c>
      <c r="D82" s="87">
        <v>4099</v>
      </c>
      <c r="E82" s="87" t="s">
        <v>481</v>
      </c>
      <c r="F82" s="87" t="s">
        <v>146</v>
      </c>
      <c r="G82" s="97">
        <v>6.86</v>
      </c>
      <c r="H82" s="100" t="s">
        <v>150</v>
      </c>
      <c r="I82" s="101">
        <v>2.9779E-2</v>
      </c>
      <c r="J82" s="101">
        <v>1.8799999999999997E-2</v>
      </c>
      <c r="K82" s="97">
        <v>558926.23</v>
      </c>
      <c r="L82" s="99">
        <v>107.64</v>
      </c>
      <c r="M82" s="97">
        <v>601.62818000000004</v>
      </c>
      <c r="N82" s="98">
        <f t="shared" si="2"/>
        <v>9.4591512230338959E-3</v>
      </c>
      <c r="O82" s="98">
        <f>M82/'סכום נכסי הקרן'!$C$42</f>
        <v>3.4859004424557999E-4</v>
      </c>
    </row>
    <row r="83" spans="2:15" s="152" customFormat="1">
      <c r="B83" s="90" t="s">
        <v>1760</v>
      </c>
      <c r="C83" s="100" t="s">
        <v>1694</v>
      </c>
      <c r="D83" s="87">
        <v>40999</v>
      </c>
      <c r="E83" s="87" t="s">
        <v>481</v>
      </c>
      <c r="F83" s="87" t="s">
        <v>146</v>
      </c>
      <c r="G83" s="97">
        <v>6.8599999999999994</v>
      </c>
      <c r="H83" s="100" t="s">
        <v>150</v>
      </c>
      <c r="I83" s="101">
        <v>2.9779E-2</v>
      </c>
      <c r="J83" s="101">
        <v>1.89E-2</v>
      </c>
      <c r="K83" s="97">
        <v>15806.730000000003</v>
      </c>
      <c r="L83" s="99">
        <v>107.57</v>
      </c>
      <c r="M83" s="97">
        <v>17.003299999999999</v>
      </c>
      <c r="N83" s="98">
        <f t="shared" si="2"/>
        <v>2.6733585848756657E-4</v>
      </c>
      <c r="O83" s="98">
        <f>M83/'סכום נכסי הקרן'!$C$42</f>
        <v>9.8519007193460742E-6</v>
      </c>
    </row>
    <row r="84" spans="2:15" s="152" customFormat="1">
      <c r="B84" s="90" t="s">
        <v>1749</v>
      </c>
      <c r="C84" s="100" t="s">
        <v>1694</v>
      </c>
      <c r="D84" s="87">
        <v>14760844</v>
      </c>
      <c r="E84" s="87" t="s">
        <v>481</v>
      </c>
      <c r="F84" s="87" t="s">
        <v>147</v>
      </c>
      <c r="G84" s="97">
        <v>9.34</v>
      </c>
      <c r="H84" s="100" t="s">
        <v>150</v>
      </c>
      <c r="I84" s="101">
        <v>0.06</v>
      </c>
      <c r="J84" s="101">
        <v>1.8099999999999998E-2</v>
      </c>
      <c r="K84" s="97">
        <v>1690814.05</v>
      </c>
      <c r="L84" s="99">
        <v>150</v>
      </c>
      <c r="M84" s="97">
        <v>2536.22102</v>
      </c>
      <c r="N84" s="98">
        <f t="shared" si="2"/>
        <v>3.9875954884987727E-2</v>
      </c>
      <c r="O84" s="98">
        <f>M84/'סכום נכסי הקרן'!$C$42</f>
        <v>1.4695146054800325E-3</v>
      </c>
    </row>
    <row r="85" spans="2:15" s="152" customFormat="1">
      <c r="B85" s="90" t="s">
        <v>1761</v>
      </c>
      <c r="C85" s="100" t="s">
        <v>1694</v>
      </c>
      <c r="D85" s="87">
        <v>4100</v>
      </c>
      <c r="E85" s="87" t="s">
        <v>481</v>
      </c>
      <c r="F85" s="87" t="s">
        <v>146</v>
      </c>
      <c r="G85" s="97">
        <v>6.85</v>
      </c>
      <c r="H85" s="100" t="s">
        <v>150</v>
      </c>
      <c r="I85" s="101">
        <v>2.9779E-2</v>
      </c>
      <c r="J85" s="101">
        <v>1.8799999999999997E-2</v>
      </c>
      <c r="K85" s="97">
        <v>636677.28</v>
      </c>
      <c r="L85" s="99">
        <v>107.64</v>
      </c>
      <c r="M85" s="97">
        <v>685.31942000000004</v>
      </c>
      <c r="N85" s="98">
        <f t="shared" si="2"/>
        <v>1.0774994000217676E-2</v>
      </c>
      <c r="O85" s="98">
        <f>M85/'סכום נכסי הקרן'!$C$42</f>
        <v>3.9708167749083034E-4</v>
      </c>
    </row>
    <row r="86" spans="2:15" s="152" customFormat="1">
      <c r="B86" s="90" t="s">
        <v>1779</v>
      </c>
      <c r="C86" s="100" t="s">
        <v>1694</v>
      </c>
      <c r="D86" s="87">
        <v>443423</v>
      </c>
      <c r="E86" s="87" t="s">
        <v>481</v>
      </c>
      <c r="F86" s="87" t="s">
        <v>147</v>
      </c>
      <c r="G86" s="97">
        <v>2.0799999999999996</v>
      </c>
      <c r="H86" s="100" t="s">
        <v>150</v>
      </c>
      <c r="I86" s="101">
        <v>2.75E-2</v>
      </c>
      <c r="J86" s="101">
        <v>2.2799999999999997E-2</v>
      </c>
      <c r="K86" s="97">
        <v>661279.18000000005</v>
      </c>
      <c r="L86" s="99">
        <v>101.61</v>
      </c>
      <c r="M86" s="97">
        <v>671.92577000000006</v>
      </c>
      <c r="N86" s="98">
        <f t="shared" si="2"/>
        <v>1.0564411176822689E-2</v>
      </c>
      <c r="O86" s="98">
        <f>M86/'סכום נכסי הקרן'!$C$42</f>
        <v>3.8932124804068422E-4</v>
      </c>
    </row>
    <row r="87" spans="2:15" s="152" customFormat="1">
      <c r="B87" s="90" t="s">
        <v>1779</v>
      </c>
      <c r="C87" s="100" t="s">
        <v>1694</v>
      </c>
      <c r="D87" s="87">
        <v>443424</v>
      </c>
      <c r="E87" s="87" t="s">
        <v>481</v>
      </c>
      <c r="F87" s="87" t="s">
        <v>147</v>
      </c>
      <c r="G87" s="97">
        <v>2.7699999999999996</v>
      </c>
      <c r="H87" s="100" t="s">
        <v>150</v>
      </c>
      <c r="I87" s="101">
        <v>3.1699999999999999E-2</v>
      </c>
      <c r="J87" s="101">
        <v>2.4600000000000004E-2</v>
      </c>
      <c r="K87" s="97">
        <v>1212345.17</v>
      </c>
      <c r="L87" s="99">
        <v>102.72</v>
      </c>
      <c r="M87" s="97">
        <v>1245.3210200000001</v>
      </c>
      <c r="N87" s="98">
        <f t="shared" si="2"/>
        <v>1.9579667710051114E-2</v>
      </c>
      <c r="O87" s="98">
        <f>M87/'סכום נכסי הקרן'!$C$42</f>
        <v>7.2155281932064885E-4</v>
      </c>
    </row>
    <row r="88" spans="2:15" s="152" customFormat="1">
      <c r="B88" s="90" t="s">
        <v>1762</v>
      </c>
      <c r="C88" s="100" t="s">
        <v>1700</v>
      </c>
      <c r="D88" s="87">
        <v>22333</v>
      </c>
      <c r="E88" s="87" t="s">
        <v>481</v>
      </c>
      <c r="F88" s="87" t="s">
        <v>148</v>
      </c>
      <c r="G88" s="97">
        <v>3.5200000000000005</v>
      </c>
      <c r="H88" s="100" t="s">
        <v>150</v>
      </c>
      <c r="I88" s="101">
        <v>3.7000000000000005E-2</v>
      </c>
      <c r="J88" s="101">
        <v>1.7799999999999996E-2</v>
      </c>
      <c r="K88" s="97">
        <v>2208000</v>
      </c>
      <c r="L88" s="99">
        <v>107.8</v>
      </c>
      <c r="M88" s="97">
        <v>2380.2239799999998</v>
      </c>
      <c r="N88" s="98">
        <f t="shared" si="2"/>
        <v>3.7423277898172264E-2</v>
      </c>
      <c r="O88" s="98">
        <f>M88/'סכום נכסי הקרן'!$C$42</f>
        <v>1.3791281892789502E-3</v>
      </c>
    </row>
    <row r="89" spans="2:15" s="152" customFormat="1">
      <c r="B89" s="90" t="s">
        <v>1762</v>
      </c>
      <c r="C89" s="100" t="s">
        <v>1700</v>
      </c>
      <c r="D89" s="87">
        <v>22334</v>
      </c>
      <c r="E89" s="87" t="s">
        <v>481</v>
      </c>
      <c r="F89" s="87" t="s">
        <v>148</v>
      </c>
      <c r="G89" s="97">
        <v>4.2300000000000004</v>
      </c>
      <c r="H89" s="100" t="s">
        <v>150</v>
      </c>
      <c r="I89" s="101">
        <v>3.7000000000000005E-2</v>
      </c>
      <c r="J89" s="101">
        <v>1.9300000000000005E-2</v>
      </c>
      <c r="K89" s="97">
        <v>768000</v>
      </c>
      <c r="L89" s="99">
        <v>108.6</v>
      </c>
      <c r="M89" s="97">
        <v>834.04799000000003</v>
      </c>
      <c r="N89" s="98">
        <f t="shared" si="2"/>
        <v>1.3113391837259788E-2</v>
      </c>
      <c r="O89" s="98">
        <f>M89/'סכום נכסי הקרן'!$C$42</f>
        <v>4.8325666150983329E-4</v>
      </c>
    </row>
    <row r="90" spans="2:15" s="152" customFormat="1">
      <c r="B90" s="90" t="s">
        <v>1763</v>
      </c>
      <c r="C90" s="100" t="s">
        <v>1700</v>
      </c>
      <c r="D90" s="87">
        <v>11898420</v>
      </c>
      <c r="E90" s="87" t="s">
        <v>523</v>
      </c>
      <c r="F90" s="87" t="s">
        <v>147</v>
      </c>
      <c r="G90" s="97">
        <v>6.4900000000000011</v>
      </c>
      <c r="H90" s="100" t="s">
        <v>150</v>
      </c>
      <c r="I90" s="101">
        <v>5.5E-2</v>
      </c>
      <c r="J90" s="101">
        <v>3.6000000000000004E-2</v>
      </c>
      <c r="K90" s="97">
        <v>124878.06</v>
      </c>
      <c r="L90" s="99">
        <v>114.94</v>
      </c>
      <c r="M90" s="97">
        <v>143.53483</v>
      </c>
      <c r="N90" s="98">
        <f t="shared" si="2"/>
        <v>2.2567388095791363E-3</v>
      </c>
      <c r="O90" s="98">
        <f>M90/'סכום נכסי הקרן'!$C$42</f>
        <v>8.3165673423877515E-5</v>
      </c>
    </row>
    <row r="91" spans="2:15" s="152" customFormat="1">
      <c r="B91" s="90" t="s">
        <v>1763</v>
      </c>
      <c r="C91" s="100" t="s">
        <v>1700</v>
      </c>
      <c r="D91" s="87">
        <v>11898421</v>
      </c>
      <c r="E91" s="87" t="s">
        <v>523</v>
      </c>
      <c r="F91" s="87" t="s">
        <v>147</v>
      </c>
      <c r="G91" s="97">
        <v>6.49</v>
      </c>
      <c r="H91" s="100" t="s">
        <v>150</v>
      </c>
      <c r="I91" s="101">
        <v>5.5E-2</v>
      </c>
      <c r="J91" s="101">
        <v>3.6000000000000004E-2</v>
      </c>
      <c r="K91" s="97">
        <v>243938.12</v>
      </c>
      <c r="L91" s="99">
        <v>114.94</v>
      </c>
      <c r="M91" s="97">
        <v>280.38246999999996</v>
      </c>
      <c r="N91" s="98">
        <f t="shared" si="2"/>
        <v>4.4083376945836614E-3</v>
      </c>
      <c r="O91" s="98">
        <f>M91/'סכום נכסי הקרן'!$C$42</f>
        <v>1.6245671474860932E-4</v>
      </c>
    </row>
    <row r="92" spans="2:15" s="152" customFormat="1">
      <c r="B92" s="90" t="s">
        <v>1763</v>
      </c>
      <c r="C92" s="100" t="s">
        <v>1700</v>
      </c>
      <c r="D92" s="87">
        <v>11898422</v>
      </c>
      <c r="E92" s="87" t="s">
        <v>523</v>
      </c>
      <c r="F92" s="87" t="s">
        <v>147</v>
      </c>
      <c r="G92" s="97">
        <v>6.4299999999999988</v>
      </c>
      <c r="H92" s="100" t="s">
        <v>150</v>
      </c>
      <c r="I92" s="101">
        <v>5.5E-2</v>
      </c>
      <c r="J92" s="101">
        <v>4.2599999999999999E-2</v>
      </c>
      <c r="K92" s="97">
        <v>297748.17</v>
      </c>
      <c r="L92" s="99">
        <v>109.92</v>
      </c>
      <c r="M92" s="97">
        <v>327.28477000000004</v>
      </c>
      <c r="N92" s="98">
        <f t="shared" si="2"/>
        <v>5.1457631729050117E-3</v>
      </c>
      <c r="O92" s="98">
        <f>M92/'סכום נכסי הקרן'!$C$42</f>
        <v>1.8963242788129451E-4</v>
      </c>
    </row>
    <row r="93" spans="2:15" s="152" customFormat="1">
      <c r="B93" s="90" t="s">
        <v>1763</v>
      </c>
      <c r="C93" s="100" t="s">
        <v>1700</v>
      </c>
      <c r="D93" s="87">
        <v>11896110</v>
      </c>
      <c r="E93" s="87" t="s">
        <v>523</v>
      </c>
      <c r="F93" s="87" t="s">
        <v>147</v>
      </c>
      <c r="G93" s="97">
        <v>6.82</v>
      </c>
      <c r="H93" s="100" t="s">
        <v>150</v>
      </c>
      <c r="I93" s="101">
        <v>5.5E-2</v>
      </c>
      <c r="J93" s="101">
        <v>1.72E-2</v>
      </c>
      <c r="K93" s="97">
        <v>1509715.28</v>
      </c>
      <c r="L93" s="99">
        <v>135.78</v>
      </c>
      <c r="M93" s="97">
        <v>2049.89131</v>
      </c>
      <c r="N93" s="98">
        <f t="shared" ref="N93:N143" si="3">M93/$M$10</f>
        <v>3.2229593853255106E-2</v>
      </c>
      <c r="O93" s="98">
        <f>M93/'סכום נכסי הקרן'!$C$42</f>
        <v>1.1877297743126492E-3</v>
      </c>
    </row>
    <row r="94" spans="2:15" s="152" customFormat="1">
      <c r="B94" s="90" t="s">
        <v>1763</v>
      </c>
      <c r="C94" s="100" t="s">
        <v>1700</v>
      </c>
      <c r="D94" s="87">
        <v>11898200</v>
      </c>
      <c r="E94" s="87" t="s">
        <v>523</v>
      </c>
      <c r="F94" s="87" t="s">
        <v>147</v>
      </c>
      <c r="G94" s="97">
        <v>6.8500000000000005</v>
      </c>
      <c r="H94" s="100" t="s">
        <v>150</v>
      </c>
      <c r="I94" s="101">
        <v>5.5E-2</v>
      </c>
      <c r="J94" s="101">
        <v>1.5800000000000002E-2</v>
      </c>
      <c r="K94" s="97">
        <v>21459.59</v>
      </c>
      <c r="L94" s="99">
        <v>131.41</v>
      </c>
      <c r="M94" s="97">
        <v>28.200050000000001</v>
      </c>
      <c r="N94" s="98">
        <f t="shared" si="3"/>
        <v>4.4337773115467598E-4</v>
      </c>
      <c r="O94" s="98">
        <f>M94/'סכום נכסי הקרן'!$C$42</f>
        <v>1.6339421928719442E-5</v>
      </c>
    </row>
    <row r="95" spans="2:15" s="152" customFormat="1">
      <c r="B95" s="90" t="s">
        <v>1763</v>
      </c>
      <c r="C95" s="100" t="s">
        <v>1700</v>
      </c>
      <c r="D95" s="87">
        <v>11898230</v>
      </c>
      <c r="E95" s="87" t="s">
        <v>523</v>
      </c>
      <c r="F95" s="87" t="s">
        <v>147</v>
      </c>
      <c r="G95" s="97">
        <v>6.3900000000000006</v>
      </c>
      <c r="H95" s="100" t="s">
        <v>150</v>
      </c>
      <c r="I95" s="101">
        <v>5.5E-2</v>
      </c>
      <c r="J95" s="101">
        <v>4.1899999999999993E-2</v>
      </c>
      <c r="K95" s="97">
        <v>189247.15</v>
      </c>
      <c r="L95" s="99">
        <v>111.29</v>
      </c>
      <c r="M95" s="97">
        <v>210.61314999999999</v>
      </c>
      <c r="N95" s="98">
        <f t="shared" si="3"/>
        <v>3.3113835116724772E-3</v>
      </c>
      <c r="O95" s="98">
        <f>M95/'סכום נכסי הקרן'!$C$42</f>
        <v>1.2203159645414376E-4</v>
      </c>
    </row>
    <row r="96" spans="2:15" s="152" customFormat="1">
      <c r="B96" s="90" t="s">
        <v>1763</v>
      </c>
      <c r="C96" s="100" t="s">
        <v>1700</v>
      </c>
      <c r="D96" s="87">
        <v>11898120</v>
      </c>
      <c r="E96" s="87" t="s">
        <v>523</v>
      </c>
      <c r="F96" s="87" t="s">
        <v>147</v>
      </c>
      <c r="G96" s="97">
        <v>6.81</v>
      </c>
      <c r="H96" s="100" t="s">
        <v>150</v>
      </c>
      <c r="I96" s="101">
        <v>5.5E-2</v>
      </c>
      <c r="J96" s="101">
        <v>1.7699999999999997E-2</v>
      </c>
      <c r="K96" s="97">
        <v>51523.53</v>
      </c>
      <c r="L96" s="99">
        <v>130.55000000000001</v>
      </c>
      <c r="M96" s="97">
        <v>67.26397</v>
      </c>
      <c r="N96" s="98">
        <f t="shared" si="3"/>
        <v>1.0575636003147581E-3</v>
      </c>
      <c r="O96" s="98">
        <f>M96/'סכום נכסי הקרן'!$C$42</f>
        <v>3.8973490700574169E-5</v>
      </c>
    </row>
    <row r="97" spans="2:15" s="152" customFormat="1">
      <c r="B97" s="90" t="s">
        <v>1763</v>
      </c>
      <c r="C97" s="100" t="s">
        <v>1700</v>
      </c>
      <c r="D97" s="87">
        <v>11898130</v>
      </c>
      <c r="E97" s="87" t="s">
        <v>523</v>
      </c>
      <c r="F97" s="87" t="s">
        <v>147</v>
      </c>
      <c r="G97" s="97">
        <v>6.3900000000000006</v>
      </c>
      <c r="H97" s="100" t="s">
        <v>150</v>
      </c>
      <c r="I97" s="101">
        <v>5.5E-2</v>
      </c>
      <c r="J97" s="101">
        <v>4.1899999999999993E-2</v>
      </c>
      <c r="K97" s="97">
        <v>104257.25</v>
      </c>
      <c r="L97" s="99">
        <v>111.61</v>
      </c>
      <c r="M97" s="97">
        <v>116.36151</v>
      </c>
      <c r="N97" s="98">
        <f t="shared" si="3"/>
        <v>1.8295039298700585E-3</v>
      </c>
      <c r="O97" s="98">
        <f>M97/'סכום נכסי הקרן'!$C$42</f>
        <v>6.7421150251609715E-5</v>
      </c>
    </row>
    <row r="98" spans="2:15" s="152" customFormat="1">
      <c r="B98" s="90" t="s">
        <v>1763</v>
      </c>
      <c r="C98" s="100" t="s">
        <v>1700</v>
      </c>
      <c r="D98" s="87">
        <v>11898140</v>
      </c>
      <c r="E98" s="87" t="s">
        <v>523</v>
      </c>
      <c r="F98" s="87" t="s">
        <v>147</v>
      </c>
      <c r="G98" s="97">
        <v>6.3900000000000006</v>
      </c>
      <c r="H98" s="100" t="s">
        <v>150</v>
      </c>
      <c r="I98" s="101">
        <v>5.5E-2</v>
      </c>
      <c r="J98" s="101">
        <v>4.1899999999999993E-2</v>
      </c>
      <c r="K98" s="97">
        <v>161616.53</v>
      </c>
      <c r="L98" s="99">
        <v>111.81</v>
      </c>
      <c r="M98" s="97">
        <v>180.70344</v>
      </c>
      <c r="N98" s="98">
        <f t="shared" si="3"/>
        <v>2.8411255029351058E-3</v>
      </c>
      <c r="O98" s="98">
        <f>M98/'סכום נכסי הקרן'!$C$42</f>
        <v>1.0470157854794718E-4</v>
      </c>
    </row>
    <row r="99" spans="2:15" s="152" customFormat="1">
      <c r="B99" s="90" t="s">
        <v>1763</v>
      </c>
      <c r="C99" s="100" t="s">
        <v>1700</v>
      </c>
      <c r="D99" s="87">
        <v>11898150</v>
      </c>
      <c r="E99" s="87" t="s">
        <v>523</v>
      </c>
      <c r="F99" s="87" t="s">
        <v>147</v>
      </c>
      <c r="G99" s="97">
        <v>6.7900000000000009</v>
      </c>
      <c r="H99" s="100" t="s">
        <v>150</v>
      </c>
      <c r="I99" s="101">
        <v>5.5E-2</v>
      </c>
      <c r="J99" s="101">
        <v>1.89E-2</v>
      </c>
      <c r="K99" s="97">
        <v>70741.98</v>
      </c>
      <c r="L99" s="99">
        <v>129.27000000000001</v>
      </c>
      <c r="M99" s="97">
        <v>91.448149999999998</v>
      </c>
      <c r="N99" s="98">
        <f t="shared" si="3"/>
        <v>1.4378014672063518E-3</v>
      </c>
      <c r="O99" s="98">
        <f>M99/'סכום נכסי הקרן'!$C$42</f>
        <v>5.2986072983942393E-5</v>
      </c>
    </row>
    <row r="100" spans="2:15" s="152" customFormat="1">
      <c r="B100" s="90" t="s">
        <v>1763</v>
      </c>
      <c r="C100" s="100" t="s">
        <v>1700</v>
      </c>
      <c r="D100" s="87">
        <v>11898160</v>
      </c>
      <c r="E100" s="87" t="s">
        <v>523</v>
      </c>
      <c r="F100" s="87" t="s">
        <v>147</v>
      </c>
      <c r="G100" s="97">
        <v>6.78</v>
      </c>
      <c r="H100" s="100" t="s">
        <v>150</v>
      </c>
      <c r="I100" s="101">
        <v>5.5E-2</v>
      </c>
      <c r="J100" s="101">
        <v>1.9699999999999999E-2</v>
      </c>
      <c r="K100" s="97">
        <v>25909.57</v>
      </c>
      <c r="L100" s="99">
        <v>128.06</v>
      </c>
      <c r="M100" s="97">
        <v>33.179790000000004</v>
      </c>
      <c r="N100" s="98">
        <f t="shared" si="3"/>
        <v>5.2167212506320408E-4</v>
      </c>
      <c r="O100" s="98">
        <f>M100/'סכום נכסי הקרן'!$C$42</f>
        <v>1.9224738548914138E-5</v>
      </c>
    </row>
    <row r="101" spans="2:15" s="152" customFormat="1">
      <c r="B101" s="90" t="s">
        <v>1763</v>
      </c>
      <c r="C101" s="100" t="s">
        <v>1700</v>
      </c>
      <c r="D101" s="87">
        <v>11898270</v>
      </c>
      <c r="E101" s="87" t="s">
        <v>523</v>
      </c>
      <c r="F101" s="87" t="s">
        <v>147</v>
      </c>
      <c r="G101" s="97">
        <v>6.78</v>
      </c>
      <c r="H101" s="100" t="s">
        <v>150</v>
      </c>
      <c r="I101" s="101">
        <v>5.5E-2</v>
      </c>
      <c r="J101" s="101">
        <v>1.9799999999999995E-2</v>
      </c>
      <c r="K101" s="97">
        <v>42684.03</v>
      </c>
      <c r="L101" s="99">
        <v>127.84</v>
      </c>
      <c r="M101" s="97">
        <v>54.567260000000005</v>
      </c>
      <c r="N101" s="98">
        <f t="shared" si="3"/>
        <v>8.5793847649657737E-4</v>
      </c>
      <c r="O101" s="98">
        <f>M101/'סכום נכסי הקרן'!$C$42</f>
        <v>3.1616876020933836E-5</v>
      </c>
    </row>
    <row r="102" spans="2:15" s="152" customFormat="1">
      <c r="B102" s="90" t="s">
        <v>1763</v>
      </c>
      <c r="C102" s="100" t="s">
        <v>1700</v>
      </c>
      <c r="D102" s="87">
        <v>11898280</v>
      </c>
      <c r="E102" s="87" t="s">
        <v>523</v>
      </c>
      <c r="F102" s="87" t="s">
        <v>147</v>
      </c>
      <c r="G102" s="97">
        <v>6.76</v>
      </c>
      <c r="H102" s="100" t="s">
        <v>150</v>
      </c>
      <c r="I102" s="101">
        <v>5.5E-2</v>
      </c>
      <c r="J102" s="101">
        <v>2.0400000000000001E-2</v>
      </c>
      <c r="K102" s="97">
        <v>37485</v>
      </c>
      <c r="L102" s="99">
        <v>127.15</v>
      </c>
      <c r="M102" s="97">
        <v>47.662179999999999</v>
      </c>
      <c r="N102" s="98">
        <f t="shared" si="3"/>
        <v>7.4937275750524461E-4</v>
      </c>
      <c r="O102" s="98">
        <f>M102/'סכום נכסי הקרן'!$C$42</f>
        <v>2.7615996037686925E-5</v>
      </c>
    </row>
    <row r="103" spans="2:15" s="152" customFormat="1">
      <c r="B103" s="90" t="s">
        <v>1764</v>
      </c>
      <c r="C103" s="100" t="s">
        <v>1700</v>
      </c>
      <c r="D103" s="87">
        <v>11898290</v>
      </c>
      <c r="E103" s="87" t="s">
        <v>523</v>
      </c>
      <c r="F103" s="87" t="s">
        <v>147</v>
      </c>
      <c r="G103" s="97">
        <v>6.39</v>
      </c>
      <c r="H103" s="100" t="s">
        <v>150</v>
      </c>
      <c r="I103" s="101">
        <v>5.5E-2</v>
      </c>
      <c r="J103" s="101">
        <v>4.1899999999999993E-2</v>
      </c>
      <c r="K103" s="97">
        <v>116866.23</v>
      </c>
      <c r="L103" s="99">
        <v>110.83</v>
      </c>
      <c r="M103" s="97">
        <v>129.52283</v>
      </c>
      <c r="N103" s="98">
        <f t="shared" si="3"/>
        <v>2.0364339246963323E-3</v>
      </c>
      <c r="O103" s="98">
        <f>M103/'סכום נכסי הקרן'!$C$42</f>
        <v>7.5046965121402284E-5</v>
      </c>
    </row>
    <row r="104" spans="2:15" s="152" customFormat="1">
      <c r="B104" s="90" t="s">
        <v>1763</v>
      </c>
      <c r="C104" s="100" t="s">
        <v>1700</v>
      </c>
      <c r="D104" s="87">
        <v>11896120</v>
      </c>
      <c r="E104" s="87" t="s">
        <v>523</v>
      </c>
      <c r="F104" s="87" t="s">
        <v>147</v>
      </c>
      <c r="G104" s="97">
        <v>6.43</v>
      </c>
      <c r="H104" s="100" t="s">
        <v>150</v>
      </c>
      <c r="I104" s="101">
        <v>5.5888E-2</v>
      </c>
      <c r="J104" s="101">
        <v>3.8900000000000004E-2</v>
      </c>
      <c r="K104" s="97">
        <v>58814.25</v>
      </c>
      <c r="L104" s="99">
        <v>116.09</v>
      </c>
      <c r="M104" s="97">
        <v>68.277470000000008</v>
      </c>
      <c r="N104" s="98">
        <f t="shared" si="3"/>
        <v>1.0734984419382752E-3</v>
      </c>
      <c r="O104" s="98">
        <f>M104/'סכום נכסי הקרן'!$C$42</f>
        <v>3.9560723848201824E-5</v>
      </c>
    </row>
    <row r="105" spans="2:15" s="152" customFormat="1">
      <c r="B105" s="90" t="s">
        <v>1763</v>
      </c>
      <c r="C105" s="100" t="s">
        <v>1700</v>
      </c>
      <c r="D105" s="87">
        <v>11898300</v>
      </c>
      <c r="E105" s="87" t="s">
        <v>523</v>
      </c>
      <c r="F105" s="87" t="s">
        <v>147</v>
      </c>
      <c r="G105" s="97">
        <v>6.3900000000000006</v>
      </c>
      <c r="H105" s="100" t="s">
        <v>150</v>
      </c>
      <c r="I105" s="101">
        <v>5.5E-2</v>
      </c>
      <c r="J105" s="101">
        <v>4.1899999999999993E-2</v>
      </c>
      <c r="K105" s="97">
        <v>85512.06</v>
      </c>
      <c r="L105" s="99">
        <v>110.83</v>
      </c>
      <c r="M105" s="97">
        <v>94.773009999999999</v>
      </c>
      <c r="N105" s="98">
        <f t="shared" si="3"/>
        <v>1.4900768668317757E-3</v>
      </c>
      <c r="O105" s="98">
        <f>M105/'סכום נכסי הקרן'!$C$42</f>
        <v>5.4912533766597821E-5</v>
      </c>
    </row>
    <row r="106" spans="2:15" s="152" customFormat="1">
      <c r="B106" s="90" t="s">
        <v>1763</v>
      </c>
      <c r="C106" s="100" t="s">
        <v>1700</v>
      </c>
      <c r="D106" s="87">
        <v>11898310</v>
      </c>
      <c r="E106" s="87" t="s">
        <v>523</v>
      </c>
      <c r="F106" s="87" t="s">
        <v>147</v>
      </c>
      <c r="G106" s="97">
        <v>6.7299999999999995</v>
      </c>
      <c r="H106" s="100" t="s">
        <v>150</v>
      </c>
      <c r="I106" s="101">
        <v>5.5E-2</v>
      </c>
      <c r="J106" s="101">
        <v>2.2200000000000001E-2</v>
      </c>
      <c r="K106" s="97">
        <v>41695.26</v>
      </c>
      <c r="L106" s="99">
        <v>125.6</v>
      </c>
      <c r="M106" s="97">
        <v>52.369250000000001</v>
      </c>
      <c r="N106" s="98">
        <f t="shared" si="3"/>
        <v>8.2338007369745858E-4</v>
      </c>
      <c r="O106" s="98">
        <f>M106/'סכום נכסי הקרן'!$C$42</f>
        <v>3.0343324633842517E-5</v>
      </c>
    </row>
    <row r="107" spans="2:15" s="152" customFormat="1">
      <c r="B107" s="90" t="s">
        <v>1763</v>
      </c>
      <c r="C107" s="100" t="s">
        <v>1700</v>
      </c>
      <c r="D107" s="87">
        <v>11898320</v>
      </c>
      <c r="E107" s="87" t="s">
        <v>523</v>
      </c>
      <c r="F107" s="87" t="s">
        <v>147</v>
      </c>
      <c r="G107" s="97">
        <v>6.7200000000000006</v>
      </c>
      <c r="H107" s="100" t="s">
        <v>150</v>
      </c>
      <c r="I107" s="101">
        <v>5.5E-2</v>
      </c>
      <c r="J107" s="101">
        <v>2.2599999999999999E-2</v>
      </c>
      <c r="K107" s="97">
        <v>10768.21</v>
      </c>
      <c r="L107" s="99">
        <v>125.26</v>
      </c>
      <c r="M107" s="97">
        <v>13.48826</v>
      </c>
      <c r="N107" s="98">
        <f t="shared" si="3"/>
        <v>2.1207033732296114E-4</v>
      </c>
      <c r="O107" s="98">
        <f>M107/'סכום נכסי הקרן'!$C$42</f>
        <v>7.815247534109667E-6</v>
      </c>
    </row>
    <row r="108" spans="2:15" s="152" customFormat="1">
      <c r="B108" s="90" t="s">
        <v>1763</v>
      </c>
      <c r="C108" s="100" t="s">
        <v>1700</v>
      </c>
      <c r="D108" s="87">
        <v>11898330</v>
      </c>
      <c r="E108" s="87" t="s">
        <v>523</v>
      </c>
      <c r="F108" s="87" t="s">
        <v>147</v>
      </c>
      <c r="G108" s="97">
        <v>6.3900000000000006</v>
      </c>
      <c r="H108" s="100" t="s">
        <v>150</v>
      </c>
      <c r="I108" s="101">
        <v>5.5E-2</v>
      </c>
      <c r="J108" s="101">
        <v>4.1900000000000007E-2</v>
      </c>
      <c r="K108" s="97">
        <v>122507.36</v>
      </c>
      <c r="L108" s="99">
        <v>110.83</v>
      </c>
      <c r="M108" s="97">
        <v>135.7749</v>
      </c>
      <c r="N108" s="98">
        <f t="shared" si="3"/>
        <v>2.1347326373447216E-3</v>
      </c>
      <c r="O108" s="98">
        <f>M108/'סכום נכסי הקרן'!$C$42</f>
        <v>7.866948386367008E-5</v>
      </c>
    </row>
    <row r="109" spans="2:15" s="152" customFormat="1">
      <c r="B109" s="90" t="s">
        <v>1763</v>
      </c>
      <c r="C109" s="100" t="s">
        <v>1700</v>
      </c>
      <c r="D109" s="87">
        <v>11898340</v>
      </c>
      <c r="E109" s="87" t="s">
        <v>523</v>
      </c>
      <c r="F109" s="87" t="s">
        <v>147</v>
      </c>
      <c r="G109" s="97">
        <v>6.66</v>
      </c>
      <c r="H109" s="100" t="s">
        <v>150</v>
      </c>
      <c r="I109" s="101">
        <v>5.5E-2</v>
      </c>
      <c r="J109" s="101">
        <v>2.6300000000000004E-2</v>
      </c>
      <c r="K109" s="97">
        <v>23695.35</v>
      </c>
      <c r="L109" s="99">
        <v>122.27</v>
      </c>
      <c r="M109" s="97">
        <v>28.972300000000001</v>
      </c>
      <c r="N109" s="98">
        <f t="shared" si="3"/>
        <v>4.5551949873608806E-4</v>
      </c>
      <c r="O109" s="98">
        <f>M109/'סכום נכסי הקרן'!$C$42</f>
        <v>1.6786872149001095E-5</v>
      </c>
    </row>
    <row r="110" spans="2:15" s="152" customFormat="1">
      <c r="B110" s="90" t="s">
        <v>1763</v>
      </c>
      <c r="C110" s="100" t="s">
        <v>1700</v>
      </c>
      <c r="D110" s="87">
        <v>11898350</v>
      </c>
      <c r="E110" s="87" t="s">
        <v>523</v>
      </c>
      <c r="F110" s="87" t="s">
        <v>147</v>
      </c>
      <c r="G110" s="97">
        <v>6.6599999999999993</v>
      </c>
      <c r="H110" s="100" t="s">
        <v>150</v>
      </c>
      <c r="I110" s="101">
        <v>5.5E-2</v>
      </c>
      <c r="J110" s="101">
        <v>2.6699999999999995E-2</v>
      </c>
      <c r="K110" s="97">
        <v>22806.76</v>
      </c>
      <c r="L110" s="99">
        <v>122</v>
      </c>
      <c r="M110" s="97">
        <v>27.824240000000003</v>
      </c>
      <c r="N110" s="98">
        <f t="shared" si="3"/>
        <v>4.3746902584581172E-4</v>
      </c>
      <c r="O110" s="98">
        <f>M110/'סכום נכסי הקרן'!$C$42</f>
        <v>1.6121673444052501E-5</v>
      </c>
    </row>
    <row r="111" spans="2:15" s="152" customFormat="1">
      <c r="B111" s="90" t="s">
        <v>1763</v>
      </c>
      <c r="C111" s="100" t="s">
        <v>1700</v>
      </c>
      <c r="D111" s="87">
        <v>11898360</v>
      </c>
      <c r="E111" s="87" t="s">
        <v>523</v>
      </c>
      <c r="F111" s="87" t="s">
        <v>147</v>
      </c>
      <c r="G111" s="97">
        <v>6.62</v>
      </c>
      <c r="H111" s="100" t="s">
        <v>150</v>
      </c>
      <c r="I111" s="101">
        <v>5.5E-2</v>
      </c>
      <c r="J111" s="101">
        <v>2.8299999999999995E-2</v>
      </c>
      <c r="K111" s="97">
        <v>45420.37</v>
      </c>
      <c r="L111" s="99">
        <v>120.7</v>
      </c>
      <c r="M111" s="97">
        <v>54.822389999999999</v>
      </c>
      <c r="N111" s="98">
        <f t="shared" si="3"/>
        <v>8.619497800421204E-4</v>
      </c>
      <c r="O111" s="98">
        <f>M111/'סכום נכסי הקרן'!$C$42</f>
        <v>3.1764701174317402E-5</v>
      </c>
    </row>
    <row r="112" spans="2:15" s="152" customFormat="1">
      <c r="B112" s="90" t="s">
        <v>1763</v>
      </c>
      <c r="C112" s="100" t="s">
        <v>1700</v>
      </c>
      <c r="D112" s="87">
        <v>11898380</v>
      </c>
      <c r="E112" s="87" t="s">
        <v>523</v>
      </c>
      <c r="F112" s="87" t="s">
        <v>147</v>
      </c>
      <c r="G112" s="97">
        <v>6.54</v>
      </c>
      <c r="H112" s="100" t="s">
        <v>150</v>
      </c>
      <c r="I112" s="101">
        <v>5.5E-2</v>
      </c>
      <c r="J112" s="101">
        <v>3.3000000000000002E-2</v>
      </c>
      <c r="K112" s="97">
        <v>28595.16</v>
      </c>
      <c r="L112" s="99">
        <v>117.11</v>
      </c>
      <c r="M112" s="97">
        <v>33.487790000000004</v>
      </c>
      <c r="N112" s="98">
        <f t="shared" si="3"/>
        <v>5.2651468176773619E-4</v>
      </c>
      <c r="O112" s="98">
        <f>M112/'סכום נכסי הקרן'!$C$42</f>
        <v>1.9403197167038773E-5</v>
      </c>
    </row>
    <row r="113" spans="2:15" s="152" customFormat="1">
      <c r="B113" s="90" t="s">
        <v>1763</v>
      </c>
      <c r="C113" s="100" t="s">
        <v>1700</v>
      </c>
      <c r="D113" s="87">
        <v>11898390</v>
      </c>
      <c r="E113" s="87" t="s">
        <v>523</v>
      </c>
      <c r="F113" s="87" t="s">
        <v>147</v>
      </c>
      <c r="G113" s="97">
        <v>6.51</v>
      </c>
      <c r="H113" s="100" t="s">
        <v>150</v>
      </c>
      <c r="I113" s="101">
        <v>5.5E-2</v>
      </c>
      <c r="J113" s="101">
        <v>3.4700000000000002E-2</v>
      </c>
      <c r="K113" s="97">
        <v>16077.73</v>
      </c>
      <c r="L113" s="99">
        <v>115.9</v>
      </c>
      <c r="M113" s="97">
        <v>18.63409</v>
      </c>
      <c r="N113" s="98">
        <f t="shared" si="3"/>
        <v>2.9297609565699483E-4</v>
      </c>
      <c r="O113" s="98">
        <f>M113/'סכום נכסי הקרן'!$C$42</f>
        <v>1.0796798543539166E-5</v>
      </c>
    </row>
    <row r="114" spans="2:15" s="152" customFormat="1">
      <c r="B114" s="90" t="s">
        <v>1763</v>
      </c>
      <c r="C114" s="100" t="s">
        <v>1700</v>
      </c>
      <c r="D114" s="87">
        <v>11898400</v>
      </c>
      <c r="E114" s="87" t="s">
        <v>523</v>
      </c>
      <c r="F114" s="87" t="s">
        <v>147</v>
      </c>
      <c r="G114" s="97">
        <v>6.58</v>
      </c>
      <c r="H114" s="100" t="s">
        <v>150</v>
      </c>
      <c r="I114" s="101">
        <v>5.5E-2</v>
      </c>
      <c r="J114" s="101">
        <v>3.0699999999999998E-2</v>
      </c>
      <c r="K114" s="97">
        <v>47797.24</v>
      </c>
      <c r="L114" s="99">
        <v>118.83</v>
      </c>
      <c r="M114" s="97">
        <v>56.797460000000001</v>
      </c>
      <c r="N114" s="98">
        <f t="shared" si="3"/>
        <v>8.9300298936166654E-4</v>
      </c>
      <c r="O114" s="98">
        <f>M114/'סכום נכסי הקרן'!$C$42</f>
        <v>3.2909078651263575E-5</v>
      </c>
    </row>
    <row r="115" spans="2:15" s="152" customFormat="1">
      <c r="B115" s="90" t="s">
        <v>1763</v>
      </c>
      <c r="C115" s="100" t="s">
        <v>1700</v>
      </c>
      <c r="D115" s="87">
        <v>11896130</v>
      </c>
      <c r="E115" s="87" t="s">
        <v>523</v>
      </c>
      <c r="F115" s="87" t="s">
        <v>147</v>
      </c>
      <c r="G115" s="97">
        <v>6.8599999999999994</v>
      </c>
      <c r="H115" s="100" t="s">
        <v>150</v>
      </c>
      <c r="I115" s="101">
        <v>5.6619999999999997E-2</v>
      </c>
      <c r="J115" s="101">
        <v>1.4199999999999999E-2</v>
      </c>
      <c r="K115" s="97">
        <v>60344.26</v>
      </c>
      <c r="L115" s="99">
        <v>136.88</v>
      </c>
      <c r="M115" s="97">
        <v>82.599220000000003</v>
      </c>
      <c r="N115" s="98">
        <f t="shared" si="3"/>
        <v>1.2986733980523417E-3</v>
      </c>
      <c r="O115" s="98">
        <f>M115/'סכום נכסי הקרן'!$C$42</f>
        <v>4.7858904738222859E-5</v>
      </c>
    </row>
    <row r="116" spans="2:15" s="152" customFormat="1">
      <c r="B116" s="90" t="s">
        <v>1763</v>
      </c>
      <c r="C116" s="100" t="s">
        <v>1700</v>
      </c>
      <c r="D116" s="87">
        <v>11898410</v>
      </c>
      <c r="E116" s="87" t="s">
        <v>523</v>
      </c>
      <c r="F116" s="87" t="s">
        <v>147</v>
      </c>
      <c r="G116" s="97">
        <v>6.57</v>
      </c>
      <c r="H116" s="100" t="s">
        <v>150</v>
      </c>
      <c r="I116" s="101">
        <v>5.5E-2</v>
      </c>
      <c r="J116" s="101">
        <v>3.15E-2</v>
      </c>
      <c r="K116" s="97">
        <v>18760.34</v>
      </c>
      <c r="L116" s="99">
        <v>118.23</v>
      </c>
      <c r="M116" s="97">
        <v>22.180349999999997</v>
      </c>
      <c r="N116" s="98">
        <f t="shared" si="3"/>
        <v>3.487324759784687E-4</v>
      </c>
      <c r="O116" s="98">
        <f>M116/'סכום נכסי הקרן'!$C$42</f>
        <v>1.2851540943249115E-5</v>
      </c>
    </row>
    <row r="117" spans="2:15" s="152" customFormat="1">
      <c r="B117" s="90" t="s">
        <v>1763</v>
      </c>
      <c r="C117" s="100" t="s">
        <v>1700</v>
      </c>
      <c r="D117" s="87">
        <v>11896140</v>
      </c>
      <c r="E117" s="87" t="s">
        <v>523</v>
      </c>
      <c r="F117" s="87" t="s">
        <v>147</v>
      </c>
      <c r="G117" s="97">
        <v>6.45</v>
      </c>
      <c r="H117" s="100" t="s">
        <v>150</v>
      </c>
      <c r="I117" s="101">
        <v>5.5309999999999998E-2</v>
      </c>
      <c r="J117" s="101">
        <v>3.8600000000000002E-2</v>
      </c>
      <c r="K117" s="97">
        <v>222522.73</v>
      </c>
      <c r="L117" s="99">
        <v>116.01</v>
      </c>
      <c r="M117" s="97">
        <v>258.14860999999996</v>
      </c>
      <c r="N117" s="98">
        <f t="shared" si="3"/>
        <v>4.0587639029907143E-3</v>
      </c>
      <c r="O117" s="98">
        <f>M117/'סכום נכסי הקרן'!$C$42</f>
        <v>1.4957416951751653E-4</v>
      </c>
    </row>
    <row r="118" spans="2:15" s="152" customFormat="1">
      <c r="B118" s="90" t="s">
        <v>1763</v>
      </c>
      <c r="C118" s="100" t="s">
        <v>1700</v>
      </c>
      <c r="D118" s="87">
        <v>11896150</v>
      </c>
      <c r="E118" s="87" t="s">
        <v>523</v>
      </c>
      <c r="F118" s="87" t="s">
        <v>147</v>
      </c>
      <c r="G118" s="97">
        <v>6.4399999999999995</v>
      </c>
      <c r="H118" s="100" t="s">
        <v>150</v>
      </c>
      <c r="I118" s="101">
        <v>5.5452000000000001E-2</v>
      </c>
      <c r="J118" s="101">
        <v>3.8699999999999998E-2</v>
      </c>
      <c r="K118" s="97">
        <v>129502.45</v>
      </c>
      <c r="L118" s="99">
        <v>116.04</v>
      </c>
      <c r="M118" s="97">
        <v>150.27466000000001</v>
      </c>
      <c r="N118" s="98">
        <f t="shared" si="3"/>
        <v>2.3627063711177941E-3</v>
      </c>
      <c r="O118" s="98">
        <f>M118/'סכום נכסי הקרן'!$C$42</f>
        <v>8.7070805723211787E-5</v>
      </c>
    </row>
    <row r="119" spans="2:15" s="152" customFormat="1">
      <c r="B119" s="90" t="s">
        <v>1763</v>
      </c>
      <c r="C119" s="100" t="s">
        <v>1700</v>
      </c>
      <c r="D119" s="87">
        <v>11896160</v>
      </c>
      <c r="E119" s="87" t="s">
        <v>523</v>
      </c>
      <c r="F119" s="87" t="s">
        <v>147</v>
      </c>
      <c r="G119" s="97">
        <v>6.48</v>
      </c>
      <c r="H119" s="100" t="s">
        <v>150</v>
      </c>
      <c r="I119" s="101">
        <v>5.5E-2</v>
      </c>
      <c r="J119" s="101">
        <v>3.6799999999999999E-2</v>
      </c>
      <c r="K119" s="97">
        <v>91218.49</v>
      </c>
      <c r="L119" s="99">
        <v>115.6</v>
      </c>
      <c r="M119" s="97">
        <v>105.44858000000001</v>
      </c>
      <c r="N119" s="98">
        <f t="shared" si="3"/>
        <v>1.657924441761002E-3</v>
      </c>
      <c r="O119" s="98">
        <f>M119/'סכום נכסי הקרן'!$C$42</f>
        <v>6.1098077500016011E-5</v>
      </c>
    </row>
    <row r="120" spans="2:15" s="152" customFormat="1">
      <c r="B120" s="90" t="s">
        <v>1763</v>
      </c>
      <c r="C120" s="100" t="s">
        <v>1700</v>
      </c>
      <c r="D120" s="87">
        <v>11898170</v>
      </c>
      <c r="E120" s="87" t="s">
        <v>523</v>
      </c>
      <c r="F120" s="87" t="s">
        <v>147</v>
      </c>
      <c r="G120" s="97">
        <v>6.39</v>
      </c>
      <c r="H120" s="100" t="s">
        <v>150</v>
      </c>
      <c r="I120" s="101">
        <v>5.5E-2</v>
      </c>
      <c r="J120" s="101">
        <v>4.1900000000000014E-2</v>
      </c>
      <c r="K120" s="97">
        <v>167848.31</v>
      </c>
      <c r="L120" s="99">
        <v>112.03</v>
      </c>
      <c r="M120" s="97">
        <v>188.04046</v>
      </c>
      <c r="N120" s="98">
        <f t="shared" si="3"/>
        <v>2.9564824360269431E-3</v>
      </c>
      <c r="O120" s="98">
        <f>M120/'סכום נכסי הקרן'!$C$42</f>
        <v>1.0895272936078096E-4</v>
      </c>
    </row>
    <row r="121" spans="2:15" s="152" customFormat="1">
      <c r="B121" s="90" t="s">
        <v>1763</v>
      </c>
      <c r="C121" s="100" t="s">
        <v>1700</v>
      </c>
      <c r="D121" s="87">
        <v>11898180</v>
      </c>
      <c r="E121" s="87" t="s">
        <v>523</v>
      </c>
      <c r="F121" s="87" t="s">
        <v>147</v>
      </c>
      <c r="G121" s="97">
        <v>6.3900000000000006</v>
      </c>
      <c r="H121" s="100" t="s">
        <v>150</v>
      </c>
      <c r="I121" s="101">
        <v>5.5E-2</v>
      </c>
      <c r="J121" s="101">
        <v>4.1900000000000007E-2</v>
      </c>
      <c r="K121" s="97">
        <v>74432.39</v>
      </c>
      <c r="L121" s="99">
        <v>112.36</v>
      </c>
      <c r="M121" s="97">
        <v>83.632229999999993</v>
      </c>
      <c r="N121" s="98">
        <f t="shared" si="3"/>
        <v>1.3149149873424347E-3</v>
      </c>
      <c r="O121" s="98">
        <f>M121/'סכום נכסי הקרן'!$C$42</f>
        <v>4.8457442196368722E-5</v>
      </c>
    </row>
    <row r="122" spans="2:15" s="152" customFormat="1">
      <c r="B122" s="90" t="s">
        <v>1763</v>
      </c>
      <c r="C122" s="100" t="s">
        <v>1700</v>
      </c>
      <c r="D122" s="87">
        <v>11898190</v>
      </c>
      <c r="E122" s="87" t="s">
        <v>523</v>
      </c>
      <c r="F122" s="87" t="s">
        <v>147</v>
      </c>
      <c r="G122" s="97">
        <v>6.4899999999999993</v>
      </c>
      <c r="H122" s="100" t="s">
        <v>150</v>
      </c>
      <c r="I122" s="101">
        <v>5.5E-2</v>
      </c>
      <c r="J122" s="101">
        <v>3.6000000000000004E-2</v>
      </c>
      <c r="K122" s="97">
        <v>93859.25</v>
      </c>
      <c r="L122" s="99">
        <v>115.2</v>
      </c>
      <c r="M122" s="97">
        <v>108.12584</v>
      </c>
      <c r="N122" s="98">
        <f t="shared" si="3"/>
        <v>1.7000178942375461E-3</v>
      </c>
      <c r="O122" s="98">
        <f>M122/'סכום נכסי הקרן'!$C$42</f>
        <v>6.2649311655731444E-5</v>
      </c>
    </row>
    <row r="123" spans="2:15" s="152" customFormat="1">
      <c r="B123" s="90" t="s">
        <v>1765</v>
      </c>
      <c r="C123" s="100" t="s">
        <v>1700</v>
      </c>
      <c r="D123" s="87">
        <v>91102799</v>
      </c>
      <c r="E123" s="87" t="s">
        <v>523</v>
      </c>
      <c r="F123" s="87" t="s">
        <v>147</v>
      </c>
      <c r="G123" s="97">
        <v>3.5500000000000003</v>
      </c>
      <c r="H123" s="100" t="s">
        <v>150</v>
      </c>
      <c r="I123" s="101">
        <v>4.7500000000000001E-2</v>
      </c>
      <c r="J123" s="101">
        <v>1.44E-2</v>
      </c>
      <c r="K123" s="97">
        <v>559292.23</v>
      </c>
      <c r="L123" s="99">
        <v>116.84</v>
      </c>
      <c r="M123" s="97">
        <v>653.47699999999998</v>
      </c>
      <c r="N123" s="98">
        <f t="shared" si="3"/>
        <v>1.0274348790933498E-2</v>
      </c>
      <c r="O123" s="98">
        <f>M123/'סכום נכסי הקרן'!$C$42</f>
        <v>3.7863182596179065E-4</v>
      </c>
    </row>
    <row r="124" spans="2:15" s="152" customFormat="1">
      <c r="B124" s="90" t="s">
        <v>1765</v>
      </c>
      <c r="C124" s="100" t="s">
        <v>1700</v>
      </c>
      <c r="D124" s="87">
        <v>91102798</v>
      </c>
      <c r="E124" s="87" t="s">
        <v>523</v>
      </c>
      <c r="F124" s="87" t="s">
        <v>147</v>
      </c>
      <c r="G124" s="97">
        <v>3.56</v>
      </c>
      <c r="H124" s="100" t="s">
        <v>150</v>
      </c>
      <c r="I124" s="101">
        <v>4.4999999999999998E-2</v>
      </c>
      <c r="J124" s="101">
        <v>1.4499999999999999E-2</v>
      </c>
      <c r="K124" s="97">
        <v>951287.74</v>
      </c>
      <c r="L124" s="99">
        <v>115.7</v>
      </c>
      <c r="M124" s="97">
        <v>1100.6399799999999</v>
      </c>
      <c r="N124" s="98">
        <f t="shared" si="3"/>
        <v>1.7304907514367099E-2</v>
      </c>
      <c r="O124" s="98">
        <f>M124/'סכום נכסי הקרן'!$C$42</f>
        <v>6.3772301910235358E-4</v>
      </c>
    </row>
    <row r="125" spans="2:15" s="152" customFormat="1">
      <c r="B125" s="90" t="s">
        <v>1766</v>
      </c>
      <c r="C125" s="100" t="s">
        <v>1700</v>
      </c>
      <c r="D125" s="87">
        <v>90240690</v>
      </c>
      <c r="E125" s="87" t="s">
        <v>523</v>
      </c>
      <c r="F125" s="87" t="s">
        <v>146</v>
      </c>
      <c r="G125" s="97">
        <v>2.1900000000000004</v>
      </c>
      <c r="H125" s="100" t="s">
        <v>150</v>
      </c>
      <c r="I125" s="101">
        <v>3.4000000000000002E-2</v>
      </c>
      <c r="J125" s="101">
        <v>-1.18E-2</v>
      </c>
      <c r="K125" s="97">
        <v>22346.58</v>
      </c>
      <c r="L125" s="99">
        <v>111.36</v>
      </c>
      <c r="M125" s="97">
        <v>24.88514</v>
      </c>
      <c r="N125" s="98">
        <f t="shared" si="3"/>
        <v>3.9125877126694719E-4</v>
      </c>
      <c r="O125" s="98">
        <f>M125/'סכום נכסי הקרן'!$C$42</f>
        <v>1.4418726286487198E-5</v>
      </c>
    </row>
    <row r="126" spans="2:15" s="152" customFormat="1">
      <c r="B126" s="90" t="s">
        <v>1766</v>
      </c>
      <c r="C126" s="100" t="s">
        <v>1700</v>
      </c>
      <c r="D126" s="87">
        <v>90240692</v>
      </c>
      <c r="E126" s="87" t="s">
        <v>523</v>
      </c>
      <c r="F126" s="87" t="s">
        <v>146</v>
      </c>
      <c r="G126" s="97">
        <v>2.1900000000000004</v>
      </c>
      <c r="H126" s="100" t="s">
        <v>150</v>
      </c>
      <c r="I126" s="101">
        <v>3.4000000000000002E-2</v>
      </c>
      <c r="J126" s="101">
        <v>4.1000000000000009E-2</v>
      </c>
      <c r="K126" s="97">
        <v>93995.91</v>
      </c>
      <c r="L126" s="99">
        <v>98.97</v>
      </c>
      <c r="M126" s="97">
        <v>93.027760000000001</v>
      </c>
      <c r="N126" s="98">
        <f t="shared" si="3"/>
        <v>1.4626370223883192E-3</v>
      </c>
      <c r="O126" s="98">
        <f>M126/'סכום נכסי הקרן'!$C$42</f>
        <v>5.390131654814971E-5</v>
      </c>
    </row>
    <row r="127" spans="2:15" s="152" customFormat="1">
      <c r="B127" s="90" t="s">
        <v>1767</v>
      </c>
      <c r="C127" s="100" t="s">
        <v>1700</v>
      </c>
      <c r="D127" s="87">
        <v>90240790</v>
      </c>
      <c r="E127" s="87" t="s">
        <v>523</v>
      </c>
      <c r="F127" s="87" t="s">
        <v>146</v>
      </c>
      <c r="G127" s="97">
        <v>11.810000000000002</v>
      </c>
      <c r="H127" s="100" t="s">
        <v>150</v>
      </c>
      <c r="I127" s="101">
        <v>3.4000000000000002E-2</v>
      </c>
      <c r="J127" s="101">
        <v>2.5100000000000001E-2</v>
      </c>
      <c r="K127" s="97">
        <v>49739.170000000013</v>
      </c>
      <c r="L127" s="99">
        <v>111.92</v>
      </c>
      <c r="M127" s="97">
        <v>55.668059999999997</v>
      </c>
      <c r="N127" s="98">
        <f t="shared" si="3"/>
        <v>8.7524589993926859E-4</v>
      </c>
      <c r="O127" s="98">
        <f>M127/'סכום נכסי הקרן'!$C$42</f>
        <v>3.225469175740006E-5</v>
      </c>
    </row>
    <row r="128" spans="2:15" s="152" customFormat="1">
      <c r="B128" s="90" t="s">
        <v>1767</v>
      </c>
      <c r="C128" s="100" t="s">
        <v>1700</v>
      </c>
      <c r="D128" s="87">
        <v>90240792</v>
      </c>
      <c r="E128" s="87" t="s">
        <v>523</v>
      </c>
      <c r="F128" s="87" t="s">
        <v>146</v>
      </c>
      <c r="G128" s="97">
        <v>11.41</v>
      </c>
      <c r="H128" s="100" t="s">
        <v>150</v>
      </c>
      <c r="I128" s="101">
        <v>3.4000000000000002E-2</v>
      </c>
      <c r="J128" s="101">
        <v>3.5399999999999994E-2</v>
      </c>
      <c r="K128" s="97">
        <v>209216.74000000005</v>
      </c>
      <c r="L128" s="99">
        <v>99.29</v>
      </c>
      <c r="M128" s="97">
        <v>207.73129</v>
      </c>
      <c r="N128" s="98">
        <f t="shared" si="3"/>
        <v>3.266073217956494E-3</v>
      </c>
      <c r="O128" s="98">
        <f>M128/'סכום נכסי הקרן'!$C$42</f>
        <v>1.2036181478781696E-4</v>
      </c>
    </row>
    <row r="129" spans="2:15" s="152" customFormat="1">
      <c r="B129" s="90" t="s">
        <v>1768</v>
      </c>
      <c r="C129" s="100" t="s">
        <v>1700</v>
      </c>
      <c r="D129" s="87">
        <v>4180</v>
      </c>
      <c r="E129" s="87" t="s">
        <v>523</v>
      </c>
      <c r="F129" s="87" t="s">
        <v>147</v>
      </c>
      <c r="G129" s="97">
        <v>2.72</v>
      </c>
      <c r="H129" s="100" t="s">
        <v>149</v>
      </c>
      <c r="I129" s="101">
        <v>4.8720999999999993E-2</v>
      </c>
      <c r="J129" s="101">
        <v>3.6399999999999995E-2</v>
      </c>
      <c r="K129" s="97">
        <v>135293.29999999999</v>
      </c>
      <c r="L129" s="99">
        <v>103.85</v>
      </c>
      <c r="M129" s="97">
        <v>528.00684999999999</v>
      </c>
      <c r="N129" s="98">
        <f t="shared" si="3"/>
        <v>8.3016334789167874E-3</v>
      </c>
      <c r="O129" s="98">
        <f>M129/'סכום נכסי הקרן'!$C$42</f>
        <v>3.0593302860824987E-4</v>
      </c>
    </row>
    <row r="130" spans="2:15" s="152" customFormat="1">
      <c r="B130" s="90" t="s">
        <v>1768</v>
      </c>
      <c r="C130" s="100" t="s">
        <v>1700</v>
      </c>
      <c r="D130" s="87">
        <v>4179</v>
      </c>
      <c r="E130" s="87" t="s">
        <v>523</v>
      </c>
      <c r="F130" s="87" t="s">
        <v>147</v>
      </c>
      <c r="G130" s="97">
        <v>2.7600000000000002</v>
      </c>
      <c r="H130" s="100" t="s">
        <v>151</v>
      </c>
      <c r="I130" s="101">
        <v>3.8399999999999997E-2</v>
      </c>
      <c r="J130" s="101">
        <v>2.6600000000000002E-2</v>
      </c>
      <c r="K130" s="97">
        <v>127463.81</v>
      </c>
      <c r="L130" s="99">
        <v>103.64</v>
      </c>
      <c r="M130" s="97">
        <f>555.23097-14.34</f>
        <v>540.89096999999992</v>
      </c>
      <c r="N130" s="98">
        <f t="shared" si="3"/>
        <v>8.5042051727089799E-3</v>
      </c>
      <c r="O130" s="98">
        <f>M130/'סכום נכסי הקרן'!$C$42</f>
        <v>3.1339823072173024E-4</v>
      </c>
    </row>
    <row r="131" spans="2:15" s="152" customFormat="1">
      <c r="B131" s="90" t="s">
        <v>1769</v>
      </c>
      <c r="C131" s="100" t="s">
        <v>1700</v>
      </c>
      <c r="D131" s="87">
        <v>90839531</v>
      </c>
      <c r="E131" s="87" t="s">
        <v>523</v>
      </c>
      <c r="F131" s="87" t="s">
        <v>147</v>
      </c>
      <c r="G131" s="97">
        <v>0.19999999999999998</v>
      </c>
      <c r="H131" s="100" t="s">
        <v>150</v>
      </c>
      <c r="I131" s="101">
        <v>2.6000000000000002E-2</v>
      </c>
      <c r="J131" s="101">
        <v>2.8079996190519228E-2</v>
      </c>
      <c r="K131" s="97">
        <v>24757.95</v>
      </c>
      <c r="L131" s="99">
        <v>100.09</v>
      </c>
      <c r="M131" s="97">
        <v>24.780280000000005</v>
      </c>
      <c r="N131" s="98">
        <f t="shared" si="3"/>
        <v>3.8961010082526793E-4</v>
      </c>
      <c r="O131" s="98">
        <f>M131/'סכום נכסי הקרן'!$C$42</f>
        <v>1.4357969238771133E-5</v>
      </c>
    </row>
    <row r="132" spans="2:15" s="152" customFormat="1">
      <c r="B132" s="90" t="s">
        <v>1769</v>
      </c>
      <c r="C132" s="100" t="s">
        <v>1700</v>
      </c>
      <c r="D132" s="87">
        <v>90839511</v>
      </c>
      <c r="E132" s="87" t="s">
        <v>523</v>
      </c>
      <c r="F132" s="87" t="s">
        <v>147</v>
      </c>
      <c r="G132" s="97">
        <v>9.6999999999999975</v>
      </c>
      <c r="H132" s="100" t="s">
        <v>150</v>
      </c>
      <c r="I132" s="101">
        <v>4.4999999999999998E-2</v>
      </c>
      <c r="J132" s="101">
        <v>2.86E-2</v>
      </c>
      <c r="K132" s="97">
        <v>197610.74</v>
      </c>
      <c r="L132" s="99">
        <v>117.08</v>
      </c>
      <c r="M132" s="97">
        <v>231.36265000000003</v>
      </c>
      <c r="N132" s="98">
        <f t="shared" si="3"/>
        <v>3.6376193244669216E-3</v>
      </c>
      <c r="O132" s="98">
        <f>M132/'סכום נכסי הקרן'!$C$42</f>
        <v>1.3405408702809538E-4</v>
      </c>
    </row>
    <row r="133" spans="2:15" s="152" customFormat="1">
      <c r="B133" s="90" t="s">
        <v>1769</v>
      </c>
      <c r="C133" s="100" t="s">
        <v>1700</v>
      </c>
      <c r="D133" s="87">
        <v>90839541</v>
      </c>
      <c r="E133" s="87" t="s">
        <v>523</v>
      </c>
      <c r="F133" s="87" t="s">
        <v>147</v>
      </c>
      <c r="G133" s="97">
        <v>9.2900000000000009</v>
      </c>
      <c r="H133" s="100" t="s">
        <v>150</v>
      </c>
      <c r="I133" s="101">
        <v>4.4999999999999998E-2</v>
      </c>
      <c r="J133" s="101">
        <v>4.7800000000000002E-2</v>
      </c>
      <c r="K133" s="97">
        <v>55026.41</v>
      </c>
      <c r="L133" s="99">
        <v>98.63</v>
      </c>
      <c r="M133" s="97">
        <v>54.272539999999992</v>
      </c>
      <c r="N133" s="98">
        <f t="shared" si="3"/>
        <v>8.5330471574346129E-4</v>
      </c>
      <c r="O133" s="98">
        <f>M133/'סכום נכסי הקרן'!$C$42</f>
        <v>3.1446111982188079E-5</v>
      </c>
    </row>
    <row r="134" spans="2:15" s="152" customFormat="1">
      <c r="B134" s="90" t="s">
        <v>1769</v>
      </c>
      <c r="C134" s="100" t="s">
        <v>1700</v>
      </c>
      <c r="D134" s="87">
        <v>90839512</v>
      </c>
      <c r="E134" s="87" t="s">
        <v>523</v>
      </c>
      <c r="F134" s="87" t="s">
        <v>147</v>
      </c>
      <c r="G134" s="97">
        <v>9.73</v>
      </c>
      <c r="H134" s="100" t="s">
        <v>150</v>
      </c>
      <c r="I134" s="101">
        <v>4.4999999999999998E-2</v>
      </c>
      <c r="J134" s="101">
        <v>2.7400000000000001E-2</v>
      </c>
      <c r="K134" s="97">
        <v>38769.11</v>
      </c>
      <c r="L134" s="99">
        <v>118.44</v>
      </c>
      <c r="M134" s="97">
        <v>45.918140000000001</v>
      </c>
      <c r="N134" s="98">
        <f t="shared" si="3"/>
        <v>7.2195193739169874E-4</v>
      </c>
      <c r="O134" s="98">
        <f>M134/'סכום נכסי הקרן'!$C$42</f>
        <v>2.6605479906667164E-5</v>
      </c>
    </row>
    <row r="135" spans="2:15" s="152" customFormat="1">
      <c r="B135" s="90" t="s">
        <v>1770</v>
      </c>
      <c r="C135" s="100" t="s">
        <v>1700</v>
      </c>
      <c r="D135" s="87">
        <v>90839513</v>
      </c>
      <c r="E135" s="87" t="s">
        <v>523</v>
      </c>
      <c r="F135" s="87" t="s">
        <v>147</v>
      </c>
      <c r="G135" s="97">
        <v>9.6800000000000015</v>
      </c>
      <c r="H135" s="100" t="s">
        <v>150</v>
      </c>
      <c r="I135" s="101">
        <v>4.4999999999999998E-2</v>
      </c>
      <c r="J135" s="101">
        <v>3.0399999999999996E-2</v>
      </c>
      <c r="K135" s="97">
        <v>141979.54</v>
      </c>
      <c r="L135" s="99">
        <v>115.62</v>
      </c>
      <c r="M135" s="97">
        <v>164.15673999999999</v>
      </c>
      <c r="N135" s="98">
        <f t="shared" si="3"/>
        <v>2.5809685775361403E-3</v>
      </c>
      <c r="O135" s="98">
        <f>M135/'סכום נכסי הקרן'!$C$42</f>
        <v>9.5114236935859886E-5</v>
      </c>
    </row>
    <row r="136" spans="2:15" s="152" customFormat="1">
      <c r="B136" s="90" t="s">
        <v>1770</v>
      </c>
      <c r="C136" s="100" t="s">
        <v>1700</v>
      </c>
      <c r="D136" s="87">
        <v>90839515</v>
      </c>
      <c r="E136" s="87" t="s">
        <v>523</v>
      </c>
      <c r="F136" s="87" t="s">
        <v>147</v>
      </c>
      <c r="G136" s="97">
        <v>9.6900000000000013</v>
      </c>
      <c r="H136" s="100" t="s">
        <v>150</v>
      </c>
      <c r="I136" s="101">
        <v>4.4999999999999998E-2</v>
      </c>
      <c r="J136" s="101">
        <v>2.9399999999999999E-2</v>
      </c>
      <c r="K136" s="97">
        <v>133587.14000000001</v>
      </c>
      <c r="L136" s="99">
        <v>116.72</v>
      </c>
      <c r="M136" s="97">
        <v>155.92291</v>
      </c>
      <c r="N136" s="98">
        <f t="shared" si="3"/>
        <v>2.4515114714631619E-3</v>
      </c>
      <c r="O136" s="98">
        <f>M136/'סכום נכסי הקרן'!$C$42</f>
        <v>9.0343464456401601E-5</v>
      </c>
    </row>
    <row r="137" spans="2:15" s="152" customFormat="1">
      <c r="B137" s="90" t="s">
        <v>1770</v>
      </c>
      <c r="C137" s="100" t="s">
        <v>1700</v>
      </c>
      <c r="D137" s="87">
        <v>90839516</v>
      </c>
      <c r="E137" s="87" t="s">
        <v>523</v>
      </c>
      <c r="F137" s="87" t="s">
        <v>147</v>
      </c>
      <c r="G137" s="97">
        <v>9.6900000000000013</v>
      </c>
      <c r="H137" s="100" t="s">
        <v>150</v>
      </c>
      <c r="I137" s="101">
        <v>4.4999999999999998E-2</v>
      </c>
      <c r="J137" s="101">
        <v>2.9600000000000001E-2</v>
      </c>
      <c r="K137" s="97">
        <v>70988.800000000003</v>
      </c>
      <c r="L137" s="99">
        <v>116.41</v>
      </c>
      <c r="M137" s="97">
        <v>82.638069999999999</v>
      </c>
      <c r="N137" s="98">
        <f t="shared" si="3"/>
        <v>1.2992842205457541E-3</v>
      </c>
      <c r="O137" s="98">
        <f>M137/'סכום נכסי הקרן'!$C$42</f>
        <v>4.7881414859372669E-5</v>
      </c>
    </row>
    <row r="138" spans="2:15" s="152" customFormat="1">
      <c r="B138" s="90" t="s">
        <v>1769</v>
      </c>
      <c r="C138" s="100" t="s">
        <v>1700</v>
      </c>
      <c r="D138" s="87">
        <v>90839517</v>
      </c>
      <c r="E138" s="87" t="s">
        <v>523</v>
      </c>
      <c r="F138" s="87" t="s">
        <v>147</v>
      </c>
      <c r="G138" s="97">
        <v>9.65</v>
      </c>
      <c r="H138" s="100" t="s">
        <v>150</v>
      </c>
      <c r="I138" s="101">
        <v>4.4999999999999998E-2</v>
      </c>
      <c r="J138" s="101">
        <v>3.15E-2</v>
      </c>
      <c r="K138" s="97">
        <v>122930.42000000001</v>
      </c>
      <c r="L138" s="99">
        <v>114.39</v>
      </c>
      <c r="M138" s="97">
        <v>140.62010000000001</v>
      </c>
      <c r="N138" s="98">
        <f t="shared" si="3"/>
        <v>2.2109117144382246E-3</v>
      </c>
      <c r="O138" s="98">
        <f>M138/'סכום נכסי הקרן'!$C$42</f>
        <v>8.1476846514765786E-5</v>
      </c>
    </row>
    <row r="139" spans="2:15" s="152" customFormat="1">
      <c r="B139" s="90" t="s">
        <v>1769</v>
      </c>
      <c r="C139" s="100" t="s">
        <v>1700</v>
      </c>
      <c r="D139" s="87">
        <v>90839518</v>
      </c>
      <c r="E139" s="87" t="s">
        <v>523</v>
      </c>
      <c r="F139" s="87" t="s">
        <v>147</v>
      </c>
      <c r="G139" s="97">
        <v>9.5599999999999987</v>
      </c>
      <c r="H139" s="100" t="s">
        <v>150</v>
      </c>
      <c r="I139" s="101">
        <v>4.4999999999999998E-2</v>
      </c>
      <c r="J139" s="101">
        <v>3.5499999999999997E-2</v>
      </c>
      <c r="K139" s="97">
        <v>146002.66999999998</v>
      </c>
      <c r="L139" s="99">
        <v>110.92</v>
      </c>
      <c r="M139" s="97">
        <v>161.94613000000001</v>
      </c>
      <c r="N139" s="98">
        <f t="shared" si="3"/>
        <v>2.5462120701445642E-3</v>
      </c>
      <c r="O139" s="98">
        <f>M139/'סכום נכסי הקרן'!$C$42</f>
        <v>9.3833384968936213E-5</v>
      </c>
    </row>
    <row r="140" spans="2:15" s="152" customFormat="1">
      <c r="B140" s="90" t="s">
        <v>1769</v>
      </c>
      <c r="C140" s="100" t="s">
        <v>1700</v>
      </c>
      <c r="D140" s="87">
        <v>90839519</v>
      </c>
      <c r="E140" s="87" t="s">
        <v>523</v>
      </c>
      <c r="F140" s="87" t="s">
        <v>147</v>
      </c>
      <c r="G140" s="97">
        <v>9.41</v>
      </c>
      <c r="H140" s="100" t="s">
        <v>150</v>
      </c>
      <c r="I140" s="101">
        <v>4.4999999999999998E-2</v>
      </c>
      <c r="J140" s="101">
        <v>4.2399999999999993E-2</v>
      </c>
      <c r="K140" s="97">
        <v>102696.56</v>
      </c>
      <c r="L140" s="99">
        <v>103.95</v>
      </c>
      <c r="M140" s="97">
        <v>106.75309</v>
      </c>
      <c r="N140" s="98">
        <f t="shared" si="3"/>
        <v>1.6784347133409667E-3</v>
      </c>
      <c r="O140" s="98">
        <f>M140/'סכום נכסי הקרן'!$C$42</f>
        <v>6.1853925071216547E-5</v>
      </c>
    </row>
    <row r="141" spans="2:15" s="152" customFormat="1">
      <c r="B141" s="90" t="s">
        <v>1769</v>
      </c>
      <c r="C141" s="100" t="s">
        <v>1700</v>
      </c>
      <c r="D141" s="87">
        <v>90839520</v>
      </c>
      <c r="E141" s="87" t="s">
        <v>523</v>
      </c>
      <c r="F141" s="87" t="s">
        <v>147</v>
      </c>
      <c r="G141" s="97">
        <v>9.2900000000000009</v>
      </c>
      <c r="H141" s="100" t="s">
        <v>150</v>
      </c>
      <c r="I141" s="101">
        <v>4.4999999999999998E-2</v>
      </c>
      <c r="J141" s="101">
        <v>4.7800000000000009E-2</v>
      </c>
      <c r="K141" s="97">
        <v>134293.63</v>
      </c>
      <c r="L141" s="99">
        <v>98.65</v>
      </c>
      <c r="M141" s="97">
        <v>132.48066999999998</v>
      </c>
      <c r="N141" s="98">
        <f t="shared" si="3"/>
        <v>2.0829388205500111E-3</v>
      </c>
      <c r="O141" s="98">
        <f>M141/'סכום נכסי הקרן'!$C$42</f>
        <v>7.6760770442940474E-5</v>
      </c>
    </row>
    <row r="142" spans="2:15" s="152" customFormat="1">
      <c r="B142" s="90" t="s">
        <v>1771</v>
      </c>
      <c r="C142" s="100" t="s">
        <v>1694</v>
      </c>
      <c r="D142" s="87">
        <v>90141407</v>
      </c>
      <c r="E142" s="87" t="s">
        <v>575</v>
      </c>
      <c r="F142" s="87" t="s">
        <v>147</v>
      </c>
      <c r="G142" s="97">
        <v>11.360000000000001</v>
      </c>
      <c r="H142" s="100" t="s">
        <v>150</v>
      </c>
      <c r="I142" s="101">
        <v>6.7000000000000004E-2</v>
      </c>
      <c r="J142" s="101">
        <v>4.6500000000000007E-2</v>
      </c>
      <c r="K142" s="97">
        <v>654109.12</v>
      </c>
      <c r="L142" s="99">
        <v>124.35</v>
      </c>
      <c r="M142" s="97">
        <v>813.38470999999993</v>
      </c>
      <c r="N142" s="98">
        <f t="shared" si="3"/>
        <v>1.2788511625890878E-2</v>
      </c>
      <c r="O142" s="98">
        <f>M142/'סכום נכסי הקרן'!$C$42</f>
        <v>4.7128412776073454E-4</v>
      </c>
    </row>
    <row r="143" spans="2:15" s="152" customFormat="1">
      <c r="B143" s="90" t="s">
        <v>1772</v>
      </c>
      <c r="C143" s="100" t="s">
        <v>1700</v>
      </c>
      <c r="D143" s="87">
        <v>90800100</v>
      </c>
      <c r="E143" s="87" t="s">
        <v>641</v>
      </c>
      <c r="F143" s="87" t="s">
        <v>147</v>
      </c>
      <c r="G143" s="97">
        <v>1.9100000000000001</v>
      </c>
      <c r="H143" s="100" t="s">
        <v>150</v>
      </c>
      <c r="I143" s="101">
        <v>6.2E-2</v>
      </c>
      <c r="J143" s="101">
        <v>0.37745255827903745</v>
      </c>
      <c r="K143" s="97">
        <v>1376012.36</v>
      </c>
      <c r="L143" s="99">
        <v>60.62</v>
      </c>
      <c r="M143" s="97">
        <v>834.13873999999998</v>
      </c>
      <c r="N143" s="98">
        <f t="shared" si="3"/>
        <v>1.3114818662003088E-2</v>
      </c>
      <c r="O143" s="98">
        <f>M143/'סכום נכסי הקרן'!$C$42</f>
        <v>4.8330924306695926E-4</v>
      </c>
    </row>
    <row r="144" spans="2:15" s="152" customFormat="1">
      <c r="B144" s="86"/>
      <c r="C144" s="87"/>
      <c r="D144" s="87"/>
      <c r="E144" s="87"/>
      <c r="F144" s="87"/>
      <c r="G144" s="87"/>
      <c r="H144" s="87"/>
      <c r="I144" s="87"/>
      <c r="J144" s="87"/>
      <c r="K144" s="97"/>
      <c r="L144" s="99"/>
      <c r="M144" s="87"/>
      <c r="N144" s="98"/>
      <c r="O144" s="87"/>
    </row>
    <row r="145" spans="2:15" s="152" customFormat="1">
      <c r="B145" s="104" t="s">
        <v>47</v>
      </c>
      <c r="C145" s="85"/>
      <c r="D145" s="85"/>
      <c r="E145" s="85"/>
      <c r="F145" s="85"/>
      <c r="G145" s="94">
        <v>1.5017042766929281</v>
      </c>
      <c r="H145" s="85"/>
      <c r="I145" s="85"/>
      <c r="J145" s="106">
        <v>2.6107775299235102E-2</v>
      </c>
      <c r="K145" s="94"/>
      <c r="L145" s="96"/>
      <c r="M145" s="94">
        <v>1428.4245100000001</v>
      </c>
      <c r="N145" s="95">
        <f t="shared" ref="N145:N148" si="4">M145/$M$10</f>
        <v>2.2458528207202816E-2</v>
      </c>
      <c r="O145" s="95">
        <f>M145/'סכום נכסי הקרן'!$C$42</f>
        <v>8.2764501347388835E-4</v>
      </c>
    </row>
    <row r="146" spans="2:15" s="152" customFormat="1">
      <c r="B146" s="90" t="s">
        <v>1773</v>
      </c>
      <c r="C146" s="100" t="s">
        <v>1694</v>
      </c>
      <c r="D146" s="87">
        <v>4351</v>
      </c>
      <c r="E146" s="87" t="s">
        <v>523</v>
      </c>
      <c r="F146" s="87" t="s">
        <v>147</v>
      </c>
      <c r="G146" s="97">
        <v>1.9300000000000002</v>
      </c>
      <c r="H146" s="100" t="s">
        <v>150</v>
      </c>
      <c r="I146" s="101">
        <v>3.61E-2</v>
      </c>
      <c r="J146" s="101">
        <v>2.2199999999999998E-2</v>
      </c>
      <c r="K146" s="97">
        <v>640425.24</v>
      </c>
      <c r="L146" s="99">
        <v>102.77</v>
      </c>
      <c r="M146" s="97">
        <v>658.16504000000009</v>
      </c>
      <c r="N146" s="98">
        <f t="shared" si="4"/>
        <v>1.0348056906300755E-2</v>
      </c>
      <c r="O146" s="98">
        <f>M146/'סכום נכסי הקרן'!$C$42</f>
        <v>3.8134812836475502E-4</v>
      </c>
    </row>
    <row r="147" spans="2:15" s="152" customFormat="1">
      <c r="B147" s="90" t="s">
        <v>1774</v>
      </c>
      <c r="C147" s="100" t="s">
        <v>1694</v>
      </c>
      <c r="D147" s="87">
        <v>10510</v>
      </c>
      <c r="E147" s="87" t="s">
        <v>523</v>
      </c>
      <c r="F147" s="87" t="s">
        <v>147</v>
      </c>
      <c r="G147" s="97">
        <v>0.84</v>
      </c>
      <c r="H147" s="100" t="s">
        <v>150</v>
      </c>
      <c r="I147" s="101">
        <v>4.2500000000000003E-2</v>
      </c>
      <c r="J147" s="101">
        <v>3.5300000000000005E-2</v>
      </c>
      <c r="K147" s="97">
        <v>293486.01</v>
      </c>
      <c r="L147" s="99">
        <v>100.75</v>
      </c>
      <c r="M147" s="97">
        <v>295.68714999999997</v>
      </c>
      <c r="N147" s="98">
        <f t="shared" si="4"/>
        <v>4.6489668528457342E-3</v>
      </c>
      <c r="O147" s="98">
        <f>M147/'סכום נכסי הקרן'!$C$42</f>
        <v>1.7132441618899805E-4</v>
      </c>
    </row>
    <row r="148" spans="2:15" s="152" customFormat="1">
      <c r="B148" s="90" t="s">
        <v>1774</v>
      </c>
      <c r="C148" s="100" t="s">
        <v>1694</v>
      </c>
      <c r="D148" s="87">
        <v>3880</v>
      </c>
      <c r="E148" s="87" t="s">
        <v>575</v>
      </c>
      <c r="F148" s="87" t="s">
        <v>147</v>
      </c>
      <c r="G148" s="97">
        <v>1.32</v>
      </c>
      <c r="H148" s="100" t="s">
        <v>150</v>
      </c>
      <c r="I148" s="101">
        <v>4.4999999999999998E-2</v>
      </c>
      <c r="J148" s="101">
        <v>2.5799999999999997E-2</v>
      </c>
      <c r="K148" s="97">
        <v>461780.98</v>
      </c>
      <c r="L148" s="99">
        <v>102.77</v>
      </c>
      <c r="M148" s="97">
        <v>474.57231999999999</v>
      </c>
      <c r="N148" s="98">
        <f t="shared" si="4"/>
        <v>7.461504448056328E-3</v>
      </c>
      <c r="O148" s="98">
        <f>M148/'סכום נכסי הקרן'!$C$42</f>
        <v>2.7497246892013526E-4</v>
      </c>
    </row>
    <row r="149" spans="2:15" s="152" customFormat="1">
      <c r="B149" s="86"/>
      <c r="C149" s="87"/>
      <c r="D149" s="87"/>
      <c r="E149" s="87"/>
      <c r="F149" s="87"/>
      <c r="G149" s="87"/>
      <c r="H149" s="87"/>
      <c r="I149" s="87"/>
      <c r="J149" s="87"/>
      <c r="K149" s="97"/>
      <c r="L149" s="99"/>
      <c r="M149" s="87"/>
      <c r="N149" s="98"/>
      <c r="O149" s="87"/>
    </row>
    <row r="150" spans="2:15" s="152" customFormat="1">
      <c r="B150" s="84" t="s">
        <v>50</v>
      </c>
      <c r="C150" s="85"/>
      <c r="D150" s="85"/>
      <c r="E150" s="85"/>
      <c r="F150" s="85"/>
      <c r="G150" s="94">
        <v>4.8063281488539085</v>
      </c>
      <c r="H150" s="85"/>
      <c r="I150" s="85"/>
      <c r="J150" s="106">
        <v>3.682408417400649E-2</v>
      </c>
      <c r="K150" s="94"/>
      <c r="L150" s="96"/>
      <c r="M150" s="94">
        <v>3190.3183799999997</v>
      </c>
      <c r="N150" s="95">
        <f t="shared" ref="N150:N167" si="5">M150/$M$10</f>
        <v>5.0160057339808307E-2</v>
      </c>
      <c r="O150" s="95">
        <f>M150/'סכום נכסי הקרן'!$C$42</f>
        <v>1.8485058749104586E-3</v>
      </c>
    </row>
    <row r="151" spans="2:15" s="152" customFormat="1">
      <c r="B151" s="121" t="s">
        <v>48</v>
      </c>
      <c r="C151" s="122"/>
      <c r="D151" s="122"/>
      <c r="E151" s="122"/>
      <c r="F151" s="122"/>
      <c r="G151" s="123">
        <v>4.8063281488539094</v>
      </c>
      <c r="H151" s="122"/>
      <c r="I151" s="122"/>
      <c r="J151" s="146">
        <v>3.6824084174006504E-2</v>
      </c>
      <c r="K151" s="123"/>
      <c r="L151" s="125"/>
      <c r="M151" s="123">
        <v>3190.3183799999993</v>
      </c>
      <c r="N151" s="124">
        <f t="shared" si="5"/>
        <v>5.0160057339808301E-2</v>
      </c>
      <c r="O151" s="124">
        <f>M151/'סכום נכסי הקרן'!$C$42</f>
        <v>1.8485058749104584E-3</v>
      </c>
    </row>
    <row r="152" spans="2:15" s="152" customFormat="1">
      <c r="B152" s="90" t="s">
        <v>1775</v>
      </c>
      <c r="C152" s="100" t="s">
        <v>1700</v>
      </c>
      <c r="D152" s="87">
        <v>4517</v>
      </c>
      <c r="E152" s="87" t="s">
        <v>481</v>
      </c>
      <c r="F152" s="87" t="s">
        <v>147</v>
      </c>
      <c r="G152" s="97">
        <v>4.6300000000000008</v>
      </c>
      <c r="H152" s="100" t="s">
        <v>149</v>
      </c>
      <c r="I152" s="101">
        <v>3.7767000000000002E-2</v>
      </c>
      <c r="J152" s="101">
        <v>3.3500000000000002E-2</v>
      </c>
      <c r="K152" s="97">
        <v>52166.09</v>
      </c>
      <c r="L152" s="99">
        <v>102.43</v>
      </c>
      <c r="M152" s="97">
        <v>200.80395999999999</v>
      </c>
      <c r="N152" s="98">
        <f t="shared" si="5"/>
        <v>3.1571576714110191E-3</v>
      </c>
      <c r="O152" s="98">
        <f>M152/'סכום נכסי הקרן'!$C$42</f>
        <v>1.1634804290764383E-4</v>
      </c>
    </row>
    <row r="153" spans="2:15" s="152" customFormat="1">
      <c r="B153" s="90" t="s">
        <v>1775</v>
      </c>
      <c r="C153" s="100" t="s">
        <v>1700</v>
      </c>
      <c r="D153" s="87">
        <v>4902</v>
      </c>
      <c r="E153" s="87" t="s">
        <v>481</v>
      </c>
      <c r="F153" s="87" t="s">
        <v>147</v>
      </c>
      <c r="G153" s="97">
        <v>4.63</v>
      </c>
      <c r="H153" s="100" t="s">
        <v>149</v>
      </c>
      <c r="I153" s="101">
        <v>3.7767000000000002E-2</v>
      </c>
      <c r="J153" s="101">
        <v>3.3499999999999995E-2</v>
      </c>
      <c r="K153" s="97">
        <v>16760.219999999998</v>
      </c>
      <c r="L153" s="99">
        <v>102.43</v>
      </c>
      <c r="M153" s="97">
        <v>64.515379999999993</v>
      </c>
      <c r="N153" s="98">
        <f t="shared" si="5"/>
        <v>1.0143486557286868E-3</v>
      </c>
      <c r="O153" s="98">
        <f>M153/'סכום נכסי הקרן'!$C$42</f>
        <v>3.7380927151252126E-5</v>
      </c>
    </row>
    <row r="154" spans="2:15" s="152" customFormat="1">
      <c r="B154" s="90" t="s">
        <v>1775</v>
      </c>
      <c r="C154" s="100" t="s">
        <v>1700</v>
      </c>
      <c r="D154" s="87">
        <v>4971</v>
      </c>
      <c r="E154" s="87" t="s">
        <v>481</v>
      </c>
      <c r="F154" s="87" t="s">
        <v>147</v>
      </c>
      <c r="G154" s="97">
        <v>4.629999999999999</v>
      </c>
      <c r="H154" s="100" t="s">
        <v>149</v>
      </c>
      <c r="I154" s="101">
        <v>3.7767000000000002E-2</v>
      </c>
      <c r="J154" s="101">
        <v>3.3499999999999995E-2</v>
      </c>
      <c r="K154" s="97">
        <v>11593.54</v>
      </c>
      <c r="L154" s="99">
        <v>102.43</v>
      </c>
      <c r="M154" s="97">
        <v>44.627230000000004</v>
      </c>
      <c r="N154" s="98">
        <f t="shared" si="5"/>
        <v>7.0165549299089521E-4</v>
      </c>
      <c r="O154" s="98">
        <f>M154/'סכום נכסי הקרן'!$C$42</f>
        <v>2.5857512326396805E-5</v>
      </c>
    </row>
    <row r="155" spans="2:15" s="152" customFormat="1">
      <c r="B155" s="90" t="s">
        <v>1775</v>
      </c>
      <c r="C155" s="100" t="s">
        <v>1700</v>
      </c>
      <c r="D155" s="87">
        <v>502727</v>
      </c>
      <c r="E155" s="87" t="s">
        <v>481</v>
      </c>
      <c r="F155" s="87" t="s">
        <v>147</v>
      </c>
      <c r="G155" s="97">
        <v>4.629999999999999</v>
      </c>
      <c r="H155" s="100" t="s">
        <v>149</v>
      </c>
      <c r="I155" s="101">
        <v>3.7767000000000002E-2</v>
      </c>
      <c r="J155" s="101">
        <v>3.3500000000000002E-2</v>
      </c>
      <c r="K155" s="97">
        <v>18524.46</v>
      </c>
      <c r="L155" s="99">
        <v>102.43</v>
      </c>
      <c r="M155" s="97">
        <v>71.306550000000001</v>
      </c>
      <c r="N155" s="98">
        <f t="shared" si="5"/>
        <v>1.121123414868678E-3</v>
      </c>
      <c r="O155" s="98">
        <f>M155/'סכום נכסי הקרן'!$C$42</f>
        <v>4.1315806416347822E-5</v>
      </c>
    </row>
    <row r="156" spans="2:15" s="152" customFormat="1">
      <c r="B156" s="90" t="s">
        <v>1775</v>
      </c>
      <c r="C156" s="100" t="s">
        <v>1700</v>
      </c>
      <c r="D156" s="87">
        <v>439935</v>
      </c>
      <c r="E156" s="87" t="s">
        <v>481</v>
      </c>
      <c r="F156" s="87" t="s">
        <v>147</v>
      </c>
      <c r="G156" s="97">
        <v>4.63</v>
      </c>
      <c r="H156" s="100" t="s">
        <v>149</v>
      </c>
      <c r="I156" s="101">
        <v>3.7767000000000002E-2</v>
      </c>
      <c r="J156" s="101">
        <v>3.3499999999999988E-2</v>
      </c>
      <c r="K156" s="97">
        <v>7158.81</v>
      </c>
      <c r="L156" s="99">
        <v>102.43</v>
      </c>
      <c r="M156" s="97">
        <v>27.556550000000001</v>
      </c>
      <c r="N156" s="98">
        <f t="shared" si="5"/>
        <v>4.3326024661127863E-4</v>
      </c>
      <c r="O156" s="98">
        <f>M156/'סכום נכסי הקרן'!$C$42</f>
        <v>1.5966570887280475E-5</v>
      </c>
    </row>
    <row r="157" spans="2:15" s="152" customFormat="1">
      <c r="B157" s="90" t="s">
        <v>1775</v>
      </c>
      <c r="C157" s="100" t="s">
        <v>1700</v>
      </c>
      <c r="D157" s="87">
        <v>4534</v>
      </c>
      <c r="E157" s="87" t="s">
        <v>481</v>
      </c>
      <c r="F157" s="87" t="s">
        <v>147</v>
      </c>
      <c r="G157" s="97">
        <v>4.6300000000000008</v>
      </c>
      <c r="H157" s="100" t="s">
        <v>149</v>
      </c>
      <c r="I157" s="101">
        <v>3.7767000000000002E-2</v>
      </c>
      <c r="J157" s="101">
        <v>3.3501973876881627E-2</v>
      </c>
      <c r="K157" s="97">
        <v>1241.9000000000001</v>
      </c>
      <c r="L157" s="99">
        <v>102.43</v>
      </c>
      <c r="M157" s="97">
        <v>4.7804399999999996</v>
      </c>
      <c r="N157" s="98">
        <f t="shared" si="5"/>
        <v>7.5160882378614896E-5</v>
      </c>
      <c r="O157" s="98">
        <f>M157/'סכום נכסי הקרן'!$C$42</f>
        <v>2.769839988401707E-6</v>
      </c>
    </row>
    <row r="158" spans="2:15" s="152" customFormat="1">
      <c r="B158" s="90" t="s">
        <v>1775</v>
      </c>
      <c r="C158" s="100" t="s">
        <v>1700</v>
      </c>
      <c r="D158" s="87">
        <v>4564</v>
      </c>
      <c r="E158" s="87" t="s">
        <v>481</v>
      </c>
      <c r="F158" s="87" t="s">
        <v>147</v>
      </c>
      <c r="G158" s="97">
        <v>4.63</v>
      </c>
      <c r="H158" s="100" t="s">
        <v>149</v>
      </c>
      <c r="I158" s="101">
        <v>3.7767000000000002E-2</v>
      </c>
      <c r="J158" s="101">
        <v>3.3500000000000002E-2</v>
      </c>
      <c r="K158" s="97">
        <v>177250.48</v>
      </c>
      <c r="L158" s="99">
        <v>102.43</v>
      </c>
      <c r="M158" s="97">
        <v>682.29376999999999</v>
      </c>
      <c r="N158" s="98">
        <f t="shared" si="5"/>
        <v>1.0727422955759664E-2</v>
      </c>
      <c r="O158" s="98">
        <f>M158/'סכום נכסי הקרן'!$C$42</f>
        <v>3.9532858230274977E-4</v>
      </c>
    </row>
    <row r="159" spans="2:15" s="152" customFormat="1">
      <c r="B159" s="90" t="s">
        <v>1775</v>
      </c>
      <c r="C159" s="100" t="s">
        <v>1700</v>
      </c>
      <c r="D159" s="87">
        <v>4636</v>
      </c>
      <c r="E159" s="87" t="s">
        <v>481</v>
      </c>
      <c r="F159" s="87" t="s">
        <v>147</v>
      </c>
      <c r="G159" s="97">
        <v>4.629999999999999</v>
      </c>
      <c r="H159" s="100" t="s">
        <v>149</v>
      </c>
      <c r="I159" s="101">
        <v>3.7767000000000002E-2</v>
      </c>
      <c r="J159" s="101">
        <v>3.3500000000000002E-2</v>
      </c>
      <c r="K159" s="97">
        <v>18083.400000000001</v>
      </c>
      <c r="L159" s="99">
        <v>102.43</v>
      </c>
      <c r="M159" s="97">
        <v>69.608800000000002</v>
      </c>
      <c r="N159" s="98">
        <f t="shared" si="5"/>
        <v>1.0944303932936151E-3</v>
      </c>
      <c r="O159" s="98">
        <f>M159/'סכום נכסי הקרן'!$C$42</f>
        <v>4.0332111225045558E-5</v>
      </c>
    </row>
    <row r="160" spans="2:15" s="152" customFormat="1">
      <c r="B160" s="90" t="s">
        <v>1775</v>
      </c>
      <c r="C160" s="100" t="s">
        <v>1700</v>
      </c>
      <c r="D160" s="87">
        <v>4695</v>
      </c>
      <c r="E160" s="87" t="s">
        <v>481</v>
      </c>
      <c r="F160" s="87" t="s">
        <v>147</v>
      </c>
      <c r="G160" s="97">
        <v>4.629999999999999</v>
      </c>
      <c r="H160" s="100" t="s">
        <v>149</v>
      </c>
      <c r="I160" s="101">
        <v>3.7767000000000002E-2</v>
      </c>
      <c r="J160" s="101">
        <v>3.3499999999999995E-2</v>
      </c>
      <c r="K160" s="97">
        <v>14932.980000000003</v>
      </c>
      <c r="L160" s="99">
        <v>102.43</v>
      </c>
      <c r="M160" s="97">
        <v>57.48181000000001</v>
      </c>
      <c r="N160" s="98">
        <f t="shared" si="5"/>
        <v>9.0376274157188269E-4</v>
      </c>
      <c r="O160" s="98">
        <f>M160/'סכום נכסי הקרן'!$C$42</f>
        <v>3.3305598636047973E-5</v>
      </c>
    </row>
    <row r="161" spans="2:15" s="152" customFormat="1">
      <c r="B161" s="90" t="s">
        <v>1775</v>
      </c>
      <c r="C161" s="100" t="s">
        <v>1700</v>
      </c>
      <c r="D161" s="87">
        <v>4735</v>
      </c>
      <c r="E161" s="87" t="s">
        <v>481</v>
      </c>
      <c r="F161" s="87" t="s">
        <v>147</v>
      </c>
      <c r="G161" s="97">
        <v>4.63</v>
      </c>
      <c r="H161" s="100" t="s">
        <v>149</v>
      </c>
      <c r="I161" s="101">
        <v>3.7767000000000002E-2</v>
      </c>
      <c r="J161" s="101">
        <v>3.3499999999999995E-2</v>
      </c>
      <c r="K161" s="97">
        <v>12790.69</v>
      </c>
      <c r="L161" s="99">
        <v>102.43</v>
      </c>
      <c r="M161" s="97">
        <v>49.235469999999999</v>
      </c>
      <c r="N161" s="98">
        <f t="shared" si="5"/>
        <v>7.7410894593924883E-4</v>
      </c>
      <c r="O161" s="98">
        <f>M161/'סכום נכסי הקרן'!$C$42</f>
        <v>2.8527577723756099E-5</v>
      </c>
    </row>
    <row r="162" spans="2:15" s="152" customFormat="1">
      <c r="B162" s="90" t="s">
        <v>1775</v>
      </c>
      <c r="C162" s="100" t="s">
        <v>1700</v>
      </c>
      <c r="D162" s="87">
        <v>4791</v>
      </c>
      <c r="E162" s="87" t="s">
        <v>481</v>
      </c>
      <c r="F162" s="87" t="s">
        <v>147</v>
      </c>
      <c r="G162" s="97">
        <v>4.63</v>
      </c>
      <c r="H162" s="100" t="s">
        <v>149</v>
      </c>
      <c r="I162" s="101">
        <v>3.7767000000000002E-2</v>
      </c>
      <c r="J162" s="101">
        <v>3.3499999999999988E-2</v>
      </c>
      <c r="K162" s="97">
        <v>15161.26</v>
      </c>
      <c r="L162" s="99">
        <v>102.43</v>
      </c>
      <c r="M162" s="97">
        <v>58.360530000000004</v>
      </c>
      <c r="N162" s="98">
        <f t="shared" si="5"/>
        <v>9.175784929595658E-4</v>
      </c>
      <c r="O162" s="98">
        <f>M162/'סכום נכסי הקרן'!$C$42</f>
        <v>3.3814738755913158E-5</v>
      </c>
    </row>
    <row r="163" spans="2:15" s="152" customFormat="1">
      <c r="B163" s="90" t="s">
        <v>1775</v>
      </c>
      <c r="C163" s="100" t="s">
        <v>1700</v>
      </c>
      <c r="D163" s="87">
        <v>4858</v>
      </c>
      <c r="E163" s="87" t="s">
        <v>481</v>
      </c>
      <c r="F163" s="87" t="s">
        <v>147</v>
      </c>
      <c r="G163" s="97">
        <v>4.63</v>
      </c>
      <c r="H163" s="100" t="s">
        <v>149</v>
      </c>
      <c r="I163" s="101">
        <v>3.7767000000000002E-2</v>
      </c>
      <c r="J163" s="101">
        <v>3.3500000000000002E-2</v>
      </c>
      <c r="K163" s="97">
        <v>32386.29</v>
      </c>
      <c r="L163" s="99">
        <v>102.43</v>
      </c>
      <c r="M163" s="97">
        <v>124.66517</v>
      </c>
      <c r="N163" s="98">
        <f t="shared" si="5"/>
        <v>1.9600589441725095E-3</v>
      </c>
      <c r="O163" s="98">
        <f>M163/'סכום נכסי הקרן'!$C$42</f>
        <v>7.2232383008027904E-5</v>
      </c>
    </row>
    <row r="164" spans="2:15" s="152" customFormat="1">
      <c r="B164" s="90" t="s">
        <v>1776</v>
      </c>
      <c r="C164" s="100" t="s">
        <v>1700</v>
      </c>
      <c r="D164" s="87">
        <v>415761</v>
      </c>
      <c r="E164" s="87" t="s">
        <v>523</v>
      </c>
      <c r="F164" s="87" t="s">
        <v>147</v>
      </c>
      <c r="G164" s="97">
        <v>5.0000000000000009</v>
      </c>
      <c r="H164" s="100" t="s">
        <v>149</v>
      </c>
      <c r="I164" s="101">
        <v>6.5271999999999997E-2</v>
      </c>
      <c r="J164" s="101">
        <v>5.2300000000000013E-2</v>
      </c>
      <c r="K164" s="97">
        <v>58212.59</v>
      </c>
      <c r="L164" s="99">
        <v>107.77</v>
      </c>
      <c r="M164" s="97">
        <v>235.76078999999996</v>
      </c>
      <c r="N164" s="98">
        <f t="shared" si="5"/>
        <v>3.7067694619489682E-3</v>
      </c>
      <c r="O164" s="98">
        <f>M164/'סכום נכסי הקרן'!$C$42</f>
        <v>1.3660241815380535E-4</v>
      </c>
    </row>
    <row r="165" spans="2:15" s="152" customFormat="1">
      <c r="B165" s="90" t="s">
        <v>1776</v>
      </c>
      <c r="C165" s="100" t="s">
        <v>1700</v>
      </c>
      <c r="D165" s="87">
        <v>445549</v>
      </c>
      <c r="E165" s="87" t="s">
        <v>523</v>
      </c>
      <c r="F165" s="87" t="s">
        <v>147</v>
      </c>
      <c r="G165" s="97">
        <v>4.99</v>
      </c>
      <c r="H165" s="100" t="s">
        <v>149</v>
      </c>
      <c r="I165" s="101">
        <v>7.0000000000000007E-2</v>
      </c>
      <c r="J165" s="101">
        <v>5.7000000000000009E-2</v>
      </c>
      <c r="K165" s="97">
        <v>19404.2</v>
      </c>
      <c r="L165" s="99">
        <v>105.44</v>
      </c>
      <c r="M165" s="97">
        <v>76.888819999999996</v>
      </c>
      <c r="N165" s="98">
        <f t="shared" si="5"/>
        <v>1.2088911389433804E-3</v>
      </c>
      <c r="O165" s="98">
        <f>M165/'סכום נכסי הקרן'!$C$42</f>
        <v>4.4550235605304315E-5</v>
      </c>
    </row>
    <row r="166" spans="2:15" s="152" customFormat="1">
      <c r="B166" s="90" t="s">
        <v>1777</v>
      </c>
      <c r="C166" s="100" t="s">
        <v>1700</v>
      </c>
      <c r="D166" s="87">
        <v>90352101</v>
      </c>
      <c r="E166" s="87" t="s">
        <v>523</v>
      </c>
      <c r="F166" s="87" t="s">
        <v>147</v>
      </c>
      <c r="G166" s="97">
        <v>2.3199999999999998</v>
      </c>
      <c r="H166" s="100" t="s">
        <v>149</v>
      </c>
      <c r="I166" s="101">
        <v>4.3989E-2</v>
      </c>
      <c r="J166" s="101">
        <v>3.4399999999999993E-2</v>
      </c>
      <c r="K166" s="97">
        <v>164214.29</v>
      </c>
      <c r="L166" s="99">
        <v>105.5</v>
      </c>
      <c r="M166" s="97">
        <v>651.05874000000006</v>
      </c>
      <c r="N166" s="98">
        <f t="shared" si="5"/>
        <v>1.0236327488413039E-2</v>
      </c>
      <c r="O166" s="98">
        <f>M166/'סכום נכסי הקרן'!$C$42</f>
        <v>3.7723065928040733E-4</v>
      </c>
    </row>
    <row r="167" spans="2:15" s="152" customFormat="1">
      <c r="B167" s="90" t="s">
        <v>1778</v>
      </c>
      <c r="C167" s="100" t="s">
        <v>1700</v>
      </c>
      <c r="D167" s="87">
        <v>4623</v>
      </c>
      <c r="E167" s="87" t="s">
        <v>626</v>
      </c>
      <c r="F167" s="87" t="s">
        <v>1616</v>
      </c>
      <c r="G167" s="97">
        <v>7.1599999999999993</v>
      </c>
      <c r="H167" s="100" t="s">
        <v>149</v>
      </c>
      <c r="I167" s="101">
        <v>5.0199999999999995E-2</v>
      </c>
      <c r="J167" s="101">
        <v>3.8399999999999997E-2</v>
      </c>
      <c r="K167" s="97">
        <v>186280</v>
      </c>
      <c r="L167" s="99">
        <v>110.19</v>
      </c>
      <c r="M167" s="97">
        <v>771.37437</v>
      </c>
      <c r="N167" s="98">
        <f t="shared" si="5"/>
        <v>1.2128000412817266E-2</v>
      </c>
      <c r="O167" s="98">
        <f>M167/'סכום נכסי הקרן'!$C$42</f>
        <v>4.4694287054207861E-4</v>
      </c>
    </row>
    <row r="168" spans="2:15" s="152" customFormat="1">
      <c r="B168" s="153"/>
      <c r="C168" s="153"/>
      <c r="D168" s="153"/>
    </row>
    <row r="169" spans="2:15" s="152" customFormat="1">
      <c r="B169" s="153"/>
      <c r="C169" s="153"/>
      <c r="D169" s="153"/>
    </row>
    <row r="170" spans="2:15" s="152" customFormat="1">
      <c r="B170" s="153"/>
      <c r="C170" s="153"/>
      <c r="D170" s="153"/>
    </row>
    <row r="171" spans="2:15" s="152" customFormat="1">
      <c r="B171" s="154" t="s">
        <v>1704</v>
      </c>
      <c r="C171" s="153"/>
      <c r="D171" s="153"/>
    </row>
    <row r="172" spans="2:15" s="152" customFormat="1">
      <c r="B172" s="154" t="s">
        <v>131</v>
      </c>
      <c r="C172" s="153"/>
      <c r="D172" s="153"/>
    </row>
    <row r="173" spans="2:15" s="152" customFormat="1">
      <c r="B173" s="153"/>
      <c r="C173" s="153"/>
      <c r="D173" s="153"/>
    </row>
    <row r="174" spans="2:15" s="152" customFormat="1">
      <c r="B174" s="153"/>
      <c r="C174" s="153"/>
      <c r="D174" s="153"/>
    </row>
    <row r="175" spans="2:15" s="152" customFormat="1">
      <c r="B175" s="153"/>
      <c r="C175" s="153"/>
      <c r="D175" s="153"/>
    </row>
    <row r="176" spans="2:15" s="152" customFormat="1">
      <c r="B176" s="153"/>
      <c r="C176" s="153"/>
      <c r="D176" s="153"/>
    </row>
    <row r="177" spans="2:4" s="152" customFormat="1">
      <c r="B177" s="153"/>
      <c r="C177" s="153"/>
      <c r="D177" s="153"/>
    </row>
    <row r="178" spans="2:4" s="152" customFormat="1">
      <c r="B178" s="153"/>
      <c r="C178" s="153"/>
      <c r="D178" s="153"/>
    </row>
    <row r="179" spans="2:4" s="152" customFormat="1">
      <c r="B179" s="153"/>
      <c r="C179" s="153"/>
      <c r="D179" s="153"/>
    </row>
    <row r="180" spans="2:4" s="152" customFormat="1">
      <c r="B180" s="153"/>
      <c r="C180" s="153"/>
      <c r="D180" s="153"/>
    </row>
    <row r="181" spans="2:4" s="152" customFormat="1">
      <c r="B181" s="153"/>
      <c r="C181" s="153"/>
      <c r="D181" s="153"/>
    </row>
    <row r="182" spans="2:4" s="152" customFormat="1">
      <c r="B182" s="153"/>
      <c r="C182" s="153"/>
      <c r="D182" s="153"/>
    </row>
    <row r="183" spans="2:4" s="152" customFormat="1">
      <c r="B183" s="153"/>
      <c r="C183" s="153"/>
      <c r="D183" s="153"/>
    </row>
    <row r="184" spans="2:4" s="152" customFormat="1">
      <c r="B184" s="153"/>
      <c r="C184" s="153"/>
      <c r="D184" s="153"/>
    </row>
    <row r="185" spans="2:4" s="152" customFormat="1">
      <c r="B185" s="153"/>
      <c r="C185" s="153"/>
      <c r="D185" s="153"/>
    </row>
    <row r="186" spans="2:4" s="152" customFormat="1">
      <c r="B186" s="153"/>
      <c r="C186" s="153"/>
      <c r="D186" s="153"/>
    </row>
  </sheetData>
  <sheetProtection password="CC23" sheet="1" objects="1" scenarios="1"/>
  <mergeCells count="1">
    <mergeCell ref="B6:O6"/>
  </mergeCells>
  <phoneticPr fontId="5" type="noConversion"/>
  <conditionalFormatting sqref="B63:B167">
    <cfRule type="cellIs" dxfId="8" priority="30" operator="equal">
      <formula>2958465</formula>
    </cfRule>
    <cfRule type="cellIs" dxfId="7" priority="31" operator="equal">
      <formula>"NR3"</formula>
    </cfRule>
    <cfRule type="cellIs" dxfId="6" priority="32" operator="equal">
      <formula>"דירוג פנימי"</formula>
    </cfRule>
  </conditionalFormatting>
  <conditionalFormatting sqref="B63:B167">
    <cfRule type="cellIs" dxfId="5" priority="29" operator="equal">
      <formula>2958465</formula>
    </cfRule>
  </conditionalFormatting>
  <conditionalFormatting sqref="B11:B12 B15 B17:B18 B27:B48">
    <cfRule type="cellIs" dxfId="4" priority="28" operator="equal">
      <formula>"NR3"</formula>
    </cfRule>
  </conditionalFormatting>
  <conditionalFormatting sqref="B13">
    <cfRule type="cellIs" dxfId="3" priority="27" operator="equal">
      <formula>"NR3"</formula>
    </cfRule>
  </conditionalFormatting>
  <conditionalFormatting sqref="B14">
    <cfRule type="cellIs" dxfId="2" priority="26" operator="equal">
      <formula>"NR3"</formula>
    </cfRule>
  </conditionalFormatting>
  <conditionalFormatting sqref="B16">
    <cfRule type="cellIs" dxfId="1" priority="25" operator="equal">
      <formula>"NR3"</formula>
    </cfRule>
  </conditionalFormatting>
  <conditionalFormatting sqref="B19:B26">
    <cfRule type="cellIs" dxfId="0" priority="23" operator="equal">
      <formula>"NR3"</formula>
    </cfRule>
  </conditionalFormatting>
  <dataValidations count="1">
    <dataValidation allowBlank="1" showInputMessage="1" showErrorMessage="1" sqref="C5:C1048576 D3:K1048576 L27:L1048576 A1:B1048576 D1:XFD2 L3:L22 M3:XFD1048576"/>
  </dataValidations>
  <printOptions gridLines="1"/>
  <pageMargins left="0" right="0" top="0.51181102362204722" bottom="0.51181102362204722" header="0" footer="0.23622047244094491"/>
  <pageSetup paperSize="9" scale="72" fitToHeight="100" pageOrder="overThenDown" orientation="landscape" r:id="rId1"/>
  <headerFooter alignWithMargins="0">
    <oddHeader>&amp;L&amp;D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>
      <selection activeCell="I7" sqref="I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163</v>
      </c>
      <c r="C1" s="81" t="s" vm="1">
        <v>219</v>
      </c>
    </row>
    <row r="2" spans="2:64">
      <c r="B2" s="57" t="s">
        <v>162</v>
      </c>
      <c r="C2" s="81" t="s">
        <v>220</v>
      </c>
    </row>
    <row r="3" spans="2:64">
      <c r="B3" s="57" t="s">
        <v>164</v>
      </c>
      <c r="C3" s="81" t="s">
        <v>221</v>
      </c>
    </row>
    <row r="4" spans="2:64">
      <c r="B4" s="57" t="s">
        <v>165</v>
      </c>
      <c r="C4" s="81">
        <v>414</v>
      </c>
    </row>
    <row r="6" spans="2:64" ht="26.25" customHeight="1">
      <c r="B6" s="191" t="s">
        <v>193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3"/>
    </row>
    <row r="7" spans="2:64" s="3" customFormat="1" ht="78.75">
      <c r="B7" s="60" t="s">
        <v>135</v>
      </c>
      <c r="C7" s="61" t="s">
        <v>56</v>
      </c>
      <c r="D7" s="61" t="s">
        <v>136</v>
      </c>
      <c r="E7" s="61" t="s">
        <v>15</v>
      </c>
      <c r="F7" s="61" t="s">
        <v>79</v>
      </c>
      <c r="G7" s="61" t="s">
        <v>18</v>
      </c>
      <c r="H7" s="61" t="s">
        <v>121</v>
      </c>
      <c r="I7" s="61" t="s">
        <v>65</v>
      </c>
      <c r="J7" s="61" t="s">
        <v>19</v>
      </c>
      <c r="K7" s="61" t="s">
        <v>0</v>
      </c>
      <c r="L7" s="61" t="s">
        <v>125</v>
      </c>
      <c r="M7" s="61" t="s">
        <v>129</v>
      </c>
      <c r="N7" s="78" t="s">
        <v>166</v>
      </c>
      <c r="O7" s="63" t="s">
        <v>168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75</v>
      </c>
      <c r="M8" s="32" t="s">
        <v>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password="CC23"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9" fitToHeight="100" pageOrder="overThenDown" orientation="landscape" r:id="rId1"/>
  <headerFooter alignWithMargins="0">
    <oddHeader>&amp;L&amp;D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T862"/>
  <sheetViews>
    <sheetView rightToLeft="1" workbookViewId="0">
      <selection activeCell="I7" sqref="I7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1.2851562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3" customWidth="1"/>
    <col min="18" max="18" width="6.7109375" style="3" customWidth="1"/>
    <col min="19" max="19" width="7.28515625" style="3" customWidth="1"/>
    <col min="20" max="31" width="5.7109375" style="3" customWidth="1"/>
    <col min="32" max="46" width="9.140625" style="3"/>
    <col min="47" max="16384" width="9.140625" style="1"/>
  </cols>
  <sheetData>
    <row r="1" spans="2:46">
      <c r="B1" s="57" t="s">
        <v>163</v>
      </c>
      <c r="C1" s="81" t="s" vm="1">
        <v>219</v>
      </c>
    </row>
    <row r="2" spans="2:46">
      <c r="B2" s="57" t="s">
        <v>162</v>
      </c>
      <c r="C2" s="81" t="s">
        <v>220</v>
      </c>
    </row>
    <row r="3" spans="2:46">
      <c r="B3" s="57" t="s">
        <v>164</v>
      </c>
      <c r="C3" s="81" t="s">
        <v>221</v>
      </c>
    </row>
    <row r="4" spans="2:46">
      <c r="B4" s="57" t="s">
        <v>165</v>
      </c>
      <c r="C4" s="81">
        <v>414</v>
      </c>
    </row>
    <row r="6" spans="2:46" ht="26.25" customHeight="1">
      <c r="B6" s="191" t="s">
        <v>194</v>
      </c>
      <c r="C6" s="192"/>
      <c r="D6" s="192"/>
      <c r="E6" s="192"/>
      <c r="F6" s="192"/>
      <c r="G6" s="192"/>
      <c r="H6" s="192"/>
      <c r="I6" s="193"/>
    </row>
    <row r="7" spans="2:46" s="3" customFormat="1" ht="78.75">
      <c r="B7" s="60" t="s">
        <v>135</v>
      </c>
      <c r="C7" s="62" t="s">
        <v>67</v>
      </c>
      <c r="D7" s="62" t="s">
        <v>104</v>
      </c>
      <c r="E7" s="62" t="s">
        <v>68</v>
      </c>
      <c r="F7" s="62" t="s">
        <v>121</v>
      </c>
      <c r="G7" s="62" t="s">
        <v>206</v>
      </c>
      <c r="H7" s="79" t="s">
        <v>166</v>
      </c>
      <c r="I7" s="64" t="s">
        <v>167</v>
      </c>
    </row>
    <row r="8" spans="2:46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202</v>
      </c>
      <c r="H8" s="32" t="s">
        <v>20</v>
      </c>
      <c r="I8" s="17" t="s">
        <v>20</v>
      </c>
    </row>
    <row r="9" spans="2:4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2:46" s="4" customFormat="1" ht="18" customHeight="1">
      <c r="B10" s="127" t="s">
        <v>52</v>
      </c>
      <c r="C10" s="127"/>
      <c r="D10" s="127"/>
      <c r="E10" s="122"/>
      <c r="F10" s="122"/>
      <c r="G10" s="123">
        <v>2345.0004199999998</v>
      </c>
      <c r="H10" s="124">
        <v>1</v>
      </c>
      <c r="I10" s="124">
        <f>G10/'סכום נכסי הקרן'!$C$42</f>
        <v>1.3587192677106707E-3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2:46" s="126" customFormat="1" ht="22.5" customHeight="1">
      <c r="B11" s="128" t="s">
        <v>217</v>
      </c>
      <c r="C11" s="127"/>
      <c r="D11" s="127"/>
      <c r="E11" s="122"/>
      <c r="F11" s="136" t="s">
        <v>150</v>
      </c>
      <c r="G11" s="123">
        <v>2345.0004199999998</v>
      </c>
      <c r="H11" s="124">
        <v>1</v>
      </c>
      <c r="I11" s="124">
        <f>G11/'סכום נכסי הקרן'!$C$42</f>
        <v>1.3587192677106707E-3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2:46">
      <c r="B12" s="104" t="s">
        <v>105</v>
      </c>
      <c r="C12" s="119"/>
      <c r="D12" s="119"/>
      <c r="E12" s="85"/>
      <c r="F12" s="120" t="s">
        <v>150</v>
      </c>
      <c r="G12" s="94">
        <v>2345.0004199999998</v>
      </c>
      <c r="H12" s="95">
        <v>1</v>
      </c>
      <c r="I12" s="95">
        <f>G12/'סכום נכסי הקרן'!$C$42</f>
        <v>1.3587192677106707E-3</v>
      </c>
    </row>
    <row r="13" spans="2:46">
      <c r="B13" s="90" t="s">
        <v>1701</v>
      </c>
      <c r="C13" s="115">
        <v>42369</v>
      </c>
      <c r="D13" s="103" t="s">
        <v>1702</v>
      </c>
      <c r="E13" s="175">
        <v>6.6197583511016345E-2</v>
      </c>
      <c r="F13" s="100" t="s">
        <v>150</v>
      </c>
      <c r="G13" s="97">
        <v>2345.0004199999998</v>
      </c>
      <c r="H13" s="98">
        <v>1</v>
      </c>
      <c r="I13" s="98">
        <f>G13/'סכום נכסי הקרן'!$C$42</f>
        <v>1.3587192677106707E-3</v>
      </c>
    </row>
    <row r="14" spans="2:46">
      <c r="B14" s="112"/>
      <c r="C14" s="103"/>
      <c r="D14" s="103"/>
      <c r="E14" s="87"/>
      <c r="F14" s="87"/>
      <c r="G14" s="87"/>
      <c r="H14" s="98"/>
      <c r="I14" s="87"/>
    </row>
    <row r="15" spans="2:46">
      <c r="B15" s="103"/>
      <c r="C15" s="103"/>
      <c r="D15" s="103"/>
      <c r="E15" s="103"/>
      <c r="F15" s="103"/>
      <c r="G15" s="103"/>
      <c r="H15" s="103"/>
      <c r="I15" s="103"/>
    </row>
    <row r="16" spans="2:46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13" t="s">
        <v>1704</v>
      </c>
      <c r="C17" s="103"/>
      <c r="D17" s="103"/>
      <c r="E17" s="103"/>
      <c r="F17" s="103"/>
      <c r="G17" s="103"/>
      <c r="H17" s="103"/>
      <c r="I17" s="103"/>
    </row>
    <row r="18" spans="2:9">
      <c r="B18" s="113" t="s">
        <v>131</v>
      </c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B110" s="103"/>
      <c r="C110" s="103"/>
      <c r="D110" s="103"/>
      <c r="E110" s="103"/>
      <c r="F110" s="103"/>
      <c r="G110" s="103"/>
      <c r="H110" s="103"/>
      <c r="I110" s="103"/>
    </row>
    <row r="111" spans="2:9">
      <c r="B111" s="103"/>
      <c r="C111" s="103"/>
      <c r="D111" s="103"/>
      <c r="E111" s="103"/>
      <c r="F111" s="103"/>
      <c r="G111" s="103"/>
      <c r="H111" s="103"/>
      <c r="I111" s="103"/>
    </row>
    <row r="112" spans="2:9">
      <c r="B112" s="103"/>
      <c r="C112" s="103"/>
      <c r="D112" s="103"/>
      <c r="E112" s="103"/>
      <c r="F112" s="103"/>
      <c r="G112" s="103"/>
      <c r="H112" s="103"/>
      <c r="I112" s="103"/>
    </row>
    <row r="113" spans="2:9">
      <c r="B113" s="103"/>
      <c r="C113" s="103"/>
      <c r="D113" s="103"/>
      <c r="E113" s="103"/>
      <c r="F113" s="103"/>
      <c r="G113" s="103"/>
      <c r="H113" s="103"/>
      <c r="I113" s="103"/>
    </row>
    <row r="114" spans="2:9">
      <c r="F114" s="3"/>
      <c r="G114" s="3"/>
      <c r="H114" s="3"/>
    </row>
    <row r="115" spans="2:9">
      <c r="F115" s="3"/>
      <c r="G115" s="3"/>
      <c r="H115" s="3"/>
    </row>
    <row r="116" spans="2:9">
      <c r="F116" s="3"/>
      <c r="G116" s="3"/>
      <c r="H116" s="3"/>
    </row>
    <row r="117" spans="2:9">
      <c r="F117" s="3"/>
      <c r="G117" s="3"/>
      <c r="H117" s="3"/>
    </row>
    <row r="118" spans="2:9">
      <c r="F118" s="3"/>
      <c r="G118" s="3"/>
      <c r="H118" s="3"/>
    </row>
    <row r="119" spans="2:9">
      <c r="F119" s="3"/>
      <c r="G119" s="3"/>
      <c r="H119" s="3"/>
    </row>
    <row r="120" spans="2:9">
      <c r="F120" s="3"/>
      <c r="G120" s="3"/>
      <c r="H120" s="3"/>
    </row>
    <row r="121" spans="2:9">
      <c r="F121" s="3"/>
      <c r="G121" s="3"/>
      <c r="H121" s="3"/>
    </row>
    <row r="122" spans="2:9">
      <c r="F122" s="3"/>
      <c r="G122" s="3"/>
      <c r="H122" s="3"/>
    </row>
    <row r="123" spans="2:9">
      <c r="F123" s="3"/>
      <c r="G123" s="3"/>
      <c r="H123" s="3"/>
    </row>
    <row r="124" spans="2:9">
      <c r="F124" s="3"/>
      <c r="G124" s="3"/>
      <c r="H124" s="3"/>
    </row>
    <row r="125" spans="2:9">
      <c r="F125" s="3"/>
      <c r="G125" s="3"/>
      <c r="H125" s="3"/>
    </row>
    <row r="126" spans="2:9">
      <c r="F126" s="3"/>
      <c r="G126" s="3"/>
      <c r="H126" s="3"/>
    </row>
    <row r="127" spans="2:9">
      <c r="F127" s="3"/>
      <c r="G127" s="3"/>
      <c r="H127" s="3"/>
    </row>
    <row r="128" spans="2:9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23" sheet="1" objects="1" scenarios="1"/>
  <mergeCells count="1">
    <mergeCell ref="B6:I6"/>
  </mergeCells>
  <phoneticPr fontId="5" type="noConversion"/>
  <dataValidations count="1">
    <dataValidation allowBlank="1" showInputMessage="1" showErrorMessage="1" sqref="A1:B1048576 Y1:XFD2 C5:C1048576 D3:XFD1048576 D1:W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81" t="s" vm="1">
        <v>219</v>
      </c>
    </row>
    <row r="2" spans="2:60">
      <c r="B2" s="57" t="s">
        <v>162</v>
      </c>
      <c r="C2" s="81" t="s">
        <v>220</v>
      </c>
    </row>
    <row r="3" spans="2:60">
      <c r="B3" s="57" t="s">
        <v>164</v>
      </c>
      <c r="C3" s="81" t="s">
        <v>221</v>
      </c>
    </row>
    <row r="4" spans="2:60">
      <c r="B4" s="57" t="s">
        <v>165</v>
      </c>
      <c r="C4" s="81">
        <v>414</v>
      </c>
    </row>
    <row r="6" spans="2:60" ht="26.25" customHeight="1">
      <c r="B6" s="191" t="s">
        <v>195</v>
      </c>
      <c r="C6" s="192"/>
      <c r="D6" s="192"/>
      <c r="E6" s="192"/>
      <c r="F6" s="192"/>
      <c r="G6" s="192"/>
      <c r="H6" s="192"/>
      <c r="I6" s="192"/>
      <c r="J6" s="192"/>
      <c r="K6" s="193"/>
    </row>
    <row r="7" spans="2:60" s="3" customFormat="1" ht="66">
      <c r="B7" s="60" t="s">
        <v>135</v>
      </c>
      <c r="C7" s="60" t="s">
        <v>136</v>
      </c>
      <c r="D7" s="60" t="s">
        <v>15</v>
      </c>
      <c r="E7" s="60" t="s">
        <v>16</v>
      </c>
      <c r="F7" s="60" t="s">
        <v>69</v>
      </c>
      <c r="G7" s="60" t="s">
        <v>121</v>
      </c>
      <c r="H7" s="60" t="s">
        <v>66</v>
      </c>
      <c r="I7" s="60" t="s">
        <v>129</v>
      </c>
      <c r="J7" s="80" t="s">
        <v>166</v>
      </c>
      <c r="K7" s="60" t="s">
        <v>167</v>
      </c>
    </row>
    <row r="8" spans="2:60" s="3" customFormat="1" ht="21.75" customHeight="1">
      <c r="B8" s="15"/>
      <c r="C8" s="72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23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Normal="100" workbookViewId="0">
      <selection activeCell="C614" sqref="C6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81" t="s" vm="1">
        <v>219</v>
      </c>
    </row>
    <row r="2" spans="2:60">
      <c r="B2" s="57" t="s">
        <v>162</v>
      </c>
      <c r="C2" s="81" t="s">
        <v>220</v>
      </c>
    </row>
    <row r="3" spans="2:60">
      <c r="B3" s="57" t="s">
        <v>164</v>
      </c>
      <c r="C3" s="81" t="s">
        <v>221</v>
      </c>
    </row>
    <row r="4" spans="2:60">
      <c r="B4" s="57" t="s">
        <v>165</v>
      </c>
      <c r="C4" s="81">
        <v>414</v>
      </c>
    </row>
    <row r="6" spans="2:60" ht="26.25" customHeight="1">
      <c r="B6" s="191" t="s">
        <v>196</v>
      </c>
      <c r="C6" s="192"/>
      <c r="D6" s="192"/>
      <c r="E6" s="192"/>
      <c r="F6" s="192"/>
      <c r="G6" s="192"/>
      <c r="H6" s="192"/>
      <c r="I6" s="192"/>
      <c r="J6" s="192"/>
      <c r="K6" s="193"/>
    </row>
    <row r="7" spans="2:60" s="3" customFormat="1" ht="78.75">
      <c r="B7" s="60" t="s">
        <v>135</v>
      </c>
      <c r="C7" s="79" t="s">
        <v>218</v>
      </c>
      <c r="D7" s="62" t="s">
        <v>15</v>
      </c>
      <c r="E7" s="62" t="s">
        <v>16</v>
      </c>
      <c r="F7" s="62" t="s">
        <v>69</v>
      </c>
      <c r="G7" s="62" t="s">
        <v>121</v>
      </c>
      <c r="H7" s="62" t="s">
        <v>66</v>
      </c>
      <c r="I7" s="62" t="s">
        <v>129</v>
      </c>
      <c r="J7" s="79" t="s">
        <v>166</v>
      </c>
      <c r="K7" s="64" t="s">
        <v>167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23"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Q107"/>
  <sheetViews>
    <sheetView rightToLeft="1" workbookViewId="0">
      <pane ySplit="10" topLeftCell="A11" activePane="bottomLeft" state="frozen"/>
      <selection activeCell="I7" sqref="I7"/>
      <selection pane="bottomLeft" activeCell="I7" sqref="I7"/>
    </sheetView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3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16384" width="9.140625" style="1"/>
  </cols>
  <sheetData>
    <row r="1" spans="2:17">
      <c r="B1" s="57" t="s">
        <v>163</v>
      </c>
      <c r="C1" s="81" t="s" vm="1">
        <v>219</v>
      </c>
    </row>
    <row r="2" spans="2:17">
      <c r="B2" s="57" t="s">
        <v>162</v>
      </c>
      <c r="C2" s="81" t="s">
        <v>220</v>
      </c>
    </row>
    <row r="3" spans="2:17">
      <c r="B3" s="57" t="s">
        <v>164</v>
      </c>
      <c r="C3" s="81" t="s">
        <v>221</v>
      </c>
    </row>
    <row r="4" spans="2:17">
      <c r="B4" s="57" t="s">
        <v>165</v>
      </c>
      <c r="C4" s="81">
        <v>414</v>
      </c>
    </row>
    <row r="6" spans="2:17" ht="26.25" customHeight="1">
      <c r="B6" s="191" t="s">
        <v>197</v>
      </c>
      <c r="C6" s="192"/>
      <c r="D6" s="192"/>
    </row>
    <row r="7" spans="2:17" s="3" customFormat="1" ht="31.5">
      <c r="B7" s="60" t="s">
        <v>135</v>
      </c>
      <c r="C7" s="66" t="s">
        <v>127</v>
      </c>
      <c r="D7" s="67" t="s">
        <v>126</v>
      </c>
    </row>
    <row r="8" spans="2:17" s="3" customFormat="1">
      <c r="B8" s="15"/>
      <c r="C8" s="32" t="s">
        <v>23</v>
      </c>
      <c r="D8" s="17" t="s">
        <v>24</v>
      </c>
    </row>
    <row r="9" spans="2:17" s="4" customFormat="1" ht="18" customHeight="1">
      <c r="B9" s="18"/>
      <c r="C9" s="19" t="s">
        <v>1</v>
      </c>
      <c r="D9" s="20" t="s">
        <v>2</v>
      </c>
      <c r="E9" s="3"/>
      <c r="F9" s="3"/>
    </row>
    <row r="10" spans="2:17" s="4" customFormat="1" ht="18" customHeight="1">
      <c r="B10" s="137" t="s">
        <v>1722</v>
      </c>
      <c r="C10" s="138">
        <f>C11+C29</f>
        <v>17596.321549614433</v>
      </c>
      <c r="D10" s="139"/>
      <c r="E10" s="3"/>
      <c r="F10" s="3"/>
    </row>
    <row r="11" spans="2:17">
      <c r="B11" s="140" t="s">
        <v>1723</v>
      </c>
      <c r="C11" s="141">
        <f>SUM(C12:C27)</f>
        <v>14594.61010225855</v>
      </c>
      <c r="D11" s="142"/>
    </row>
    <row r="12" spans="2:17">
      <c r="B12" s="143" t="s">
        <v>1740</v>
      </c>
      <c r="C12" s="144">
        <v>1227.47903494</v>
      </c>
      <c r="D12" s="142">
        <v>46132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>
      <c r="B13" s="143" t="s">
        <v>1724</v>
      </c>
      <c r="C13" s="144">
        <v>805.35206700000026</v>
      </c>
      <c r="D13" s="142">
        <v>43404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>
      <c r="B14" s="143" t="s">
        <v>1726</v>
      </c>
      <c r="C14" s="144">
        <v>104.54400000000001</v>
      </c>
      <c r="D14" s="142">
        <v>43404</v>
      </c>
    </row>
    <row r="15" spans="2:17">
      <c r="B15" s="143" t="s">
        <v>1725</v>
      </c>
      <c r="C15" s="144">
        <v>39.465000000000011</v>
      </c>
      <c r="D15" s="142">
        <v>43404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>
      <c r="B16" s="143" t="s">
        <v>1727</v>
      </c>
      <c r="C16" s="144">
        <v>56.178000000000004</v>
      </c>
      <c r="D16" s="142">
        <v>45143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4">
      <c r="B17" s="143" t="s">
        <v>1735</v>
      </c>
      <c r="C17" s="144">
        <v>1183.9887037705321</v>
      </c>
      <c r="D17" s="142">
        <v>42735</v>
      </c>
    </row>
    <row r="18" spans="2:4">
      <c r="B18" s="143" t="s">
        <v>1731</v>
      </c>
      <c r="C18" s="144">
        <v>3968.6836645777353</v>
      </c>
      <c r="D18" s="142">
        <v>42719</v>
      </c>
    </row>
    <row r="19" spans="2:4">
      <c r="B19" s="143" t="s">
        <v>1732</v>
      </c>
      <c r="C19" s="144">
        <v>1552.336</v>
      </c>
      <c r="D19" s="142">
        <v>42901</v>
      </c>
    </row>
    <row r="20" spans="2:4">
      <c r="B20" s="143" t="s">
        <v>1738</v>
      </c>
      <c r="C20" s="144">
        <v>355.33893927007279</v>
      </c>
      <c r="D20" s="142">
        <v>42732</v>
      </c>
    </row>
    <row r="21" spans="2:4">
      <c r="B21" s="143" t="s">
        <v>1736</v>
      </c>
      <c r="C21" s="144">
        <v>39.382758518999999</v>
      </c>
      <c r="D21" s="142">
        <v>42911</v>
      </c>
    </row>
    <row r="22" spans="2:4">
      <c r="B22" s="143" t="s">
        <v>1739</v>
      </c>
      <c r="C22" s="144">
        <v>2810.6274214702885</v>
      </c>
      <c r="D22" s="142">
        <v>42973</v>
      </c>
    </row>
    <row r="23" spans="2:4">
      <c r="B23" s="143" t="s">
        <v>1729</v>
      </c>
      <c r="C23" s="144">
        <v>69.3</v>
      </c>
      <c r="D23" s="142">
        <v>43948</v>
      </c>
    </row>
    <row r="24" spans="2:4">
      <c r="B24" s="143" t="s">
        <v>1728</v>
      </c>
      <c r="C24" s="144">
        <v>59.354159999999915</v>
      </c>
      <c r="D24" s="142">
        <v>43011</v>
      </c>
    </row>
    <row r="25" spans="2:4">
      <c r="B25" s="143" t="s">
        <v>1734</v>
      </c>
      <c r="C25" s="144">
        <v>388.18099737776868</v>
      </c>
      <c r="D25" s="142">
        <v>43297</v>
      </c>
    </row>
    <row r="26" spans="2:4">
      <c r="B26" s="143" t="s">
        <v>1733</v>
      </c>
      <c r="C26" s="144">
        <v>864.01573133315435</v>
      </c>
      <c r="D26" s="142">
        <v>43297</v>
      </c>
    </row>
    <row r="27" spans="2:4">
      <c r="B27" s="143" t="s">
        <v>1730</v>
      </c>
      <c r="C27" s="144">
        <v>1070.3836240000001</v>
      </c>
      <c r="D27" s="142">
        <v>43908</v>
      </c>
    </row>
    <row r="28" spans="2:4">
      <c r="B28" s="143"/>
      <c r="C28" s="144"/>
      <c r="D28" s="142"/>
    </row>
    <row r="29" spans="2:4">
      <c r="B29" s="140" t="s">
        <v>1741</v>
      </c>
      <c r="C29" s="145">
        <f>SUM(C30:C31)</f>
        <v>3001.7114473558822</v>
      </c>
      <c r="D29" s="103"/>
    </row>
    <row r="30" spans="2:4">
      <c r="B30" s="143" t="s">
        <v>1620</v>
      </c>
      <c r="C30" s="144">
        <v>2126.6597159999997</v>
      </c>
      <c r="D30" s="142">
        <v>46054</v>
      </c>
    </row>
    <row r="31" spans="2:4">
      <c r="B31" s="143" t="s">
        <v>1737</v>
      </c>
      <c r="C31" s="144">
        <v>875.05173135588234</v>
      </c>
      <c r="D31" s="142">
        <v>44678</v>
      </c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13" t="s">
        <v>1704</v>
      </c>
      <c r="C34" s="103"/>
      <c r="D34" s="103"/>
    </row>
    <row r="35" spans="2:4">
      <c r="B35" s="113" t="s">
        <v>131</v>
      </c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</sheetData>
  <sheetProtection password="CC23" sheet="1" objects="1" scenarios="1"/>
  <mergeCells count="1">
    <mergeCell ref="B6:D6"/>
  </mergeCells>
  <phoneticPr fontId="5" type="noConversion"/>
  <dataValidations count="1">
    <dataValidation allowBlank="1" showInputMessage="1" showErrorMessage="1" sqref="C5:C1048576 A1:B1048576 D1:XFD1048576"/>
  </dataValidations>
  <printOptions gridLines="1"/>
  <pageMargins left="0" right="0" top="0.51181102362204722" bottom="0.51181102362204722" header="0" footer="0.23622047244094491"/>
  <pageSetup paperSize="9" fitToHeight="100" pageOrder="overThenDown" orientation="portrait" r:id="rId1"/>
  <headerFooter alignWithMargins="0">
    <oddHeader>&amp;L&amp;D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workbookViewId="0">
      <selection activeCell="I7" sqref="I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414</v>
      </c>
    </row>
    <row r="6" spans="2:18" ht="26.25" customHeight="1">
      <c r="B6" s="191" t="s">
        <v>200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3"/>
    </row>
    <row r="7" spans="2:18" s="3" customFormat="1" ht="78.75">
      <c r="B7" s="22" t="s">
        <v>135</v>
      </c>
      <c r="C7" s="30" t="s">
        <v>56</v>
      </c>
      <c r="D7" s="73" t="s">
        <v>78</v>
      </c>
      <c r="E7" s="30" t="s">
        <v>15</v>
      </c>
      <c r="F7" s="30" t="s">
        <v>79</v>
      </c>
      <c r="G7" s="30" t="s">
        <v>122</v>
      </c>
      <c r="H7" s="30" t="s">
        <v>18</v>
      </c>
      <c r="I7" s="30" t="s">
        <v>121</v>
      </c>
      <c r="J7" s="30" t="s">
        <v>17</v>
      </c>
      <c r="K7" s="30" t="s">
        <v>198</v>
      </c>
      <c r="L7" s="30" t="s">
        <v>0</v>
      </c>
      <c r="M7" s="30" t="s">
        <v>199</v>
      </c>
      <c r="N7" s="30" t="s">
        <v>71</v>
      </c>
      <c r="O7" s="73" t="s">
        <v>166</v>
      </c>
      <c r="P7" s="31" t="s">
        <v>168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sheetProtection password="CC2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K511"/>
  <sheetViews>
    <sheetView rightToLeft="1" workbookViewId="0">
      <pane ySplit="9" topLeftCell="A10" activePane="bottomLeft" state="frozen"/>
      <selection activeCell="I7" sqref="I7"/>
      <selection pane="bottomLeft" activeCell="I7" sqref="I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31.28515625" style="2" bestFit="1" customWidth="1"/>
    <col min="4" max="4" width="6.5703125" style="2" bestFit="1" customWidth="1"/>
    <col min="5" max="5" width="4.85546875" style="1" customWidth="1"/>
    <col min="6" max="6" width="10.7109375" style="1" customWidth="1"/>
    <col min="7" max="7" width="12.28515625" style="1" bestFit="1" customWidth="1"/>
    <col min="8" max="8" width="6.85546875" style="1" customWidth="1"/>
    <col min="9" max="9" width="7.5703125" style="1" customWidth="1"/>
    <col min="10" max="10" width="10.140625" style="1" bestFit="1" customWidth="1"/>
    <col min="11" max="11" width="9.140625" style="1" customWidth="1"/>
    <col min="12" max="12" width="9" style="1" customWidth="1"/>
    <col min="13" max="13" width="6.7109375" style="1" customWidth="1"/>
    <col min="14" max="14" width="7.7109375" style="1" customWidth="1"/>
    <col min="15" max="15" width="16.85546875" style="1" bestFit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35" width="5.7109375" style="1" customWidth="1"/>
    <col min="36" max="36" width="3.42578125" style="1" customWidth="1"/>
    <col min="37" max="37" width="5.7109375" style="1" hidden="1" customWidth="1"/>
    <col min="38" max="38" width="10.140625" style="1" customWidth="1"/>
    <col min="39" max="39" width="13.85546875" style="1" customWidth="1"/>
    <col min="40" max="40" width="5.7109375" style="1" customWidth="1"/>
    <col min="41" max="16384" width="9.140625" style="1"/>
  </cols>
  <sheetData>
    <row r="1" spans="2:15">
      <c r="B1" s="57" t="s">
        <v>163</v>
      </c>
      <c r="C1" s="81" t="s" vm="1">
        <v>219</v>
      </c>
    </row>
    <row r="2" spans="2:15">
      <c r="B2" s="57" t="s">
        <v>162</v>
      </c>
      <c r="C2" s="81" t="s">
        <v>220</v>
      </c>
    </row>
    <row r="3" spans="2:15">
      <c r="B3" s="57" t="s">
        <v>164</v>
      </c>
      <c r="C3" s="81" t="s">
        <v>221</v>
      </c>
    </row>
    <row r="4" spans="2:15">
      <c r="B4" s="57" t="s">
        <v>165</v>
      </c>
      <c r="C4" s="81">
        <v>414</v>
      </c>
    </row>
    <row r="6" spans="2:15" ht="26.25" customHeight="1">
      <c r="B6" s="181" t="s">
        <v>189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</row>
    <row r="7" spans="2:15" s="3" customFormat="1" ht="63">
      <c r="B7" s="12" t="s">
        <v>134</v>
      </c>
      <c r="C7" s="13" t="s">
        <v>56</v>
      </c>
      <c r="D7" s="13" t="s">
        <v>136</v>
      </c>
      <c r="E7" s="13" t="s">
        <v>15</v>
      </c>
      <c r="F7" s="13" t="s">
        <v>79</v>
      </c>
      <c r="G7" s="13" t="s">
        <v>121</v>
      </c>
      <c r="H7" s="13" t="s">
        <v>17</v>
      </c>
      <c r="I7" s="13" t="s">
        <v>19</v>
      </c>
      <c r="J7" s="13" t="s">
        <v>74</v>
      </c>
      <c r="K7" s="13" t="s">
        <v>166</v>
      </c>
      <c r="L7" s="13" t="s">
        <v>167</v>
      </c>
      <c r="M7" s="1"/>
    </row>
    <row r="8" spans="2:15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6" t="s">
        <v>20</v>
      </c>
    </row>
    <row r="9" spans="2:15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5" s="150" customFormat="1" ht="18" customHeight="1">
      <c r="B10" s="82" t="s">
        <v>55</v>
      </c>
      <c r="C10" s="83"/>
      <c r="D10" s="83"/>
      <c r="E10" s="83"/>
      <c r="F10" s="83"/>
      <c r="G10" s="83"/>
      <c r="H10" s="83"/>
      <c r="I10" s="83"/>
      <c r="J10" s="91">
        <f>J11+J32</f>
        <v>74888.186539999995</v>
      </c>
      <c r="K10" s="92">
        <f>J10/$J$10</f>
        <v>1</v>
      </c>
      <c r="L10" s="92">
        <f>J10/'[5]סכום נכסי הקרן'!$C$42</f>
        <v>4.3391046375935792E-2</v>
      </c>
      <c r="O10" s="151"/>
    </row>
    <row r="11" spans="2:15" s="152" customFormat="1">
      <c r="B11" s="84" t="s">
        <v>215</v>
      </c>
      <c r="C11" s="85"/>
      <c r="D11" s="85"/>
      <c r="E11" s="85"/>
      <c r="F11" s="85"/>
      <c r="G11" s="85"/>
      <c r="H11" s="85"/>
      <c r="I11" s="85"/>
      <c r="J11" s="94">
        <f>J12+J17</f>
        <v>49984.802949999998</v>
      </c>
      <c r="K11" s="95">
        <f t="shared" ref="K11:K15" si="0">J11/$J$10</f>
        <v>0.6674591181788283</v>
      </c>
      <c r="L11" s="95">
        <f>J11/'[5]סכום נכסי הקרן'!$C$42</f>
        <v>2.8961749550938748E-2</v>
      </c>
    </row>
    <row r="12" spans="2:15" s="152" customFormat="1">
      <c r="B12" s="104" t="s">
        <v>53</v>
      </c>
      <c r="C12" s="85"/>
      <c r="D12" s="85"/>
      <c r="E12" s="85"/>
      <c r="F12" s="85"/>
      <c r="G12" s="85"/>
      <c r="H12" s="85"/>
      <c r="I12" s="85"/>
      <c r="J12" s="94">
        <f>SUM(J13:J15)</f>
        <v>27878.671999999999</v>
      </c>
      <c r="K12" s="95">
        <f t="shared" si="0"/>
        <v>0.37227062488833501</v>
      </c>
      <c r="L12" s="95">
        <f>J12/'[5]סכום נכסי הקרן'!$C$42</f>
        <v>1.6153211948928343E-2</v>
      </c>
    </row>
    <row r="13" spans="2:15" s="152" customFormat="1">
      <c r="B13" s="90" t="s">
        <v>1665</v>
      </c>
      <c r="C13" s="87" t="s">
        <v>1666</v>
      </c>
      <c r="D13" s="87">
        <v>26</v>
      </c>
      <c r="E13" s="87" t="s">
        <v>1667</v>
      </c>
      <c r="F13" s="87" t="s">
        <v>146</v>
      </c>
      <c r="G13" s="100" t="s">
        <v>150</v>
      </c>
      <c r="H13" s="101">
        <v>0</v>
      </c>
      <c r="I13" s="101">
        <v>0</v>
      </c>
      <c r="J13" s="97">
        <v>7396.2129999999997</v>
      </c>
      <c r="K13" s="98">
        <f t="shared" si="0"/>
        <v>9.876341438778817E-2</v>
      </c>
      <c r="L13" s="98">
        <f>J13/'[5]סכום נכסי הקרן'!$C$42</f>
        <v>4.2854478939462802E-3</v>
      </c>
    </row>
    <row r="14" spans="2:15" s="152" customFormat="1">
      <c r="B14" s="90" t="s">
        <v>1668</v>
      </c>
      <c r="C14" s="87" t="s">
        <v>1669</v>
      </c>
      <c r="D14" s="87">
        <v>12</v>
      </c>
      <c r="E14" s="87" t="s">
        <v>286</v>
      </c>
      <c r="F14" s="87" t="s">
        <v>148</v>
      </c>
      <c r="G14" s="100" t="s">
        <v>150</v>
      </c>
      <c r="H14" s="101">
        <v>0</v>
      </c>
      <c r="I14" s="101">
        <v>0</v>
      </c>
      <c r="J14" s="97">
        <v>-8805.74</v>
      </c>
      <c r="K14" s="98">
        <f t="shared" si="0"/>
        <v>-0.11758516805980598</v>
      </c>
      <c r="L14" s="98">
        <f>J14/'[5]סכום נכסי הקרן'!$C$42</f>
        <v>-5.1021434804052451E-3</v>
      </c>
    </row>
    <row r="15" spans="2:15" s="152" customFormat="1">
      <c r="B15" s="90" t="s">
        <v>1670</v>
      </c>
      <c r="C15" s="87" t="s">
        <v>1671</v>
      </c>
      <c r="D15" s="87">
        <v>10</v>
      </c>
      <c r="E15" s="87" t="s">
        <v>286</v>
      </c>
      <c r="F15" s="87" t="s">
        <v>148</v>
      </c>
      <c r="G15" s="100" t="s">
        <v>150</v>
      </c>
      <c r="H15" s="101">
        <v>0</v>
      </c>
      <c r="I15" s="101">
        <v>0</v>
      </c>
      <c r="J15" s="97">
        <v>29288.199000000001</v>
      </c>
      <c r="K15" s="98">
        <f t="shared" si="0"/>
        <v>0.39109237856035289</v>
      </c>
      <c r="L15" s="98">
        <f>J15/'[5]סכום נכסי הקרן'!$C$42</f>
        <v>1.6969907535387307E-2</v>
      </c>
    </row>
    <row r="16" spans="2:15" s="152" customFormat="1">
      <c r="B16" s="86"/>
      <c r="C16" s="87"/>
      <c r="D16" s="87"/>
      <c r="E16" s="87"/>
      <c r="F16" s="87"/>
      <c r="G16" s="87"/>
      <c r="H16" s="87"/>
      <c r="I16" s="87"/>
      <c r="J16" s="87"/>
      <c r="K16" s="98"/>
      <c r="L16" s="87"/>
    </row>
    <row r="17" spans="2:16" s="152" customFormat="1">
      <c r="B17" s="104" t="s">
        <v>54</v>
      </c>
      <c r="C17" s="85"/>
      <c r="D17" s="85"/>
      <c r="E17" s="85"/>
      <c r="F17" s="85"/>
      <c r="G17" s="85"/>
      <c r="H17" s="85"/>
      <c r="I17" s="85"/>
      <c r="J17" s="94">
        <f>SUM(J18:J30)</f>
        <v>22106.130950000002</v>
      </c>
      <c r="K17" s="95">
        <f t="shared" ref="K17:K30" si="1">J17/$J$10</f>
        <v>0.29518849329049335</v>
      </c>
      <c r="L17" s="95">
        <f>J17/'[5]סכום נכסי הקרן'!$C$42</f>
        <v>1.2808537602010407E-2</v>
      </c>
    </row>
    <row r="18" spans="2:16" s="152" customFormat="1">
      <c r="B18" s="90" t="s">
        <v>1665</v>
      </c>
      <c r="C18" s="87" t="s">
        <v>1673</v>
      </c>
      <c r="D18" s="87">
        <v>26</v>
      </c>
      <c r="E18" s="87" t="s">
        <v>1667</v>
      </c>
      <c r="F18" s="87" t="s">
        <v>146</v>
      </c>
      <c r="G18" s="100" t="s">
        <v>152</v>
      </c>
      <c r="H18" s="101">
        <v>0</v>
      </c>
      <c r="I18" s="101">
        <v>0</v>
      </c>
      <c r="J18" s="97">
        <v>42.88212</v>
      </c>
      <c r="K18" s="98">
        <f t="shared" si="1"/>
        <v>5.7261528127798089E-4</v>
      </c>
      <c r="L18" s="98">
        <f>J18/'[5]סכום נכסי הקרן'!$C$42</f>
        <v>2.4846376225502384E-5</v>
      </c>
    </row>
    <row r="19" spans="2:16" s="152" customFormat="1">
      <c r="B19" s="90" t="s">
        <v>1665</v>
      </c>
      <c r="C19" s="87" t="s">
        <v>1674</v>
      </c>
      <c r="D19" s="87">
        <v>26</v>
      </c>
      <c r="E19" s="87" t="s">
        <v>1667</v>
      </c>
      <c r="F19" s="87" t="s">
        <v>146</v>
      </c>
      <c r="G19" s="100" t="s">
        <v>149</v>
      </c>
      <c r="H19" s="101">
        <v>0</v>
      </c>
      <c r="I19" s="101">
        <v>0</v>
      </c>
      <c r="J19" s="97">
        <v>8304.9940000000006</v>
      </c>
      <c r="K19" s="98">
        <f t="shared" si="1"/>
        <v>0.11089858606155535</v>
      </c>
      <c r="L19" s="98">
        <f>J19/'[5]סכום נכסי הקרן'!$C$42</f>
        <v>4.8120056908226546E-3</v>
      </c>
    </row>
    <row r="20" spans="2:16" s="152" customFormat="1">
      <c r="B20" s="90" t="s">
        <v>1665</v>
      </c>
      <c r="C20" s="87" t="s">
        <v>1675</v>
      </c>
      <c r="D20" s="87">
        <v>26</v>
      </c>
      <c r="E20" s="87" t="s">
        <v>1667</v>
      </c>
      <c r="F20" s="87" t="s">
        <v>146</v>
      </c>
      <c r="G20" s="100" t="s">
        <v>151</v>
      </c>
      <c r="H20" s="101">
        <v>0</v>
      </c>
      <c r="I20" s="101">
        <v>0</v>
      </c>
      <c r="J20" s="97">
        <v>302.02</v>
      </c>
      <c r="K20" s="98">
        <f t="shared" si="1"/>
        <v>4.0329458350374416E-3</v>
      </c>
      <c r="L20" s="98">
        <f>J20/'[5]סכום נכסי הקרן'!$C$42</f>
        <v>1.7499373975974673E-4</v>
      </c>
    </row>
    <row r="21" spans="2:16" s="152" customFormat="1">
      <c r="B21" s="90" t="s">
        <v>1665</v>
      </c>
      <c r="C21" s="87" t="s">
        <v>1676</v>
      </c>
      <c r="D21" s="87">
        <v>26</v>
      </c>
      <c r="E21" s="87" t="s">
        <v>1667</v>
      </c>
      <c r="F21" s="87" t="s">
        <v>146</v>
      </c>
      <c r="G21" s="100" t="s">
        <v>158</v>
      </c>
      <c r="H21" s="101">
        <v>0</v>
      </c>
      <c r="I21" s="101">
        <v>0</v>
      </c>
      <c r="J21" s="97">
        <v>847.30899999999997</v>
      </c>
      <c r="K21" s="98">
        <f t="shared" si="1"/>
        <v>1.131432124541335E-2</v>
      </c>
      <c r="L21" s="98">
        <f>J21/'[5]סכום נכסי הקרן'!$C$42</f>
        <v>4.909402378719662E-4</v>
      </c>
    </row>
    <row r="22" spans="2:16" s="152" customFormat="1">
      <c r="B22" s="90" t="s">
        <v>1665</v>
      </c>
      <c r="C22" s="87" t="s">
        <v>1677</v>
      </c>
      <c r="D22" s="87">
        <v>26</v>
      </c>
      <c r="E22" s="87" t="s">
        <v>1667</v>
      </c>
      <c r="F22" s="87" t="s">
        <v>146</v>
      </c>
      <c r="G22" s="100" t="s">
        <v>153</v>
      </c>
      <c r="H22" s="101">
        <v>0</v>
      </c>
      <c r="I22" s="101">
        <v>0</v>
      </c>
      <c r="J22" s="97">
        <v>0.11874</v>
      </c>
      <c r="K22" s="98">
        <f t="shared" si="1"/>
        <v>1.5855638317076546E-6</v>
      </c>
      <c r="L22" s="98">
        <f>J22/'[5]סכום נכסי הקרן'!$C$42</f>
        <v>6.8799273753633288E-8</v>
      </c>
    </row>
    <row r="23" spans="2:16" s="152" customFormat="1">
      <c r="B23" s="90" t="s">
        <v>1665</v>
      </c>
      <c r="C23" s="87" t="s">
        <v>1678</v>
      </c>
      <c r="D23" s="87">
        <v>26</v>
      </c>
      <c r="E23" s="87" t="s">
        <v>1667</v>
      </c>
      <c r="F23" s="87" t="s">
        <v>146</v>
      </c>
      <c r="G23" s="100" t="s">
        <v>1664</v>
      </c>
      <c r="H23" s="101">
        <v>0</v>
      </c>
      <c r="I23" s="101">
        <v>0</v>
      </c>
      <c r="J23" s="97">
        <v>3.3759999999999998E-2</v>
      </c>
      <c r="K23" s="98">
        <f t="shared" si="1"/>
        <v>4.5080541484293769E-7</v>
      </c>
      <c r="L23" s="98">
        <f>J23/'[5]סכום נכסי הקרן'!$C$42</f>
        <v>1.956091866197288E-8</v>
      </c>
    </row>
    <row r="24" spans="2:16" s="152" customFormat="1">
      <c r="B24" s="90" t="s">
        <v>1668</v>
      </c>
      <c r="C24" s="87">
        <v>31212120</v>
      </c>
      <c r="D24" s="87">
        <v>12</v>
      </c>
      <c r="E24" s="87" t="s">
        <v>286</v>
      </c>
      <c r="F24" s="87" t="s">
        <v>148</v>
      </c>
      <c r="G24" s="100" t="s">
        <v>149</v>
      </c>
      <c r="H24" s="101">
        <v>0</v>
      </c>
      <c r="I24" s="101">
        <v>0</v>
      </c>
      <c r="J24" s="97">
        <v>2368.616</v>
      </c>
      <c r="K24" s="98">
        <f t="shared" si="1"/>
        <v>3.1628700192050344E-2</v>
      </c>
      <c r="L24" s="98">
        <f>J24/'[5]סכום נכסי הקרן'!$C$42</f>
        <v>1.3724023968438258E-3</v>
      </c>
      <c r="O24" s="194"/>
      <c r="P24" s="195"/>
    </row>
    <row r="25" spans="2:16" s="152" customFormat="1">
      <c r="B25" s="90" t="s">
        <v>1668</v>
      </c>
      <c r="C25" s="87">
        <v>31212130</v>
      </c>
      <c r="D25" s="87">
        <v>12</v>
      </c>
      <c r="E25" s="87" t="s">
        <v>286</v>
      </c>
      <c r="F25" s="87" t="s">
        <v>148</v>
      </c>
      <c r="G25" s="100" t="s">
        <v>151</v>
      </c>
      <c r="H25" s="101">
        <v>0</v>
      </c>
      <c r="I25" s="101">
        <v>0</v>
      </c>
      <c r="J25" s="97">
        <v>42.801000000000002</v>
      </c>
      <c r="K25" s="98">
        <f t="shared" si="1"/>
        <v>5.715320663712256E-4</v>
      </c>
      <c r="L25" s="98">
        <f>J25/'[5]סכום נכסי הקרן'!$C$42</f>
        <v>2.4799374397248261E-5</v>
      </c>
      <c r="O25" s="194"/>
      <c r="P25" s="195"/>
    </row>
    <row r="26" spans="2:16" s="152" customFormat="1">
      <c r="B26" s="90" t="s">
        <v>1670</v>
      </c>
      <c r="C26" s="87" t="s">
        <v>1679</v>
      </c>
      <c r="D26" s="87">
        <v>10</v>
      </c>
      <c r="E26" s="87" t="s">
        <v>286</v>
      </c>
      <c r="F26" s="87" t="s">
        <v>148</v>
      </c>
      <c r="G26" s="100" t="s">
        <v>152</v>
      </c>
      <c r="H26" s="101">
        <v>0</v>
      </c>
      <c r="I26" s="101">
        <v>0</v>
      </c>
      <c r="J26" s="97">
        <v>3.8125900000000001</v>
      </c>
      <c r="K26" s="98">
        <f t="shared" si="1"/>
        <v>5.0910432955451302E-5</v>
      </c>
      <c r="L26" s="98">
        <f>J26/'[5]סכום נכסי הקרן'!$C$42</f>
        <v>2.2090569573889569E-6</v>
      </c>
      <c r="O26" s="194"/>
      <c r="P26" s="195"/>
    </row>
    <row r="27" spans="2:16" s="152" customFormat="1">
      <c r="B27" s="90" t="s">
        <v>1670</v>
      </c>
      <c r="C27" s="87" t="s">
        <v>1680</v>
      </c>
      <c r="D27" s="87">
        <v>10</v>
      </c>
      <c r="E27" s="87" t="s">
        <v>286</v>
      </c>
      <c r="F27" s="87" t="s">
        <v>148</v>
      </c>
      <c r="G27" s="100" t="s">
        <v>149</v>
      </c>
      <c r="H27" s="101">
        <v>0</v>
      </c>
      <c r="I27" s="101">
        <v>0</v>
      </c>
      <c r="J27" s="97">
        <v>10156.602000000001</v>
      </c>
      <c r="K27" s="98">
        <f t="shared" si="1"/>
        <v>0.13562355385084748</v>
      </c>
      <c r="L27" s="98">
        <f>J27/'[5]סכום נכסי הקרן'!$C$42</f>
        <v>5.8848479148113477E-3</v>
      </c>
    </row>
    <row r="28" spans="2:16" s="152" customFormat="1">
      <c r="B28" s="90" t="s">
        <v>1670</v>
      </c>
      <c r="C28" s="87" t="s">
        <v>1681</v>
      </c>
      <c r="D28" s="87">
        <v>10</v>
      </c>
      <c r="E28" s="87" t="s">
        <v>286</v>
      </c>
      <c r="F28" s="87" t="s">
        <v>148</v>
      </c>
      <c r="G28" s="100" t="s">
        <v>156</v>
      </c>
      <c r="H28" s="101">
        <v>0</v>
      </c>
      <c r="I28" s="101">
        <v>0</v>
      </c>
      <c r="J28" s="97">
        <v>0.26174000000000003</v>
      </c>
      <c r="K28" s="98">
        <f t="shared" si="1"/>
        <v>3.4950772891288662E-6</v>
      </c>
      <c r="L28" s="98">
        <f>J28/'[5]סכום נכסי הקרן'!$C$42</f>
        <v>1.5165506074007058E-7</v>
      </c>
    </row>
    <row r="29" spans="2:16" s="152" customFormat="1">
      <c r="B29" s="90" t="s">
        <v>1670</v>
      </c>
      <c r="C29" s="87" t="s">
        <v>1682</v>
      </c>
      <c r="D29" s="87">
        <v>10</v>
      </c>
      <c r="E29" s="87" t="s">
        <v>286</v>
      </c>
      <c r="F29" s="87" t="s">
        <v>148</v>
      </c>
      <c r="G29" s="100" t="s">
        <v>151</v>
      </c>
      <c r="H29" s="101">
        <v>0</v>
      </c>
      <c r="I29" s="101">
        <v>0</v>
      </c>
      <c r="J29" s="97">
        <v>29.491</v>
      </c>
      <c r="K29" s="98">
        <f t="shared" si="1"/>
        <v>3.9380042918048209E-4</v>
      </c>
      <c r="L29" s="98">
        <f>J29/'[5]סכום נכסי הקרן'!$C$42</f>
        <v>1.7087412685433716E-5</v>
      </c>
    </row>
    <row r="30" spans="2:16" s="152" customFormat="1">
      <c r="B30" s="90" t="s">
        <v>1670</v>
      </c>
      <c r="C30" s="87" t="s">
        <v>1683</v>
      </c>
      <c r="D30" s="87">
        <v>10</v>
      </c>
      <c r="E30" s="87" t="s">
        <v>286</v>
      </c>
      <c r="F30" s="87" t="s">
        <v>148</v>
      </c>
      <c r="G30" s="100" t="s">
        <v>158</v>
      </c>
      <c r="H30" s="101">
        <v>0</v>
      </c>
      <c r="I30" s="101">
        <v>0</v>
      </c>
      <c r="J30" s="97">
        <v>7.1890000000000001</v>
      </c>
      <c r="K30" s="98">
        <f t="shared" si="1"/>
        <v>9.5996449268539072E-5</v>
      </c>
      <c r="L30" s="98">
        <f>J30/'[5]סכום נכסי הקרן'!$C$42</f>
        <v>4.165386382136346E-6</v>
      </c>
    </row>
    <row r="31" spans="2:16" s="152" customFormat="1">
      <c r="B31" s="86"/>
      <c r="C31" s="87"/>
      <c r="D31" s="87"/>
      <c r="E31" s="87"/>
      <c r="F31" s="87"/>
      <c r="G31" s="87"/>
      <c r="H31" s="87"/>
      <c r="I31" s="87"/>
      <c r="J31" s="87"/>
      <c r="K31" s="98"/>
      <c r="L31" s="87"/>
    </row>
    <row r="32" spans="2:16" s="152" customFormat="1">
      <c r="B32" s="84" t="s">
        <v>214</v>
      </c>
      <c r="C32" s="85"/>
      <c r="D32" s="85"/>
      <c r="E32" s="85"/>
      <c r="F32" s="85"/>
      <c r="G32" s="85"/>
      <c r="H32" s="85"/>
      <c r="I32" s="85"/>
      <c r="J32" s="94">
        <f>J33</f>
        <v>24903.383590000001</v>
      </c>
      <c r="K32" s="95">
        <f t="shared" ref="K32:K42" si="2">J32/$J$10</f>
        <v>0.3325408818211717</v>
      </c>
      <c r="L32" s="95">
        <f>J32/'[5]סכום נכסי הקרן'!$C$42</f>
        <v>1.4429296824997044E-2</v>
      </c>
    </row>
    <row r="33" spans="2:15" s="152" customFormat="1">
      <c r="B33" s="104" t="s">
        <v>54</v>
      </c>
      <c r="C33" s="85"/>
      <c r="D33" s="85"/>
      <c r="E33" s="85"/>
      <c r="F33" s="85"/>
      <c r="G33" s="85"/>
      <c r="H33" s="85"/>
      <c r="I33" s="85"/>
      <c r="J33" s="94">
        <f>SUM(J34:J42)</f>
        <v>24903.383590000001</v>
      </c>
      <c r="K33" s="95">
        <f t="shared" si="2"/>
        <v>0.3325408818211717</v>
      </c>
      <c r="L33" s="95">
        <f>J33/'[5]סכום נכסי הקרן'!$C$42</f>
        <v>1.4429296824997044E-2</v>
      </c>
    </row>
    <row r="34" spans="2:15" s="152" customFormat="1">
      <c r="B34" s="90" t="s">
        <v>1684</v>
      </c>
      <c r="C34" s="87">
        <v>34091010</v>
      </c>
      <c r="D34" s="87">
        <v>91</v>
      </c>
      <c r="E34" s="87" t="s">
        <v>1780</v>
      </c>
      <c r="F34" s="87" t="s">
        <v>1686</v>
      </c>
      <c r="G34" s="100" t="s">
        <v>149</v>
      </c>
      <c r="H34" s="101">
        <v>0</v>
      </c>
      <c r="I34" s="101">
        <v>0</v>
      </c>
      <c r="J34" s="97">
        <v>21758.776999999998</v>
      </c>
      <c r="K34" s="98">
        <f t="shared" si="2"/>
        <v>0.29055019229739248</v>
      </c>
      <c r="L34" s="98">
        <f>J34/'[5]סכום נכסי הקרן'!$C$42</f>
        <v>1.2607276868513219E-2</v>
      </c>
    </row>
    <row r="35" spans="2:15" s="152" customFormat="1">
      <c r="B35" s="90" t="s">
        <v>1684</v>
      </c>
      <c r="C35" s="87" t="s">
        <v>1685</v>
      </c>
      <c r="D35" s="87">
        <v>91</v>
      </c>
      <c r="E35" s="87" t="s">
        <v>1667</v>
      </c>
      <c r="F35" s="87" t="s">
        <v>1686</v>
      </c>
      <c r="G35" s="100" t="s">
        <v>152</v>
      </c>
      <c r="H35" s="101">
        <v>0</v>
      </c>
      <c r="I35" s="101">
        <v>0</v>
      </c>
      <c r="J35" s="97">
        <v>1724.8579999999999</v>
      </c>
      <c r="K35" s="98">
        <f t="shared" si="2"/>
        <v>2.303244449748696E-2</v>
      </c>
      <c r="L35" s="98">
        <f>J35/'[5]סכום נכסי הקרן'!$C$42</f>
        <v>9.9940186734162367E-4</v>
      </c>
      <c r="O35" s="194"/>
    </row>
    <row r="36" spans="2:15" s="152" customFormat="1">
      <c r="B36" s="90" t="s">
        <v>1684</v>
      </c>
      <c r="C36" s="87" t="s">
        <v>1687</v>
      </c>
      <c r="D36" s="87">
        <v>91</v>
      </c>
      <c r="E36" s="87" t="s">
        <v>1667</v>
      </c>
      <c r="F36" s="87" t="s">
        <v>1686</v>
      </c>
      <c r="G36" s="100" t="s">
        <v>1287</v>
      </c>
      <c r="H36" s="101">
        <v>0</v>
      </c>
      <c r="I36" s="101">
        <v>0</v>
      </c>
      <c r="J36" s="97">
        <v>3.4776700000000003</v>
      </c>
      <c r="K36" s="98">
        <f t="shared" si="2"/>
        <v>4.6438165492797368E-5</v>
      </c>
      <c r="L36" s="98">
        <f>J36/'[5]סכום נכסי הקרן'!$C$42</f>
        <v>2.0150005925113519E-6</v>
      </c>
    </row>
    <row r="37" spans="2:15" s="152" customFormat="1">
      <c r="B37" s="90" t="s">
        <v>1684</v>
      </c>
      <c r="C37" s="87" t="s">
        <v>1688</v>
      </c>
      <c r="D37" s="87">
        <v>91</v>
      </c>
      <c r="E37" s="87" t="s">
        <v>1667</v>
      </c>
      <c r="F37" s="87" t="s">
        <v>1686</v>
      </c>
      <c r="G37" s="100" t="s">
        <v>157</v>
      </c>
      <c r="H37" s="101">
        <v>0</v>
      </c>
      <c r="I37" s="101">
        <v>0</v>
      </c>
      <c r="J37" s="97">
        <v>11.047000000000001</v>
      </c>
      <c r="K37" s="98">
        <f t="shared" si="2"/>
        <v>1.4751325289602882E-4</v>
      </c>
      <c r="L37" s="98">
        <f>J37/'[5]סכום נכסי הקרן'!$C$42</f>
        <v>6.4007543974767307E-6</v>
      </c>
    </row>
    <row r="38" spans="2:15" s="152" customFormat="1">
      <c r="B38" s="90" t="s">
        <v>1684</v>
      </c>
      <c r="C38" s="87" t="s">
        <v>1689</v>
      </c>
      <c r="D38" s="87">
        <v>91</v>
      </c>
      <c r="E38" s="87" t="s">
        <v>1667</v>
      </c>
      <c r="F38" s="87" t="s">
        <v>1686</v>
      </c>
      <c r="G38" s="100" t="s">
        <v>158</v>
      </c>
      <c r="H38" s="101">
        <v>0</v>
      </c>
      <c r="I38" s="101">
        <v>0</v>
      </c>
      <c r="J38" s="97">
        <v>773.25800000000004</v>
      </c>
      <c r="K38" s="98">
        <f t="shared" si="2"/>
        <v>1.0325500399011266E-2</v>
      </c>
      <c r="L38" s="98">
        <f>J38/'[5]סכום נכסי הקרן'!$C$42</f>
        <v>4.4803426666824129E-4</v>
      </c>
    </row>
    <row r="39" spans="2:15" s="152" customFormat="1">
      <c r="B39" s="90" t="s">
        <v>1684</v>
      </c>
      <c r="C39" s="87" t="s">
        <v>1690</v>
      </c>
      <c r="D39" s="87">
        <v>91</v>
      </c>
      <c r="E39" s="87" t="s">
        <v>1667</v>
      </c>
      <c r="F39" s="87" t="s">
        <v>1686</v>
      </c>
      <c r="G39" s="100" t="s">
        <v>151</v>
      </c>
      <c r="H39" s="101">
        <v>0</v>
      </c>
      <c r="I39" s="101">
        <v>0</v>
      </c>
      <c r="J39" s="97">
        <v>620.01900000000001</v>
      </c>
      <c r="K39" s="98">
        <f t="shared" si="2"/>
        <v>8.279263107390503E-3</v>
      </c>
      <c r="L39" s="98">
        <f>J39/'[5]סכום נכסי הקרן'!$C$42</f>
        <v>3.5924588945135557E-4</v>
      </c>
    </row>
    <row r="40" spans="2:15" s="152" customFormat="1">
      <c r="B40" s="90" t="s">
        <v>1684</v>
      </c>
      <c r="C40" s="87" t="s">
        <v>1691</v>
      </c>
      <c r="D40" s="87">
        <v>91</v>
      </c>
      <c r="E40" s="87" t="s">
        <v>1667</v>
      </c>
      <c r="F40" s="87" t="s">
        <v>1686</v>
      </c>
      <c r="G40" s="100" t="s">
        <v>155</v>
      </c>
      <c r="H40" s="101">
        <v>0</v>
      </c>
      <c r="I40" s="101">
        <v>0</v>
      </c>
      <c r="J40" s="97">
        <v>1.9853000000000001</v>
      </c>
      <c r="K40" s="98">
        <f t="shared" si="2"/>
        <v>2.6510189279848467E-5</v>
      </c>
      <c r="L40" s="98">
        <f>J40/'[5]סכום נכסי הקרן'!$C$42</f>
        <v>1.1503048524767407E-6</v>
      </c>
    </row>
    <row r="41" spans="2:15" s="152" customFormat="1">
      <c r="B41" s="90" t="s">
        <v>1684</v>
      </c>
      <c r="C41" s="87" t="s">
        <v>1692</v>
      </c>
      <c r="D41" s="87">
        <v>91</v>
      </c>
      <c r="E41" s="87" t="s">
        <v>1667</v>
      </c>
      <c r="F41" s="87" t="s">
        <v>1686</v>
      </c>
      <c r="G41" s="100" t="s">
        <v>156</v>
      </c>
      <c r="H41" s="101">
        <v>0</v>
      </c>
      <c r="I41" s="101">
        <v>0</v>
      </c>
      <c r="J41" s="97">
        <v>-7.8379999999999991E-2</v>
      </c>
      <c r="K41" s="98">
        <f t="shared" si="2"/>
        <v>-1.0466270265221995E-6</v>
      </c>
      <c r="L41" s="98">
        <f>J41/'[5]סכום נכסי הקרן'!$C$42</f>
        <v>-4.5414241846132531E-8</v>
      </c>
    </row>
    <row r="42" spans="2:15" s="152" customFormat="1">
      <c r="B42" s="90" t="s">
        <v>1684</v>
      </c>
      <c r="C42" s="87" t="s">
        <v>1693</v>
      </c>
      <c r="D42" s="87">
        <v>91</v>
      </c>
      <c r="E42" s="87" t="s">
        <v>1667</v>
      </c>
      <c r="F42" s="87" t="s">
        <v>1686</v>
      </c>
      <c r="G42" s="100" t="s">
        <v>154</v>
      </c>
      <c r="H42" s="101">
        <v>0</v>
      </c>
      <c r="I42" s="101">
        <v>0</v>
      </c>
      <c r="J42" s="97">
        <v>10.039999999999999</v>
      </c>
      <c r="K42" s="98">
        <f t="shared" si="2"/>
        <v>1.3406653924831439E-4</v>
      </c>
      <c r="L42" s="98">
        <f>J42/'[5]סכום נכסי הקרן'!$C$42</f>
        <v>5.8172874219848259E-6</v>
      </c>
    </row>
    <row r="43" spans="2:15" s="152" customFormat="1">
      <c r="B43" s="153"/>
      <c r="C43" s="153"/>
    </row>
    <row r="44" spans="2:15" s="152" customFormat="1">
      <c r="B44" s="153"/>
      <c r="C44" s="153"/>
    </row>
    <row r="45" spans="2:15" s="152" customFormat="1">
      <c r="B45" s="154" t="s">
        <v>1704</v>
      </c>
      <c r="C45" s="153"/>
    </row>
    <row r="46" spans="2:15" s="152" customFormat="1">
      <c r="B46" s="154" t="s">
        <v>131</v>
      </c>
      <c r="C46" s="153"/>
    </row>
    <row r="47" spans="2:15" s="152" customFormat="1">
      <c r="B47" s="155"/>
      <c r="C47" s="153"/>
    </row>
    <row r="48" spans="2:15" s="152" customFormat="1">
      <c r="B48" s="153"/>
      <c r="C48" s="153"/>
    </row>
    <row r="49" spans="2:3" s="152" customFormat="1">
      <c r="B49" s="153"/>
      <c r="C49" s="153"/>
    </row>
    <row r="50" spans="2:3" s="152" customFormat="1">
      <c r="B50" s="153"/>
      <c r="C50" s="153"/>
    </row>
    <row r="51" spans="2:3" s="152" customFormat="1">
      <c r="B51" s="153"/>
      <c r="C51" s="153"/>
    </row>
    <row r="52" spans="2:3" s="152" customFormat="1">
      <c r="B52" s="153"/>
      <c r="C52" s="153"/>
    </row>
    <row r="53" spans="2:3" s="152" customFormat="1">
      <c r="B53" s="153"/>
      <c r="C53" s="153"/>
    </row>
    <row r="54" spans="2:3" s="152" customFormat="1">
      <c r="B54" s="153"/>
      <c r="C54" s="153"/>
    </row>
    <row r="55" spans="2:3" s="152" customFormat="1">
      <c r="B55" s="153"/>
      <c r="C55" s="153"/>
    </row>
    <row r="56" spans="2:3" s="152" customFormat="1">
      <c r="B56" s="153"/>
      <c r="C56" s="153"/>
    </row>
    <row r="57" spans="2:3" s="152" customFormat="1">
      <c r="B57" s="153"/>
      <c r="C57" s="153"/>
    </row>
    <row r="58" spans="2:3" s="152" customFormat="1">
      <c r="B58" s="153"/>
      <c r="C58" s="153"/>
    </row>
    <row r="59" spans="2:3" s="152" customFormat="1">
      <c r="B59" s="153"/>
      <c r="C59" s="153"/>
    </row>
    <row r="60" spans="2:3" s="152" customFormat="1">
      <c r="B60" s="153"/>
      <c r="C60" s="153"/>
    </row>
    <row r="61" spans="2:3" s="152" customFormat="1">
      <c r="B61" s="153"/>
      <c r="C61" s="153"/>
    </row>
    <row r="62" spans="2:3" s="152" customFormat="1">
      <c r="B62" s="153"/>
      <c r="C62" s="153"/>
    </row>
    <row r="63" spans="2:3" s="152" customFormat="1">
      <c r="B63" s="153"/>
      <c r="C63" s="153"/>
    </row>
    <row r="64" spans="2:3" s="152" customFormat="1">
      <c r="B64" s="153"/>
      <c r="C64" s="153"/>
    </row>
    <row r="65" spans="2:3" s="152" customFormat="1">
      <c r="B65" s="153"/>
      <c r="C65" s="153"/>
    </row>
    <row r="66" spans="2:3" s="152" customFormat="1">
      <c r="B66" s="153"/>
      <c r="C66" s="153"/>
    </row>
    <row r="67" spans="2:3" s="152" customFormat="1">
      <c r="B67" s="153"/>
      <c r="C67" s="153"/>
    </row>
    <row r="68" spans="2:3" s="152" customFormat="1">
      <c r="B68" s="153"/>
      <c r="C68" s="153"/>
    </row>
    <row r="69" spans="2:3" s="152" customFormat="1">
      <c r="B69" s="153"/>
      <c r="C69" s="153"/>
    </row>
    <row r="70" spans="2:3" s="152" customFormat="1">
      <c r="B70" s="153"/>
      <c r="C70" s="153"/>
    </row>
    <row r="71" spans="2:3" s="152" customFormat="1">
      <c r="B71" s="153"/>
      <c r="C71" s="153"/>
    </row>
    <row r="72" spans="2:3" s="152" customFormat="1">
      <c r="B72" s="153"/>
      <c r="C72" s="153"/>
    </row>
    <row r="73" spans="2:3" s="152" customFormat="1">
      <c r="B73" s="153"/>
      <c r="C73" s="153"/>
    </row>
    <row r="74" spans="2:3" s="152" customFormat="1">
      <c r="B74" s="153"/>
      <c r="C74" s="153"/>
    </row>
    <row r="75" spans="2:3" s="152" customFormat="1">
      <c r="B75" s="153"/>
      <c r="C75" s="153"/>
    </row>
    <row r="76" spans="2:3" s="152" customFormat="1">
      <c r="B76" s="153"/>
      <c r="C76" s="153"/>
    </row>
    <row r="77" spans="2:3" s="152" customFormat="1">
      <c r="B77" s="153"/>
      <c r="C77" s="153"/>
    </row>
    <row r="78" spans="2:3" s="152" customFormat="1">
      <c r="B78" s="153"/>
      <c r="C78" s="153"/>
    </row>
    <row r="79" spans="2:3" s="152" customFormat="1">
      <c r="B79" s="153"/>
      <c r="C79" s="153"/>
    </row>
    <row r="80" spans="2:3" s="152" customFormat="1">
      <c r="B80" s="153"/>
      <c r="C80" s="153"/>
    </row>
    <row r="81" spans="2:3" s="152" customFormat="1">
      <c r="B81" s="153"/>
      <c r="C81" s="153"/>
    </row>
    <row r="82" spans="2:3" s="152" customFormat="1">
      <c r="B82" s="153"/>
      <c r="C82" s="153"/>
    </row>
    <row r="83" spans="2:3" s="152" customFormat="1">
      <c r="B83" s="153"/>
      <c r="C83" s="153"/>
    </row>
    <row r="84" spans="2:3" s="152" customFormat="1">
      <c r="B84" s="153"/>
      <c r="C84" s="153"/>
    </row>
    <row r="85" spans="2:3" s="152" customFormat="1">
      <c r="B85" s="153"/>
      <c r="C85" s="153"/>
    </row>
    <row r="86" spans="2:3" s="152" customFormat="1">
      <c r="B86" s="153"/>
      <c r="C86" s="153"/>
    </row>
    <row r="87" spans="2:3" s="152" customFormat="1">
      <c r="B87" s="153"/>
      <c r="C87" s="153"/>
    </row>
    <row r="88" spans="2:3" s="152" customFormat="1">
      <c r="B88" s="153"/>
      <c r="C88" s="153"/>
    </row>
    <row r="89" spans="2:3" s="152" customFormat="1">
      <c r="B89" s="153"/>
      <c r="C89" s="153"/>
    </row>
    <row r="90" spans="2:3" s="152" customFormat="1">
      <c r="B90" s="153"/>
      <c r="C90" s="153"/>
    </row>
    <row r="91" spans="2:3" s="152" customFormat="1">
      <c r="B91" s="153"/>
      <c r="C91" s="153"/>
    </row>
    <row r="92" spans="2:3" s="152" customFormat="1">
      <c r="B92" s="153"/>
      <c r="C92" s="153"/>
    </row>
    <row r="93" spans="2:3" s="152" customFormat="1">
      <c r="B93" s="153"/>
      <c r="C93" s="153"/>
    </row>
    <row r="94" spans="2:3" s="152" customFormat="1">
      <c r="B94" s="153"/>
      <c r="C94" s="153"/>
    </row>
    <row r="95" spans="2:3" s="152" customFormat="1">
      <c r="B95" s="153"/>
      <c r="C95" s="153"/>
    </row>
    <row r="96" spans="2:3" s="152" customFormat="1">
      <c r="B96" s="153"/>
      <c r="C96" s="153"/>
    </row>
    <row r="97" spans="2:4" s="152" customFormat="1">
      <c r="B97" s="153"/>
      <c r="C97" s="153"/>
    </row>
    <row r="98" spans="2:4" s="152" customFormat="1">
      <c r="B98" s="153"/>
      <c r="C98" s="153"/>
    </row>
    <row r="99" spans="2:4" s="152" customFormat="1">
      <c r="B99" s="153"/>
      <c r="C99" s="153"/>
    </row>
    <row r="100" spans="2:4" s="152" customFormat="1">
      <c r="B100" s="153"/>
      <c r="C100" s="153"/>
    </row>
    <row r="101" spans="2:4" s="152" customFormat="1">
      <c r="B101" s="153"/>
      <c r="C101" s="153"/>
    </row>
    <row r="102" spans="2:4" s="152" customFormat="1">
      <c r="B102" s="153"/>
      <c r="C102" s="153"/>
    </row>
    <row r="103" spans="2:4" s="152" customFormat="1">
      <c r="B103" s="153"/>
      <c r="C103" s="153"/>
    </row>
    <row r="104" spans="2:4" s="152" customFormat="1">
      <c r="B104" s="153"/>
      <c r="C104" s="153"/>
    </row>
    <row r="105" spans="2:4" s="152" customFormat="1">
      <c r="B105" s="153"/>
      <c r="C105" s="153"/>
    </row>
    <row r="106" spans="2:4" s="152" customFormat="1">
      <c r="B106" s="153"/>
      <c r="C106" s="153"/>
    </row>
    <row r="107" spans="2:4" s="152" customFormat="1">
      <c r="B107" s="153"/>
      <c r="C107" s="153"/>
    </row>
    <row r="108" spans="2:4">
      <c r="D108" s="1"/>
    </row>
    <row r="109" spans="2:4">
      <c r="D109" s="1"/>
    </row>
    <row r="110" spans="2:4">
      <c r="D110" s="1"/>
    </row>
    <row r="111" spans="2:4">
      <c r="D111" s="1"/>
    </row>
    <row r="112" spans="2:4">
      <c r="D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4:5" s="1" customFormat="1"/>
    <row r="498" spans="4:5" s="1" customFormat="1"/>
    <row r="499" spans="4:5" s="1" customFormat="1"/>
    <row r="500" spans="4:5" s="1" customFormat="1"/>
    <row r="501" spans="4:5" s="1" customFormat="1"/>
    <row r="502" spans="4:5" s="1" customFormat="1"/>
    <row r="503" spans="4:5" s="1" customFormat="1"/>
    <row r="504" spans="4:5" s="1" customFormat="1"/>
    <row r="505" spans="4:5" s="1" customFormat="1"/>
    <row r="506" spans="4:5" s="1" customFormat="1"/>
    <row r="507" spans="4:5" s="1" customFormat="1"/>
    <row r="508" spans="4:5" s="1" customFormat="1"/>
    <row r="509" spans="4:5" s="1" customFormat="1"/>
    <row r="510" spans="4:5" s="1" customFormat="1"/>
    <row r="511" spans="4:5" s="1" customFormat="1">
      <c r="D511" s="2"/>
      <c r="E511" s="2"/>
    </row>
  </sheetData>
  <sheetProtection password="CC23"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rintOptions gridLines="1"/>
  <pageMargins left="0" right="0" top="0.51181102362204722" bottom="0.51181102362204722" header="0" footer="0.23622047244094491"/>
  <pageSetup paperSize="9" scale="96" fitToHeight="100" pageOrder="overThenDown" orientation="landscape" r:id="rId1"/>
  <headerFooter alignWithMargins="0">
    <oddHeader>&amp;L&amp;D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workbookViewId="0">
      <selection activeCell="I7" sqref="I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414</v>
      </c>
    </row>
    <row r="6" spans="2:18" ht="26.25" customHeight="1">
      <c r="B6" s="191" t="s">
        <v>201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3"/>
    </row>
    <row r="7" spans="2:18" s="3" customFormat="1" ht="78.75">
      <c r="B7" s="22" t="s">
        <v>135</v>
      </c>
      <c r="C7" s="30" t="s">
        <v>56</v>
      </c>
      <c r="D7" s="73" t="s">
        <v>78</v>
      </c>
      <c r="E7" s="30" t="s">
        <v>15</v>
      </c>
      <c r="F7" s="30" t="s">
        <v>79</v>
      </c>
      <c r="G7" s="30" t="s">
        <v>122</v>
      </c>
      <c r="H7" s="30" t="s">
        <v>18</v>
      </c>
      <c r="I7" s="30" t="s">
        <v>121</v>
      </c>
      <c r="J7" s="30" t="s">
        <v>17</v>
      </c>
      <c r="K7" s="30" t="s">
        <v>198</v>
      </c>
      <c r="L7" s="30" t="s">
        <v>0</v>
      </c>
      <c r="M7" s="30" t="s">
        <v>199</v>
      </c>
      <c r="N7" s="30" t="s">
        <v>71</v>
      </c>
      <c r="O7" s="73" t="s">
        <v>166</v>
      </c>
      <c r="P7" s="31" t="s">
        <v>168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2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workbookViewId="0">
      <selection activeCell="I7" sqref="I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414</v>
      </c>
    </row>
    <row r="6" spans="2:18" ht="26.25" customHeight="1">
      <c r="B6" s="191" t="s">
        <v>204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3"/>
    </row>
    <row r="7" spans="2:18" s="3" customFormat="1" ht="78.75">
      <c r="B7" s="22" t="s">
        <v>135</v>
      </c>
      <c r="C7" s="30" t="s">
        <v>56</v>
      </c>
      <c r="D7" s="73" t="s">
        <v>78</v>
      </c>
      <c r="E7" s="30" t="s">
        <v>15</v>
      </c>
      <c r="F7" s="30" t="s">
        <v>79</v>
      </c>
      <c r="G7" s="30" t="s">
        <v>122</v>
      </c>
      <c r="H7" s="30" t="s">
        <v>18</v>
      </c>
      <c r="I7" s="30" t="s">
        <v>121</v>
      </c>
      <c r="J7" s="30" t="s">
        <v>17</v>
      </c>
      <c r="K7" s="30" t="s">
        <v>198</v>
      </c>
      <c r="L7" s="30" t="s">
        <v>0</v>
      </c>
      <c r="M7" s="30" t="s">
        <v>199</v>
      </c>
      <c r="N7" s="30" t="s">
        <v>71</v>
      </c>
      <c r="O7" s="73" t="s">
        <v>166</v>
      </c>
      <c r="P7" s="31" t="s">
        <v>168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2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90" zoomScaleNormal="90" workbookViewId="0">
      <pane ySplit="10" topLeftCell="A11" activePane="bottomLeft" state="frozen"/>
      <selection activeCell="I7" sqref="I7"/>
      <selection pane="bottomLeft" activeCell="B7" sqref="B7:Q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31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163</v>
      </c>
      <c r="C1" s="81" t="s" vm="1">
        <v>219</v>
      </c>
    </row>
    <row r="2" spans="2:52">
      <c r="B2" s="57" t="s">
        <v>162</v>
      </c>
      <c r="C2" s="81" t="s">
        <v>220</v>
      </c>
    </row>
    <row r="3" spans="2:52">
      <c r="B3" s="57" t="s">
        <v>164</v>
      </c>
      <c r="C3" s="81" t="s">
        <v>221</v>
      </c>
    </row>
    <row r="4" spans="2:52">
      <c r="B4" s="57" t="s">
        <v>165</v>
      </c>
      <c r="C4" s="81">
        <v>414</v>
      </c>
    </row>
    <row r="6" spans="2:52" ht="21.75" customHeight="1">
      <c r="B6" s="183" t="s">
        <v>190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52" ht="27.75" customHeight="1">
      <c r="B7" s="186" t="s">
        <v>106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  <c r="AT7" s="3"/>
      <c r="AU7" s="3"/>
    </row>
    <row r="8" spans="2:52" s="3" customFormat="1" ht="55.5" customHeight="1">
      <c r="B8" s="22" t="s">
        <v>134</v>
      </c>
      <c r="C8" s="30" t="s">
        <v>56</v>
      </c>
      <c r="D8" s="73" t="s">
        <v>138</v>
      </c>
      <c r="E8" s="30" t="s">
        <v>15</v>
      </c>
      <c r="F8" s="30" t="s">
        <v>79</v>
      </c>
      <c r="G8" s="30" t="s">
        <v>122</v>
      </c>
      <c r="H8" s="30" t="s">
        <v>18</v>
      </c>
      <c r="I8" s="30" t="s">
        <v>121</v>
      </c>
      <c r="J8" s="30" t="s">
        <v>17</v>
      </c>
      <c r="K8" s="30" t="s">
        <v>19</v>
      </c>
      <c r="L8" s="30" t="s">
        <v>0</v>
      </c>
      <c r="M8" s="30" t="s">
        <v>125</v>
      </c>
      <c r="N8" s="30" t="s">
        <v>74</v>
      </c>
      <c r="O8" s="30" t="s">
        <v>71</v>
      </c>
      <c r="P8" s="73" t="s">
        <v>166</v>
      </c>
      <c r="Q8" s="74" t="s">
        <v>168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75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31</v>
      </c>
      <c r="C11" s="83"/>
      <c r="D11" s="83"/>
      <c r="E11" s="83"/>
      <c r="F11" s="83"/>
      <c r="G11" s="83"/>
      <c r="H11" s="91">
        <v>5.4222939461381801</v>
      </c>
      <c r="I11" s="83"/>
      <c r="J11" s="83"/>
      <c r="K11" s="92">
        <v>5.5045740771809074E-3</v>
      </c>
      <c r="L11" s="91"/>
      <c r="M11" s="93"/>
      <c r="N11" s="91">
        <v>329700.46532999992</v>
      </c>
      <c r="O11" s="83"/>
      <c r="P11" s="92">
        <v>1</v>
      </c>
      <c r="Q11" s="92">
        <f>N11/'סכום נכסי הקרן'!$C$42</f>
        <v>0.1910321085644176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4" t="s">
        <v>215</v>
      </c>
      <c r="C12" s="85"/>
      <c r="D12" s="85"/>
      <c r="E12" s="85"/>
      <c r="F12" s="85"/>
      <c r="G12" s="85"/>
      <c r="H12" s="94">
        <v>5.4222939461381818</v>
      </c>
      <c r="I12" s="85"/>
      <c r="J12" s="85"/>
      <c r="K12" s="95">
        <v>5.5045740771809057E-3</v>
      </c>
      <c r="L12" s="94"/>
      <c r="M12" s="96"/>
      <c r="N12" s="94">
        <v>329700.46532999998</v>
      </c>
      <c r="O12" s="85"/>
      <c r="P12" s="95">
        <v>1.0000000000000002</v>
      </c>
      <c r="Q12" s="95">
        <f>N12/'סכום נכסי הקרן'!$C$42</f>
        <v>0.19103210856441763</v>
      </c>
      <c r="AV12" s="4"/>
    </row>
    <row r="13" spans="2:52" s="126" customFormat="1">
      <c r="B13" s="121" t="s">
        <v>29</v>
      </c>
      <c r="C13" s="122"/>
      <c r="D13" s="122"/>
      <c r="E13" s="122"/>
      <c r="F13" s="122"/>
      <c r="G13" s="122"/>
      <c r="H13" s="123">
        <v>6.3988200197217422</v>
      </c>
      <c r="I13" s="122"/>
      <c r="J13" s="122"/>
      <c r="K13" s="124">
        <v>3.9954471802913262E-3</v>
      </c>
      <c r="L13" s="123"/>
      <c r="M13" s="125"/>
      <c r="N13" s="123">
        <v>198604.58459999997</v>
      </c>
      <c r="O13" s="122"/>
      <c r="P13" s="124">
        <v>0.60237884226585792</v>
      </c>
      <c r="Q13" s="124">
        <f>N13/'סכום נכסי הקרן'!$C$42</f>
        <v>0.11507370039263956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6.3988200197217422</v>
      </c>
      <c r="I14" s="85"/>
      <c r="J14" s="85"/>
      <c r="K14" s="95">
        <v>3.9954471802913262E-3</v>
      </c>
      <c r="L14" s="94"/>
      <c r="M14" s="96"/>
      <c r="N14" s="94">
        <v>198604.58459999997</v>
      </c>
      <c r="O14" s="85"/>
      <c r="P14" s="95">
        <v>0.60237884226585792</v>
      </c>
      <c r="Q14" s="95">
        <f>N14/'סכום נכסי הקרן'!$C$42</f>
        <v>0.11507370039263956</v>
      </c>
    </row>
    <row r="15" spans="2:52">
      <c r="B15" s="89" t="s">
        <v>222</v>
      </c>
      <c r="C15" s="87" t="s">
        <v>223</v>
      </c>
      <c r="D15" s="100" t="s">
        <v>139</v>
      </c>
      <c r="E15" s="87" t="s">
        <v>224</v>
      </c>
      <c r="F15" s="87"/>
      <c r="G15" s="87"/>
      <c r="H15" s="97">
        <v>4.5</v>
      </c>
      <c r="I15" s="100" t="s">
        <v>150</v>
      </c>
      <c r="J15" s="101">
        <v>0.04</v>
      </c>
      <c r="K15" s="98">
        <v>3.0000000000000003E-4</v>
      </c>
      <c r="L15" s="97">
        <v>5531161</v>
      </c>
      <c r="M15" s="99">
        <v>155.04</v>
      </c>
      <c r="N15" s="97">
        <v>8575.5119300000006</v>
      </c>
      <c r="O15" s="98">
        <v>3.5575184333070254E-4</v>
      </c>
      <c r="P15" s="98">
        <v>2.6010008573741927E-2</v>
      </c>
      <c r="Q15" s="98">
        <f>N15/'סכום נכסי הקרן'!$C$42</f>
        <v>4.9687467816205005E-3</v>
      </c>
    </row>
    <row r="16" spans="2:52" ht="20.25">
      <c r="B16" s="89" t="s">
        <v>225</v>
      </c>
      <c r="C16" s="87" t="s">
        <v>226</v>
      </c>
      <c r="D16" s="100" t="s">
        <v>139</v>
      </c>
      <c r="E16" s="87" t="s">
        <v>224</v>
      </c>
      <c r="F16" s="87"/>
      <c r="G16" s="87"/>
      <c r="H16" s="97">
        <v>6.9799999999999995</v>
      </c>
      <c r="I16" s="100" t="s">
        <v>150</v>
      </c>
      <c r="J16" s="101">
        <v>0.04</v>
      </c>
      <c r="K16" s="98">
        <v>3.0999999999999995E-3</v>
      </c>
      <c r="L16" s="97">
        <v>23983133</v>
      </c>
      <c r="M16" s="99">
        <v>158.28</v>
      </c>
      <c r="N16" s="97">
        <v>37960.501910000006</v>
      </c>
      <c r="O16" s="98">
        <v>2.2684890336950522E-3</v>
      </c>
      <c r="P16" s="98">
        <v>0.11513633100882957</v>
      </c>
      <c r="Q16" s="98">
        <f>N16/'סכום נכסי הקרן'!$C$42</f>
        <v>2.1994736084987452E-2</v>
      </c>
      <c r="AT16" s="4"/>
    </row>
    <row r="17" spans="2:47" ht="20.25">
      <c r="B17" s="89" t="s">
        <v>227</v>
      </c>
      <c r="C17" s="87" t="s">
        <v>228</v>
      </c>
      <c r="D17" s="100" t="s">
        <v>139</v>
      </c>
      <c r="E17" s="87" t="s">
        <v>224</v>
      </c>
      <c r="F17" s="87"/>
      <c r="G17" s="87"/>
      <c r="H17" s="97">
        <v>1.55</v>
      </c>
      <c r="I17" s="100" t="s">
        <v>150</v>
      </c>
      <c r="J17" s="101">
        <v>3.5000000000000003E-2</v>
      </c>
      <c r="K17" s="98">
        <v>3.7000000000000006E-3</v>
      </c>
      <c r="L17" s="97">
        <v>55349927</v>
      </c>
      <c r="M17" s="99">
        <v>123.96</v>
      </c>
      <c r="N17" s="97">
        <v>68611.771629999988</v>
      </c>
      <c r="O17" s="98">
        <v>2.8132008773945464E-3</v>
      </c>
      <c r="P17" s="98">
        <v>0.20810335090466403</v>
      </c>
      <c r="Q17" s="98">
        <f>N17/'סכום נכסי הקרן'!$C$42</f>
        <v>3.9754421922638873E-2</v>
      </c>
      <c r="AU17" s="4"/>
    </row>
    <row r="18" spans="2:47">
      <c r="B18" s="89" t="s">
        <v>229</v>
      </c>
      <c r="C18" s="87" t="s">
        <v>230</v>
      </c>
      <c r="D18" s="100" t="s">
        <v>139</v>
      </c>
      <c r="E18" s="87" t="s">
        <v>224</v>
      </c>
      <c r="F18" s="87"/>
      <c r="G18" s="87"/>
      <c r="H18" s="97">
        <v>15.1</v>
      </c>
      <c r="I18" s="100" t="s">
        <v>150</v>
      </c>
      <c r="J18" s="101">
        <v>0.04</v>
      </c>
      <c r="K18" s="98">
        <v>9.1000000000000004E-3</v>
      </c>
      <c r="L18" s="97">
        <v>14667726</v>
      </c>
      <c r="M18" s="99">
        <v>184.79</v>
      </c>
      <c r="N18" s="97">
        <v>27104.489809999999</v>
      </c>
      <c r="O18" s="98">
        <v>9.0577844707226103E-4</v>
      </c>
      <c r="P18" s="98">
        <v>8.2209437535585198E-2</v>
      </c>
      <c r="Q18" s="98">
        <f>N18/'סכום נכסי הקרן'!$C$42</f>
        <v>1.5704642196317616E-2</v>
      </c>
      <c r="AT18" s="3"/>
    </row>
    <row r="19" spans="2:47">
      <c r="B19" s="89" t="s">
        <v>231</v>
      </c>
      <c r="C19" s="87" t="s">
        <v>232</v>
      </c>
      <c r="D19" s="100" t="s">
        <v>139</v>
      </c>
      <c r="E19" s="87" t="s">
        <v>224</v>
      </c>
      <c r="F19" s="87"/>
      <c r="G19" s="87"/>
      <c r="H19" s="97">
        <v>19.400000000000002</v>
      </c>
      <c r="I19" s="100" t="s">
        <v>150</v>
      </c>
      <c r="J19" s="101">
        <v>2.75E-2</v>
      </c>
      <c r="K19" s="98">
        <v>1.0899999999999998E-2</v>
      </c>
      <c r="L19" s="97">
        <v>10028811</v>
      </c>
      <c r="M19" s="99">
        <v>144.6</v>
      </c>
      <c r="N19" s="97">
        <v>14501.661199999999</v>
      </c>
      <c r="O19" s="98">
        <v>5.6739875441490543E-4</v>
      </c>
      <c r="P19" s="98">
        <v>4.3984351631063567E-2</v>
      </c>
      <c r="Q19" s="98">
        <f>N19/'סכום נכסי הקרן'!$C$42</f>
        <v>8.4024234359208541E-3</v>
      </c>
      <c r="AU19" s="3"/>
    </row>
    <row r="20" spans="2:47">
      <c r="B20" s="89" t="s">
        <v>233</v>
      </c>
      <c r="C20" s="87" t="s">
        <v>234</v>
      </c>
      <c r="D20" s="100" t="s">
        <v>139</v>
      </c>
      <c r="E20" s="87" t="s">
        <v>224</v>
      </c>
      <c r="F20" s="87"/>
      <c r="G20" s="87"/>
      <c r="H20" s="97">
        <v>6.67</v>
      </c>
      <c r="I20" s="100" t="s">
        <v>150</v>
      </c>
      <c r="J20" s="101">
        <v>1.7500000000000002E-2</v>
      </c>
      <c r="K20" s="98">
        <v>2.2000000000000001E-3</v>
      </c>
      <c r="L20" s="97">
        <v>6412681</v>
      </c>
      <c r="M20" s="99">
        <v>111.6</v>
      </c>
      <c r="N20" s="97">
        <v>7156.55242</v>
      </c>
      <c r="O20" s="98">
        <v>4.6257260291363825E-4</v>
      </c>
      <c r="P20" s="98">
        <v>2.1706224808742527E-2</v>
      </c>
      <c r="Q20" s="98">
        <f>N20/'סכום נכסי הקרן'!$C$42</f>
        <v>4.1465858941873573E-3</v>
      </c>
    </row>
    <row r="21" spans="2:47">
      <c r="B21" s="89" t="s">
        <v>235</v>
      </c>
      <c r="C21" s="87" t="s">
        <v>236</v>
      </c>
      <c r="D21" s="100" t="s">
        <v>139</v>
      </c>
      <c r="E21" s="87" t="s">
        <v>224</v>
      </c>
      <c r="F21" s="87"/>
      <c r="G21" s="87"/>
      <c r="H21" s="97">
        <v>2.9200000000000004</v>
      </c>
      <c r="I21" s="100" t="s">
        <v>150</v>
      </c>
      <c r="J21" s="101">
        <v>0.03</v>
      </c>
      <c r="K21" s="98">
        <v>-1E-3</v>
      </c>
      <c r="L21" s="97">
        <v>19143105</v>
      </c>
      <c r="M21" s="99">
        <v>122.71</v>
      </c>
      <c r="N21" s="97">
        <v>23490.505570000001</v>
      </c>
      <c r="O21" s="98">
        <v>1.2487137366694195E-3</v>
      </c>
      <c r="P21" s="98">
        <v>7.1248020673820286E-2</v>
      </c>
      <c r="Q21" s="98">
        <f>N21/'סכום נכסי הקרן'!$C$42</f>
        <v>1.3610659620361105E-2</v>
      </c>
    </row>
    <row r="22" spans="2:47">
      <c r="B22" s="89" t="s">
        <v>237</v>
      </c>
      <c r="C22" s="87" t="s">
        <v>238</v>
      </c>
      <c r="D22" s="100" t="s">
        <v>139</v>
      </c>
      <c r="E22" s="87" t="s">
        <v>224</v>
      </c>
      <c r="F22" s="87"/>
      <c r="G22" s="87"/>
      <c r="H22" s="97">
        <v>8.7700000000000014</v>
      </c>
      <c r="I22" s="100" t="s">
        <v>150</v>
      </c>
      <c r="J22" s="101">
        <v>7.4999999999999997E-3</v>
      </c>
      <c r="K22" s="98">
        <v>3.7000000000000006E-3</v>
      </c>
      <c r="L22" s="97">
        <v>6080</v>
      </c>
      <c r="M22" s="99">
        <v>103.65</v>
      </c>
      <c r="N22" s="97">
        <v>6.3019099999999995</v>
      </c>
      <c r="O22" s="98">
        <v>6.8465870157855494E-7</v>
      </c>
      <c r="P22" s="98">
        <v>1.9114046422992959E-5</v>
      </c>
      <c r="Q22" s="98">
        <f>N22/'סכום נכסי הקרן'!$C$42</f>
        <v>3.651396591382509E-6</v>
      </c>
    </row>
    <row r="23" spans="2:47">
      <c r="B23" s="89" t="s">
        <v>239</v>
      </c>
      <c r="C23" s="87" t="s">
        <v>240</v>
      </c>
      <c r="D23" s="100" t="s">
        <v>139</v>
      </c>
      <c r="E23" s="87" t="s">
        <v>224</v>
      </c>
      <c r="F23" s="87"/>
      <c r="G23" s="87"/>
      <c r="H23" s="97">
        <v>5.6499999999999995</v>
      </c>
      <c r="I23" s="100" t="s">
        <v>150</v>
      </c>
      <c r="J23" s="101">
        <v>2.75E-2</v>
      </c>
      <c r="K23" s="98">
        <v>1.2999999999999999E-3</v>
      </c>
      <c r="L23" s="97">
        <v>7848552</v>
      </c>
      <c r="M23" s="99">
        <v>118.86</v>
      </c>
      <c r="N23" s="97">
        <v>9328.7888999999996</v>
      </c>
      <c r="O23" s="98">
        <v>4.8397231932230882E-4</v>
      </c>
      <c r="P23" s="98">
        <v>2.829473986535851E-2</v>
      </c>
      <c r="Q23" s="98">
        <f>N23/'סכום נכסי הקרן'!$C$42</f>
        <v>5.4052038177611218E-3</v>
      </c>
    </row>
    <row r="24" spans="2:47">
      <c r="B24" s="89" t="s">
        <v>241</v>
      </c>
      <c r="C24" s="87" t="s">
        <v>242</v>
      </c>
      <c r="D24" s="100" t="s">
        <v>139</v>
      </c>
      <c r="E24" s="87" t="s">
        <v>224</v>
      </c>
      <c r="F24" s="87"/>
      <c r="G24" s="87"/>
      <c r="H24" s="97">
        <v>0.66</v>
      </c>
      <c r="I24" s="100" t="s">
        <v>150</v>
      </c>
      <c r="J24" s="101">
        <v>0.01</v>
      </c>
      <c r="K24" s="98">
        <v>5.5000000000000005E-3</v>
      </c>
      <c r="L24" s="97">
        <v>1814077</v>
      </c>
      <c r="M24" s="99">
        <v>103</v>
      </c>
      <c r="N24" s="97">
        <v>1868.4993200000001</v>
      </c>
      <c r="O24" s="98">
        <v>1.1191793345829688E-4</v>
      </c>
      <c r="P24" s="98">
        <v>5.6672632176293829E-3</v>
      </c>
      <c r="Q24" s="98">
        <f>N24/'סכום נכסי הקרן'!$C$42</f>
        <v>1.0826292422533069E-3</v>
      </c>
    </row>
    <row r="25" spans="2:4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47" s="126" customFormat="1">
      <c r="B26" s="121" t="s">
        <v>57</v>
      </c>
      <c r="C26" s="122"/>
      <c r="D26" s="122"/>
      <c r="E26" s="122"/>
      <c r="F26" s="122"/>
      <c r="G26" s="122"/>
      <c r="H26" s="123">
        <v>3.9428992152345579</v>
      </c>
      <c r="I26" s="122"/>
      <c r="J26" s="122"/>
      <c r="K26" s="124">
        <v>7.7908360008696696E-3</v>
      </c>
      <c r="L26" s="123"/>
      <c r="M26" s="125"/>
      <c r="N26" s="123">
        <v>131095.88072999998</v>
      </c>
      <c r="O26" s="122"/>
      <c r="P26" s="124">
        <v>0.39762115773414219</v>
      </c>
      <c r="Q26" s="124">
        <f>N26/'סכום נכסי הקרן'!$C$42</f>
        <v>7.5958408171778069E-2</v>
      </c>
    </row>
    <row r="27" spans="2:47">
      <c r="B27" s="88" t="s">
        <v>25</v>
      </c>
      <c r="C27" s="85"/>
      <c r="D27" s="85"/>
      <c r="E27" s="85"/>
      <c r="F27" s="85"/>
      <c r="G27" s="85"/>
      <c r="H27" s="94">
        <v>0.22358072663823608</v>
      </c>
      <c r="I27" s="85"/>
      <c r="J27" s="85"/>
      <c r="K27" s="95">
        <v>1.0696976064998229E-3</v>
      </c>
      <c r="L27" s="94"/>
      <c r="M27" s="96"/>
      <c r="N27" s="94">
        <v>58847.954700000002</v>
      </c>
      <c r="O27" s="85"/>
      <c r="P27" s="95">
        <v>0.17848914662919446</v>
      </c>
      <c r="Q27" s="95">
        <f>N27/'סכום נכסי הקרן'!$C$42</f>
        <v>3.4097158036438528E-2</v>
      </c>
    </row>
    <row r="28" spans="2:47">
      <c r="B28" s="89" t="s">
        <v>243</v>
      </c>
      <c r="C28" s="87" t="s">
        <v>244</v>
      </c>
      <c r="D28" s="100" t="s">
        <v>139</v>
      </c>
      <c r="E28" s="87" t="s">
        <v>224</v>
      </c>
      <c r="F28" s="87"/>
      <c r="G28" s="87"/>
      <c r="H28" s="97">
        <v>0.09</v>
      </c>
      <c r="I28" s="100" t="s">
        <v>150</v>
      </c>
      <c r="J28" s="101">
        <v>0</v>
      </c>
      <c r="K28" s="98">
        <v>1.1000000000000001E-3</v>
      </c>
      <c r="L28" s="97">
        <v>20550000</v>
      </c>
      <c r="M28" s="99">
        <v>99.99</v>
      </c>
      <c r="N28" s="97">
        <v>20547.945</v>
      </c>
      <c r="O28" s="98">
        <v>1.8681818181818181E-3</v>
      </c>
      <c r="P28" s="98">
        <v>6.2323069454674238E-2</v>
      </c>
      <c r="Q28" s="98">
        <f>N28/'סכום נכסי הקרן'!$C$42</f>
        <v>1.1905707370133066E-2</v>
      </c>
    </row>
    <row r="29" spans="2:47">
      <c r="B29" s="89" t="s">
        <v>245</v>
      </c>
      <c r="C29" s="87" t="s">
        <v>246</v>
      </c>
      <c r="D29" s="100" t="s">
        <v>139</v>
      </c>
      <c r="E29" s="87" t="s">
        <v>224</v>
      </c>
      <c r="F29" s="87"/>
      <c r="G29" s="87"/>
      <c r="H29" s="97">
        <v>0.19</v>
      </c>
      <c r="I29" s="100" t="s">
        <v>150</v>
      </c>
      <c r="J29" s="101">
        <v>0</v>
      </c>
      <c r="K29" s="98">
        <v>1.1000000000000001E-3</v>
      </c>
      <c r="L29" s="97">
        <v>29500000</v>
      </c>
      <c r="M29" s="99">
        <v>99.98</v>
      </c>
      <c r="N29" s="97">
        <v>29494.1</v>
      </c>
      <c r="O29" s="98">
        <v>2.6818181818181819E-3</v>
      </c>
      <c r="P29" s="98">
        <v>8.9457259244323808E-2</v>
      </c>
      <c r="Q29" s="98">
        <f>N29/'סכום נכסי הקרן'!$C$42</f>
        <v>1.7089208859836919E-2</v>
      </c>
    </row>
    <row r="30" spans="2:47">
      <c r="B30" s="89" t="s">
        <v>247</v>
      </c>
      <c r="C30" s="87" t="s">
        <v>248</v>
      </c>
      <c r="D30" s="100" t="s">
        <v>139</v>
      </c>
      <c r="E30" s="87" t="s">
        <v>224</v>
      </c>
      <c r="F30" s="87"/>
      <c r="G30" s="87"/>
      <c r="H30" s="97">
        <v>0.51</v>
      </c>
      <c r="I30" s="100" t="s">
        <v>150</v>
      </c>
      <c r="J30" s="101">
        <v>0</v>
      </c>
      <c r="K30" s="98">
        <v>1E-3</v>
      </c>
      <c r="L30" s="97">
        <v>5800000</v>
      </c>
      <c r="M30" s="99">
        <v>99.95</v>
      </c>
      <c r="N30" s="97">
        <v>5797.1</v>
      </c>
      <c r="O30" s="98">
        <v>7.2499999999999995E-4</v>
      </c>
      <c r="P30" s="98">
        <v>1.7582929384699641E-2</v>
      </c>
      <c r="Q30" s="98">
        <f>N30/'סכום נכסי הקרן'!$C$42</f>
        <v>3.3589040750984299E-3</v>
      </c>
    </row>
    <row r="31" spans="2:47">
      <c r="B31" s="89" t="s">
        <v>249</v>
      </c>
      <c r="C31" s="87" t="s">
        <v>250</v>
      </c>
      <c r="D31" s="100" t="s">
        <v>139</v>
      </c>
      <c r="E31" s="87" t="s">
        <v>224</v>
      </c>
      <c r="F31" s="87"/>
      <c r="G31" s="87"/>
      <c r="H31" s="97">
        <v>0.84000000000000008</v>
      </c>
      <c r="I31" s="100" t="s">
        <v>150</v>
      </c>
      <c r="J31" s="101">
        <v>0</v>
      </c>
      <c r="K31" s="98">
        <v>7.000000000000001E-4</v>
      </c>
      <c r="L31" s="97">
        <v>563000</v>
      </c>
      <c r="M31" s="99">
        <v>99.94</v>
      </c>
      <c r="N31" s="97">
        <v>562.66219999999998</v>
      </c>
      <c r="O31" s="98">
        <v>6.2555555555555552E-5</v>
      </c>
      <c r="P31" s="98">
        <v>1.7065860050783572E-3</v>
      </c>
      <c r="Q31" s="98">
        <f>N31/'סכום נכסי הקרן'!$C$42</f>
        <v>3.2601272299664447E-4</v>
      </c>
    </row>
    <row r="32" spans="2:47">
      <c r="B32" s="89" t="s">
        <v>251</v>
      </c>
      <c r="C32" s="87" t="s">
        <v>252</v>
      </c>
      <c r="D32" s="100" t="s">
        <v>139</v>
      </c>
      <c r="E32" s="87" t="s">
        <v>224</v>
      </c>
      <c r="F32" s="87"/>
      <c r="G32" s="87"/>
      <c r="H32" s="97">
        <v>0.92999999999999994</v>
      </c>
      <c r="I32" s="100" t="s">
        <v>150</v>
      </c>
      <c r="J32" s="101">
        <v>0</v>
      </c>
      <c r="K32" s="98">
        <v>7.000000000000001E-4</v>
      </c>
      <c r="L32" s="97">
        <v>2447861</v>
      </c>
      <c r="M32" s="99">
        <v>99.93</v>
      </c>
      <c r="N32" s="97">
        <v>2446.1475</v>
      </c>
      <c r="O32" s="98">
        <v>2.7198455555555557E-4</v>
      </c>
      <c r="P32" s="98">
        <v>7.4193025404184088E-3</v>
      </c>
      <c r="Q32" s="98">
        <f>N32/'סכום נכסי הקרן'!$C$42</f>
        <v>1.4173250083734689E-3</v>
      </c>
    </row>
    <row r="33" spans="2:17">
      <c r="B33" s="90"/>
      <c r="C33" s="87"/>
      <c r="D33" s="87"/>
      <c r="E33" s="87"/>
      <c r="F33" s="87"/>
      <c r="G33" s="87"/>
      <c r="H33" s="87"/>
      <c r="I33" s="87"/>
      <c r="J33" s="87"/>
      <c r="K33" s="98"/>
      <c r="L33" s="97"/>
      <c r="M33" s="99"/>
      <c r="N33" s="87"/>
      <c r="O33" s="87"/>
      <c r="P33" s="98"/>
      <c r="Q33" s="87"/>
    </row>
    <row r="34" spans="2:17">
      <c r="B34" s="88" t="s">
        <v>26</v>
      </c>
      <c r="C34" s="85"/>
      <c r="D34" s="85"/>
      <c r="E34" s="85"/>
      <c r="F34" s="85"/>
      <c r="G34" s="85"/>
      <c r="H34" s="94">
        <v>3.6207255613466445</v>
      </c>
      <c r="I34" s="85"/>
      <c r="J34" s="85"/>
      <c r="K34" s="95">
        <v>2.4842328895917183E-3</v>
      </c>
      <c r="L34" s="94"/>
      <c r="M34" s="96"/>
      <c r="N34" s="94">
        <v>4838.80242</v>
      </c>
      <c r="O34" s="85"/>
      <c r="P34" s="95">
        <v>1.4676359085986738E-2</v>
      </c>
      <c r="Q34" s="95">
        <f>N34/'סכום נכסי הקרן'!$C$42</f>
        <v>2.8036558222445953E-3</v>
      </c>
    </row>
    <row r="35" spans="2:17">
      <c r="B35" s="89" t="s">
        <v>253</v>
      </c>
      <c r="C35" s="87" t="s">
        <v>254</v>
      </c>
      <c r="D35" s="100" t="s">
        <v>139</v>
      </c>
      <c r="E35" s="87" t="s">
        <v>224</v>
      </c>
      <c r="F35" s="87"/>
      <c r="G35" s="87"/>
      <c r="H35" s="97">
        <v>0.92</v>
      </c>
      <c r="I35" s="100" t="s">
        <v>150</v>
      </c>
      <c r="J35" s="101">
        <v>1.1999999999999999E-3</v>
      </c>
      <c r="K35" s="98">
        <v>1.4000000000000002E-3</v>
      </c>
      <c r="L35" s="97">
        <v>69372</v>
      </c>
      <c r="M35" s="99">
        <v>99.98</v>
      </c>
      <c r="N35" s="97">
        <v>69.35812</v>
      </c>
      <c r="O35" s="98">
        <v>4.5126031479329436E-6</v>
      </c>
      <c r="P35" s="98">
        <v>2.1036706736394468E-4</v>
      </c>
      <c r="Q35" s="98">
        <f>N35/'סכום נכסי הקרן'!$C$42</f>
        <v>4.0186864451047228E-5</v>
      </c>
    </row>
    <row r="36" spans="2:17">
      <c r="B36" s="89" t="s">
        <v>255</v>
      </c>
      <c r="C36" s="87" t="s">
        <v>256</v>
      </c>
      <c r="D36" s="100" t="s">
        <v>139</v>
      </c>
      <c r="E36" s="87" t="s">
        <v>224</v>
      </c>
      <c r="F36" s="87"/>
      <c r="G36" s="87"/>
      <c r="H36" s="97">
        <v>3.66</v>
      </c>
      <c r="I36" s="100" t="s">
        <v>150</v>
      </c>
      <c r="J36" s="101">
        <v>1.1999999999999999E-3</v>
      </c>
      <c r="K36" s="98">
        <v>2.5000000000000001E-3</v>
      </c>
      <c r="L36" s="97">
        <v>4793893</v>
      </c>
      <c r="M36" s="99">
        <v>99.49</v>
      </c>
      <c r="N36" s="97">
        <v>4769.4443000000001</v>
      </c>
      <c r="O36" s="98">
        <v>2.6020145167101753E-4</v>
      </c>
      <c r="P36" s="98">
        <v>1.4465992018622795E-2</v>
      </c>
      <c r="Q36" s="98">
        <f>N36/'סכום נכסי הקרן'!$C$42</f>
        <v>2.7634689577935483E-3</v>
      </c>
    </row>
    <row r="37" spans="2:17">
      <c r="B37" s="90"/>
      <c r="C37" s="87"/>
      <c r="D37" s="87"/>
      <c r="E37" s="87"/>
      <c r="F37" s="87"/>
      <c r="G37" s="87"/>
      <c r="H37" s="87"/>
      <c r="I37" s="87"/>
      <c r="J37" s="87"/>
      <c r="K37" s="98"/>
      <c r="L37" s="97"/>
      <c r="M37" s="99"/>
      <c r="N37" s="87"/>
      <c r="O37" s="87"/>
      <c r="P37" s="98"/>
      <c r="Q37" s="87"/>
    </row>
    <row r="38" spans="2:17">
      <c r="B38" s="88" t="s">
        <v>27</v>
      </c>
      <c r="C38" s="85"/>
      <c r="D38" s="85"/>
      <c r="E38" s="85"/>
      <c r="F38" s="85"/>
      <c r="G38" s="85"/>
      <c r="H38" s="94">
        <v>7.2129791210825092</v>
      </c>
      <c r="I38" s="85"/>
      <c r="J38" s="85"/>
      <c r="K38" s="95">
        <v>1.4039290648908645E-2</v>
      </c>
      <c r="L38" s="94"/>
      <c r="M38" s="96"/>
      <c r="N38" s="94">
        <v>67409.123609999995</v>
      </c>
      <c r="O38" s="85"/>
      <c r="P38" s="95">
        <v>0.20445565201896104</v>
      </c>
      <c r="Q38" s="95">
        <f>N38/'סכום נכסי הקרן'!$C$42</f>
        <v>3.9057594313094954E-2</v>
      </c>
    </row>
    <row r="39" spans="2:17">
      <c r="B39" s="89" t="s">
        <v>257</v>
      </c>
      <c r="C39" s="87" t="s">
        <v>258</v>
      </c>
      <c r="D39" s="100" t="s">
        <v>139</v>
      </c>
      <c r="E39" s="87" t="s">
        <v>224</v>
      </c>
      <c r="F39" s="87"/>
      <c r="G39" s="87"/>
      <c r="H39" s="97">
        <v>0.41000000000000003</v>
      </c>
      <c r="I39" s="100" t="s">
        <v>150</v>
      </c>
      <c r="J39" s="101">
        <v>5.5E-2</v>
      </c>
      <c r="K39" s="98">
        <v>1.1000000000000001E-3</v>
      </c>
      <c r="L39" s="97">
        <v>1803138</v>
      </c>
      <c r="M39" s="99">
        <v>105.45</v>
      </c>
      <c r="N39" s="97">
        <v>1901.4089799999999</v>
      </c>
      <c r="O39" s="98">
        <v>1.11473109497756E-4</v>
      </c>
      <c r="P39" s="98">
        <v>5.7670800618884899E-3</v>
      </c>
      <c r="Q39" s="98">
        <f>N39/'סכום נכסי הקרן'!$C$42</f>
        <v>1.1016974644823703E-3</v>
      </c>
    </row>
    <row r="40" spans="2:17">
      <c r="B40" s="89" t="s">
        <v>259</v>
      </c>
      <c r="C40" s="87" t="s">
        <v>260</v>
      </c>
      <c r="D40" s="100" t="s">
        <v>139</v>
      </c>
      <c r="E40" s="87" t="s">
        <v>224</v>
      </c>
      <c r="F40" s="87"/>
      <c r="G40" s="87"/>
      <c r="H40" s="97">
        <v>2.2599999999999998</v>
      </c>
      <c r="I40" s="100" t="s">
        <v>150</v>
      </c>
      <c r="J40" s="101">
        <v>0.06</v>
      </c>
      <c r="K40" s="98">
        <v>3.0999999999999999E-3</v>
      </c>
      <c r="L40" s="97">
        <v>704275</v>
      </c>
      <c r="M40" s="99">
        <v>117.17</v>
      </c>
      <c r="N40" s="97">
        <v>825.19902000000002</v>
      </c>
      <c r="O40" s="98">
        <v>3.8425555851611611E-5</v>
      </c>
      <c r="P40" s="98">
        <v>2.5028749024483526E-3</v>
      </c>
      <c r="Q40" s="98">
        <f>N40/'סכום נכסי הקרן'!$C$42</f>
        <v>4.7812947008766984E-4</v>
      </c>
    </row>
    <row r="41" spans="2:17">
      <c r="B41" s="89" t="s">
        <v>261</v>
      </c>
      <c r="C41" s="87" t="s">
        <v>262</v>
      </c>
      <c r="D41" s="100" t="s">
        <v>139</v>
      </c>
      <c r="E41" s="87" t="s">
        <v>224</v>
      </c>
      <c r="F41" s="87"/>
      <c r="G41" s="87"/>
      <c r="H41" s="97">
        <v>7.87</v>
      </c>
      <c r="I41" s="100" t="s">
        <v>150</v>
      </c>
      <c r="J41" s="101">
        <v>6.25E-2</v>
      </c>
      <c r="K41" s="98">
        <v>1.7399999999999999E-2</v>
      </c>
      <c r="L41" s="97">
        <v>3410073</v>
      </c>
      <c r="M41" s="99">
        <v>147.12</v>
      </c>
      <c r="N41" s="97">
        <v>5016.8993200000004</v>
      </c>
      <c r="O41" s="98">
        <v>2.0346916449055783E-4</v>
      </c>
      <c r="P41" s="98">
        <v>1.521653697084881E-2</v>
      </c>
      <c r="Q41" s="98">
        <f>N41/'סכום נכסי הקרן'!$C$42</f>
        <v>2.9068471425896642E-3</v>
      </c>
    </row>
    <row r="42" spans="2:17">
      <c r="B42" s="89" t="s">
        <v>263</v>
      </c>
      <c r="C42" s="87" t="s">
        <v>264</v>
      </c>
      <c r="D42" s="100" t="s">
        <v>139</v>
      </c>
      <c r="E42" s="87" t="s">
        <v>224</v>
      </c>
      <c r="F42" s="87"/>
      <c r="G42" s="87"/>
      <c r="H42" s="97">
        <v>6.65</v>
      </c>
      <c r="I42" s="100" t="s">
        <v>150</v>
      </c>
      <c r="J42" s="101">
        <v>3.7499999999999999E-2</v>
      </c>
      <c r="K42" s="98">
        <v>1.4400000000000001E-2</v>
      </c>
      <c r="L42" s="97">
        <v>2604744</v>
      </c>
      <c r="M42" s="99">
        <v>118.2</v>
      </c>
      <c r="N42" s="97">
        <v>3078.8073399999998</v>
      </c>
      <c r="O42" s="98">
        <v>1.9015655839599261E-4</v>
      </c>
      <c r="P42" s="98">
        <v>9.3381953128831539E-3</v>
      </c>
      <c r="Q42" s="98">
        <f>N42/'סכום נכסי הקרן'!$C$42</f>
        <v>1.7838951408064301E-3</v>
      </c>
    </row>
    <row r="43" spans="2:17">
      <c r="B43" s="89" t="s">
        <v>265</v>
      </c>
      <c r="C43" s="87" t="s">
        <v>266</v>
      </c>
      <c r="D43" s="100" t="s">
        <v>139</v>
      </c>
      <c r="E43" s="87" t="s">
        <v>224</v>
      </c>
      <c r="F43" s="87"/>
      <c r="G43" s="87"/>
      <c r="H43" s="97">
        <v>2.6</v>
      </c>
      <c r="I43" s="100" t="s">
        <v>150</v>
      </c>
      <c r="J43" s="101">
        <v>2.2499999999999999E-2</v>
      </c>
      <c r="K43" s="98">
        <v>4.0000000000000001E-3</v>
      </c>
      <c r="L43" s="97">
        <v>494791</v>
      </c>
      <c r="M43" s="99">
        <v>105.64</v>
      </c>
      <c r="N43" s="97">
        <v>522.69723999999997</v>
      </c>
      <c r="O43" s="98">
        <v>3.2246043612850401E-5</v>
      </c>
      <c r="P43" s="98">
        <v>1.5853700402783113E-3</v>
      </c>
      <c r="Q43" s="98">
        <f>N43/'סכום נכסי הקרן'!$C$42</f>
        <v>3.0285658164922146E-4</v>
      </c>
    </row>
    <row r="44" spans="2:17">
      <c r="B44" s="89" t="s">
        <v>267</v>
      </c>
      <c r="C44" s="87" t="s">
        <v>268</v>
      </c>
      <c r="D44" s="100" t="s">
        <v>139</v>
      </c>
      <c r="E44" s="87" t="s">
        <v>224</v>
      </c>
      <c r="F44" s="87"/>
      <c r="G44" s="87"/>
      <c r="H44" s="97">
        <v>2.0699999999999998</v>
      </c>
      <c r="I44" s="100" t="s">
        <v>150</v>
      </c>
      <c r="J44" s="101">
        <v>5.0000000000000001E-3</v>
      </c>
      <c r="K44" s="98">
        <v>2.8999999999999998E-3</v>
      </c>
      <c r="L44" s="97">
        <v>86514</v>
      </c>
      <c r="M44" s="99">
        <v>100.9</v>
      </c>
      <c r="N44" s="97">
        <v>87.292630000000003</v>
      </c>
      <c r="O44" s="98">
        <v>7.7209905293502321E-6</v>
      </c>
      <c r="P44" s="98">
        <v>2.647634419096985E-4</v>
      </c>
      <c r="Q44" s="98">
        <f>N44/'סכום נכסי הקרן'!$C$42</f>
        <v>5.0578318578782403E-5</v>
      </c>
    </row>
    <row r="45" spans="2:17">
      <c r="B45" s="89" t="s">
        <v>269</v>
      </c>
      <c r="C45" s="87" t="s">
        <v>270</v>
      </c>
      <c r="D45" s="100" t="s">
        <v>139</v>
      </c>
      <c r="E45" s="87" t="s">
        <v>224</v>
      </c>
      <c r="F45" s="87"/>
      <c r="G45" s="87"/>
      <c r="H45" s="97">
        <v>1.2999999999999998</v>
      </c>
      <c r="I45" s="100" t="s">
        <v>150</v>
      </c>
      <c r="J45" s="101">
        <v>0.04</v>
      </c>
      <c r="K45" s="98">
        <v>1.3999999999999998E-3</v>
      </c>
      <c r="L45" s="97">
        <v>6103597</v>
      </c>
      <c r="M45" s="99">
        <v>107.81</v>
      </c>
      <c r="N45" s="97">
        <v>6580.2881600000001</v>
      </c>
      <c r="O45" s="98">
        <v>3.6395593027947152E-4</v>
      </c>
      <c r="P45" s="98">
        <v>1.9958382992919757E-2</v>
      </c>
      <c r="Q45" s="98">
        <f>N45/'סכום נכסי הקרן'!$C$42</f>
        <v>3.8126919866736729E-3</v>
      </c>
    </row>
    <row r="46" spans="2:17">
      <c r="B46" s="89" t="s">
        <v>271</v>
      </c>
      <c r="C46" s="87" t="s">
        <v>272</v>
      </c>
      <c r="D46" s="100" t="s">
        <v>139</v>
      </c>
      <c r="E46" s="87" t="s">
        <v>224</v>
      </c>
      <c r="F46" s="87"/>
      <c r="G46" s="87"/>
      <c r="H46" s="97">
        <v>4.6999999999999993</v>
      </c>
      <c r="I46" s="100" t="s">
        <v>150</v>
      </c>
      <c r="J46" s="101">
        <v>5.5E-2</v>
      </c>
      <c r="K46" s="98">
        <v>9.4999999999999998E-3</v>
      </c>
      <c r="L46" s="97">
        <v>10556427</v>
      </c>
      <c r="M46" s="99">
        <v>127.22</v>
      </c>
      <c r="N46" s="97">
        <v>13429.886829999999</v>
      </c>
      <c r="O46" s="98">
        <v>5.8786257673133237E-4</v>
      </c>
      <c r="P46" s="98">
        <v>4.0733599864828565E-2</v>
      </c>
      <c r="Q46" s="98">
        <f>N46/'סכום נכסי הקרן'!$C$42</f>
        <v>7.7814254715974761E-3</v>
      </c>
    </row>
    <row r="47" spans="2:17">
      <c r="B47" s="89" t="s">
        <v>273</v>
      </c>
      <c r="C47" s="87" t="s">
        <v>274</v>
      </c>
      <c r="D47" s="100" t="s">
        <v>139</v>
      </c>
      <c r="E47" s="87" t="s">
        <v>224</v>
      </c>
      <c r="F47" s="87"/>
      <c r="G47" s="87"/>
      <c r="H47" s="97">
        <v>5.78</v>
      </c>
      <c r="I47" s="100" t="s">
        <v>150</v>
      </c>
      <c r="J47" s="101">
        <v>4.2500000000000003E-2</v>
      </c>
      <c r="K47" s="98">
        <v>1.24E-2</v>
      </c>
      <c r="L47" s="97">
        <v>17125654</v>
      </c>
      <c r="M47" s="99">
        <v>120.83</v>
      </c>
      <c r="N47" s="97">
        <v>20692.927010000003</v>
      </c>
      <c r="O47" s="98">
        <v>9.7009755217170057E-4</v>
      </c>
      <c r="P47" s="98">
        <v>6.2762808021178507E-2</v>
      </c>
      <c r="Q47" s="98">
        <f>N47/'סכום נכסי הקרן'!$C$42</f>
        <v>1.1989711555709472E-2</v>
      </c>
    </row>
    <row r="48" spans="2:17">
      <c r="B48" s="89" t="s">
        <v>275</v>
      </c>
      <c r="C48" s="87" t="s">
        <v>276</v>
      </c>
      <c r="D48" s="100" t="s">
        <v>139</v>
      </c>
      <c r="E48" s="87" t="s">
        <v>224</v>
      </c>
      <c r="F48" s="87"/>
      <c r="G48" s="87"/>
      <c r="H48" s="97">
        <v>8.33</v>
      </c>
      <c r="I48" s="100" t="s">
        <v>150</v>
      </c>
      <c r="J48" s="101">
        <v>1.7500000000000002E-2</v>
      </c>
      <c r="K48" s="98">
        <v>1.7100000000000001E-2</v>
      </c>
      <c r="L48" s="97">
        <v>595198</v>
      </c>
      <c r="M48" s="99">
        <v>100.45</v>
      </c>
      <c r="N48" s="97">
        <v>597.87639000000001</v>
      </c>
      <c r="O48" s="98">
        <v>4.2946333282127548E-5</v>
      </c>
      <c r="P48" s="98">
        <v>1.8133926180588815E-3</v>
      </c>
      <c r="Q48" s="98">
        <f>N48/'סכום נכסי הקרן'!$C$42</f>
        <v>3.464162154829377E-4</v>
      </c>
    </row>
    <row r="49" spans="2:17">
      <c r="B49" s="89" t="s">
        <v>277</v>
      </c>
      <c r="C49" s="87" t="s">
        <v>278</v>
      </c>
      <c r="D49" s="100" t="s">
        <v>139</v>
      </c>
      <c r="E49" s="87" t="s">
        <v>224</v>
      </c>
      <c r="F49" s="87"/>
      <c r="G49" s="87"/>
      <c r="H49" s="97">
        <v>3.0799999999999996</v>
      </c>
      <c r="I49" s="100" t="s">
        <v>150</v>
      </c>
      <c r="J49" s="101">
        <v>0.05</v>
      </c>
      <c r="K49" s="98">
        <v>5.1000000000000004E-3</v>
      </c>
      <c r="L49" s="97">
        <v>459564</v>
      </c>
      <c r="M49" s="99">
        <v>118.16</v>
      </c>
      <c r="N49" s="97">
        <v>543.02080000000001</v>
      </c>
      <c r="O49" s="98">
        <v>2.5587098994085442E-5</v>
      </c>
      <c r="P49" s="98">
        <v>1.6470125374451201E-3</v>
      </c>
      <c r="Q49" s="98">
        <f>N49/'סכום נכסי הקרן'!$C$42</f>
        <v>3.1463227786017309E-4</v>
      </c>
    </row>
    <row r="50" spans="2:17">
      <c r="B50" s="89" t="s">
        <v>279</v>
      </c>
      <c r="C50" s="87" t="s">
        <v>280</v>
      </c>
      <c r="D50" s="100" t="s">
        <v>139</v>
      </c>
      <c r="E50" s="87" t="s">
        <v>224</v>
      </c>
      <c r="F50" s="87"/>
      <c r="G50" s="87"/>
      <c r="H50" s="97">
        <v>15.860000000000005</v>
      </c>
      <c r="I50" s="100" t="s">
        <v>150</v>
      </c>
      <c r="J50" s="101">
        <v>5.5E-2</v>
      </c>
      <c r="K50" s="98">
        <v>2.8400000000000009E-2</v>
      </c>
      <c r="L50" s="97">
        <v>9340925</v>
      </c>
      <c r="M50" s="99">
        <v>151.30000000000001</v>
      </c>
      <c r="N50" s="97">
        <v>14132.819889999997</v>
      </c>
      <c r="O50" s="98">
        <v>5.976193178524738E-4</v>
      </c>
      <c r="P50" s="98">
        <v>4.2865635254273421E-2</v>
      </c>
      <c r="Q50" s="98">
        <f>N50/'סכום נכסי הקרן'!$C$42</f>
        <v>8.1887126875770863E-3</v>
      </c>
    </row>
    <row r="51" spans="2:17">
      <c r="C51" s="1"/>
      <c r="D51" s="1"/>
    </row>
    <row r="52" spans="2:17">
      <c r="C52" s="1"/>
      <c r="D52" s="1"/>
    </row>
    <row r="53" spans="2:17">
      <c r="C53" s="1"/>
      <c r="D53" s="1"/>
    </row>
    <row r="54" spans="2:17">
      <c r="B54" s="113" t="s">
        <v>1704</v>
      </c>
      <c r="C54" s="1"/>
      <c r="D54" s="1"/>
    </row>
    <row r="55" spans="2:17">
      <c r="B55" s="113" t="s">
        <v>131</v>
      </c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23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76" fitToHeight="100" pageOrder="overThenDown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>
      <selection activeCell="B7" sqref="B7:T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163</v>
      </c>
      <c r="C1" s="81" t="s" vm="1">
        <v>219</v>
      </c>
    </row>
    <row r="2" spans="2:67">
      <c r="B2" s="57" t="s">
        <v>162</v>
      </c>
      <c r="C2" s="81" t="s">
        <v>220</v>
      </c>
    </row>
    <row r="3" spans="2:67">
      <c r="B3" s="57" t="s">
        <v>164</v>
      </c>
      <c r="C3" s="81" t="s">
        <v>221</v>
      </c>
    </row>
    <row r="4" spans="2:67">
      <c r="B4" s="57" t="s">
        <v>165</v>
      </c>
      <c r="C4" s="81">
        <v>414</v>
      </c>
    </row>
    <row r="6" spans="2:67" ht="26.25" customHeight="1">
      <c r="B6" s="186" t="s">
        <v>190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90"/>
      <c r="BO6" s="3"/>
    </row>
    <row r="7" spans="2:67" ht="26.25" customHeight="1">
      <c r="B7" s="186" t="s">
        <v>107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90"/>
      <c r="AZ7" s="44"/>
      <c r="BJ7" s="3"/>
      <c r="BO7" s="3"/>
    </row>
    <row r="8" spans="2:67" s="3" customFormat="1" ht="78.75">
      <c r="B8" s="38" t="s">
        <v>134</v>
      </c>
      <c r="C8" s="13" t="s">
        <v>56</v>
      </c>
      <c r="D8" s="77" t="s">
        <v>138</v>
      </c>
      <c r="E8" s="77" t="s">
        <v>207</v>
      </c>
      <c r="F8" s="77" t="s">
        <v>136</v>
      </c>
      <c r="G8" s="13" t="s">
        <v>78</v>
      </c>
      <c r="H8" s="13" t="s">
        <v>15</v>
      </c>
      <c r="I8" s="13" t="s">
        <v>79</v>
      </c>
      <c r="J8" s="13" t="s">
        <v>122</v>
      </c>
      <c r="K8" s="13" t="s">
        <v>18</v>
      </c>
      <c r="L8" s="13" t="s">
        <v>121</v>
      </c>
      <c r="M8" s="13" t="s">
        <v>17</v>
      </c>
      <c r="N8" s="13" t="s">
        <v>19</v>
      </c>
      <c r="O8" s="13" t="s">
        <v>0</v>
      </c>
      <c r="P8" s="13" t="s">
        <v>125</v>
      </c>
      <c r="Q8" s="13" t="s">
        <v>74</v>
      </c>
      <c r="R8" s="13" t="s">
        <v>71</v>
      </c>
      <c r="S8" s="77" t="s">
        <v>166</v>
      </c>
      <c r="T8" s="39" t="s">
        <v>168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75</v>
      </c>
      <c r="Q9" s="16" t="s">
        <v>23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132</v>
      </c>
      <c r="R10" s="19" t="s">
        <v>133</v>
      </c>
      <c r="S10" s="46" t="s">
        <v>169</v>
      </c>
      <c r="T10" s="76" t="s">
        <v>208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23"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rintOptions gridLines="1"/>
  <pageMargins left="0" right="0" top="0.51181102362204722" bottom="0.51181102362204722" header="0" footer="0.23622047244094491"/>
  <pageSetup paperSize="9" scale="82" fitToHeight="100" pageOrder="overThenDown" orientation="landscape" r:id="rId1"/>
  <headerFooter alignWithMargins="0">
    <oddHeader>&amp;L&amp;D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90" zoomScaleNormal="90" workbookViewId="0">
      <pane ySplit="10" topLeftCell="A11" activePane="bottomLeft" state="frozen"/>
      <selection activeCell="I7" sqref="I7"/>
      <selection pane="bottomLeft" activeCell="B7" sqref="B7:T7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31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163</v>
      </c>
      <c r="C1" s="81" t="s" vm="1">
        <v>219</v>
      </c>
    </row>
    <row r="2" spans="2:59">
      <c r="B2" s="57" t="s">
        <v>162</v>
      </c>
      <c r="C2" s="81" t="s">
        <v>220</v>
      </c>
    </row>
    <row r="3" spans="2:59">
      <c r="B3" s="57" t="s">
        <v>164</v>
      </c>
      <c r="C3" s="81" t="s">
        <v>221</v>
      </c>
    </row>
    <row r="4" spans="2:59">
      <c r="B4" s="57" t="s">
        <v>165</v>
      </c>
      <c r="C4" s="81">
        <v>414</v>
      </c>
    </row>
    <row r="6" spans="2:59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3"/>
    </row>
    <row r="7" spans="2:59" ht="26.25" customHeight="1">
      <c r="B7" s="191" t="s">
        <v>108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3"/>
      <c r="BG7" s="3"/>
    </row>
    <row r="8" spans="2:59" s="3" customFormat="1" ht="78.75">
      <c r="B8" s="22" t="s">
        <v>134</v>
      </c>
      <c r="C8" s="30" t="s">
        <v>56</v>
      </c>
      <c r="D8" s="77" t="s">
        <v>138</v>
      </c>
      <c r="E8" s="77" t="s">
        <v>207</v>
      </c>
      <c r="F8" s="73" t="s">
        <v>136</v>
      </c>
      <c r="G8" s="30" t="s">
        <v>78</v>
      </c>
      <c r="H8" s="30" t="s">
        <v>15</v>
      </c>
      <c r="I8" s="30" t="s">
        <v>79</v>
      </c>
      <c r="J8" s="30" t="s">
        <v>122</v>
      </c>
      <c r="K8" s="30" t="s">
        <v>18</v>
      </c>
      <c r="L8" s="30" t="s">
        <v>121</v>
      </c>
      <c r="M8" s="30" t="s">
        <v>17</v>
      </c>
      <c r="N8" s="30" t="s">
        <v>19</v>
      </c>
      <c r="O8" s="30" t="s">
        <v>0</v>
      </c>
      <c r="P8" s="30" t="s">
        <v>125</v>
      </c>
      <c r="Q8" s="30" t="s">
        <v>74</v>
      </c>
      <c r="R8" s="13" t="s">
        <v>71</v>
      </c>
      <c r="S8" s="77" t="s">
        <v>166</v>
      </c>
      <c r="T8" s="31" t="s">
        <v>168</v>
      </c>
      <c r="BC8" s="1"/>
      <c r="BD8" s="1"/>
    </row>
    <row r="9" spans="2:59" s="3" customFormat="1" ht="20.25">
      <c r="B9" s="15"/>
      <c r="C9" s="16"/>
      <c r="D9" s="16"/>
      <c r="E9" s="16"/>
      <c r="F9" s="16"/>
      <c r="G9" s="16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75</v>
      </c>
      <c r="Q9" s="32" t="s">
        <v>23</v>
      </c>
      <c r="R9" s="16" t="s">
        <v>20</v>
      </c>
      <c r="S9" s="32" t="s">
        <v>23</v>
      </c>
      <c r="T9" s="17" t="s">
        <v>20</v>
      </c>
      <c r="BB9" s="1"/>
      <c r="BC9" s="1"/>
      <c r="BD9" s="1"/>
      <c r="BG9" s="4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132</v>
      </c>
      <c r="R10" s="19" t="s">
        <v>133</v>
      </c>
      <c r="S10" s="19" t="s">
        <v>169</v>
      </c>
      <c r="T10" s="20" t="s">
        <v>208</v>
      </c>
      <c r="U10" s="5"/>
      <c r="BB10" s="1"/>
      <c r="BC10" s="3"/>
      <c r="BD10" s="1"/>
    </row>
    <row r="11" spans="2:59" s="4" customFormat="1" ht="18" customHeight="1">
      <c r="B11" s="82" t="s">
        <v>40</v>
      </c>
      <c r="C11" s="83"/>
      <c r="D11" s="83"/>
      <c r="E11" s="83"/>
      <c r="F11" s="83"/>
      <c r="G11" s="83"/>
      <c r="H11" s="83"/>
      <c r="I11" s="83"/>
      <c r="J11" s="83"/>
      <c r="K11" s="91">
        <v>3.7039146910388658</v>
      </c>
      <c r="L11" s="83"/>
      <c r="M11" s="83"/>
      <c r="N11" s="105">
        <v>1.6916269544432219E-2</v>
      </c>
      <c r="O11" s="91"/>
      <c r="P11" s="93"/>
      <c r="Q11" s="91">
        <v>366072.67540999991</v>
      </c>
      <c r="R11" s="83"/>
      <c r="S11" s="92">
        <v>1</v>
      </c>
      <c r="T11" s="92">
        <f>Q11/'סכום נכסי הקרן'!$C$42</f>
        <v>0.21210657073654646</v>
      </c>
      <c r="U11" s="5"/>
      <c r="BB11" s="1"/>
      <c r="BC11" s="3"/>
      <c r="BD11" s="1"/>
      <c r="BG11" s="1"/>
    </row>
    <row r="12" spans="2:59">
      <c r="B12" s="84" t="s">
        <v>215</v>
      </c>
      <c r="C12" s="85"/>
      <c r="D12" s="85"/>
      <c r="E12" s="85"/>
      <c r="F12" s="85"/>
      <c r="G12" s="85"/>
      <c r="H12" s="85"/>
      <c r="I12" s="85"/>
      <c r="J12" s="85"/>
      <c r="K12" s="94">
        <v>3.703914691038861</v>
      </c>
      <c r="L12" s="85"/>
      <c r="M12" s="85"/>
      <c r="N12" s="106">
        <v>1.6916269544432202E-2</v>
      </c>
      <c r="O12" s="94"/>
      <c r="P12" s="96"/>
      <c r="Q12" s="94">
        <v>366072.67541000008</v>
      </c>
      <c r="R12" s="85"/>
      <c r="S12" s="95">
        <v>1.0000000000000004</v>
      </c>
      <c r="T12" s="95">
        <f>Q12/'סכום נכסי הקרן'!$C$42</f>
        <v>0.21210657073654654</v>
      </c>
      <c r="BC12" s="3"/>
    </row>
    <row r="13" spans="2:59" ht="20.25">
      <c r="B13" s="104" t="s">
        <v>39</v>
      </c>
      <c r="C13" s="85"/>
      <c r="D13" s="85"/>
      <c r="E13" s="85"/>
      <c r="F13" s="85"/>
      <c r="G13" s="85"/>
      <c r="H13" s="85"/>
      <c r="I13" s="85"/>
      <c r="J13" s="85"/>
      <c r="K13" s="94">
        <v>3.7363638063432592</v>
      </c>
      <c r="L13" s="85"/>
      <c r="M13" s="85"/>
      <c r="N13" s="106">
        <v>1.4096608633269369E-2</v>
      </c>
      <c r="O13" s="94"/>
      <c r="P13" s="96"/>
      <c r="Q13" s="94">
        <v>270075.57889000018</v>
      </c>
      <c r="R13" s="85"/>
      <c r="S13" s="95">
        <v>0.73776492219070056</v>
      </c>
      <c r="T13" s="95">
        <f>Q13/'סכום נכסי הקרן'!$C$42</f>
        <v>0.15648478765558452</v>
      </c>
      <c r="BC13" s="4"/>
    </row>
    <row r="14" spans="2:59">
      <c r="B14" s="90" t="s">
        <v>281</v>
      </c>
      <c r="C14" s="87" t="s">
        <v>282</v>
      </c>
      <c r="D14" s="100" t="s">
        <v>139</v>
      </c>
      <c r="E14" s="100" t="s">
        <v>283</v>
      </c>
      <c r="F14" s="87" t="s">
        <v>284</v>
      </c>
      <c r="G14" s="100" t="s">
        <v>285</v>
      </c>
      <c r="H14" s="87" t="s">
        <v>286</v>
      </c>
      <c r="I14" s="87" t="s">
        <v>146</v>
      </c>
      <c r="J14" s="87"/>
      <c r="K14" s="97">
        <v>3.71</v>
      </c>
      <c r="L14" s="100" t="s">
        <v>150</v>
      </c>
      <c r="M14" s="101">
        <v>5.8999999999999999E-3</v>
      </c>
      <c r="N14" s="101">
        <v>6.9000000000000008E-3</v>
      </c>
      <c r="O14" s="97">
        <v>12231096</v>
      </c>
      <c r="P14" s="99">
        <v>99.09</v>
      </c>
      <c r="Q14" s="97">
        <v>12119.793019999999</v>
      </c>
      <c r="R14" s="98">
        <v>2.2912607755007303E-3</v>
      </c>
      <c r="S14" s="98">
        <v>3.3107614509675927E-2</v>
      </c>
      <c r="T14" s="98">
        <f>Q14/'סכום נכסי הקרן'!$C$42</f>
        <v>7.0223425789148891E-3</v>
      </c>
    </row>
    <row r="15" spans="2:59">
      <c r="B15" s="90" t="s">
        <v>287</v>
      </c>
      <c r="C15" s="87" t="s">
        <v>288</v>
      </c>
      <c r="D15" s="100" t="s">
        <v>139</v>
      </c>
      <c r="E15" s="100" t="s">
        <v>283</v>
      </c>
      <c r="F15" s="87" t="s">
        <v>289</v>
      </c>
      <c r="G15" s="100" t="s">
        <v>285</v>
      </c>
      <c r="H15" s="87" t="s">
        <v>286</v>
      </c>
      <c r="I15" s="87" t="s">
        <v>148</v>
      </c>
      <c r="J15" s="87"/>
      <c r="K15" s="97">
        <v>4.5</v>
      </c>
      <c r="L15" s="100" t="s">
        <v>150</v>
      </c>
      <c r="M15" s="101">
        <v>0.04</v>
      </c>
      <c r="N15" s="101">
        <v>8.0999999999999996E-3</v>
      </c>
      <c r="O15" s="97">
        <v>2254878</v>
      </c>
      <c r="P15" s="99">
        <v>116.43</v>
      </c>
      <c r="Q15" s="97">
        <v>2625.3546000000001</v>
      </c>
      <c r="R15" s="98">
        <v>1.088421274163777E-3</v>
      </c>
      <c r="S15" s="98">
        <v>7.1716759440174378E-3</v>
      </c>
      <c r="T15" s="98">
        <f>Q15/'סכום נכסי הקרן'!$C$42</f>
        <v>1.5211595909193232E-3</v>
      </c>
    </row>
    <row r="16" spans="2:59">
      <c r="B16" s="90" t="s">
        <v>290</v>
      </c>
      <c r="C16" s="87" t="s">
        <v>291</v>
      </c>
      <c r="D16" s="100" t="s">
        <v>139</v>
      </c>
      <c r="E16" s="100" t="s">
        <v>283</v>
      </c>
      <c r="F16" s="87" t="s">
        <v>289</v>
      </c>
      <c r="G16" s="100" t="s">
        <v>285</v>
      </c>
      <c r="H16" s="87" t="s">
        <v>286</v>
      </c>
      <c r="I16" s="87" t="s">
        <v>148</v>
      </c>
      <c r="J16" s="87"/>
      <c r="K16" s="97">
        <v>5.84</v>
      </c>
      <c r="L16" s="100" t="s">
        <v>150</v>
      </c>
      <c r="M16" s="101">
        <v>9.8999999999999991E-3</v>
      </c>
      <c r="N16" s="101">
        <v>1.04E-2</v>
      </c>
      <c r="O16" s="97">
        <v>3500858</v>
      </c>
      <c r="P16" s="99">
        <v>99.7</v>
      </c>
      <c r="Q16" s="97">
        <v>3490.3555200000001</v>
      </c>
      <c r="R16" s="98">
        <v>1.1615807429242232E-3</v>
      </c>
      <c r="S16" s="98">
        <v>9.5345972383511449E-3</v>
      </c>
      <c r="T16" s="98">
        <f>Q16/'סכום נכסי הקרן'!$C$42</f>
        <v>2.0223507235808077E-3</v>
      </c>
    </row>
    <row r="17" spans="2:54" ht="20.25">
      <c r="B17" s="90" t="s">
        <v>292</v>
      </c>
      <c r="C17" s="87" t="s">
        <v>293</v>
      </c>
      <c r="D17" s="100" t="s">
        <v>139</v>
      </c>
      <c r="E17" s="100" t="s">
        <v>283</v>
      </c>
      <c r="F17" s="87" t="s">
        <v>289</v>
      </c>
      <c r="G17" s="100" t="s">
        <v>285</v>
      </c>
      <c r="H17" s="87" t="s">
        <v>286</v>
      </c>
      <c r="I17" s="87" t="s">
        <v>148</v>
      </c>
      <c r="J17" s="87"/>
      <c r="K17" s="97">
        <v>2.2399999999999998</v>
      </c>
      <c r="L17" s="100" t="s">
        <v>150</v>
      </c>
      <c r="M17" s="101">
        <v>2.58E-2</v>
      </c>
      <c r="N17" s="101">
        <v>8.8999999999999982E-3</v>
      </c>
      <c r="O17" s="97">
        <v>3568770</v>
      </c>
      <c r="P17" s="99">
        <v>108.11</v>
      </c>
      <c r="Q17" s="97">
        <v>3858.1974700000001</v>
      </c>
      <c r="R17" s="98">
        <v>1.3103188476675446E-3</v>
      </c>
      <c r="S17" s="98">
        <v>1.0539430362232949E-2</v>
      </c>
      <c r="T17" s="98">
        <f>Q17/'סכום נכסי הקרן'!$C$42</f>
        <v>2.2354824316498682E-3</v>
      </c>
      <c r="BB17" s="4"/>
    </row>
    <row r="18" spans="2:54">
      <c r="B18" s="90" t="s">
        <v>294</v>
      </c>
      <c r="C18" s="87" t="s">
        <v>295</v>
      </c>
      <c r="D18" s="100" t="s">
        <v>139</v>
      </c>
      <c r="E18" s="100" t="s">
        <v>283</v>
      </c>
      <c r="F18" s="87" t="s">
        <v>289</v>
      </c>
      <c r="G18" s="100" t="s">
        <v>285</v>
      </c>
      <c r="H18" s="87" t="s">
        <v>286</v>
      </c>
      <c r="I18" s="87" t="s">
        <v>148</v>
      </c>
      <c r="J18" s="87"/>
      <c r="K18" s="97">
        <v>2.93</v>
      </c>
      <c r="L18" s="100" t="s">
        <v>150</v>
      </c>
      <c r="M18" s="101">
        <v>4.0999999999999995E-3</v>
      </c>
      <c r="N18" s="101">
        <v>5.0000000000000001E-3</v>
      </c>
      <c r="O18" s="97">
        <v>1588221.85</v>
      </c>
      <c r="P18" s="99">
        <v>98.56</v>
      </c>
      <c r="Q18" s="97">
        <v>1565.3513799999998</v>
      </c>
      <c r="R18" s="98">
        <v>7.7299557646785637E-4</v>
      </c>
      <c r="S18" s="98">
        <v>4.2760672542598611E-3</v>
      </c>
      <c r="T18" s="98">
        <f>Q18/'סכום נכסי הקרן'!$C$42</f>
        <v>9.0698196153989931E-4</v>
      </c>
    </row>
    <row r="19" spans="2:54">
      <c r="B19" s="90" t="s">
        <v>296</v>
      </c>
      <c r="C19" s="87" t="s">
        <v>297</v>
      </c>
      <c r="D19" s="100" t="s">
        <v>139</v>
      </c>
      <c r="E19" s="100" t="s">
        <v>283</v>
      </c>
      <c r="F19" s="87" t="s">
        <v>289</v>
      </c>
      <c r="G19" s="100" t="s">
        <v>285</v>
      </c>
      <c r="H19" s="87" t="s">
        <v>286</v>
      </c>
      <c r="I19" s="87" t="s">
        <v>148</v>
      </c>
      <c r="J19" s="87"/>
      <c r="K19" s="97">
        <v>3.3000000000000003</v>
      </c>
      <c r="L19" s="100" t="s">
        <v>150</v>
      </c>
      <c r="M19" s="101">
        <v>6.4000000000000003E-3</v>
      </c>
      <c r="N19" s="101">
        <v>7.1000000000000004E-3</v>
      </c>
      <c r="O19" s="97">
        <v>11696673</v>
      </c>
      <c r="P19" s="99">
        <v>99.3</v>
      </c>
      <c r="Q19" s="97">
        <v>11614.796199999999</v>
      </c>
      <c r="R19" s="98">
        <v>3.7131175408995601E-3</v>
      </c>
      <c r="S19" s="98">
        <v>3.1728115699953499E-2</v>
      </c>
      <c r="T19" s="98">
        <f>Q19/'סכום נכסי הקרן'!$C$42</f>
        <v>6.7297418170495166E-3</v>
      </c>
      <c r="BB19" s="3"/>
    </row>
    <row r="20" spans="2:54">
      <c r="B20" s="90" t="s">
        <v>298</v>
      </c>
      <c r="C20" s="87" t="s">
        <v>299</v>
      </c>
      <c r="D20" s="100" t="s">
        <v>139</v>
      </c>
      <c r="E20" s="100" t="s">
        <v>283</v>
      </c>
      <c r="F20" s="87" t="s">
        <v>300</v>
      </c>
      <c r="G20" s="100" t="s">
        <v>285</v>
      </c>
      <c r="H20" s="87" t="s">
        <v>286</v>
      </c>
      <c r="I20" s="87" t="s">
        <v>146</v>
      </c>
      <c r="J20" s="87"/>
      <c r="K20" s="97">
        <v>3.4300000000000006</v>
      </c>
      <c r="L20" s="100" t="s">
        <v>150</v>
      </c>
      <c r="M20" s="101">
        <v>6.9999999999999993E-3</v>
      </c>
      <c r="N20" s="101">
        <v>7.1000000000000021E-3</v>
      </c>
      <c r="O20" s="97">
        <v>10309150</v>
      </c>
      <c r="P20" s="99">
        <v>101.05</v>
      </c>
      <c r="Q20" s="97">
        <v>10417.39595</v>
      </c>
      <c r="R20" s="98">
        <v>2.0713407682715957E-3</v>
      </c>
      <c r="S20" s="98">
        <v>2.8457179816364492E-2</v>
      </c>
      <c r="T20" s="98">
        <f>Q20/'סכום נכסי הקרן'!$C$42</f>
        <v>6.0359548236823372E-3</v>
      </c>
    </row>
    <row r="21" spans="2:54">
      <c r="B21" s="90" t="s">
        <v>301</v>
      </c>
      <c r="C21" s="87" t="s">
        <v>302</v>
      </c>
      <c r="D21" s="100" t="s">
        <v>139</v>
      </c>
      <c r="E21" s="100" t="s">
        <v>283</v>
      </c>
      <c r="F21" s="87" t="s">
        <v>300</v>
      </c>
      <c r="G21" s="100" t="s">
        <v>285</v>
      </c>
      <c r="H21" s="87" t="s">
        <v>286</v>
      </c>
      <c r="I21" s="87" t="s">
        <v>146</v>
      </c>
      <c r="J21" s="87"/>
      <c r="K21" s="97">
        <v>2.92</v>
      </c>
      <c r="L21" s="100" t="s">
        <v>150</v>
      </c>
      <c r="M21" s="101">
        <v>1.6E-2</v>
      </c>
      <c r="N21" s="101">
        <v>5.4000000000000003E-3</v>
      </c>
      <c r="O21" s="97">
        <v>1376760</v>
      </c>
      <c r="P21" s="99">
        <v>101.93</v>
      </c>
      <c r="Q21" s="97">
        <v>1403.33149</v>
      </c>
      <c r="R21" s="98">
        <v>4.3723138547113147E-4</v>
      </c>
      <c r="S21" s="98">
        <v>3.8334778426941437E-3</v>
      </c>
      <c r="T21" s="98">
        <f>Q21/'סכום נכסי הקרן'!$C$42</f>
        <v>8.1310583920838893E-4</v>
      </c>
    </row>
    <row r="22" spans="2:54">
      <c r="B22" s="90" t="s">
        <v>303</v>
      </c>
      <c r="C22" s="87" t="s">
        <v>304</v>
      </c>
      <c r="D22" s="100" t="s">
        <v>139</v>
      </c>
      <c r="E22" s="100" t="s">
        <v>283</v>
      </c>
      <c r="F22" s="87" t="s">
        <v>300</v>
      </c>
      <c r="G22" s="100" t="s">
        <v>285</v>
      </c>
      <c r="H22" s="87" t="s">
        <v>286</v>
      </c>
      <c r="I22" s="87" t="s">
        <v>146</v>
      </c>
      <c r="J22" s="87"/>
      <c r="K22" s="97">
        <v>1.3299999999999998</v>
      </c>
      <c r="L22" s="100" t="s">
        <v>150</v>
      </c>
      <c r="M22" s="101">
        <v>4.4999999999999998E-2</v>
      </c>
      <c r="N22" s="101">
        <v>6.3E-3</v>
      </c>
      <c r="O22" s="97">
        <v>698467.5</v>
      </c>
      <c r="P22" s="99">
        <v>108.36</v>
      </c>
      <c r="Q22" s="97">
        <v>756.85937000000001</v>
      </c>
      <c r="R22" s="98">
        <v>2.1679451982512853E-3</v>
      </c>
      <c r="S22" s="98">
        <v>2.0675112370851516E-3</v>
      </c>
      <c r="T22" s="98">
        <f>Q22/'סכום נכסי הקרן'!$C$42</f>
        <v>4.3853271845740636E-4</v>
      </c>
    </row>
    <row r="23" spans="2:54">
      <c r="B23" s="90" t="s">
        <v>305</v>
      </c>
      <c r="C23" s="87" t="s">
        <v>306</v>
      </c>
      <c r="D23" s="100" t="s">
        <v>139</v>
      </c>
      <c r="E23" s="100" t="s">
        <v>283</v>
      </c>
      <c r="F23" s="87" t="s">
        <v>300</v>
      </c>
      <c r="G23" s="100" t="s">
        <v>285</v>
      </c>
      <c r="H23" s="87" t="s">
        <v>286</v>
      </c>
      <c r="I23" s="87" t="s">
        <v>146</v>
      </c>
      <c r="J23" s="87"/>
      <c r="K23" s="97">
        <v>5.2100000000000009</v>
      </c>
      <c r="L23" s="100" t="s">
        <v>150</v>
      </c>
      <c r="M23" s="101">
        <v>0.05</v>
      </c>
      <c r="N23" s="101">
        <v>9.0000000000000011E-3</v>
      </c>
      <c r="O23" s="97">
        <v>1159918</v>
      </c>
      <c r="P23" s="99">
        <v>126.97</v>
      </c>
      <c r="Q23" s="97">
        <v>1472.7478999999998</v>
      </c>
      <c r="R23" s="98">
        <v>3.6804017759828556E-4</v>
      </c>
      <c r="S23" s="98">
        <v>4.0231025119548411E-3</v>
      </c>
      <c r="T23" s="98">
        <f>Q23/'סכום נכסי הקרן'!$C$42</f>
        <v>8.5332647753232722E-4</v>
      </c>
    </row>
    <row r="24" spans="2:54">
      <c r="B24" s="90" t="s">
        <v>307</v>
      </c>
      <c r="C24" s="87" t="s">
        <v>308</v>
      </c>
      <c r="D24" s="100" t="s">
        <v>139</v>
      </c>
      <c r="E24" s="100" t="s">
        <v>283</v>
      </c>
      <c r="F24" s="87" t="s">
        <v>309</v>
      </c>
      <c r="G24" s="100" t="s">
        <v>285</v>
      </c>
      <c r="H24" s="87" t="s">
        <v>310</v>
      </c>
      <c r="I24" s="87" t="s">
        <v>146</v>
      </c>
      <c r="J24" s="87"/>
      <c r="K24" s="97">
        <v>3.45</v>
      </c>
      <c r="L24" s="100" t="s">
        <v>150</v>
      </c>
      <c r="M24" s="101">
        <v>8.0000000000000002E-3</v>
      </c>
      <c r="N24" s="101">
        <v>6.2000000000000006E-3</v>
      </c>
      <c r="O24" s="97">
        <v>2141413</v>
      </c>
      <c r="P24" s="99">
        <v>101.75</v>
      </c>
      <c r="Q24" s="97">
        <v>2178.8877199999997</v>
      </c>
      <c r="R24" s="98">
        <v>3.3223896111955814E-3</v>
      </c>
      <c r="S24" s="98">
        <v>5.9520632550890459E-3</v>
      </c>
      <c r="T24" s="98">
        <f>Q24/'סכום נכסי הקרן'!$C$42</f>
        <v>1.2624717258439436E-3</v>
      </c>
    </row>
    <row r="25" spans="2:54">
      <c r="B25" s="90" t="s">
        <v>311</v>
      </c>
      <c r="C25" s="87" t="s">
        <v>312</v>
      </c>
      <c r="D25" s="100" t="s">
        <v>139</v>
      </c>
      <c r="E25" s="100" t="s">
        <v>283</v>
      </c>
      <c r="F25" s="87" t="s">
        <v>289</v>
      </c>
      <c r="G25" s="100" t="s">
        <v>285</v>
      </c>
      <c r="H25" s="87" t="s">
        <v>310</v>
      </c>
      <c r="I25" s="87" t="s">
        <v>148</v>
      </c>
      <c r="J25" s="87"/>
      <c r="K25" s="97">
        <v>0.17</v>
      </c>
      <c r="L25" s="100" t="s">
        <v>150</v>
      </c>
      <c r="M25" s="101">
        <v>5.5E-2</v>
      </c>
      <c r="N25" s="101">
        <v>1.44E-2</v>
      </c>
      <c r="O25" s="97">
        <v>92191</v>
      </c>
      <c r="P25" s="99">
        <v>135.38</v>
      </c>
      <c r="Q25" s="97">
        <v>124.80817</v>
      </c>
      <c r="R25" s="98">
        <v>4.6095499999999998E-4</v>
      </c>
      <c r="S25" s="98">
        <v>3.4093822998456622E-4</v>
      </c>
      <c r="T25" s="98">
        <f>Q25/'סכום נכסי הקרן'!$C$42</f>
        <v>7.2315238795014336E-5</v>
      </c>
    </row>
    <row r="26" spans="2:54">
      <c r="B26" s="90" t="s">
        <v>313</v>
      </c>
      <c r="C26" s="87" t="s">
        <v>314</v>
      </c>
      <c r="D26" s="100" t="s">
        <v>139</v>
      </c>
      <c r="E26" s="100" t="s">
        <v>283</v>
      </c>
      <c r="F26" s="87" t="s">
        <v>300</v>
      </c>
      <c r="G26" s="100" t="s">
        <v>285</v>
      </c>
      <c r="H26" s="87" t="s">
        <v>310</v>
      </c>
      <c r="I26" s="87" t="s">
        <v>148</v>
      </c>
      <c r="J26" s="87"/>
      <c r="K26" s="97">
        <v>2.4</v>
      </c>
      <c r="L26" s="100" t="s">
        <v>150</v>
      </c>
      <c r="M26" s="101">
        <v>4.0999999999999995E-2</v>
      </c>
      <c r="N26" s="101">
        <v>9.1999999999999998E-3</v>
      </c>
      <c r="O26" s="97">
        <v>5197548</v>
      </c>
      <c r="P26" s="99">
        <v>132.1</v>
      </c>
      <c r="Q26" s="97">
        <v>6865.9606100000001</v>
      </c>
      <c r="R26" s="98">
        <v>1.3342246051078191E-3</v>
      </c>
      <c r="S26" s="98">
        <v>1.8755730955090141E-2</v>
      </c>
      <c r="T26" s="98">
        <f>Q26/'סכום נכסי הקרן'!$C$42</f>
        <v>3.9782137745414609E-3</v>
      </c>
    </row>
    <row r="27" spans="2:54">
      <c r="B27" s="90" t="s">
        <v>315</v>
      </c>
      <c r="C27" s="87" t="s">
        <v>316</v>
      </c>
      <c r="D27" s="100" t="s">
        <v>139</v>
      </c>
      <c r="E27" s="100" t="s">
        <v>283</v>
      </c>
      <c r="F27" s="87" t="s">
        <v>284</v>
      </c>
      <c r="G27" s="100" t="s">
        <v>285</v>
      </c>
      <c r="H27" s="87" t="s">
        <v>310</v>
      </c>
      <c r="I27" s="87" t="s">
        <v>146</v>
      </c>
      <c r="J27" s="87"/>
      <c r="K27" s="97">
        <v>0.95000000000000007</v>
      </c>
      <c r="L27" s="100" t="s">
        <v>150</v>
      </c>
      <c r="M27" s="101">
        <v>2.6000000000000002E-2</v>
      </c>
      <c r="N27" s="101">
        <v>9.4000000000000004E-3</v>
      </c>
      <c r="O27" s="97">
        <v>5484168</v>
      </c>
      <c r="P27" s="99">
        <v>107.95</v>
      </c>
      <c r="Q27" s="97">
        <v>5920.1591799999997</v>
      </c>
      <c r="R27" s="98">
        <v>1.6762902668716626E-3</v>
      </c>
      <c r="S27" s="98">
        <v>1.6172087068146906E-2</v>
      </c>
      <c r="T27" s="98">
        <f>Q27/'סכום נכסי הקרן'!$C$42</f>
        <v>3.4302059296774899E-3</v>
      </c>
    </row>
    <row r="28" spans="2:54">
      <c r="B28" s="90" t="s">
        <v>317</v>
      </c>
      <c r="C28" s="87" t="s">
        <v>318</v>
      </c>
      <c r="D28" s="100" t="s">
        <v>139</v>
      </c>
      <c r="E28" s="100" t="s">
        <v>283</v>
      </c>
      <c r="F28" s="87" t="s">
        <v>284</v>
      </c>
      <c r="G28" s="100" t="s">
        <v>285</v>
      </c>
      <c r="H28" s="87" t="s">
        <v>310</v>
      </c>
      <c r="I28" s="87" t="s">
        <v>146</v>
      </c>
      <c r="J28" s="87"/>
      <c r="K28" s="97">
        <v>3.8200000000000003</v>
      </c>
      <c r="L28" s="100" t="s">
        <v>150</v>
      </c>
      <c r="M28" s="101">
        <v>3.4000000000000002E-2</v>
      </c>
      <c r="N28" s="101">
        <v>7.4999999999999997E-3</v>
      </c>
      <c r="O28" s="97">
        <v>174339</v>
      </c>
      <c r="P28" s="99">
        <v>116.36</v>
      </c>
      <c r="Q28" s="97">
        <v>202.86087000000001</v>
      </c>
      <c r="R28" s="98">
        <v>9.3192284357301498E-5</v>
      </c>
      <c r="S28" s="98">
        <v>5.5415463547722223E-4</v>
      </c>
      <c r="T28" s="98">
        <f>Q28/'סכום נכסי הקרן'!$C$42</f>
        <v>1.1753983938883456E-4</v>
      </c>
    </row>
    <row r="29" spans="2:54">
      <c r="B29" s="90" t="s">
        <v>319</v>
      </c>
      <c r="C29" s="87" t="s">
        <v>320</v>
      </c>
      <c r="D29" s="100" t="s">
        <v>139</v>
      </c>
      <c r="E29" s="100" t="s">
        <v>283</v>
      </c>
      <c r="F29" s="87" t="s">
        <v>284</v>
      </c>
      <c r="G29" s="100" t="s">
        <v>285</v>
      </c>
      <c r="H29" s="87" t="s">
        <v>310</v>
      </c>
      <c r="I29" s="87" t="s">
        <v>146</v>
      </c>
      <c r="J29" s="87"/>
      <c r="K29" s="97">
        <v>0.59</v>
      </c>
      <c r="L29" s="100" t="s">
        <v>150</v>
      </c>
      <c r="M29" s="101">
        <v>4.4000000000000004E-2</v>
      </c>
      <c r="N29" s="101">
        <v>1.3300000000000001E-2</v>
      </c>
      <c r="O29" s="97">
        <v>4486546.03</v>
      </c>
      <c r="P29" s="99">
        <v>123.82</v>
      </c>
      <c r="Q29" s="97">
        <v>5555.2411400000001</v>
      </c>
      <c r="R29" s="98">
        <v>3.4885960117201102E-3</v>
      </c>
      <c r="S29" s="98">
        <v>1.5175241183402046E-2</v>
      </c>
      <c r="T29" s="98">
        <f>Q29/'סכום נכסי הקרן'!$C$42</f>
        <v>3.2187683675114188E-3</v>
      </c>
    </row>
    <row r="30" spans="2:54">
      <c r="B30" s="90" t="s">
        <v>321</v>
      </c>
      <c r="C30" s="87" t="s">
        <v>322</v>
      </c>
      <c r="D30" s="100" t="s">
        <v>139</v>
      </c>
      <c r="E30" s="100" t="s">
        <v>283</v>
      </c>
      <c r="F30" s="87" t="s">
        <v>289</v>
      </c>
      <c r="G30" s="100" t="s">
        <v>285</v>
      </c>
      <c r="H30" s="87" t="s">
        <v>310</v>
      </c>
      <c r="I30" s="87" t="s">
        <v>148</v>
      </c>
      <c r="J30" s="87"/>
      <c r="K30" s="97">
        <v>0.66</v>
      </c>
      <c r="L30" s="100" t="s">
        <v>150</v>
      </c>
      <c r="M30" s="101">
        <v>3.9E-2</v>
      </c>
      <c r="N30" s="101">
        <v>1.4100000000000001E-2</v>
      </c>
      <c r="O30" s="97">
        <v>2681920</v>
      </c>
      <c r="P30" s="99">
        <v>122.94</v>
      </c>
      <c r="Q30" s="97">
        <v>3297.15238</v>
      </c>
      <c r="R30" s="98">
        <v>1.8481417524283082E-3</v>
      </c>
      <c r="S30" s="98">
        <v>9.0068246047241927E-3</v>
      </c>
      <c r="T30" s="98">
        <f>Q30/'סכום נכסי הקרן'!$C$42</f>
        <v>1.9104066801335989E-3</v>
      </c>
    </row>
    <row r="31" spans="2:54">
      <c r="B31" s="90" t="s">
        <v>323</v>
      </c>
      <c r="C31" s="87" t="s">
        <v>324</v>
      </c>
      <c r="D31" s="100" t="s">
        <v>139</v>
      </c>
      <c r="E31" s="100" t="s">
        <v>283</v>
      </c>
      <c r="F31" s="87" t="s">
        <v>289</v>
      </c>
      <c r="G31" s="100" t="s">
        <v>285</v>
      </c>
      <c r="H31" s="87" t="s">
        <v>310</v>
      </c>
      <c r="I31" s="87" t="s">
        <v>148</v>
      </c>
      <c r="J31" s="87"/>
      <c r="K31" s="97">
        <v>2.8900000000000006</v>
      </c>
      <c r="L31" s="100" t="s">
        <v>150</v>
      </c>
      <c r="M31" s="101">
        <v>0.03</v>
      </c>
      <c r="N31" s="101">
        <v>7.3000000000000001E-3</v>
      </c>
      <c r="O31" s="97">
        <v>2191838</v>
      </c>
      <c r="P31" s="99">
        <v>112.78</v>
      </c>
      <c r="Q31" s="97">
        <v>2471.9548</v>
      </c>
      <c r="R31" s="98">
        <v>4.5663291666666666E-3</v>
      </c>
      <c r="S31" s="98">
        <v>6.7526340151758679E-3</v>
      </c>
      <c r="T31" s="98">
        <f>Q31/'סכום נכסי הקרן'!$C$42</f>
        <v>1.43227804439791E-3</v>
      </c>
    </row>
    <row r="32" spans="2:54">
      <c r="B32" s="90" t="s">
        <v>325</v>
      </c>
      <c r="C32" s="87" t="s">
        <v>326</v>
      </c>
      <c r="D32" s="100" t="s">
        <v>139</v>
      </c>
      <c r="E32" s="100" t="s">
        <v>283</v>
      </c>
      <c r="F32" s="87" t="s">
        <v>327</v>
      </c>
      <c r="G32" s="100" t="s">
        <v>328</v>
      </c>
      <c r="H32" s="87" t="s">
        <v>310</v>
      </c>
      <c r="I32" s="87" t="s">
        <v>148</v>
      </c>
      <c r="J32" s="87"/>
      <c r="K32" s="97">
        <v>4.41</v>
      </c>
      <c r="L32" s="100" t="s">
        <v>150</v>
      </c>
      <c r="M32" s="101">
        <v>6.5000000000000006E-3</v>
      </c>
      <c r="N32" s="101">
        <v>8.6999999999999994E-3</v>
      </c>
      <c r="O32" s="97">
        <v>3918950.0999999996</v>
      </c>
      <c r="P32" s="99">
        <v>98.14</v>
      </c>
      <c r="Q32" s="97">
        <v>3858.7942200000002</v>
      </c>
      <c r="R32" s="98">
        <v>3.5587313937228407E-3</v>
      </c>
      <c r="S32" s="98">
        <v>1.0541060503022157E-2</v>
      </c>
      <c r="T32" s="98">
        <f>Q32/'סכום נכסי הקרן'!$C$42</f>
        <v>2.2358281952224849E-3</v>
      </c>
    </row>
    <row r="33" spans="2:20">
      <c r="B33" s="90" t="s">
        <v>329</v>
      </c>
      <c r="C33" s="87" t="s">
        <v>330</v>
      </c>
      <c r="D33" s="100" t="s">
        <v>139</v>
      </c>
      <c r="E33" s="100" t="s">
        <v>283</v>
      </c>
      <c r="F33" s="87" t="s">
        <v>327</v>
      </c>
      <c r="G33" s="100" t="s">
        <v>328</v>
      </c>
      <c r="H33" s="87" t="s">
        <v>310</v>
      </c>
      <c r="I33" s="87" t="s">
        <v>148</v>
      </c>
      <c r="J33" s="87"/>
      <c r="K33" s="97">
        <v>5.92</v>
      </c>
      <c r="L33" s="100" t="s">
        <v>150</v>
      </c>
      <c r="M33" s="101">
        <v>1.6399999999999998E-2</v>
      </c>
      <c r="N33" s="101">
        <v>1.21E-2</v>
      </c>
      <c r="O33" s="97">
        <v>4243838</v>
      </c>
      <c r="P33" s="99">
        <v>102.04</v>
      </c>
      <c r="Q33" s="97">
        <v>4330.4122900000002</v>
      </c>
      <c r="R33" s="98">
        <v>4.2222622399538355E-3</v>
      </c>
      <c r="S33" s="98">
        <v>1.1829378647695997E-2</v>
      </c>
      <c r="T33" s="98">
        <f>Q33/'סכום נכסי הקרן'!$C$42</f>
        <v>2.5090889389069232E-3</v>
      </c>
    </row>
    <row r="34" spans="2:20">
      <c r="B34" s="90" t="s">
        <v>331</v>
      </c>
      <c r="C34" s="87" t="s">
        <v>332</v>
      </c>
      <c r="D34" s="100" t="s">
        <v>139</v>
      </c>
      <c r="E34" s="100" t="s">
        <v>283</v>
      </c>
      <c r="F34" s="87" t="s">
        <v>327</v>
      </c>
      <c r="G34" s="100" t="s">
        <v>328</v>
      </c>
      <c r="H34" s="87" t="s">
        <v>310</v>
      </c>
      <c r="I34" s="87" t="s">
        <v>146</v>
      </c>
      <c r="J34" s="87"/>
      <c r="K34" s="97">
        <v>7.25</v>
      </c>
      <c r="L34" s="100" t="s">
        <v>150</v>
      </c>
      <c r="M34" s="101">
        <v>1.34E-2</v>
      </c>
      <c r="N34" s="101">
        <v>1.7000000000000001E-2</v>
      </c>
      <c r="O34" s="97">
        <v>4122179</v>
      </c>
      <c r="P34" s="99">
        <v>98.16</v>
      </c>
      <c r="Q34" s="97">
        <v>4046.3306899999998</v>
      </c>
      <c r="R34" s="98">
        <v>1.8787296656398364E-3</v>
      </c>
      <c r="S34" s="98">
        <v>1.1053353505470261E-2</v>
      </c>
      <c r="T34" s="98">
        <f>Q34/'סכום נכסי הקרן'!$C$42</f>
        <v>2.3444889071840818E-3</v>
      </c>
    </row>
    <row r="35" spans="2:20">
      <c r="B35" s="90" t="s">
        <v>333</v>
      </c>
      <c r="C35" s="87" t="s">
        <v>334</v>
      </c>
      <c r="D35" s="100" t="s">
        <v>139</v>
      </c>
      <c r="E35" s="100" t="s">
        <v>283</v>
      </c>
      <c r="F35" s="87" t="s">
        <v>300</v>
      </c>
      <c r="G35" s="100" t="s">
        <v>285</v>
      </c>
      <c r="H35" s="87" t="s">
        <v>310</v>
      </c>
      <c r="I35" s="87" t="s">
        <v>148</v>
      </c>
      <c r="J35" s="87"/>
      <c r="K35" s="97">
        <v>4.3099999999999996</v>
      </c>
      <c r="L35" s="100" t="s">
        <v>150</v>
      </c>
      <c r="M35" s="101">
        <v>0.04</v>
      </c>
      <c r="N35" s="101">
        <v>8.199999999999999E-3</v>
      </c>
      <c r="O35" s="97">
        <v>5128051</v>
      </c>
      <c r="P35" s="99">
        <v>121.68</v>
      </c>
      <c r="Q35" s="97">
        <v>6239.8121100000008</v>
      </c>
      <c r="R35" s="98">
        <v>1.7654535032439198E-3</v>
      </c>
      <c r="S35" s="98">
        <v>1.704528234185039E-2</v>
      </c>
      <c r="T35" s="98">
        <f>Q35/'סכום נכסי הקרן'!$C$42</f>
        <v>3.6154163847660959E-3</v>
      </c>
    </row>
    <row r="36" spans="2:20">
      <c r="B36" s="90" t="s">
        <v>335</v>
      </c>
      <c r="C36" s="87" t="s">
        <v>336</v>
      </c>
      <c r="D36" s="100" t="s">
        <v>139</v>
      </c>
      <c r="E36" s="100" t="s">
        <v>283</v>
      </c>
      <c r="F36" s="87" t="s">
        <v>300</v>
      </c>
      <c r="G36" s="100" t="s">
        <v>285</v>
      </c>
      <c r="H36" s="87" t="s">
        <v>310</v>
      </c>
      <c r="I36" s="87" t="s">
        <v>148</v>
      </c>
      <c r="J36" s="87"/>
      <c r="K36" s="97">
        <v>0.71000000000000008</v>
      </c>
      <c r="L36" s="100" t="s">
        <v>150</v>
      </c>
      <c r="M36" s="101">
        <v>4.7E-2</v>
      </c>
      <c r="N36" s="101">
        <v>1.21E-2</v>
      </c>
      <c r="O36" s="97">
        <v>44792.97</v>
      </c>
      <c r="P36" s="99">
        <v>126.72</v>
      </c>
      <c r="Q36" s="97">
        <v>56.761650000000003</v>
      </c>
      <c r="R36" s="98">
        <v>1.5677500306249235E-4</v>
      </c>
      <c r="S36" s="98">
        <v>1.5505568651478068E-4</v>
      </c>
      <c r="T36" s="98">
        <f>Q36/'סכום נכסי הקרן'!$C$42</f>
        <v>3.2888329939851096E-5</v>
      </c>
    </row>
    <row r="37" spans="2:20">
      <c r="B37" s="90" t="s">
        <v>337</v>
      </c>
      <c r="C37" s="87" t="s">
        <v>338</v>
      </c>
      <c r="D37" s="100" t="s">
        <v>139</v>
      </c>
      <c r="E37" s="100" t="s">
        <v>283</v>
      </c>
      <c r="F37" s="87" t="s">
        <v>300</v>
      </c>
      <c r="G37" s="100" t="s">
        <v>285</v>
      </c>
      <c r="H37" s="87" t="s">
        <v>310</v>
      </c>
      <c r="I37" s="87" t="s">
        <v>148</v>
      </c>
      <c r="J37" s="87"/>
      <c r="K37" s="97">
        <v>5.1499999999999995</v>
      </c>
      <c r="L37" s="100" t="s">
        <v>150</v>
      </c>
      <c r="M37" s="101">
        <v>4.2000000000000003E-2</v>
      </c>
      <c r="N37" s="101">
        <v>9.4000000000000004E-3</v>
      </c>
      <c r="O37" s="97">
        <v>346400</v>
      </c>
      <c r="P37" s="99">
        <v>120.61</v>
      </c>
      <c r="Q37" s="97">
        <v>417.79300999999998</v>
      </c>
      <c r="R37" s="98">
        <v>3.4718672511911995E-4</v>
      </c>
      <c r="S37" s="98">
        <v>1.1412843352268057E-3</v>
      </c>
      <c r="T37" s="98">
        <f>Q37/'סכום נכסי הקרן'!$C$42</f>
        <v>2.4207390658029687E-4</v>
      </c>
    </row>
    <row r="38" spans="2:20">
      <c r="B38" s="90" t="s">
        <v>339</v>
      </c>
      <c r="C38" s="87" t="s">
        <v>340</v>
      </c>
      <c r="D38" s="100" t="s">
        <v>139</v>
      </c>
      <c r="E38" s="100" t="s">
        <v>283</v>
      </c>
      <c r="F38" s="87" t="s">
        <v>341</v>
      </c>
      <c r="G38" s="100" t="s">
        <v>328</v>
      </c>
      <c r="H38" s="87" t="s">
        <v>342</v>
      </c>
      <c r="I38" s="87" t="s">
        <v>148</v>
      </c>
      <c r="J38" s="87"/>
      <c r="K38" s="97">
        <v>2.89</v>
      </c>
      <c r="L38" s="100" t="s">
        <v>150</v>
      </c>
      <c r="M38" s="101">
        <v>1.6399999999999998E-2</v>
      </c>
      <c r="N38" s="101">
        <v>9.1999999999999998E-3</v>
      </c>
      <c r="O38" s="97">
        <v>884586.97</v>
      </c>
      <c r="P38" s="99">
        <v>101.12</v>
      </c>
      <c r="Q38" s="97">
        <v>894.49436000000003</v>
      </c>
      <c r="R38" s="98">
        <v>1.3980604336249613E-3</v>
      </c>
      <c r="S38" s="98">
        <v>2.4434884657757372E-3</v>
      </c>
      <c r="T38" s="98">
        <f>Q38/'סכום נכסי הקרן'!$C$42</f>
        <v>5.1827995910999668E-4</v>
      </c>
    </row>
    <row r="39" spans="2:20">
      <c r="B39" s="90" t="s">
        <v>343</v>
      </c>
      <c r="C39" s="87" t="s">
        <v>344</v>
      </c>
      <c r="D39" s="100" t="s">
        <v>139</v>
      </c>
      <c r="E39" s="100" t="s">
        <v>283</v>
      </c>
      <c r="F39" s="87" t="s">
        <v>341</v>
      </c>
      <c r="G39" s="100" t="s">
        <v>328</v>
      </c>
      <c r="H39" s="87" t="s">
        <v>342</v>
      </c>
      <c r="I39" s="87" t="s">
        <v>148</v>
      </c>
      <c r="J39" s="87"/>
      <c r="K39" s="97">
        <v>6.879999999999999</v>
      </c>
      <c r="L39" s="100" t="s">
        <v>150</v>
      </c>
      <c r="M39" s="101">
        <v>2.3399999999999997E-2</v>
      </c>
      <c r="N39" s="101">
        <v>2.0499999999999994E-2</v>
      </c>
      <c r="O39" s="97">
        <v>2833523</v>
      </c>
      <c r="P39" s="99">
        <v>102.24</v>
      </c>
      <c r="Q39" s="97">
        <v>2896.993840000001</v>
      </c>
      <c r="R39" s="98">
        <v>2.1029025873131576E-3</v>
      </c>
      <c r="S39" s="98">
        <v>7.9137123161551991E-3</v>
      </c>
      <c r="T39" s="98">
        <f>Q39/'סכום נכסי הקרן'!$C$42</f>
        <v>1.6785503811752517E-3</v>
      </c>
    </row>
    <row r="40" spans="2:20">
      <c r="B40" s="90" t="s">
        <v>345</v>
      </c>
      <c r="C40" s="87" t="s">
        <v>346</v>
      </c>
      <c r="D40" s="100" t="s">
        <v>139</v>
      </c>
      <c r="E40" s="100" t="s">
        <v>283</v>
      </c>
      <c r="F40" s="87" t="s">
        <v>347</v>
      </c>
      <c r="G40" s="100" t="s">
        <v>348</v>
      </c>
      <c r="H40" s="87" t="s">
        <v>342</v>
      </c>
      <c r="I40" s="87" t="s">
        <v>148</v>
      </c>
      <c r="J40" s="87"/>
      <c r="K40" s="97">
        <v>3.89</v>
      </c>
      <c r="L40" s="100" t="s">
        <v>150</v>
      </c>
      <c r="M40" s="101">
        <v>3.7000000000000005E-2</v>
      </c>
      <c r="N40" s="101">
        <v>1.18E-2</v>
      </c>
      <c r="O40" s="97">
        <v>4792317</v>
      </c>
      <c r="P40" s="99">
        <v>114.5</v>
      </c>
      <c r="Q40" s="97">
        <v>5487.2029599999996</v>
      </c>
      <c r="R40" s="98">
        <v>1.6673384931798654E-3</v>
      </c>
      <c r="S40" s="98">
        <v>1.4989381422293687E-2</v>
      </c>
      <c r="T40" s="98">
        <f>Q40/'סכום נכסי הקרן'!$C$42</f>
        <v>3.1793462909448112E-3</v>
      </c>
    </row>
    <row r="41" spans="2:20">
      <c r="B41" s="90" t="s">
        <v>349</v>
      </c>
      <c r="C41" s="87" t="s">
        <v>350</v>
      </c>
      <c r="D41" s="100" t="s">
        <v>139</v>
      </c>
      <c r="E41" s="100" t="s">
        <v>283</v>
      </c>
      <c r="F41" s="87" t="s">
        <v>347</v>
      </c>
      <c r="G41" s="100" t="s">
        <v>348</v>
      </c>
      <c r="H41" s="87" t="s">
        <v>342</v>
      </c>
      <c r="I41" s="87" t="s">
        <v>148</v>
      </c>
      <c r="J41" s="87"/>
      <c r="K41" s="97">
        <v>7.3199999999999994</v>
      </c>
      <c r="L41" s="100" t="s">
        <v>150</v>
      </c>
      <c r="M41" s="101">
        <v>2.2000000000000002E-2</v>
      </c>
      <c r="N41" s="101">
        <v>1.6700000000000003E-2</v>
      </c>
      <c r="O41" s="97">
        <v>1407096</v>
      </c>
      <c r="P41" s="99">
        <v>104.01</v>
      </c>
      <c r="Q41" s="97">
        <v>1463.52061</v>
      </c>
      <c r="R41" s="98">
        <v>3.5177400000000001E-3</v>
      </c>
      <c r="S41" s="98">
        <v>3.9978963421972505E-3</v>
      </c>
      <c r="T41" s="98">
        <f>Q41/'סכום נכסי הקרן'!$C$42</f>
        <v>8.4798008330364146E-4</v>
      </c>
    </row>
    <row r="42" spans="2:20">
      <c r="B42" s="90" t="s">
        <v>351</v>
      </c>
      <c r="C42" s="87" t="s">
        <v>352</v>
      </c>
      <c r="D42" s="100" t="s">
        <v>139</v>
      </c>
      <c r="E42" s="100" t="s">
        <v>283</v>
      </c>
      <c r="F42" s="87" t="s">
        <v>309</v>
      </c>
      <c r="G42" s="100" t="s">
        <v>285</v>
      </c>
      <c r="H42" s="87" t="s">
        <v>342</v>
      </c>
      <c r="I42" s="87" t="s">
        <v>146</v>
      </c>
      <c r="J42" s="87"/>
      <c r="K42" s="97">
        <v>0.69</v>
      </c>
      <c r="L42" s="100" t="s">
        <v>150</v>
      </c>
      <c r="M42" s="101">
        <v>3.85E-2</v>
      </c>
      <c r="N42" s="101">
        <v>1.44E-2</v>
      </c>
      <c r="O42" s="97">
        <v>531000</v>
      </c>
      <c r="P42" s="99">
        <v>122.8</v>
      </c>
      <c r="Q42" s="97">
        <v>652.06800999999996</v>
      </c>
      <c r="R42" s="98">
        <v>1.445755577458193E-3</v>
      </c>
      <c r="S42" s="98">
        <v>1.7812528872024837E-3</v>
      </c>
      <c r="T42" s="98">
        <f>Q42/'סכום נכסי הקרן'!$C$42</f>
        <v>3.7781544151909119E-4</v>
      </c>
    </row>
    <row r="43" spans="2:20">
      <c r="B43" s="90" t="s">
        <v>353</v>
      </c>
      <c r="C43" s="87" t="s">
        <v>354</v>
      </c>
      <c r="D43" s="100" t="s">
        <v>139</v>
      </c>
      <c r="E43" s="100" t="s">
        <v>283</v>
      </c>
      <c r="F43" s="87" t="s">
        <v>309</v>
      </c>
      <c r="G43" s="100" t="s">
        <v>285</v>
      </c>
      <c r="H43" s="87" t="s">
        <v>342</v>
      </c>
      <c r="I43" s="87" t="s">
        <v>146</v>
      </c>
      <c r="J43" s="87"/>
      <c r="K43" s="97">
        <v>2.2599999999999998</v>
      </c>
      <c r="L43" s="100" t="s">
        <v>150</v>
      </c>
      <c r="M43" s="101">
        <v>3.1E-2</v>
      </c>
      <c r="N43" s="101">
        <v>8.3999999999999995E-3</v>
      </c>
      <c r="O43" s="97">
        <v>1264722</v>
      </c>
      <c r="P43" s="99">
        <v>112.58</v>
      </c>
      <c r="Q43" s="97">
        <v>1423.8239900000001</v>
      </c>
      <c r="R43" s="98">
        <v>1.4704582210869365E-3</v>
      </c>
      <c r="S43" s="98">
        <v>3.8894571642238062E-3</v>
      </c>
      <c r="T43" s="98">
        <f>Q43/'סכום נכסי הקרן'!$C$42</f>
        <v>8.2497942113020416E-4</v>
      </c>
    </row>
    <row r="44" spans="2:20">
      <c r="B44" s="90" t="s">
        <v>355</v>
      </c>
      <c r="C44" s="87" t="s">
        <v>356</v>
      </c>
      <c r="D44" s="100" t="s">
        <v>139</v>
      </c>
      <c r="E44" s="100" t="s">
        <v>283</v>
      </c>
      <c r="F44" s="87" t="s">
        <v>309</v>
      </c>
      <c r="G44" s="100" t="s">
        <v>285</v>
      </c>
      <c r="H44" s="87" t="s">
        <v>342</v>
      </c>
      <c r="I44" s="87" t="s">
        <v>146</v>
      </c>
      <c r="J44" s="87"/>
      <c r="K44" s="97">
        <v>2.7000000000000006</v>
      </c>
      <c r="L44" s="100" t="s">
        <v>150</v>
      </c>
      <c r="M44" s="101">
        <v>2.7999999999999997E-2</v>
      </c>
      <c r="N44" s="101">
        <v>6.7000000000000011E-3</v>
      </c>
      <c r="O44" s="97">
        <v>3817910</v>
      </c>
      <c r="P44" s="99">
        <v>107.61</v>
      </c>
      <c r="Q44" s="97">
        <v>4108.4529099999991</v>
      </c>
      <c r="R44" s="98">
        <v>3.8818321296794312E-3</v>
      </c>
      <c r="S44" s="98">
        <v>1.1223052650402132E-2</v>
      </c>
      <c r="T44" s="98">
        <f>Q44/'סכום נכסי הקרן'!$C$42</f>
        <v>2.3804832108725049E-3</v>
      </c>
    </row>
    <row r="45" spans="2:20">
      <c r="B45" s="90" t="s">
        <v>357</v>
      </c>
      <c r="C45" s="87" t="s">
        <v>358</v>
      </c>
      <c r="D45" s="100" t="s">
        <v>139</v>
      </c>
      <c r="E45" s="100" t="s">
        <v>283</v>
      </c>
      <c r="F45" s="87" t="s">
        <v>309</v>
      </c>
      <c r="G45" s="100" t="s">
        <v>285</v>
      </c>
      <c r="H45" s="87" t="s">
        <v>342</v>
      </c>
      <c r="I45" s="87" t="s">
        <v>146</v>
      </c>
      <c r="J45" s="87"/>
      <c r="K45" s="97">
        <v>2.4</v>
      </c>
      <c r="L45" s="100" t="s">
        <v>150</v>
      </c>
      <c r="M45" s="101">
        <v>4.2000000000000003E-2</v>
      </c>
      <c r="N45" s="101">
        <v>9.1999999999999981E-3</v>
      </c>
      <c r="O45" s="97">
        <v>0.2</v>
      </c>
      <c r="P45" s="99">
        <v>130</v>
      </c>
      <c r="Q45" s="97">
        <v>2.6000000000000003E-4</v>
      </c>
      <c r="R45" s="98">
        <v>1.5335659241651651E-9</v>
      </c>
      <c r="S45" s="98">
        <v>7.1024148335791819E-10</v>
      </c>
      <c r="T45" s="98">
        <f>Q45/'סכום נכסי הקרן'!$C$42</f>
        <v>1.5064688542988594E-10</v>
      </c>
    </row>
    <row r="46" spans="2:20">
      <c r="B46" s="90" t="s">
        <v>359</v>
      </c>
      <c r="C46" s="87" t="s">
        <v>360</v>
      </c>
      <c r="D46" s="100" t="s">
        <v>139</v>
      </c>
      <c r="E46" s="100" t="s">
        <v>283</v>
      </c>
      <c r="F46" s="87" t="s">
        <v>284</v>
      </c>
      <c r="G46" s="100" t="s">
        <v>285</v>
      </c>
      <c r="H46" s="87" t="s">
        <v>342</v>
      </c>
      <c r="I46" s="87" t="s">
        <v>146</v>
      </c>
      <c r="J46" s="87"/>
      <c r="K46" s="97">
        <v>4.0199999999999996</v>
      </c>
      <c r="L46" s="100" t="s">
        <v>150</v>
      </c>
      <c r="M46" s="101">
        <v>0.04</v>
      </c>
      <c r="N46" s="101">
        <v>1.1200000000000002E-2</v>
      </c>
      <c r="O46" s="97">
        <v>2253643</v>
      </c>
      <c r="P46" s="99">
        <v>121.15</v>
      </c>
      <c r="Q46" s="97">
        <v>2730.2885799999999</v>
      </c>
      <c r="R46" s="98">
        <v>1.6693676583224568E-3</v>
      </c>
      <c r="S46" s="98">
        <v>7.4583238886707067E-3</v>
      </c>
      <c r="T46" s="98">
        <f>Q46/'סכום נכסי הקרן'!$C$42</f>
        <v>1.5819595034684076E-3</v>
      </c>
    </row>
    <row r="47" spans="2:20">
      <c r="B47" s="90" t="s">
        <v>361</v>
      </c>
      <c r="C47" s="87" t="s">
        <v>362</v>
      </c>
      <c r="D47" s="100" t="s">
        <v>139</v>
      </c>
      <c r="E47" s="100" t="s">
        <v>283</v>
      </c>
      <c r="F47" s="87" t="s">
        <v>363</v>
      </c>
      <c r="G47" s="100" t="s">
        <v>364</v>
      </c>
      <c r="H47" s="87" t="s">
        <v>342</v>
      </c>
      <c r="I47" s="87" t="s">
        <v>148</v>
      </c>
      <c r="J47" s="87"/>
      <c r="K47" s="97">
        <v>2.61</v>
      </c>
      <c r="L47" s="100" t="s">
        <v>150</v>
      </c>
      <c r="M47" s="101">
        <v>4.6500000000000007E-2</v>
      </c>
      <c r="N47" s="101">
        <v>9.5999999999999992E-3</v>
      </c>
      <c r="O47" s="97">
        <v>26976.62</v>
      </c>
      <c r="P47" s="99">
        <v>135.5</v>
      </c>
      <c r="Q47" s="97">
        <v>36.553330000000003</v>
      </c>
      <c r="R47" s="98">
        <v>1.774823041360578E-4</v>
      </c>
      <c r="S47" s="98">
        <v>9.9852658926428807E-5</v>
      </c>
      <c r="T47" s="98">
        <f>Q47/'סכום נכסי הקרן'!$C$42</f>
        <v>2.1179405063810817E-5</v>
      </c>
    </row>
    <row r="48" spans="2:20">
      <c r="B48" s="90" t="s">
        <v>365</v>
      </c>
      <c r="C48" s="87" t="s">
        <v>366</v>
      </c>
      <c r="D48" s="100" t="s">
        <v>139</v>
      </c>
      <c r="E48" s="100" t="s">
        <v>283</v>
      </c>
      <c r="F48" s="87" t="s">
        <v>367</v>
      </c>
      <c r="G48" s="100" t="s">
        <v>328</v>
      </c>
      <c r="H48" s="87" t="s">
        <v>342</v>
      </c>
      <c r="I48" s="87" t="s">
        <v>148</v>
      </c>
      <c r="J48" s="87"/>
      <c r="K48" s="97">
        <v>3.27</v>
      </c>
      <c r="L48" s="100" t="s">
        <v>150</v>
      </c>
      <c r="M48" s="101">
        <v>3.6400000000000002E-2</v>
      </c>
      <c r="N48" s="101">
        <v>1.0299999999999998E-2</v>
      </c>
      <c r="O48" s="97">
        <v>1002775.7</v>
      </c>
      <c r="P48" s="99">
        <v>117.8</v>
      </c>
      <c r="Q48" s="97">
        <v>1181.26981</v>
      </c>
      <c r="R48" s="98">
        <v>9.0954712018140593E-3</v>
      </c>
      <c r="S48" s="98">
        <v>3.2268723926935617E-3</v>
      </c>
      <c r="T48" s="98">
        <f>Q48/'סכום נכסי הקרן'!$C$42</f>
        <v>6.844408374186659E-4</v>
      </c>
    </row>
    <row r="49" spans="2:20">
      <c r="B49" s="90" t="s">
        <v>368</v>
      </c>
      <c r="C49" s="87" t="s">
        <v>369</v>
      </c>
      <c r="D49" s="100" t="s">
        <v>139</v>
      </c>
      <c r="E49" s="100" t="s">
        <v>283</v>
      </c>
      <c r="F49" s="87" t="s">
        <v>370</v>
      </c>
      <c r="G49" s="100" t="s">
        <v>371</v>
      </c>
      <c r="H49" s="87" t="s">
        <v>342</v>
      </c>
      <c r="I49" s="87" t="s">
        <v>148</v>
      </c>
      <c r="J49" s="87"/>
      <c r="K49" s="97">
        <v>9.0799999999999983</v>
      </c>
      <c r="L49" s="100" t="s">
        <v>150</v>
      </c>
      <c r="M49" s="101">
        <v>3.85E-2</v>
      </c>
      <c r="N49" s="101">
        <v>2.46E-2</v>
      </c>
      <c r="O49" s="97">
        <v>3333761</v>
      </c>
      <c r="P49" s="99">
        <v>115</v>
      </c>
      <c r="Q49" s="97">
        <v>3833.82512</v>
      </c>
      <c r="R49" s="98">
        <v>1.2004801544675718E-3</v>
      </c>
      <c r="S49" s="98">
        <v>1.0472852462167878E-2</v>
      </c>
      <c r="T49" s="98">
        <f>Q49/'סכום נכסי הקרן'!$C$42</f>
        <v>2.2213608215802256E-3</v>
      </c>
    </row>
    <row r="50" spans="2:20">
      <c r="B50" s="90" t="s">
        <v>372</v>
      </c>
      <c r="C50" s="87" t="s">
        <v>373</v>
      </c>
      <c r="D50" s="100" t="s">
        <v>139</v>
      </c>
      <c r="E50" s="100" t="s">
        <v>283</v>
      </c>
      <c r="F50" s="87" t="s">
        <v>284</v>
      </c>
      <c r="G50" s="100" t="s">
        <v>285</v>
      </c>
      <c r="H50" s="87" t="s">
        <v>342</v>
      </c>
      <c r="I50" s="87" t="s">
        <v>146</v>
      </c>
      <c r="J50" s="87"/>
      <c r="K50" s="97">
        <v>3.5399999999999991</v>
      </c>
      <c r="L50" s="100" t="s">
        <v>150</v>
      </c>
      <c r="M50" s="101">
        <v>0.05</v>
      </c>
      <c r="N50" s="101">
        <v>1.1099999999999999E-2</v>
      </c>
      <c r="O50" s="97">
        <v>4779585</v>
      </c>
      <c r="P50" s="99">
        <v>126.03</v>
      </c>
      <c r="Q50" s="97">
        <v>6023.7113600000002</v>
      </c>
      <c r="R50" s="98">
        <v>4.7795897795897798E-3</v>
      </c>
      <c r="S50" s="98">
        <v>1.645496035248593E-2</v>
      </c>
      <c r="T50" s="98">
        <f>Q50/'סכום נכסי הקרן'!$C$42</f>
        <v>3.4902052119716248E-3</v>
      </c>
    </row>
    <row r="51" spans="2:20">
      <c r="B51" s="90" t="s">
        <v>374</v>
      </c>
      <c r="C51" s="87" t="s">
        <v>375</v>
      </c>
      <c r="D51" s="100" t="s">
        <v>139</v>
      </c>
      <c r="E51" s="100" t="s">
        <v>283</v>
      </c>
      <c r="F51" s="87" t="s">
        <v>376</v>
      </c>
      <c r="G51" s="100" t="s">
        <v>328</v>
      </c>
      <c r="H51" s="87" t="s">
        <v>342</v>
      </c>
      <c r="I51" s="87" t="s">
        <v>148</v>
      </c>
      <c r="J51" s="87"/>
      <c r="K51" s="97">
        <v>5.63</v>
      </c>
      <c r="L51" s="100" t="s">
        <v>150</v>
      </c>
      <c r="M51" s="101">
        <v>3.0499999999999999E-2</v>
      </c>
      <c r="N51" s="101">
        <v>1.5200000000000002E-2</v>
      </c>
      <c r="O51" s="97">
        <v>328122.40000000002</v>
      </c>
      <c r="P51" s="99">
        <v>111.11</v>
      </c>
      <c r="Q51" s="97">
        <v>364.57681000000002</v>
      </c>
      <c r="R51" s="98">
        <v>1.1884104246721646E-3</v>
      </c>
      <c r="S51" s="98">
        <v>9.9591374743191493E-4</v>
      </c>
      <c r="T51" s="98">
        <f>Q51/'סכום נכסי הקרן'!$C$42</f>
        <v>2.1123984971716653E-4</v>
      </c>
    </row>
    <row r="52" spans="2:20">
      <c r="B52" s="90" t="s">
        <v>377</v>
      </c>
      <c r="C52" s="87" t="s">
        <v>378</v>
      </c>
      <c r="D52" s="100" t="s">
        <v>139</v>
      </c>
      <c r="E52" s="100" t="s">
        <v>283</v>
      </c>
      <c r="F52" s="87" t="s">
        <v>376</v>
      </c>
      <c r="G52" s="100" t="s">
        <v>328</v>
      </c>
      <c r="H52" s="87" t="s">
        <v>342</v>
      </c>
      <c r="I52" s="87" t="s">
        <v>148</v>
      </c>
      <c r="J52" s="87"/>
      <c r="K52" s="97">
        <v>3.23</v>
      </c>
      <c r="L52" s="100" t="s">
        <v>150</v>
      </c>
      <c r="M52" s="101">
        <v>0.03</v>
      </c>
      <c r="N52" s="101">
        <v>1.2399999999999998E-2</v>
      </c>
      <c r="O52" s="97">
        <v>2940210.78</v>
      </c>
      <c r="P52" s="99">
        <v>112.69</v>
      </c>
      <c r="Q52" s="97">
        <v>3313.3234700000003</v>
      </c>
      <c r="R52" s="98">
        <v>2.7969414643050344E-3</v>
      </c>
      <c r="S52" s="98">
        <v>9.0509991391438636E-3</v>
      </c>
      <c r="T52" s="98">
        <f>Q52/'סכום נכסי הקרן'!$C$42</f>
        <v>1.9197763891432391E-3</v>
      </c>
    </row>
    <row r="53" spans="2:20">
      <c r="B53" s="90" t="s">
        <v>379</v>
      </c>
      <c r="C53" s="87" t="s">
        <v>380</v>
      </c>
      <c r="D53" s="100" t="s">
        <v>139</v>
      </c>
      <c r="E53" s="100" t="s">
        <v>283</v>
      </c>
      <c r="F53" s="87" t="s">
        <v>300</v>
      </c>
      <c r="G53" s="100" t="s">
        <v>285</v>
      </c>
      <c r="H53" s="87" t="s">
        <v>342</v>
      </c>
      <c r="I53" s="87" t="s">
        <v>148</v>
      </c>
      <c r="J53" s="87"/>
      <c r="K53" s="97">
        <v>3.4000000000000004</v>
      </c>
      <c r="L53" s="100" t="s">
        <v>150</v>
      </c>
      <c r="M53" s="101">
        <v>6.5000000000000002E-2</v>
      </c>
      <c r="N53" s="101">
        <v>1.04E-2</v>
      </c>
      <c r="O53" s="97">
        <v>6428764</v>
      </c>
      <c r="P53" s="99">
        <v>132.30000000000001</v>
      </c>
      <c r="Q53" s="97">
        <v>8620.36168</v>
      </c>
      <c r="R53" s="98">
        <v>4.0817549206349207E-3</v>
      </c>
      <c r="S53" s="98">
        <v>2.3548224871865212E-2</v>
      </c>
      <c r="T53" s="98">
        <f>Q53/'סכום נכסי הקרן'!$C$42</f>
        <v>4.9947332245043807E-3</v>
      </c>
    </row>
    <row r="54" spans="2:20">
      <c r="B54" s="90" t="s">
        <v>381</v>
      </c>
      <c r="C54" s="87" t="s">
        <v>382</v>
      </c>
      <c r="D54" s="100" t="s">
        <v>139</v>
      </c>
      <c r="E54" s="100" t="s">
        <v>283</v>
      </c>
      <c r="F54" s="87" t="s">
        <v>383</v>
      </c>
      <c r="G54" s="100" t="s">
        <v>364</v>
      </c>
      <c r="H54" s="87" t="s">
        <v>342</v>
      </c>
      <c r="I54" s="87" t="s">
        <v>146</v>
      </c>
      <c r="J54" s="87"/>
      <c r="K54" s="97">
        <v>1.3900000000000001</v>
      </c>
      <c r="L54" s="100" t="s">
        <v>150</v>
      </c>
      <c r="M54" s="101">
        <v>4.4000000000000004E-2</v>
      </c>
      <c r="N54" s="101">
        <v>0.01</v>
      </c>
      <c r="O54" s="97">
        <v>7624.66</v>
      </c>
      <c r="P54" s="99">
        <v>113.62</v>
      </c>
      <c r="Q54" s="97">
        <v>8.6631400000000003</v>
      </c>
      <c r="R54" s="98">
        <v>6.3631700087762245E-5</v>
      </c>
      <c r="S54" s="98">
        <v>2.3665082323605057E-5</v>
      </c>
      <c r="T54" s="98">
        <f>Q54/'סכום נכסי הקרן'!$C$42</f>
        <v>5.0195194578579306E-6</v>
      </c>
    </row>
    <row r="55" spans="2:20">
      <c r="B55" s="90" t="s">
        <v>384</v>
      </c>
      <c r="C55" s="87" t="s">
        <v>385</v>
      </c>
      <c r="D55" s="100" t="s">
        <v>139</v>
      </c>
      <c r="E55" s="100" t="s">
        <v>283</v>
      </c>
      <c r="F55" s="87" t="s">
        <v>386</v>
      </c>
      <c r="G55" s="100" t="s">
        <v>387</v>
      </c>
      <c r="H55" s="87" t="s">
        <v>388</v>
      </c>
      <c r="I55" s="87" t="s">
        <v>148</v>
      </c>
      <c r="J55" s="87"/>
      <c r="K55" s="97">
        <v>8.8899999999999988</v>
      </c>
      <c r="L55" s="100" t="s">
        <v>150</v>
      </c>
      <c r="M55" s="101">
        <v>5.1500000000000004E-2</v>
      </c>
      <c r="N55" s="101">
        <v>4.5399999999999982E-2</v>
      </c>
      <c r="O55" s="97">
        <v>4536685</v>
      </c>
      <c r="P55" s="99">
        <v>128.65</v>
      </c>
      <c r="Q55" s="97">
        <v>5836.4450100000013</v>
      </c>
      <c r="R55" s="98">
        <v>1.27757163993915E-3</v>
      </c>
      <c r="S55" s="98">
        <v>1.5943405236305077E-2</v>
      </c>
      <c r="T55" s="98">
        <f>Q55/'סכום נכסי הקרן'!$C$42</f>
        <v>3.381701010535768E-3</v>
      </c>
    </row>
    <row r="56" spans="2:20">
      <c r="B56" s="90" t="s">
        <v>389</v>
      </c>
      <c r="C56" s="87" t="s">
        <v>390</v>
      </c>
      <c r="D56" s="100" t="s">
        <v>139</v>
      </c>
      <c r="E56" s="100" t="s">
        <v>283</v>
      </c>
      <c r="F56" s="87" t="s">
        <v>391</v>
      </c>
      <c r="G56" s="100" t="s">
        <v>328</v>
      </c>
      <c r="H56" s="87" t="s">
        <v>388</v>
      </c>
      <c r="I56" s="87" t="s">
        <v>148</v>
      </c>
      <c r="J56" s="87"/>
      <c r="K56" s="97">
        <v>1.72</v>
      </c>
      <c r="L56" s="100" t="s">
        <v>150</v>
      </c>
      <c r="M56" s="101">
        <v>4.9500000000000002E-2</v>
      </c>
      <c r="N56" s="101">
        <v>1.0799999999999999E-2</v>
      </c>
      <c r="O56" s="97">
        <v>69171.259999999995</v>
      </c>
      <c r="P56" s="99">
        <v>127.2</v>
      </c>
      <c r="Q56" s="97">
        <v>87.985849999999999</v>
      </c>
      <c r="R56" s="98">
        <v>1.7875876485396383E-4</v>
      </c>
      <c r="S56" s="98">
        <v>2.4035077160964338E-4</v>
      </c>
      <c r="T56" s="98">
        <f>Q56/'סכום נכסי הקרן'!$C$42</f>
        <v>5.0979977940004341E-5</v>
      </c>
    </row>
    <row r="57" spans="2:20">
      <c r="B57" s="90" t="s">
        <v>392</v>
      </c>
      <c r="C57" s="87" t="s">
        <v>393</v>
      </c>
      <c r="D57" s="100" t="s">
        <v>139</v>
      </c>
      <c r="E57" s="100" t="s">
        <v>283</v>
      </c>
      <c r="F57" s="87" t="s">
        <v>391</v>
      </c>
      <c r="G57" s="100" t="s">
        <v>328</v>
      </c>
      <c r="H57" s="87" t="s">
        <v>388</v>
      </c>
      <c r="I57" s="87" t="s">
        <v>148</v>
      </c>
      <c r="J57" s="87"/>
      <c r="K57" s="97">
        <v>4.1999999999999993</v>
      </c>
      <c r="L57" s="100" t="s">
        <v>150</v>
      </c>
      <c r="M57" s="101">
        <v>4.8000000000000001E-2</v>
      </c>
      <c r="N57" s="101">
        <v>1.3299999999999999E-2</v>
      </c>
      <c r="O57" s="97">
        <v>2719856</v>
      </c>
      <c r="P57" s="99">
        <v>117.63</v>
      </c>
      <c r="Q57" s="97">
        <v>3199.3665599999999</v>
      </c>
      <c r="R57" s="98">
        <v>2.3456214759914654E-3</v>
      </c>
      <c r="S57" s="98">
        <v>8.7397032745389208E-3</v>
      </c>
      <c r="T57" s="98">
        <f>Q57/'סכום נכסי הקרן'!$C$42</f>
        <v>1.8537484908174163E-3</v>
      </c>
    </row>
    <row r="58" spans="2:20">
      <c r="B58" s="90" t="s">
        <v>394</v>
      </c>
      <c r="C58" s="87" t="s">
        <v>395</v>
      </c>
      <c r="D58" s="100" t="s">
        <v>139</v>
      </c>
      <c r="E58" s="100" t="s">
        <v>283</v>
      </c>
      <c r="F58" s="87" t="s">
        <v>391</v>
      </c>
      <c r="G58" s="100" t="s">
        <v>328</v>
      </c>
      <c r="H58" s="87" t="s">
        <v>388</v>
      </c>
      <c r="I58" s="87" t="s">
        <v>148</v>
      </c>
      <c r="J58" s="87"/>
      <c r="K58" s="97">
        <v>2.14</v>
      </c>
      <c r="L58" s="100" t="s">
        <v>150</v>
      </c>
      <c r="M58" s="101">
        <v>4.9000000000000002E-2</v>
      </c>
      <c r="N58" s="101">
        <v>1.2500000000000001E-2</v>
      </c>
      <c r="O58" s="97">
        <v>874102.14</v>
      </c>
      <c r="P58" s="99">
        <v>119.88</v>
      </c>
      <c r="Q58" s="97">
        <v>1047.87365</v>
      </c>
      <c r="R58" s="98">
        <v>1.7649382490284135E-3</v>
      </c>
      <c r="S58" s="98">
        <v>2.8624743674910613E-3</v>
      </c>
      <c r="T58" s="98">
        <f>Q58/'סכום נכסי הקרן'!$C$42</f>
        <v>6.0714962190979382E-4</v>
      </c>
    </row>
    <row r="59" spans="2:20">
      <c r="B59" s="90" t="s">
        <v>396</v>
      </c>
      <c r="C59" s="87" t="s">
        <v>397</v>
      </c>
      <c r="D59" s="100" t="s">
        <v>139</v>
      </c>
      <c r="E59" s="100" t="s">
        <v>283</v>
      </c>
      <c r="F59" s="87" t="s">
        <v>398</v>
      </c>
      <c r="G59" s="100" t="s">
        <v>328</v>
      </c>
      <c r="H59" s="87" t="s">
        <v>388</v>
      </c>
      <c r="I59" s="87" t="s">
        <v>148</v>
      </c>
      <c r="J59" s="87"/>
      <c r="K59" s="97">
        <v>2.19</v>
      </c>
      <c r="L59" s="100" t="s">
        <v>150</v>
      </c>
      <c r="M59" s="101">
        <v>4.8000000000000001E-2</v>
      </c>
      <c r="N59" s="101">
        <v>1.4499999999999999E-2</v>
      </c>
      <c r="O59" s="97">
        <v>101857.41</v>
      </c>
      <c r="P59" s="99">
        <v>113.24</v>
      </c>
      <c r="Q59" s="97">
        <v>115.34333000000001</v>
      </c>
      <c r="R59" s="98">
        <v>4.4549252099370193E-4</v>
      </c>
      <c r="S59" s="98">
        <v>3.1508314536400715E-4</v>
      </c>
      <c r="T59" s="98">
        <f>Q59/'סכום נכסי הקרן'!$C$42</f>
        <v>6.6831205460044334E-5</v>
      </c>
    </row>
    <row r="60" spans="2:20">
      <c r="B60" s="90" t="s">
        <v>399</v>
      </c>
      <c r="C60" s="87" t="s">
        <v>400</v>
      </c>
      <c r="D60" s="100" t="s">
        <v>139</v>
      </c>
      <c r="E60" s="100" t="s">
        <v>283</v>
      </c>
      <c r="F60" s="87" t="s">
        <v>398</v>
      </c>
      <c r="G60" s="100" t="s">
        <v>328</v>
      </c>
      <c r="H60" s="87" t="s">
        <v>388</v>
      </c>
      <c r="I60" s="87" t="s">
        <v>148</v>
      </c>
      <c r="J60" s="87"/>
      <c r="K60" s="97">
        <v>5</v>
      </c>
      <c r="L60" s="100" t="s">
        <v>150</v>
      </c>
      <c r="M60" s="101">
        <v>3.2899999999999999E-2</v>
      </c>
      <c r="N60" s="101">
        <v>1.7899999999999999E-2</v>
      </c>
      <c r="O60" s="97">
        <v>1142298.3599999999</v>
      </c>
      <c r="P60" s="99">
        <v>108.82</v>
      </c>
      <c r="Q60" s="97">
        <v>1243.0490300000001</v>
      </c>
      <c r="R60" s="98">
        <v>5.1922652727272719E-3</v>
      </c>
      <c r="S60" s="98">
        <v>3.3956345652070051E-3</v>
      </c>
      <c r="T60" s="98">
        <f>Q60/'סכום נכסי הקרן'!$C$42</f>
        <v>7.2023640310054174E-4</v>
      </c>
    </row>
    <row r="61" spans="2:20">
      <c r="B61" s="90" t="s">
        <v>401</v>
      </c>
      <c r="C61" s="87" t="s">
        <v>402</v>
      </c>
      <c r="D61" s="100" t="s">
        <v>139</v>
      </c>
      <c r="E61" s="100" t="s">
        <v>283</v>
      </c>
      <c r="F61" s="87" t="s">
        <v>403</v>
      </c>
      <c r="G61" s="100" t="s">
        <v>328</v>
      </c>
      <c r="H61" s="87" t="s">
        <v>388</v>
      </c>
      <c r="I61" s="87" t="s">
        <v>148</v>
      </c>
      <c r="J61" s="87"/>
      <c r="K61" s="97">
        <v>0.99000000000000021</v>
      </c>
      <c r="L61" s="100" t="s">
        <v>150</v>
      </c>
      <c r="M61" s="101">
        <v>4.5499999999999999E-2</v>
      </c>
      <c r="N61" s="101">
        <v>1.2700000000000003E-2</v>
      </c>
      <c r="O61" s="97">
        <v>531806</v>
      </c>
      <c r="P61" s="99">
        <v>124.17</v>
      </c>
      <c r="Q61" s="97">
        <v>660.3435199999999</v>
      </c>
      <c r="R61" s="98">
        <v>1.8802095854958917E-3</v>
      </c>
      <c r="S61" s="98">
        <v>1.8038590814253423E-3</v>
      </c>
      <c r="T61" s="98">
        <f>Q61/'סכום נכסי הקרן'!$C$42</f>
        <v>3.8261036385310604E-4</v>
      </c>
    </row>
    <row r="62" spans="2:20">
      <c r="B62" s="90" t="s">
        <v>404</v>
      </c>
      <c r="C62" s="87" t="s">
        <v>405</v>
      </c>
      <c r="D62" s="100" t="s">
        <v>139</v>
      </c>
      <c r="E62" s="100" t="s">
        <v>283</v>
      </c>
      <c r="F62" s="87" t="s">
        <v>403</v>
      </c>
      <c r="G62" s="100" t="s">
        <v>328</v>
      </c>
      <c r="H62" s="87" t="s">
        <v>388</v>
      </c>
      <c r="I62" s="87" t="s">
        <v>148</v>
      </c>
      <c r="J62" s="87"/>
      <c r="K62" s="97">
        <v>6.1400000000000006</v>
      </c>
      <c r="L62" s="100" t="s">
        <v>150</v>
      </c>
      <c r="M62" s="101">
        <v>4.7500000000000001E-2</v>
      </c>
      <c r="N62" s="101">
        <v>1.95E-2</v>
      </c>
      <c r="O62" s="97">
        <v>2080846</v>
      </c>
      <c r="P62" s="99">
        <v>142.18</v>
      </c>
      <c r="Q62" s="97">
        <v>2958.5468500000002</v>
      </c>
      <c r="R62" s="98">
        <v>1.3130876123321998E-3</v>
      </c>
      <c r="S62" s="98">
        <v>8.0818565512611393E-3</v>
      </c>
      <c r="T62" s="98">
        <f>Q62/'סכום נכסי הקרן'!$C$42</f>
        <v>1.7142148782726921E-3</v>
      </c>
    </row>
    <row r="63" spans="2:20">
      <c r="B63" s="90" t="s">
        <v>406</v>
      </c>
      <c r="C63" s="87" t="s">
        <v>407</v>
      </c>
      <c r="D63" s="100" t="s">
        <v>139</v>
      </c>
      <c r="E63" s="100" t="s">
        <v>283</v>
      </c>
      <c r="F63" s="87" t="s">
        <v>408</v>
      </c>
      <c r="G63" s="100" t="s">
        <v>328</v>
      </c>
      <c r="H63" s="87" t="s">
        <v>388</v>
      </c>
      <c r="I63" s="87" t="s">
        <v>146</v>
      </c>
      <c r="J63" s="87"/>
      <c r="K63" s="97">
        <v>1.4499999999999997</v>
      </c>
      <c r="L63" s="100" t="s">
        <v>150</v>
      </c>
      <c r="M63" s="101">
        <v>4.9500000000000002E-2</v>
      </c>
      <c r="N63" s="101">
        <v>1.5300000000000001E-2</v>
      </c>
      <c r="O63" s="97">
        <v>126333.06</v>
      </c>
      <c r="P63" s="99">
        <v>130.96</v>
      </c>
      <c r="Q63" s="97">
        <v>165.44577999999998</v>
      </c>
      <c r="R63" s="98">
        <v>2.4945541477904779E-4</v>
      </c>
      <c r="S63" s="98">
        <v>4.5194790847118371E-4</v>
      </c>
      <c r="T63" s="98">
        <f>Q63/'סכום נכסי הקרן'!$C$42</f>
        <v>9.5861121017377349E-5</v>
      </c>
    </row>
    <row r="64" spans="2:20">
      <c r="B64" s="90" t="s">
        <v>409</v>
      </c>
      <c r="C64" s="87" t="s">
        <v>410</v>
      </c>
      <c r="D64" s="100" t="s">
        <v>139</v>
      </c>
      <c r="E64" s="100" t="s">
        <v>283</v>
      </c>
      <c r="F64" s="87" t="s">
        <v>408</v>
      </c>
      <c r="G64" s="100" t="s">
        <v>328</v>
      </c>
      <c r="H64" s="87" t="s">
        <v>388</v>
      </c>
      <c r="I64" s="87" t="s">
        <v>146</v>
      </c>
      <c r="J64" s="87"/>
      <c r="K64" s="97">
        <v>2.7300000000000004</v>
      </c>
      <c r="L64" s="100" t="s">
        <v>150</v>
      </c>
      <c r="M64" s="101">
        <v>6.5000000000000002E-2</v>
      </c>
      <c r="N64" s="101">
        <v>1.14E-2</v>
      </c>
      <c r="O64" s="97">
        <v>2116029.84</v>
      </c>
      <c r="P64" s="99">
        <v>129.38999999999999</v>
      </c>
      <c r="Q64" s="97">
        <v>2737.9310099999998</v>
      </c>
      <c r="R64" s="98">
        <v>3.031291729364647E-3</v>
      </c>
      <c r="S64" s="98">
        <v>7.4792006995155489E-3</v>
      </c>
      <c r="T64" s="98">
        <f>Q64/'סכום נכסי הקרן'!$C$42</f>
        <v>1.5863876122246224E-3</v>
      </c>
    </row>
    <row r="65" spans="2:20">
      <c r="B65" s="90" t="s">
        <v>411</v>
      </c>
      <c r="C65" s="87" t="s">
        <v>412</v>
      </c>
      <c r="D65" s="100" t="s">
        <v>139</v>
      </c>
      <c r="E65" s="100" t="s">
        <v>283</v>
      </c>
      <c r="F65" s="87" t="s">
        <v>408</v>
      </c>
      <c r="G65" s="100" t="s">
        <v>328</v>
      </c>
      <c r="H65" s="87" t="s">
        <v>388</v>
      </c>
      <c r="I65" s="87" t="s">
        <v>146</v>
      </c>
      <c r="J65" s="87"/>
      <c r="K65" s="97">
        <v>3.33</v>
      </c>
      <c r="L65" s="100" t="s">
        <v>150</v>
      </c>
      <c r="M65" s="101">
        <v>5.0999999999999997E-2</v>
      </c>
      <c r="N65" s="101">
        <v>1.8500000000000003E-2</v>
      </c>
      <c r="O65" s="97">
        <v>866760</v>
      </c>
      <c r="P65" s="99">
        <v>133.83000000000001</v>
      </c>
      <c r="Q65" s="97">
        <v>1159.9848699999998</v>
      </c>
      <c r="R65" s="98">
        <v>4.1891736172648713E-4</v>
      </c>
      <c r="S65" s="98">
        <v>3.1687283643905446E-3</v>
      </c>
      <c r="T65" s="98">
        <f>Q65/'סכום נכסי הקרן'!$C$42</f>
        <v>6.7210810696650416E-4</v>
      </c>
    </row>
    <row r="66" spans="2:20">
      <c r="B66" s="90" t="s">
        <v>413</v>
      </c>
      <c r="C66" s="87" t="s">
        <v>414</v>
      </c>
      <c r="D66" s="100" t="s">
        <v>139</v>
      </c>
      <c r="E66" s="100" t="s">
        <v>283</v>
      </c>
      <c r="F66" s="87" t="s">
        <v>408</v>
      </c>
      <c r="G66" s="100" t="s">
        <v>328</v>
      </c>
      <c r="H66" s="87" t="s">
        <v>388</v>
      </c>
      <c r="I66" s="87" t="s">
        <v>146</v>
      </c>
      <c r="J66" s="87"/>
      <c r="K66" s="97">
        <v>1.68</v>
      </c>
      <c r="L66" s="100" t="s">
        <v>150</v>
      </c>
      <c r="M66" s="101">
        <v>5.2999999999999999E-2</v>
      </c>
      <c r="N66" s="101">
        <v>1.67E-2</v>
      </c>
      <c r="O66" s="97">
        <v>392992.18</v>
      </c>
      <c r="P66" s="99">
        <v>125.3</v>
      </c>
      <c r="Q66" s="97">
        <v>492.41921000000002</v>
      </c>
      <c r="R66" s="98">
        <v>8.2007257248304538E-4</v>
      </c>
      <c r="S66" s="98">
        <v>1.3451405774782084E-3</v>
      </c>
      <c r="T66" s="98">
        <f>Q66/'סכום נכסי הקרן'!$C$42</f>
        <v>2.8531315504748053E-4</v>
      </c>
    </row>
    <row r="67" spans="2:20">
      <c r="B67" s="90" t="s">
        <v>415</v>
      </c>
      <c r="C67" s="87" t="s">
        <v>416</v>
      </c>
      <c r="D67" s="100" t="s">
        <v>139</v>
      </c>
      <c r="E67" s="100" t="s">
        <v>283</v>
      </c>
      <c r="F67" s="87" t="s">
        <v>417</v>
      </c>
      <c r="G67" s="100" t="s">
        <v>328</v>
      </c>
      <c r="H67" s="87" t="s">
        <v>388</v>
      </c>
      <c r="I67" s="87" t="s">
        <v>148</v>
      </c>
      <c r="J67" s="87"/>
      <c r="K67" s="97">
        <v>2.77</v>
      </c>
      <c r="L67" s="100" t="s">
        <v>150</v>
      </c>
      <c r="M67" s="101">
        <v>4.9500000000000002E-2</v>
      </c>
      <c r="N67" s="101">
        <v>1.9000000000000003E-2</v>
      </c>
      <c r="O67" s="97">
        <v>1115992.97</v>
      </c>
      <c r="P67" s="99">
        <v>109.93</v>
      </c>
      <c r="Q67" s="97">
        <v>1226.8110300000001</v>
      </c>
      <c r="R67" s="98">
        <v>3.2547625116658889E-3</v>
      </c>
      <c r="S67" s="98">
        <v>3.3512772528732902E-3</v>
      </c>
      <c r="T67" s="98">
        <f>Q67/'סכום נכסי הקרן'!$C$42</f>
        <v>7.1082792569434759E-4</v>
      </c>
    </row>
    <row r="68" spans="2:20">
      <c r="B68" s="90" t="s">
        <v>418</v>
      </c>
      <c r="C68" s="87" t="s">
        <v>419</v>
      </c>
      <c r="D68" s="100" t="s">
        <v>139</v>
      </c>
      <c r="E68" s="100" t="s">
        <v>283</v>
      </c>
      <c r="F68" s="87" t="s">
        <v>420</v>
      </c>
      <c r="G68" s="100" t="s">
        <v>285</v>
      </c>
      <c r="H68" s="87" t="s">
        <v>388</v>
      </c>
      <c r="I68" s="87" t="s">
        <v>148</v>
      </c>
      <c r="J68" s="87"/>
      <c r="K68" s="97">
        <v>3.91</v>
      </c>
      <c r="L68" s="100" t="s">
        <v>150</v>
      </c>
      <c r="M68" s="101">
        <v>3.85E-2</v>
      </c>
      <c r="N68" s="101">
        <v>8.199999999999999E-3</v>
      </c>
      <c r="O68" s="97">
        <v>3100000</v>
      </c>
      <c r="P68" s="99">
        <v>121.55</v>
      </c>
      <c r="Q68" s="97">
        <v>3768.05</v>
      </c>
      <c r="R68" s="98">
        <v>7.278139989153224E-3</v>
      </c>
      <c r="S68" s="98">
        <v>1.0293174697564628E-2</v>
      </c>
      <c r="T68" s="98">
        <f>Q68/'סכום נכסי הקרן'!$C$42</f>
        <v>2.183249987092622E-3</v>
      </c>
    </row>
    <row r="69" spans="2:20">
      <c r="B69" s="90" t="s">
        <v>421</v>
      </c>
      <c r="C69" s="87" t="s">
        <v>422</v>
      </c>
      <c r="D69" s="100" t="s">
        <v>139</v>
      </c>
      <c r="E69" s="100" t="s">
        <v>283</v>
      </c>
      <c r="F69" s="87" t="s">
        <v>420</v>
      </c>
      <c r="G69" s="100" t="s">
        <v>285</v>
      </c>
      <c r="H69" s="87" t="s">
        <v>388</v>
      </c>
      <c r="I69" s="87" t="s">
        <v>146</v>
      </c>
      <c r="J69" s="87"/>
      <c r="K69" s="97">
        <v>0.43999999999999995</v>
      </c>
      <c r="L69" s="100" t="s">
        <v>150</v>
      </c>
      <c r="M69" s="101">
        <v>4.2900000000000001E-2</v>
      </c>
      <c r="N69" s="101">
        <v>2.7199999999999998E-2</v>
      </c>
      <c r="O69" s="97">
        <v>257540.33</v>
      </c>
      <c r="P69" s="99">
        <v>119.36</v>
      </c>
      <c r="Q69" s="97">
        <v>307.40012000000007</v>
      </c>
      <c r="R69" s="98">
        <v>9.0723390556115072E-4</v>
      </c>
      <c r="S69" s="98">
        <v>8.3972429697385417E-4</v>
      </c>
      <c r="T69" s="98">
        <f>Q69/'סכום נכסי הקרן'!$C$42</f>
        <v>1.7811104099528153E-4</v>
      </c>
    </row>
    <row r="70" spans="2:20">
      <c r="B70" s="90" t="s">
        <v>423</v>
      </c>
      <c r="C70" s="87" t="s">
        <v>424</v>
      </c>
      <c r="D70" s="100" t="s">
        <v>139</v>
      </c>
      <c r="E70" s="100" t="s">
        <v>283</v>
      </c>
      <c r="F70" s="87" t="s">
        <v>420</v>
      </c>
      <c r="G70" s="100" t="s">
        <v>285</v>
      </c>
      <c r="H70" s="87" t="s">
        <v>388</v>
      </c>
      <c r="I70" s="87" t="s">
        <v>146</v>
      </c>
      <c r="J70" s="87"/>
      <c r="K70" s="97">
        <v>2.8899999999999997</v>
      </c>
      <c r="L70" s="100" t="s">
        <v>150</v>
      </c>
      <c r="M70" s="101">
        <v>4.7500000000000001E-2</v>
      </c>
      <c r="N70" s="101">
        <v>8.0000000000000002E-3</v>
      </c>
      <c r="O70" s="97">
        <v>1778533.75</v>
      </c>
      <c r="P70" s="99">
        <v>136.1</v>
      </c>
      <c r="Q70" s="97">
        <v>2420.5843000000004</v>
      </c>
      <c r="R70" s="98">
        <v>3.5016165998481251E-3</v>
      </c>
      <c r="S70" s="98">
        <v>6.6123053224034162E-3</v>
      </c>
      <c r="T70" s="98">
        <f>Q70/'סכום נכסי הקרן'!$C$42</f>
        <v>1.4025134065980026E-3</v>
      </c>
    </row>
    <row r="71" spans="2:20">
      <c r="B71" s="90" t="s">
        <v>425</v>
      </c>
      <c r="C71" s="87" t="s">
        <v>426</v>
      </c>
      <c r="D71" s="100" t="s">
        <v>139</v>
      </c>
      <c r="E71" s="100" t="s">
        <v>283</v>
      </c>
      <c r="F71" s="87" t="s">
        <v>427</v>
      </c>
      <c r="G71" s="100" t="s">
        <v>285</v>
      </c>
      <c r="H71" s="87" t="s">
        <v>388</v>
      </c>
      <c r="I71" s="87" t="s">
        <v>148</v>
      </c>
      <c r="J71" s="87"/>
      <c r="K71" s="97">
        <v>3.6800000000000006</v>
      </c>
      <c r="L71" s="100" t="s">
        <v>150</v>
      </c>
      <c r="M71" s="101">
        <v>3.5499999999999997E-2</v>
      </c>
      <c r="N71" s="101">
        <v>8.5000000000000006E-3</v>
      </c>
      <c r="O71" s="97">
        <v>2167900</v>
      </c>
      <c r="P71" s="99">
        <v>118.39</v>
      </c>
      <c r="Q71" s="97">
        <v>2566.5767599999999</v>
      </c>
      <c r="R71" s="98">
        <v>4.3452411226492359E-3</v>
      </c>
      <c r="S71" s="98">
        <v>7.0111126352859973E-3</v>
      </c>
      <c r="T71" s="98">
        <f>Q71/'סכום נכסי הקרן'!$C$42</f>
        <v>1.4871030581181839E-3</v>
      </c>
    </row>
    <row r="72" spans="2:20">
      <c r="B72" s="90" t="s">
        <v>428</v>
      </c>
      <c r="C72" s="87" t="s">
        <v>429</v>
      </c>
      <c r="D72" s="100" t="s">
        <v>139</v>
      </c>
      <c r="E72" s="100" t="s">
        <v>283</v>
      </c>
      <c r="F72" s="87" t="s">
        <v>427</v>
      </c>
      <c r="G72" s="100" t="s">
        <v>285</v>
      </c>
      <c r="H72" s="87" t="s">
        <v>388</v>
      </c>
      <c r="I72" s="87" t="s">
        <v>148</v>
      </c>
      <c r="J72" s="87"/>
      <c r="K72" s="97">
        <v>2.09</v>
      </c>
      <c r="L72" s="100" t="s">
        <v>150</v>
      </c>
      <c r="M72" s="101">
        <v>4.6500000000000007E-2</v>
      </c>
      <c r="N72" s="101">
        <v>9.5999999999999992E-3</v>
      </c>
      <c r="O72" s="97">
        <v>2439362.7000000002</v>
      </c>
      <c r="P72" s="99">
        <v>133.19999999999999</v>
      </c>
      <c r="Q72" s="97">
        <v>3249.2310499999999</v>
      </c>
      <c r="R72" s="98">
        <v>3.7196584245548251E-3</v>
      </c>
      <c r="S72" s="98">
        <v>8.8759180027869443E-3</v>
      </c>
      <c r="T72" s="98">
        <f>Q72/'סכום נכסי הקרן'!$C$42</f>
        <v>1.8826405297099151E-3</v>
      </c>
    </row>
    <row r="73" spans="2:20">
      <c r="B73" s="90" t="s">
        <v>430</v>
      </c>
      <c r="C73" s="87" t="s">
        <v>431</v>
      </c>
      <c r="D73" s="100" t="s">
        <v>139</v>
      </c>
      <c r="E73" s="100" t="s">
        <v>283</v>
      </c>
      <c r="F73" s="87" t="s">
        <v>427</v>
      </c>
      <c r="G73" s="100" t="s">
        <v>285</v>
      </c>
      <c r="H73" s="87" t="s">
        <v>388</v>
      </c>
      <c r="I73" s="87" t="s">
        <v>148</v>
      </c>
      <c r="J73" s="87"/>
      <c r="K73" s="97">
        <v>6.4399999999999995</v>
      </c>
      <c r="L73" s="100" t="s">
        <v>150</v>
      </c>
      <c r="M73" s="101">
        <v>1.4999999999999999E-2</v>
      </c>
      <c r="N73" s="101">
        <v>1.14E-2</v>
      </c>
      <c r="O73" s="97">
        <v>2436511.8899999997</v>
      </c>
      <c r="P73" s="99">
        <v>102.36</v>
      </c>
      <c r="Q73" s="97">
        <v>2494.0135800000003</v>
      </c>
      <c r="R73" s="98">
        <v>3.7461872391026441E-3</v>
      </c>
      <c r="S73" s="98">
        <v>6.8128919406691994E-3</v>
      </c>
      <c r="T73" s="98">
        <f>Q73/'סכום נכסי הקרן'!$C$42</f>
        <v>1.4450591463339988E-3</v>
      </c>
    </row>
    <row r="74" spans="2:20">
      <c r="B74" s="90" t="s">
        <v>432</v>
      </c>
      <c r="C74" s="87" t="s">
        <v>433</v>
      </c>
      <c r="D74" s="100" t="s">
        <v>139</v>
      </c>
      <c r="E74" s="100" t="s">
        <v>283</v>
      </c>
      <c r="F74" s="87" t="s">
        <v>363</v>
      </c>
      <c r="G74" s="100" t="s">
        <v>364</v>
      </c>
      <c r="H74" s="87" t="s">
        <v>388</v>
      </c>
      <c r="I74" s="87" t="s">
        <v>148</v>
      </c>
      <c r="J74" s="87"/>
      <c r="K74" s="97">
        <v>5.93</v>
      </c>
      <c r="L74" s="100" t="s">
        <v>150</v>
      </c>
      <c r="M74" s="101">
        <v>3.85E-2</v>
      </c>
      <c r="N74" s="101">
        <v>1.6300000000000002E-2</v>
      </c>
      <c r="O74" s="97">
        <v>1048659</v>
      </c>
      <c r="P74" s="99">
        <v>118.03</v>
      </c>
      <c r="Q74" s="97">
        <v>1237.7322300000001</v>
      </c>
      <c r="R74" s="98">
        <v>4.3776775552242632E-3</v>
      </c>
      <c r="S74" s="98">
        <v>3.3811106732119381E-3</v>
      </c>
      <c r="T74" s="98">
        <f>Q74/'סכום נכסי הקרן'!$C$42</f>
        <v>7.1715579017572013E-4</v>
      </c>
    </row>
    <row r="75" spans="2:20">
      <c r="B75" s="90" t="s">
        <v>434</v>
      </c>
      <c r="C75" s="87" t="s">
        <v>435</v>
      </c>
      <c r="D75" s="100" t="s">
        <v>139</v>
      </c>
      <c r="E75" s="100" t="s">
        <v>283</v>
      </c>
      <c r="F75" s="87" t="s">
        <v>363</v>
      </c>
      <c r="G75" s="100" t="s">
        <v>364</v>
      </c>
      <c r="H75" s="87" t="s">
        <v>388</v>
      </c>
      <c r="I75" s="87" t="s">
        <v>148</v>
      </c>
      <c r="J75" s="87"/>
      <c r="K75" s="97">
        <v>3.4299999999999993</v>
      </c>
      <c r="L75" s="100" t="s">
        <v>150</v>
      </c>
      <c r="M75" s="101">
        <v>3.9E-2</v>
      </c>
      <c r="N75" s="101">
        <v>1.2599999999999998E-2</v>
      </c>
      <c r="O75" s="97">
        <v>1072200</v>
      </c>
      <c r="P75" s="99">
        <v>118.89</v>
      </c>
      <c r="Q75" s="97">
        <v>1274.7385900000002</v>
      </c>
      <c r="R75" s="98">
        <v>5.3870599022772664E-3</v>
      </c>
      <c r="S75" s="98">
        <v>3.482200873289158E-3</v>
      </c>
      <c r="T75" s="98">
        <f>Q75/'סכום נכסי הקרן'!$C$42</f>
        <v>7.3859768584917066E-4</v>
      </c>
    </row>
    <row r="76" spans="2:20">
      <c r="B76" s="90" t="s">
        <v>436</v>
      </c>
      <c r="C76" s="87" t="s">
        <v>437</v>
      </c>
      <c r="D76" s="100" t="s">
        <v>139</v>
      </c>
      <c r="E76" s="100" t="s">
        <v>283</v>
      </c>
      <c r="F76" s="87" t="s">
        <v>363</v>
      </c>
      <c r="G76" s="100" t="s">
        <v>364</v>
      </c>
      <c r="H76" s="87" t="s">
        <v>388</v>
      </c>
      <c r="I76" s="87" t="s">
        <v>148</v>
      </c>
      <c r="J76" s="87"/>
      <c r="K76" s="97">
        <v>4.2900000000000009</v>
      </c>
      <c r="L76" s="100" t="s">
        <v>150</v>
      </c>
      <c r="M76" s="101">
        <v>3.9E-2</v>
      </c>
      <c r="N76" s="101">
        <v>1.3000000000000003E-2</v>
      </c>
      <c r="O76" s="97">
        <v>1005358</v>
      </c>
      <c r="P76" s="99">
        <v>121.38</v>
      </c>
      <c r="Q76" s="97">
        <v>1220.3035499999999</v>
      </c>
      <c r="R76" s="98">
        <v>2.5194890140527401E-3</v>
      </c>
      <c r="S76" s="98">
        <v>3.3335007826882047E-3</v>
      </c>
      <c r="T76" s="98">
        <f>Q76/'סכום נכסי הקרן'!$C$42</f>
        <v>7.0705741956358871E-4</v>
      </c>
    </row>
    <row r="77" spans="2:20">
      <c r="B77" s="90" t="s">
        <v>438</v>
      </c>
      <c r="C77" s="87" t="s">
        <v>439</v>
      </c>
      <c r="D77" s="100" t="s">
        <v>139</v>
      </c>
      <c r="E77" s="100" t="s">
        <v>283</v>
      </c>
      <c r="F77" s="87" t="s">
        <v>363</v>
      </c>
      <c r="G77" s="100" t="s">
        <v>364</v>
      </c>
      <c r="H77" s="87" t="s">
        <v>388</v>
      </c>
      <c r="I77" s="87" t="s">
        <v>148</v>
      </c>
      <c r="J77" s="87"/>
      <c r="K77" s="97">
        <v>6.72</v>
      </c>
      <c r="L77" s="100" t="s">
        <v>150</v>
      </c>
      <c r="M77" s="101">
        <v>3.85E-2</v>
      </c>
      <c r="N77" s="101">
        <v>1.6899999999999998E-2</v>
      </c>
      <c r="O77" s="97">
        <v>731625</v>
      </c>
      <c r="P77" s="99">
        <v>119.51</v>
      </c>
      <c r="Q77" s="97">
        <v>874.36505</v>
      </c>
      <c r="R77" s="98">
        <v>2.9264999999999998E-3</v>
      </c>
      <c r="S77" s="98">
        <v>2.3885012696473855E-3</v>
      </c>
      <c r="T77" s="98">
        <f>Q77/'סכום נכסי הקרן'!$C$42</f>
        <v>5.0661681350479422E-4</v>
      </c>
    </row>
    <row r="78" spans="2:20">
      <c r="B78" s="90" t="s">
        <v>440</v>
      </c>
      <c r="C78" s="87" t="s">
        <v>441</v>
      </c>
      <c r="D78" s="100" t="s">
        <v>139</v>
      </c>
      <c r="E78" s="100" t="s">
        <v>283</v>
      </c>
      <c r="F78" s="87" t="s">
        <v>442</v>
      </c>
      <c r="G78" s="100" t="s">
        <v>443</v>
      </c>
      <c r="H78" s="87" t="s">
        <v>388</v>
      </c>
      <c r="I78" s="87" t="s">
        <v>148</v>
      </c>
      <c r="J78" s="87"/>
      <c r="K78" s="97">
        <v>0.78</v>
      </c>
      <c r="L78" s="100" t="s">
        <v>150</v>
      </c>
      <c r="M78" s="101">
        <v>1.2800000000000001E-2</v>
      </c>
      <c r="N78" s="101">
        <v>1.0999999999999999E-2</v>
      </c>
      <c r="O78" s="97">
        <v>340656</v>
      </c>
      <c r="P78" s="99">
        <v>100.29</v>
      </c>
      <c r="Q78" s="97">
        <v>343.82807000000003</v>
      </c>
      <c r="R78" s="98">
        <v>4.5420800000000004E-3</v>
      </c>
      <c r="S78" s="98">
        <v>9.3923445560342353E-4</v>
      </c>
      <c r="T78" s="98">
        <f>Q78/'סכום נכסי הקרן'!$C$42</f>
        <v>1.9921779949564925E-4</v>
      </c>
    </row>
    <row r="79" spans="2:20">
      <c r="B79" s="90" t="s">
        <v>444</v>
      </c>
      <c r="C79" s="87" t="s">
        <v>445</v>
      </c>
      <c r="D79" s="100" t="s">
        <v>139</v>
      </c>
      <c r="E79" s="100" t="s">
        <v>283</v>
      </c>
      <c r="F79" s="87" t="s">
        <v>446</v>
      </c>
      <c r="G79" s="100" t="s">
        <v>364</v>
      </c>
      <c r="H79" s="87" t="s">
        <v>388</v>
      </c>
      <c r="I79" s="87" t="s">
        <v>146</v>
      </c>
      <c r="J79" s="87"/>
      <c r="K79" s="97">
        <v>4.4700000000000006</v>
      </c>
      <c r="L79" s="100" t="s">
        <v>150</v>
      </c>
      <c r="M79" s="101">
        <v>3.7499999999999999E-2</v>
      </c>
      <c r="N79" s="101">
        <v>1.2899999999999998E-2</v>
      </c>
      <c r="O79" s="97">
        <v>2365434</v>
      </c>
      <c r="P79" s="99">
        <v>119.6</v>
      </c>
      <c r="Q79" s="97">
        <v>2829.0590999999999</v>
      </c>
      <c r="R79" s="98">
        <v>3.0533497035996346E-3</v>
      </c>
      <c r="S79" s="98">
        <v>7.7281351218892952E-3</v>
      </c>
      <c r="T79" s="98">
        <f>Q79/'סכום נכסי הקרן'!$C$42</f>
        <v>1.6391882388926008E-3</v>
      </c>
    </row>
    <row r="80" spans="2:20">
      <c r="B80" s="90" t="s">
        <v>447</v>
      </c>
      <c r="C80" s="87" t="s">
        <v>448</v>
      </c>
      <c r="D80" s="100" t="s">
        <v>139</v>
      </c>
      <c r="E80" s="100" t="s">
        <v>283</v>
      </c>
      <c r="F80" s="87" t="s">
        <v>446</v>
      </c>
      <c r="G80" s="100" t="s">
        <v>364</v>
      </c>
      <c r="H80" s="87" t="s">
        <v>388</v>
      </c>
      <c r="I80" s="87" t="s">
        <v>146</v>
      </c>
      <c r="J80" s="87"/>
      <c r="K80" s="97">
        <v>7.9700000000000006</v>
      </c>
      <c r="L80" s="100" t="s">
        <v>150</v>
      </c>
      <c r="M80" s="101">
        <v>2.4799999999999999E-2</v>
      </c>
      <c r="N80" s="101">
        <v>2.1700000000000004E-2</v>
      </c>
      <c r="O80" s="97">
        <v>1048557</v>
      </c>
      <c r="P80" s="99">
        <v>102.25</v>
      </c>
      <c r="Q80" s="97">
        <v>1072.1495699999998</v>
      </c>
      <c r="R80" s="98">
        <v>4.07954386292544E-3</v>
      </c>
      <c r="S80" s="98">
        <v>2.9287888499167458E-3</v>
      </c>
      <c r="T80" s="98">
        <f>Q80/'סכום נכסי הקרן'!$C$42</f>
        <v>6.2121535936727481E-4</v>
      </c>
    </row>
    <row r="81" spans="2:20">
      <c r="B81" s="90" t="s">
        <v>449</v>
      </c>
      <c r="C81" s="87" t="s">
        <v>450</v>
      </c>
      <c r="D81" s="100" t="s">
        <v>139</v>
      </c>
      <c r="E81" s="100" t="s">
        <v>283</v>
      </c>
      <c r="F81" s="87" t="s">
        <v>451</v>
      </c>
      <c r="G81" s="100" t="s">
        <v>328</v>
      </c>
      <c r="H81" s="87" t="s">
        <v>388</v>
      </c>
      <c r="I81" s="87" t="s">
        <v>148</v>
      </c>
      <c r="J81" s="87"/>
      <c r="K81" s="97">
        <v>3.3400000000000003</v>
      </c>
      <c r="L81" s="100" t="s">
        <v>150</v>
      </c>
      <c r="M81" s="101">
        <v>5.0999999999999997E-2</v>
      </c>
      <c r="N81" s="101">
        <v>1.1000000000000001E-2</v>
      </c>
      <c r="O81" s="97">
        <v>4216895.13</v>
      </c>
      <c r="P81" s="99">
        <v>127.02</v>
      </c>
      <c r="Q81" s="97">
        <v>5356.3003499999995</v>
      </c>
      <c r="R81" s="98">
        <v>3.6732237766153326E-3</v>
      </c>
      <c r="S81" s="98">
        <v>1.463179502267129E-2</v>
      </c>
      <c r="T81" s="98">
        <f>Q81/'סכום נכסי הקרן'!$C$42</f>
        <v>3.1034998659788763E-3</v>
      </c>
    </row>
    <row r="82" spans="2:20">
      <c r="B82" s="90" t="s">
        <v>452</v>
      </c>
      <c r="C82" s="87" t="s">
        <v>453</v>
      </c>
      <c r="D82" s="100" t="s">
        <v>139</v>
      </c>
      <c r="E82" s="100" t="s">
        <v>283</v>
      </c>
      <c r="F82" s="87" t="s">
        <v>451</v>
      </c>
      <c r="G82" s="100" t="s">
        <v>328</v>
      </c>
      <c r="H82" s="87" t="s">
        <v>388</v>
      </c>
      <c r="I82" s="87" t="s">
        <v>148</v>
      </c>
      <c r="J82" s="87"/>
      <c r="K82" s="97">
        <v>3.63</v>
      </c>
      <c r="L82" s="100" t="s">
        <v>150</v>
      </c>
      <c r="M82" s="101">
        <v>3.4000000000000002E-2</v>
      </c>
      <c r="N82" s="101">
        <v>1.2E-2</v>
      </c>
      <c r="O82" s="97">
        <v>1318340.2</v>
      </c>
      <c r="P82" s="99">
        <v>111.19</v>
      </c>
      <c r="Q82" s="97">
        <v>1465.86256</v>
      </c>
      <c r="R82" s="98">
        <v>3.8139600039494097E-3</v>
      </c>
      <c r="S82" s="98">
        <v>4.0042938423585969E-3</v>
      </c>
      <c r="T82" s="98">
        <f>Q82/'סכום נכסי הקרן'!$C$42</f>
        <v>8.4933703512415112E-4</v>
      </c>
    </row>
    <row r="83" spans="2:20">
      <c r="B83" s="90" t="s">
        <v>454</v>
      </c>
      <c r="C83" s="87" t="s">
        <v>455</v>
      </c>
      <c r="D83" s="100" t="s">
        <v>139</v>
      </c>
      <c r="E83" s="100" t="s">
        <v>283</v>
      </c>
      <c r="F83" s="87" t="s">
        <v>451</v>
      </c>
      <c r="G83" s="100" t="s">
        <v>328</v>
      </c>
      <c r="H83" s="87" t="s">
        <v>388</v>
      </c>
      <c r="I83" s="87" t="s">
        <v>148</v>
      </c>
      <c r="J83" s="87"/>
      <c r="K83" s="97">
        <v>4.6800000000000006</v>
      </c>
      <c r="L83" s="100" t="s">
        <v>150</v>
      </c>
      <c r="M83" s="101">
        <v>2.5499999999999998E-2</v>
      </c>
      <c r="N83" s="101">
        <v>1.3999999999999999E-2</v>
      </c>
      <c r="O83" s="97">
        <v>3340200.46</v>
      </c>
      <c r="P83" s="99">
        <v>106.44</v>
      </c>
      <c r="Q83" s="97">
        <v>3555.3095199999998</v>
      </c>
      <c r="R83" s="98">
        <v>3.6466663273214228E-3</v>
      </c>
      <c r="S83" s="98">
        <v>9.7120319510820285E-3</v>
      </c>
      <c r="T83" s="98">
        <f>Q83/'סכום נכסי הקרן'!$C$42</f>
        <v>2.0599857920277796E-3</v>
      </c>
    </row>
    <row r="84" spans="2:20">
      <c r="B84" s="90" t="s">
        <v>456</v>
      </c>
      <c r="C84" s="87" t="s">
        <v>457</v>
      </c>
      <c r="D84" s="100" t="s">
        <v>139</v>
      </c>
      <c r="E84" s="100" t="s">
        <v>283</v>
      </c>
      <c r="F84" s="87" t="s">
        <v>451</v>
      </c>
      <c r="G84" s="100" t="s">
        <v>328</v>
      </c>
      <c r="H84" s="87" t="s">
        <v>388</v>
      </c>
      <c r="I84" s="87" t="s">
        <v>148</v>
      </c>
      <c r="J84" s="87"/>
      <c r="K84" s="97">
        <v>3.76</v>
      </c>
      <c r="L84" s="100" t="s">
        <v>150</v>
      </c>
      <c r="M84" s="101">
        <v>4.9000000000000002E-2</v>
      </c>
      <c r="N84" s="101">
        <v>1.5299999999999998E-2</v>
      </c>
      <c r="O84" s="97">
        <v>2082341.26</v>
      </c>
      <c r="P84" s="99">
        <v>115.32</v>
      </c>
      <c r="Q84" s="97">
        <v>2453.4727699999999</v>
      </c>
      <c r="R84" s="98">
        <v>2.2366269399626058E-3</v>
      </c>
      <c r="S84" s="98">
        <v>6.7021466905502307E-3</v>
      </c>
      <c r="T84" s="98">
        <f>Q84/'סכום נכסי הקרן'!$C$42</f>
        <v>1.4215693511059034E-3</v>
      </c>
    </row>
    <row r="85" spans="2:20">
      <c r="B85" s="90" t="s">
        <v>458</v>
      </c>
      <c r="C85" s="87" t="s">
        <v>459</v>
      </c>
      <c r="D85" s="100" t="s">
        <v>139</v>
      </c>
      <c r="E85" s="100" t="s">
        <v>283</v>
      </c>
      <c r="F85" s="87" t="s">
        <v>451</v>
      </c>
      <c r="G85" s="100" t="s">
        <v>328</v>
      </c>
      <c r="H85" s="87" t="s">
        <v>388</v>
      </c>
      <c r="I85" s="87" t="s">
        <v>148</v>
      </c>
      <c r="J85" s="87"/>
      <c r="K85" s="97">
        <v>0.90000000000000013</v>
      </c>
      <c r="L85" s="100" t="s">
        <v>150</v>
      </c>
      <c r="M85" s="101">
        <v>5.5E-2</v>
      </c>
      <c r="N85" s="101">
        <v>1.1600000000000001E-2</v>
      </c>
      <c r="O85" s="97">
        <v>27920</v>
      </c>
      <c r="P85" s="99">
        <v>126.31</v>
      </c>
      <c r="Q85" s="97">
        <v>35.265740000000001</v>
      </c>
      <c r="R85" s="98">
        <v>4.6658284218470397E-4</v>
      </c>
      <c r="S85" s="98">
        <v>9.6335351881979492E-5</v>
      </c>
      <c r="T85" s="98">
        <f>Q85/'סכום נכסי הקרן'!$C$42</f>
        <v>2.0433361128385177E-5</v>
      </c>
    </row>
    <row r="86" spans="2:20">
      <c r="B86" s="90" t="s">
        <v>460</v>
      </c>
      <c r="C86" s="87" t="s">
        <v>461</v>
      </c>
      <c r="D86" s="100" t="s">
        <v>139</v>
      </c>
      <c r="E86" s="100" t="s">
        <v>283</v>
      </c>
      <c r="F86" s="87" t="s">
        <v>451</v>
      </c>
      <c r="G86" s="100" t="s">
        <v>328</v>
      </c>
      <c r="H86" s="87" t="s">
        <v>388</v>
      </c>
      <c r="I86" s="87" t="s">
        <v>148</v>
      </c>
      <c r="J86" s="87"/>
      <c r="K86" s="97">
        <v>3.16</v>
      </c>
      <c r="L86" s="100" t="s">
        <v>150</v>
      </c>
      <c r="M86" s="101">
        <v>5.8499999999999996E-2</v>
      </c>
      <c r="N86" s="101">
        <v>1.61E-2</v>
      </c>
      <c r="O86" s="97">
        <v>0.25</v>
      </c>
      <c r="P86" s="99">
        <v>124.43</v>
      </c>
      <c r="Q86" s="97">
        <v>2.9999999999999997E-4</v>
      </c>
      <c r="R86" s="98">
        <v>1.5168214657195564E-10</v>
      </c>
      <c r="S86" s="98">
        <v>8.1950940387452082E-10</v>
      </c>
      <c r="T86" s="98">
        <f>Q86/'סכום נכסי הקרן'!$C$42</f>
        <v>1.7382332934217606E-10</v>
      </c>
    </row>
    <row r="87" spans="2:20">
      <c r="B87" s="90" t="s">
        <v>462</v>
      </c>
      <c r="C87" s="87" t="s">
        <v>463</v>
      </c>
      <c r="D87" s="100" t="s">
        <v>139</v>
      </c>
      <c r="E87" s="100" t="s">
        <v>283</v>
      </c>
      <c r="F87" s="87" t="s">
        <v>451</v>
      </c>
      <c r="G87" s="100" t="s">
        <v>328</v>
      </c>
      <c r="H87" s="87" t="s">
        <v>388</v>
      </c>
      <c r="I87" s="87" t="s">
        <v>148</v>
      </c>
      <c r="J87" s="87"/>
      <c r="K87" s="97">
        <v>7.7799999999999994</v>
      </c>
      <c r="L87" s="100" t="s">
        <v>150</v>
      </c>
      <c r="M87" s="101">
        <v>2.1499999999999998E-2</v>
      </c>
      <c r="N87" s="101">
        <v>2.3799999999999998E-2</v>
      </c>
      <c r="O87" s="97">
        <v>2020000</v>
      </c>
      <c r="P87" s="99">
        <v>100.16</v>
      </c>
      <c r="Q87" s="97">
        <v>2023.2320300000001</v>
      </c>
      <c r="R87" s="98">
        <v>3.7091375153552784E-3</v>
      </c>
      <c r="S87" s="98">
        <v>5.5268589160171223E-3</v>
      </c>
      <c r="T87" s="98">
        <f>Q87/'סכום נכסי הקרן'!$C$42</f>
        <v>1.1722830916210984E-3</v>
      </c>
    </row>
    <row r="88" spans="2:20">
      <c r="B88" s="90" t="s">
        <v>464</v>
      </c>
      <c r="C88" s="87" t="s">
        <v>465</v>
      </c>
      <c r="D88" s="100" t="s">
        <v>139</v>
      </c>
      <c r="E88" s="100" t="s">
        <v>283</v>
      </c>
      <c r="F88" s="87" t="s">
        <v>420</v>
      </c>
      <c r="G88" s="100" t="s">
        <v>285</v>
      </c>
      <c r="H88" s="87" t="s">
        <v>388</v>
      </c>
      <c r="I88" s="87" t="s">
        <v>146</v>
      </c>
      <c r="J88" s="87"/>
      <c r="K88" s="97">
        <v>1.6</v>
      </c>
      <c r="L88" s="100" t="s">
        <v>150</v>
      </c>
      <c r="M88" s="101">
        <v>5.2499999999999998E-2</v>
      </c>
      <c r="N88" s="101">
        <v>0.01</v>
      </c>
      <c r="O88" s="97">
        <v>582080</v>
      </c>
      <c r="P88" s="99">
        <v>136.35</v>
      </c>
      <c r="Q88" s="97">
        <v>793.66610000000003</v>
      </c>
      <c r="R88" s="98">
        <v>1.2126666666666666E-3</v>
      </c>
      <c r="S88" s="98">
        <v>2.1680561082880528E-3</v>
      </c>
      <c r="T88" s="98">
        <f>Q88/'סכום נכסי הקרן'!$C$42</f>
        <v>4.5985894629340155E-4</v>
      </c>
    </row>
    <row r="89" spans="2:20">
      <c r="B89" s="90" t="s">
        <v>466</v>
      </c>
      <c r="C89" s="87" t="s">
        <v>467</v>
      </c>
      <c r="D89" s="100" t="s">
        <v>139</v>
      </c>
      <c r="E89" s="100" t="s">
        <v>283</v>
      </c>
      <c r="F89" s="87" t="s">
        <v>420</v>
      </c>
      <c r="G89" s="100" t="s">
        <v>285</v>
      </c>
      <c r="H89" s="87" t="s">
        <v>388</v>
      </c>
      <c r="I89" s="87" t="s">
        <v>146</v>
      </c>
      <c r="J89" s="87"/>
      <c r="K89" s="97">
        <v>0.98</v>
      </c>
      <c r="L89" s="100" t="s">
        <v>150</v>
      </c>
      <c r="M89" s="101">
        <v>5.5E-2</v>
      </c>
      <c r="N89" s="101">
        <v>1.5300000000000001E-2</v>
      </c>
      <c r="O89" s="97">
        <v>164990.14000000001</v>
      </c>
      <c r="P89" s="99">
        <v>132.19</v>
      </c>
      <c r="Q89" s="97">
        <v>218.10047</v>
      </c>
      <c r="R89" s="98">
        <v>1.0311883750000002E-3</v>
      </c>
      <c r="S89" s="98">
        <v>5.9578462051484277E-4</v>
      </c>
      <c r="T89" s="98">
        <f>Q89/'סכום נכסי הקרן'!$C$42</f>
        <v>1.2636983275497797E-4</v>
      </c>
    </row>
    <row r="90" spans="2:20">
      <c r="B90" s="90" t="s">
        <v>468</v>
      </c>
      <c r="C90" s="87" t="s">
        <v>469</v>
      </c>
      <c r="D90" s="100" t="s">
        <v>139</v>
      </c>
      <c r="E90" s="100" t="s">
        <v>283</v>
      </c>
      <c r="F90" s="87" t="s">
        <v>383</v>
      </c>
      <c r="G90" s="100" t="s">
        <v>364</v>
      </c>
      <c r="H90" s="87" t="s">
        <v>388</v>
      </c>
      <c r="I90" s="87" t="s">
        <v>146</v>
      </c>
      <c r="J90" s="87"/>
      <c r="K90" s="97">
        <v>2.8800000000000003</v>
      </c>
      <c r="L90" s="100" t="s">
        <v>150</v>
      </c>
      <c r="M90" s="101">
        <v>3.6000000000000004E-2</v>
      </c>
      <c r="N90" s="101">
        <v>9.7000000000000003E-3</v>
      </c>
      <c r="O90" s="97">
        <v>2295900</v>
      </c>
      <c r="P90" s="99">
        <v>113.85</v>
      </c>
      <c r="Q90" s="97">
        <v>2613.8821499999999</v>
      </c>
      <c r="R90" s="98">
        <v>5.5495127044900804E-3</v>
      </c>
      <c r="S90" s="98">
        <v>7.1403366751491698E-3</v>
      </c>
      <c r="T90" s="98">
        <f>Q90/'סכום נכסי הקרן'!$C$42</f>
        <v>1.5145123260702842E-3</v>
      </c>
    </row>
    <row r="91" spans="2:20">
      <c r="B91" s="90" t="s">
        <v>470</v>
      </c>
      <c r="C91" s="87" t="s">
        <v>471</v>
      </c>
      <c r="D91" s="100" t="s">
        <v>139</v>
      </c>
      <c r="E91" s="100" t="s">
        <v>283</v>
      </c>
      <c r="F91" s="87" t="s">
        <v>472</v>
      </c>
      <c r="G91" s="100" t="s">
        <v>328</v>
      </c>
      <c r="H91" s="87" t="s">
        <v>388</v>
      </c>
      <c r="I91" s="87" t="s">
        <v>148</v>
      </c>
      <c r="J91" s="87"/>
      <c r="K91" s="97">
        <v>8.8099999999999987</v>
      </c>
      <c r="L91" s="100" t="s">
        <v>150</v>
      </c>
      <c r="M91" s="101">
        <v>3.5000000000000003E-2</v>
      </c>
      <c r="N91" s="101">
        <v>2.1900000000000003E-2</v>
      </c>
      <c r="O91" s="97">
        <v>82635</v>
      </c>
      <c r="P91" s="99">
        <v>112.86</v>
      </c>
      <c r="Q91" s="97">
        <v>93.261859999999999</v>
      </c>
      <c r="R91" s="98">
        <v>4.4096223525456652E-4</v>
      </c>
      <c r="S91" s="98">
        <v>2.5476323764276341E-4</v>
      </c>
      <c r="T91" s="98">
        <f>Q91/'סכום נכסי הקרן'!$C$42</f>
        <v>5.4036956686146389E-5</v>
      </c>
    </row>
    <row r="92" spans="2:20">
      <c r="B92" s="90" t="s">
        <v>473</v>
      </c>
      <c r="C92" s="87" t="s">
        <v>474</v>
      </c>
      <c r="D92" s="100" t="s">
        <v>139</v>
      </c>
      <c r="E92" s="100" t="s">
        <v>283</v>
      </c>
      <c r="F92" s="87" t="s">
        <v>472</v>
      </c>
      <c r="G92" s="100" t="s">
        <v>328</v>
      </c>
      <c r="H92" s="87" t="s">
        <v>388</v>
      </c>
      <c r="I92" s="87" t="s">
        <v>148</v>
      </c>
      <c r="J92" s="87"/>
      <c r="K92" s="97">
        <v>2.6799999999999997</v>
      </c>
      <c r="L92" s="100" t="s">
        <v>150</v>
      </c>
      <c r="M92" s="101">
        <v>3.9E-2</v>
      </c>
      <c r="N92" s="101">
        <v>1.0899999999999998E-2</v>
      </c>
      <c r="O92" s="97">
        <v>593670.68999999994</v>
      </c>
      <c r="P92" s="99">
        <v>114.95</v>
      </c>
      <c r="Q92" s="97">
        <v>682.42443000000003</v>
      </c>
      <c r="R92" s="98">
        <v>1.374924158315541E-3</v>
      </c>
      <c r="S92" s="98">
        <v>1.8641774593956991E-3</v>
      </c>
      <c r="T92" s="98">
        <f>Q92/'סכום נכסי הקרן'!$C$42</f>
        <v>3.9540428815678931E-4</v>
      </c>
    </row>
    <row r="93" spans="2:20">
      <c r="B93" s="90" t="s">
        <v>475</v>
      </c>
      <c r="C93" s="87" t="s">
        <v>476</v>
      </c>
      <c r="D93" s="100" t="s">
        <v>139</v>
      </c>
      <c r="E93" s="100" t="s">
        <v>283</v>
      </c>
      <c r="F93" s="87" t="s">
        <v>472</v>
      </c>
      <c r="G93" s="100" t="s">
        <v>328</v>
      </c>
      <c r="H93" s="87" t="s">
        <v>388</v>
      </c>
      <c r="I93" s="87" t="s">
        <v>148</v>
      </c>
      <c r="J93" s="87"/>
      <c r="K93" s="97">
        <v>5.5200000000000005</v>
      </c>
      <c r="L93" s="100" t="s">
        <v>150</v>
      </c>
      <c r="M93" s="101">
        <v>0.04</v>
      </c>
      <c r="N93" s="101">
        <v>1.5700000000000002E-2</v>
      </c>
      <c r="O93" s="97">
        <v>2803989.0799999996</v>
      </c>
      <c r="P93" s="99">
        <v>112.92</v>
      </c>
      <c r="Q93" s="97">
        <v>3166.2645299999999</v>
      </c>
      <c r="R93" s="98">
        <v>5.0461216596020203E-3</v>
      </c>
      <c r="S93" s="98">
        <v>8.6492785249644658E-3</v>
      </c>
      <c r="T93" s="98">
        <f>Q93/'סכום נכסי הקרן'!$C$42</f>
        <v>1.8345688072754678E-3</v>
      </c>
    </row>
    <row r="94" spans="2:20">
      <c r="B94" s="90" t="s">
        <v>477</v>
      </c>
      <c r="C94" s="87" t="s">
        <v>478</v>
      </c>
      <c r="D94" s="100" t="s">
        <v>139</v>
      </c>
      <c r="E94" s="100" t="s">
        <v>283</v>
      </c>
      <c r="F94" s="87" t="s">
        <v>472</v>
      </c>
      <c r="G94" s="100" t="s">
        <v>328</v>
      </c>
      <c r="H94" s="87" t="s">
        <v>388</v>
      </c>
      <c r="I94" s="87" t="s">
        <v>148</v>
      </c>
      <c r="J94" s="87"/>
      <c r="K94" s="97">
        <v>7.42</v>
      </c>
      <c r="L94" s="100" t="s">
        <v>150</v>
      </c>
      <c r="M94" s="101">
        <v>0.04</v>
      </c>
      <c r="N94" s="101">
        <v>1.9300000000000001E-2</v>
      </c>
      <c r="O94" s="97">
        <v>737840</v>
      </c>
      <c r="P94" s="99">
        <v>115.85</v>
      </c>
      <c r="Q94" s="97">
        <v>854.78763000000004</v>
      </c>
      <c r="R94" s="98">
        <v>5.5719208537127612E-3</v>
      </c>
      <c r="S94" s="98">
        <v>2.3350216703353819E-3</v>
      </c>
      <c r="T94" s="98">
        <f>Q94/'סכום נכסי הקרן'!$C$42</f>
        <v>4.9527343909036049E-4</v>
      </c>
    </row>
    <row r="95" spans="2:20">
      <c r="B95" s="90" t="s">
        <v>479</v>
      </c>
      <c r="C95" s="87" t="s">
        <v>480</v>
      </c>
      <c r="D95" s="100" t="s">
        <v>139</v>
      </c>
      <c r="E95" s="100" t="s">
        <v>283</v>
      </c>
      <c r="F95" s="87" t="s">
        <v>300</v>
      </c>
      <c r="G95" s="100" t="s">
        <v>285</v>
      </c>
      <c r="H95" s="87" t="s">
        <v>481</v>
      </c>
      <c r="I95" s="87" t="s">
        <v>148</v>
      </c>
      <c r="J95" s="87"/>
      <c r="K95" s="97">
        <v>0.24000000000000005</v>
      </c>
      <c r="L95" s="100" t="s">
        <v>150</v>
      </c>
      <c r="M95" s="101">
        <v>6.5000000000000002E-2</v>
      </c>
      <c r="N95" s="101">
        <v>3.6200000000000003E-2</v>
      </c>
      <c r="O95" s="97">
        <v>562025</v>
      </c>
      <c r="P95" s="99">
        <v>129.59</v>
      </c>
      <c r="Q95" s="97">
        <v>728.32818999999995</v>
      </c>
      <c r="R95" s="98">
        <v>8.3139792899408283E-4</v>
      </c>
      <c r="S95" s="98">
        <v>1.989572669373029E-3</v>
      </c>
      <c r="T95" s="98">
        <f>Q95/'סכום נכסי הקרן'!$C$42</f>
        <v>4.2200143613186996E-4</v>
      </c>
    </row>
    <row r="96" spans="2:20">
      <c r="B96" s="90" t="s">
        <v>482</v>
      </c>
      <c r="C96" s="87" t="s">
        <v>483</v>
      </c>
      <c r="D96" s="100" t="s">
        <v>139</v>
      </c>
      <c r="E96" s="100" t="s">
        <v>283</v>
      </c>
      <c r="F96" s="87" t="s">
        <v>484</v>
      </c>
      <c r="G96" s="100" t="s">
        <v>285</v>
      </c>
      <c r="H96" s="87" t="s">
        <v>481</v>
      </c>
      <c r="I96" s="87" t="s">
        <v>146</v>
      </c>
      <c r="J96" s="87"/>
      <c r="K96" s="97">
        <v>3.55</v>
      </c>
      <c r="L96" s="100" t="s">
        <v>150</v>
      </c>
      <c r="M96" s="101">
        <v>4.1500000000000002E-2</v>
      </c>
      <c r="N96" s="101">
        <v>8.3999999999999995E-3</v>
      </c>
      <c r="O96" s="97">
        <v>106000</v>
      </c>
      <c r="P96" s="99">
        <v>116.28</v>
      </c>
      <c r="Q96" s="97">
        <v>123.2568</v>
      </c>
      <c r="R96" s="98">
        <v>3.5228235763306139E-4</v>
      </c>
      <c r="S96" s="98">
        <v>3.3670035563827013E-4</v>
      </c>
      <c r="T96" s="98">
        <f>Q96/'סכום נכסי הקרן'!$C$42</f>
        <v>7.1416357800209093E-5</v>
      </c>
    </row>
    <row r="97" spans="2:20">
      <c r="B97" s="90" t="s">
        <v>485</v>
      </c>
      <c r="C97" s="87" t="s">
        <v>486</v>
      </c>
      <c r="D97" s="100" t="s">
        <v>139</v>
      </c>
      <c r="E97" s="100" t="s">
        <v>283</v>
      </c>
      <c r="F97" s="87" t="s">
        <v>487</v>
      </c>
      <c r="G97" s="100" t="s">
        <v>328</v>
      </c>
      <c r="H97" s="87" t="s">
        <v>481</v>
      </c>
      <c r="I97" s="87" t="s">
        <v>148</v>
      </c>
      <c r="J97" s="87"/>
      <c r="K97" s="97">
        <v>4.3899999999999997</v>
      </c>
      <c r="L97" s="100" t="s">
        <v>150</v>
      </c>
      <c r="M97" s="101">
        <v>2.8500000000000001E-2</v>
      </c>
      <c r="N97" s="101">
        <v>1.5699999999999999E-2</v>
      </c>
      <c r="O97" s="97">
        <v>1104044.02</v>
      </c>
      <c r="P97" s="99">
        <v>106.33</v>
      </c>
      <c r="Q97" s="97">
        <v>1173.9299799999999</v>
      </c>
      <c r="R97" s="98">
        <v>2.123822016137453E-3</v>
      </c>
      <c r="S97" s="98">
        <v>3.2068221936674269E-3</v>
      </c>
      <c r="T97" s="98">
        <f>Q97/'סכום נכסי הקרן'!$C$42</f>
        <v>6.8018805846064721E-4</v>
      </c>
    </row>
    <row r="98" spans="2:20">
      <c r="B98" s="90" t="s">
        <v>488</v>
      </c>
      <c r="C98" s="87" t="s">
        <v>489</v>
      </c>
      <c r="D98" s="100" t="s">
        <v>139</v>
      </c>
      <c r="E98" s="100" t="s">
        <v>283</v>
      </c>
      <c r="F98" s="87" t="s">
        <v>487</v>
      </c>
      <c r="G98" s="100" t="s">
        <v>328</v>
      </c>
      <c r="H98" s="87" t="s">
        <v>481</v>
      </c>
      <c r="I98" s="87" t="s">
        <v>148</v>
      </c>
      <c r="J98" s="87"/>
      <c r="K98" s="97">
        <v>1.4699999999999998</v>
      </c>
      <c r="L98" s="100" t="s">
        <v>150</v>
      </c>
      <c r="M98" s="101">
        <v>4.8499999999999995E-2</v>
      </c>
      <c r="N98" s="101">
        <v>1.1399999999999999E-2</v>
      </c>
      <c r="O98" s="97">
        <v>57821</v>
      </c>
      <c r="P98" s="99">
        <v>126.87</v>
      </c>
      <c r="Q98" s="97">
        <v>73.357510000000005</v>
      </c>
      <c r="R98" s="98">
        <v>1.5390289787836441E-4</v>
      </c>
      <c r="S98" s="98">
        <v>2.0039056429939735E-4</v>
      </c>
      <c r="T98" s="98">
        <f>Q98/'סכום נכסי הקרן'!$C$42</f>
        <v>4.2504155401506589E-5</v>
      </c>
    </row>
    <row r="99" spans="2:20">
      <c r="B99" s="90" t="s">
        <v>490</v>
      </c>
      <c r="C99" s="87" t="s">
        <v>491</v>
      </c>
      <c r="D99" s="100" t="s">
        <v>139</v>
      </c>
      <c r="E99" s="100" t="s">
        <v>283</v>
      </c>
      <c r="F99" s="87" t="s">
        <v>487</v>
      </c>
      <c r="G99" s="100" t="s">
        <v>328</v>
      </c>
      <c r="H99" s="87" t="s">
        <v>481</v>
      </c>
      <c r="I99" s="87" t="s">
        <v>148</v>
      </c>
      <c r="J99" s="87"/>
      <c r="K99" s="97">
        <v>2.82</v>
      </c>
      <c r="L99" s="100" t="s">
        <v>150</v>
      </c>
      <c r="M99" s="101">
        <v>3.7699999999999997E-2</v>
      </c>
      <c r="N99" s="101">
        <v>1.0500000000000001E-2</v>
      </c>
      <c r="O99" s="97">
        <v>1910534.86</v>
      </c>
      <c r="P99" s="99">
        <v>117.52</v>
      </c>
      <c r="Q99" s="97">
        <v>2245.2605600000002</v>
      </c>
      <c r="R99" s="98">
        <v>4.7128742800932209E-3</v>
      </c>
      <c r="S99" s="98">
        <v>6.1333738102285771E-3</v>
      </c>
      <c r="T99" s="98">
        <f>Q99/'סכום נכסי הקרן'!$C$42</f>
        <v>1.300928885932929E-3</v>
      </c>
    </row>
    <row r="100" spans="2:20">
      <c r="B100" s="90" t="s">
        <v>492</v>
      </c>
      <c r="C100" s="87" t="s">
        <v>493</v>
      </c>
      <c r="D100" s="100" t="s">
        <v>139</v>
      </c>
      <c r="E100" s="100" t="s">
        <v>283</v>
      </c>
      <c r="F100" s="87" t="s">
        <v>420</v>
      </c>
      <c r="G100" s="100" t="s">
        <v>285</v>
      </c>
      <c r="H100" s="87" t="s">
        <v>481</v>
      </c>
      <c r="I100" s="87" t="s">
        <v>148</v>
      </c>
      <c r="J100" s="87"/>
      <c r="K100" s="97">
        <v>3.2099999999999995</v>
      </c>
      <c r="L100" s="100" t="s">
        <v>150</v>
      </c>
      <c r="M100" s="101">
        <v>6.4000000000000001E-2</v>
      </c>
      <c r="N100" s="101">
        <v>1.2099999999999998E-2</v>
      </c>
      <c r="O100" s="97">
        <v>6728160</v>
      </c>
      <c r="P100" s="99">
        <v>133.91999999999999</v>
      </c>
      <c r="Q100" s="97">
        <v>9010.352350000001</v>
      </c>
      <c r="R100" s="98">
        <v>5.3740134131482079E-3</v>
      </c>
      <c r="S100" s="98">
        <v>2.461356161015963E-2</v>
      </c>
      <c r="T100" s="98">
        <f>Q100/'סכום נכסי הקרן'!$C$42</f>
        <v>5.2206981467436677E-3</v>
      </c>
    </row>
    <row r="101" spans="2:20">
      <c r="B101" s="90" t="s">
        <v>494</v>
      </c>
      <c r="C101" s="87" t="s">
        <v>495</v>
      </c>
      <c r="D101" s="100" t="s">
        <v>139</v>
      </c>
      <c r="E101" s="100" t="s">
        <v>283</v>
      </c>
      <c r="F101" s="87" t="s">
        <v>496</v>
      </c>
      <c r="G101" s="100" t="s">
        <v>328</v>
      </c>
      <c r="H101" s="87" t="s">
        <v>481</v>
      </c>
      <c r="I101" s="87" t="s">
        <v>146</v>
      </c>
      <c r="J101" s="87"/>
      <c r="K101" s="97">
        <v>7.3199999999999994</v>
      </c>
      <c r="L101" s="100" t="s">
        <v>150</v>
      </c>
      <c r="M101" s="101">
        <v>1.5800000000000002E-2</v>
      </c>
      <c r="N101" s="101">
        <v>1.7600000000000001E-2</v>
      </c>
      <c r="O101" s="97">
        <v>520758</v>
      </c>
      <c r="P101" s="99">
        <v>99.07</v>
      </c>
      <c r="Q101" s="97">
        <v>515.91496999999993</v>
      </c>
      <c r="R101" s="98">
        <v>1.6502661934338953E-3</v>
      </c>
      <c r="S101" s="98">
        <v>1.4093238983821374E-3</v>
      </c>
      <c r="T101" s="98">
        <f>Q101/'סכום נכסי הקרן'!$C$42</f>
        <v>2.9892685914289623E-4</v>
      </c>
    </row>
    <row r="102" spans="2:20">
      <c r="B102" s="90" t="s">
        <v>497</v>
      </c>
      <c r="C102" s="87" t="s">
        <v>498</v>
      </c>
      <c r="D102" s="100" t="s">
        <v>139</v>
      </c>
      <c r="E102" s="100" t="s">
        <v>283</v>
      </c>
      <c r="F102" s="87" t="s">
        <v>289</v>
      </c>
      <c r="G102" s="100" t="s">
        <v>285</v>
      </c>
      <c r="H102" s="87" t="s">
        <v>481</v>
      </c>
      <c r="I102" s="87" t="s">
        <v>148</v>
      </c>
      <c r="J102" s="87"/>
      <c r="K102" s="97">
        <v>4.7600000000000007</v>
      </c>
      <c r="L102" s="100" t="s">
        <v>150</v>
      </c>
      <c r="M102" s="101">
        <v>4.4999999999999998E-2</v>
      </c>
      <c r="N102" s="101">
        <v>1.61E-2</v>
      </c>
      <c r="O102" s="97">
        <v>3639650</v>
      </c>
      <c r="P102" s="99">
        <v>136.91</v>
      </c>
      <c r="Q102" s="97">
        <v>5031.9772699999994</v>
      </c>
      <c r="R102" s="98">
        <v>2.1384744828275154E-3</v>
      </c>
      <c r="S102" s="98">
        <v>1.3745842309492795E-2</v>
      </c>
      <c r="T102" s="98">
        <f>Q102/'סכום נכסי הקרן'!$C$42</f>
        <v>2.9155834741518465E-3</v>
      </c>
    </row>
    <row r="103" spans="2:20">
      <c r="B103" s="90" t="s">
        <v>499</v>
      </c>
      <c r="C103" s="87" t="s">
        <v>500</v>
      </c>
      <c r="D103" s="100" t="s">
        <v>139</v>
      </c>
      <c r="E103" s="100" t="s">
        <v>283</v>
      </c>
      <c r="F103" s="87" t="s">
        <v>501</v>
      </c>
      <c r="G103" s="100" t="s">
        <v>328</v>
      </c>
      <c r="H103" s="87" t="s">
        <v>481</v>
      </c>
      <c r="I103" s="87" t="s">
        <v>146</v>
      </c>
      <c r="J103" s="87"/>
      <c r="K103" s="97">
        <v>3.5300000000000002</v>
      </c>
      <c r="L103" s="100" t="s">
        <v>150</v>
      </c>
      <c r="M103" s="101">
        <v>4.9500000000000002E-2</v>
      </c>
      <c r="N103" s="101">
        <v>1.7500000000000002E-2</v>
      </c>
      <c r="O103" s="97">
        <v>1109270.7</v>
      </c>
      <c r="P103" s="99">
        <v>113.86</v>
      </c>
      <c r="Q103" s="97">
        <v>1263.0156600000003</v>
      </c>
      <c r="R103" s="98">
        <v>1.1390427721704364E-3</v>
      </c>
      <c r="S103" s="98">
        <v>3.4501773687026158E-3</v>
      </c>
      <c r="T103" s="98">
        <f>Q103/'סכום נכסי הקרן'!$C$42</f>
        <v>7.3180529010835312E-4</v>
      </c>
    </row>
    <row r="104" spans="2:20">
      <c r="B104" s="90" t="s">
        <v>502</v>
      </c>
      <c r="C104" s="87" t="s">
        <v>503</v>
      </c>
      <c r="D104" s="100" t="s">
        <v>139</v>
      </c>
      <c r="E104" s="100" t="s">
        <v>283</v>
      </c>
      <c r="F104" s="87" t="s">
        <v>504</v>
      </c>
      <c r="G104" s="100" t="s">
        <v>328</v>
      </c>
      <c r="H104" s="87" t="s">
        <v>481</v>
      </c>
      <c r="I104" s="87" t="s">
        <v>146</v>
      </c>
      <c r="J104" s="87"/>
      <c r="K104" s="97">
        <v>7.54</v>
      </c>
      <c r="L104" s="100" t="s">
        <v>150</v>
      </c>
      <c r="M104" s="101">
        <v>1.9599999999999999E-2</v>
      </c>
      <c r="N104" s="101">
        <v>2.1199999999999997E-2</v>
      </c>
      <c r="O104" s="97">
        <v>837000</v>
      </c>
      <c r="P104" s="99">
        <v>98.85</v>
      </c>
      <c r="Q104" s="97">
        <v>827.37453000000005</v>
      </c>
      <c r="R104" s="98">
        <v>3.3847584770608811E-3</v>
      </c>
      <c r="S104" s="98">
        <v>2.2601373595375397E-3</v>
      </c>
      <c r="T104" s="98">
        <f>Q104/'סכום נכסי הקרן'!$C$42</f>
        <v>4.7938998472506049E-4</v>
      </c>
    </row>
    <row r="105" spans="2:20">
      <c r="B105" s="90" t="s">
        <v>505</v>
      </c>
      <c r="C105" s="87" t="s">
        <v>506</v>
      </c>
      <c r="D105" s="100" t="s">
        <v>139</v>
      </c>
      <c r="E105" s="100" t="s">
        <v>283</v>
      </c>
      <c r="F105" s="87" t="s">
        <v>504</v>
      </c>
      <c r="G105" s="100" t="s">
        <v>328</v>
      </c>
      <c r="H105" s="87" t="s">
        <v>481</v>
      </c>
      <c r="I105" s="87" t="s">
        <v>146</v>
      </c>
      <c r="J105" s="87"/>
      <c r="K105" s="97">
        <v>5.43</v>
      </c>
      <c r="L105" s="100" t="s">
        <v>150</v>
      </c>
      <c r="M105" s="101">
        <v>2.75E-2</v>
      </c>
      <c r="N105" s="101">
        <v>1.7000000000000001E-2</v>
      </c>
      <c r="O105" s="97">
        <v>485000</v>
      </c>
      <c r="P105" s="99">
        <v>105.23</v>
      </c>
      <c r="Q105" s="97">
        <v>510.36552</v>
      </c>
      <c r="R105" s="98">
        <v>9.5195385456881628E-4</v>
      </c>
      <c r="S105" s="98">
        <v>1.3941644768443661E-3</v>
      </c>
      <c r="T105" s="98">
        <f>Q105/'סכום נכסי הקרן'!$C$42</f>
        <v>2.9571144622616983E-4</v>
      </c>
    </row>
    <row r="106" spans="2:20">
      <c r="B106" s="90" t="s">
        <v>507</v>
      </c>
      <c r="C106" s="87" t="s">
        <v>508</v>
      </c>
      <c r="D106" s="100" t="s">
        <v>139</v>
      </c>
      <c r="E106" s="100" t="s">
        <v>283</v>
      </c>
      <c r="F106" s="87" t="s">
        <v>509</v>
      </c>
      <c r="G106" s="100" t="s">
        <v>348</v>
      </c>
      <c r="H106" s="87" t="s">
        <v>481</v>
      </c>
      <c r="I106" s="87" t="s">
        <v>148</v>
      </c>
      <c r="J106" s="87"/>
      <c r="K106" s="97">
        <v>0.75000000000000022</v>
      </c>
      <c r="L106" s="100" t="s">
        <v>150</v>
      </c>
      <c r="M106" s="101">
        <v>5.1900000000000002E-2</v>
      </c>
      <c r="N106" s="101">
        <v>1.6400000000000005E-2</v>
      </c>
      <c r="O106" s="97">
        <v>455092.3299999999</v>
      </c>
      <c r="P106" s="99">
        <v>121.04</v>
      </c>
      <c r="Q106" s="97">
        <v>550.84372999999994</v>
      </c>
      <c r="R106" s="98">
        <v>1.5189920699934501E-3</v>
      </c>
      <c r="S106" s="98">
        <v>1.504738722667725E-3</v>
      </c>
      <c r="T106" s="98">
        <f>Q106/'סכום נכסי הקרן'!$C$42</f>
        <v>3.1916497031954236E-4</v>
      </c>
    </row>
    <row r="107" spans="2:20">
      <c r="B107" s="90" t="s">
        <v>510</v>
      </c>
      <c r="C107" s="87" t="s">
        <v>511</v>
      </c>
      <c r="D107" s="100" t="s">
        <v>139</v>
      </c>
      <c r="E107" s="100" t="s">
        <v>283</v>
      </c>
      <c r="F107" s="87" t="s">
        <v>509</v>
      </c>
      <c r="G107" s="100" t="s">
        <v>348</v>
      </c>
      <c r="H107" s="87" t="s">
        <v>481</v>
      </c>
      <c r="I107" s="87" t="s">
        <v>148</v>
      </c>
      <c r="J107" s="87"/>
      <c r="K107" s="97">
        <v>1.9800000000000002</v>
      </c>
      <c r="L107" s="100" t="s">
        <v>150</v>
      </c>
      <c r="M107" s="101">
        <v>4.5999999999999999E-2</v>
      </c>
      <c r="N107" s="101">
        <v>1.6E-2</v>
      </c>
      <c r="O107" s="97">
        <v>111908</v>
      </c>
      <c r="P107" s="99">
        <v>109.65</v>
      </c>
      <c r="Q107" s="97">
        <v>122.70711999999999</v>
      </c>
      <c r="R107" s="98">
        <v>1.5655803984879728E-4</v>
      </c>
      <c r="S107" s="98">
        <v>3.3519879587453098E-4</v>
      </c>
      <c r="T107" s="98">
        <f>Q107/'סכום נכסי הקרן'!$C$42</f>
        <v>7.1097867107966403E-5</v>
      </c>
    </row>
    <row r="108" spans="2:20">
      <c r="B108" s="90" t="s">
        <v>512</v>
      </c>
      <c r="C108" s="87" t="s">
        <v>513</v>
      </c>
      <c r="D108" s="100" t="s">
        <v>139</v>
      </c>
      <c r="E108" s="100" t="s">
        <v>283</v>
      </c>
      <c r="F108" s="87" t="s">
        <v>509</v>
      </c>
      <c r="G108" s="100" t="s">
        <v>348</v>
      </c>
      <c r="H108" s="87" t="s">
        <v>481</v>
      </c>
      <c r="I108" s="87" t="s">
        <v>148</v>
      </c>
      <c r="J108" s="87"/>
      <c r="K108" s="97">
        <v>4.7399999999999993</v>
      </c>
      <c r="L108" s="100" t="s">
        <v>150</v>
      </c>
      <c r="M108" s="101">
        <v>1.9799999999999998E-2</v>
      </c>
      <c r="N108" s="101">
        <v>1.89E-2</v>
      </c>
      <c r="O108" s="97">
        <v>3934111</v>
      </c>
      <c r="P108" s="99">
        <v>100.11</v>
      </c>
      <c r="Q108" s="97">
        <v>3938.4385200000002</v>
      </c>
      <c r="R108" s="98">
        <v>4.1428105194263121E-3</v>
      </c>
      <c r="S108" s="98">
        <v>1.0758624679072168E-2</v>
      </c>
      <c r="T108" s="98">
        <f>Q108/'סכום נכסי הקרן'!$C$42</f>
        <v>2.2819749865195752E-3</v>
      </c>
    </row>
    <row r="109" spans="2:20">
      <c r="B109" s="90" t="s">
        <v>514</v>
      </c>
      <c r="C109" s="87" t="s">
        <v>515</v>
      </c>
      <c r="D109" s="100" t="s">
        <v>139</v>
      </c>
      <c r="E109" s="100" t="s">
        <v>283</v>
      </c>
      <c r="F109" s="87" t="s">
        <v>383</v>
      </c>
      <c r="G109" s="100" t="s">
        <v>364</v>
      </c>
      <c r="H109" s="87" t="s">
        <v>481</v>
      </c>
      <c r="I109" s="87" t="s">
        <v>148</v>
      </c>
      <c r="J109" s="87"/>
      <c r="K109" s="97">
        <v>1.4500000000000002</v>
      </c>
      <c r="L109" s="100" t="s">
        <v>150</v>
      </c>
      <c r="M109" s="101">
        <v>4.4999999999999998E-2</v>
      </c>
      <c r="N109" s="101">
        <v>1.3500000000000002E-2</v>
      </c>
      <c r="O109" s="97">
        <v>40057</v>
      </c>
      <c r="P109" s="99">
        <v>128.55000000000001</v>
      </c>
      <c r="Q109" s="97">
        <v>51.493269999999995</v>
      </c>
      <c r="R109" s="98">
        <v>2.5596222098068339E-4</v>
      </c>
      <c r="S109" s="98">
        <v>1.4066406333749915E-4</v>
      </c>
      <c r="T109" s="98">
        <f>Q109/'סכום נכסי הקרן'!$C$42</f>
        <v>2.9835772100385313E-5</v>
      </c>
    </row>
    <row r="110" spans="2:20">
      <c r="B110" s="90" t="s">
        <v>516</v>
      </c>
      <c r="C110" s="87" t="s">
        <v>517</v>
      </c>
      <c r="D110" s="100" t="s">
        <v>139</v>
      </c>
      <c r="E110" s="100" t="s">
        <v>283</v>
      </c>
      <c r="F110" s="87" t="s">
        <v>518</v>
      </c>
      <c r="G110" s="100" t="s">
        <v>348</v>
      </c>
      <c r="H110" s="87" t="s">
        <v>481</v>
      </c>
      <c r="I110" s="87" t="s">
        <v>148</v>
      </c>
      <c r="J110" s="87"/>
      <c r="K110" s="97">
        <v>1.2300000000000002</v>
      </c>
      <c r="L110" s="100" t="s">
        <v>150</v>
      </c>
      <c r="M110" s="101">
        <v>3.3500000000000002E-2</v>
      </c>
      <c r="N110" s="101">
        <v>1.3500000000000002E-2</v>
      </c>
      <c r="O110" s="97">
        <v>1282321</v>
      </c>
      <c r="P110" s="99">
        <v>111.86</v>
      </c>
      <c r="Q110" s="97">
        <v>1434.4042400000001</v>
      </c>
      <c r="R110" s="98">
        <v>2.1757127283942822E-3</v>
      </c>
      <c r="S110" s="98">
        <v>3.918359212124951E-3</v>
      </c>
      <c r="T110" s="98">
        <f>Q110/'סכום נכסי הקרן'!$C$42</f>
        <v>8.3110973539777925E-4</v>
      </c>
    </row>
    <row r="111" spans="2:20">
      <c r="B111" s="90" t="s">
        <v>519</v>
      </c>
      <c r="C111" s="87" t="s">
        <v>520</v>
      </c>
      <c r="D111" s="100" t="s">
        <v>139</v>
      </c>
      <c r="E111" s="100" t="s">
        <v>283</v>
      </c>
      <c r="F111" s="87" t="s">
        <v>518</v>
      </c>
      <c r="G111" s="100" t="s">
        <v>348</v>
      </c>
      <c r="H111" s="87" t="s">
        <v>481</v>
      </c>
      <c r="I111" s="87" t="s">
        <v>148</v>
      </c>
      <c r="J111" s="87"/>
      <c r="K111" s="97">
        <v>0.16999999999999998</v>
      </c>
      <c r="L111" s="100" t="s">
        <v>150</v>
      </c>
      <c r="M111" s="101">
        <v>3.4000000000000002E-2</v>
      </c>
      <c r="N111" s="101">
        <v>2.8500000000000001E-2</v>
      </c>
      <c r="O111" s="97">
        <v>4504.5</v>
      </c>
      <c r="P111" s="99">
        <v>108.98</v>
      </c>
      <c r="Q111" s="97">
        <v>4.9090100000000003</v>
      </c>
      <c r="R111" s="98">
        <v>6.5377007409394178E-5</v>
      </c>
      <c r="S111" s="98">
        <v>1.3409932862380206E-5</v>
      </c>
      <c r="T111" s="98">
        <f>Q111/'סכום נכסי הקרן'!$C$42</f>
        <v>2.8443348732467862E-6</v>
      </c>
    </row>
    <row r="112" spans="2:20">
      <c r="B112" s="90" t="s">
        <v>521</v>
      </c>
      <c r="C112" s="87" t="s">
        <v>522</v>
      </c>
      <c r="D112" s="100" t="s">
        <v>139</v>
      </c>
      <c r="E112" s="100" t="s">
        <v>283</v>
      </c>
      <c r="F112" s="87" t="s">
        <v>484</v>
      </c>
      <c r="G112" s="100" t="s">
        <v>285</v>
      </c>
      <c r="H112" s="87" t="s">
        <v>523</v>
      </c>
      <c r="I112" s="87" t="s">
        <v>146</v>
      </c>
      <c r="J112" s="87"/>
      <c r="K112" s="97">
        <v>3.61</v>
      </c>
      <c r="L112" s="100" t="s">
        <v>150</v>
      </c>
      <c r="M112" s="101">
        <v>5.2999999999999999E-2</v>
      </c>
      <c r="N112" s="101">
        <v>1.43E-2</v>
      </c>
      <c r="O112" s="97">
        <v>1040000</v>
      </c>
      <c r="P112" s="99">
        <v>124.43</v>
      </c>
      <c r="Q112" s="97">
        <v>1294.0719999999999</v>
      </c>
      <c r="R112" s="98">
        <v>3.9999076944378211E-3</v>
      </c>
      <c r="S112" s="98">
        <v>3.5350139109690294E-3</v>
      </c>
      <c r="T112" s="98">
        <f>Q112/'סכום נכסי הקרן'!$C$42</f>
        <v>7.4979967816162819E-4</v>
      </c>
    </row>
    <row r="113" spans="2:20">
      <c r="B113" s="90" t="s">
        <v>524</v>
      </c>
      <c r="C113" s="87" t="s">
        <v>525</v>
      </c>
      <c r="D113" s="100" t="s">
        <v>139</v>
      </c>
      <c r="E113" s="100" t="s">
        <v>283</v>
      </c>
      <c r="F113" s="87" t="s">
        <v>526</v>
      </c>
      <c r="G113" s="100" t="s">
        <v>328</v>
      </c>
      <c r="H113" s="87" t="s">
        <v>523</v>
      </c>
      <c r="I113" s="87" t="s">
        <v>146</v>
      </c>
      <c r="J113" s="87"/>
      <c r="K113" s="97">
        <v>2.6</v>
      </c>
      <c r="L113" s="100" t="s">
        <v>150</v>
      </c>
      <c r="M113" s="101">
        <v>5.3499999999999999E-2</v>
      </c>
      <c r="N113" s="101">
        <v>1.7300000000000003E-2</v>
      </c>
      <c r="O113" s="97">
        <v>998208.25</v>
      </c>
      <c r="P113" s="99">
        <v>111.92</v>
      </c>
      <c r="Q113" s="97">
        <v>1117.1946799999998</v>
      </c>
      <c r="R113" s="98">
        <v>2.8325377350526485E-3</v>
      </c>
      <c r="S113" s="98">
        <v>3.0518384873952868E-3</v>
      </c>
      <c r="T113" s="98">
        <f>Q113/'סכום נכסי הקרן'!$C$42</f>
        <v>6.4731499600322333E-4</v>
      </c>
    </row>
    <row r="114" spans="2:20">
      <c r="B114" s="90" t="s">
        <v>527</v>
      </c>
      <c r="C114" s="87" t="s">
        <v>528</v>
      </c>
      <c r="D114" s="100" t="s">
        <v>139</v>
      </c>
      <c r="E114" s="100" t="s">
        <v>283</v>
      </c>
      <c r="F114" s="87" t="s">
        <v>529</v>
      </c>
      <c r="G114" s="100" t="s">
        <v>328</v>
      </c>
      <c r="H114" s="87" t="s">
        <v>523</v>
      </c>
      <c r="I114" s="87" t="s">
        <v>148</v>
      </c>
      <c r="J114" s="87"/>
      <c r="K114" s="97">
        <v>2.39</v>
      </c>
      <c r="L114" s="100" t="s">
        <v>150</v>
      </c>
      <c r="M114" s="101">
        <v>4.2500000000000003E-2</v>
      </c>
      <c r="N114" s="101">
        <v>1.6E-2</v>
      </c>
      <c r="O114" s="97">
        <v>29654.95</v>
      </c>
      <c r="P114" s="99">
        <v>114.63</v>
      </c>
      <c r="Q114" s="97">
        <v>33.993459999999999</v>
      </c>
      <c r="R114" s="98">
        <v>1.1557826773354299E-4</v>
      </c>
      <c r="S114" s="98">
        <v>9.2859867134107899E-5</v>
      </c>
      <c r="T114" s="98">
        <f>Q114/'סכום נכסי הקרן'!$C$42</f>
        <v>1.9696187976866961E-5</v>
      </c>
    </row>
    <row r="115" spans="2:20">
      <c r="B115" s="90" t="s">
        <v>530</v>
      </c>
      <c r="C115" s="87" t="s">
        <v>531</v>
      </c>
      <c r="D115" s="100" t="s">
        <v>139</v>
      </c>
      <c r="E115" s="100" t="s">
        <v>283</v>
      </c>
      <c r="F115" s="87" t="s">
        <v>529</v>
      </c>
      <c r="G115" s="100" t="s">
        <v>328</v>
      </c>
      <c r="H115" s="87" t="s">
        <v>523</v>
      </c>
      <c r="I115" s="87" t="s">
        <v>148</v>
      </c>
      <c r="J115" s="87"/>
      <c r="K115" s="97">
        <v>2.9699999999999993</v>
      </c>
      <c r="L115" s="100" t="s">
        <v>150</v>
      </c>
      <c r="M115" s="101">
        <v>4.5999999999999999E-2</v>
      </c>
      <c r="N115" s="101">
        <v>1.7099999999999997E-2</v>
      </c>
      <c r="O115" s="97">
        <v>2055939</v>
      </c>
      <c r="P115" s="99">
        <v>110.8</v>
      </c>
      <c r="Q115" s="97">
        <v>2277.9804000000004</v>
      </c>
      <c r="R115" s="98">
        <v>4.0312529411764709E-3</v>
      </c>
      <c r="S115" s="98">
        <v>6.2227545321394762E-3</v>
      </c>
      <c r="T115" s="98">
        <f>Q115/'סכום נכסי הקרן'!$C$42</f>
        <v>1.3198871243474068E-3</v>
      </c>
    </row>
    <row r="116" spans="2:20">
      <c r="B116" s="90" t="s">
        <v>532</v>
      </c>
      <c r="C116" s="87" t="s">
        <v>533</v>
      </c>
      <c r="D116" s="100" t="s">
        <v>139</v>
      </c>
      <c r="E116" s="100" t="s">
        <v>283</v>
      </c>
      <c r="F116" s="87" t="s">
        <v>529</v>
      </c>
      <c r="G116" s="100" t="s">
        <v>328</v>
      </c>
      <c r="H116" s="87" t="s">
        <v>523</v>
      </c>
      <c r="I116" s="87" t="s">
        <v>148</v>
      </c>
      <c r="J116" s="87"/>
      <c r="K116" s="97">
        <v>6.839999999999999</v>
      </c>
      <c r="L116" s="100" t="s">
        <v>150</v>
      </c>
      <c r="M116" s="101">
        <v>3.0600000000000002E-2</v>
      </c>
      <c r="N116" s="101">
        <v>3.1800000000000002E-2</v>
      </c>
      <c r="O116" s="97">
        <v>583000</v>
      </c>
      <c r="P116" s="99">
        <v>99.38</v>
      </c>
      <c r="Q116" s="97">
        <v>579.38539000000003</v>
      </c>
      <c r="R116" s="98">
        <v>4.7202655655412514E-3</v>
      </c>
      <c r="S116" s="98">
        <v>1.5827059185750227E-3</v>
      </c>
      <c r="T116" s="98">
        <f>Q116/'סכום נכסי הקרן'!$C$42</f>
        <v>3.3570232487338379E-4</v>
      </c>
    </row>
    <row r="117" spans="2:20">
      <c r="B117" s="90" t="s">
        <v>534</v>
      </c>
      <c r="C117" s="87" t="s">
        <v>535</v>
      </c>
      <c r="D117" s="100" t="s">
        <v>139</v>
      </c>
      <c r="E117" s="100" t="s">
        <v>283</v>
      </c>
      <c r="F117" s="87" t="s">
        <v>536</v>
      </c>
      <c r="G117" s="100" t="s">
        <v>328</v>
      </c>
      <c r="H117" s="87" t="s">
        <v>523</v>
      </c>
      <c r="I117" s="87" t="s">
        <v>146</v>
      </c>
      <c r="J117" s="87"/>
      <c r="K117" s="97">
        <v>2.0599999999999996</v>
      </c>
      <c r="L117" s="100" t="s">
        <v>150</v>
      </c>
      <c r="M117" s="101">
        <v>4.4500000000000005E-2</v>
      </c>
      <c r="N117" s="101">
        <v>1.5100000000000001E-2</v>
      </c>
      <c r="O117" s="97">
        <v>384250.11</v>
      </c>
      <c r="P117" s="99">
        <v>109.43</v>
      </c>
      <c r="Q117" s="97">
        <v>420.48490000000004</v>
      </c>
      <c r="R117" s="98">
        <v>3.6214048119366142E-3</v>
      </c>
      <c r="S117" s="98">
        <v>1.1486377657907918E-3</v>
      </c>
      <c r="T117" s="98">
        <f>Q117/'סכום נכסי הקרן'!$C$42</f>
        <v>2.4363361752037326E-4</v>
      </c>
    </row>
    <row r="118" spans="2:20">
      <c r="B118" s="90" t="s">
        <v>537</v>
      </c>
      <c r="C118" s="87" t="s">
        <v>538</v>
      </c>
      <c r="D118" s="100" t="s">
        <v>139</v>
      </c>
      <c r="E118" s="100" t="s">
        <v>283</v>
      </c>
      <c r="F118" s="87" t="s">
        <v>536</v>
      </c>
      <c r="G118" s="100" t="s">
        <v>328</v>
      </c>
      <c r="H118" s="87" t="s">
        <v>523</v>
      </c>
      <c r="I118" s="87" t="s">
        <v>146</v>
      </c>
      <c r="J118" s="87"/>
      <c r="K118" s="97">
        <v>4.589999999999999</v>
      </c>
      <c r="L118" s="100" t="s">
        <v>150</v>
      </c>
      <c r="M118" s="101">
        <v>3.2500000000000001E-2</v>
      </c>
      <c r="N118" s="101">
        <v>2.2599999999999995E-2</v>
      </c>
      <c r="O118" s="97">
        <v>634500</v>
      </c>
      <c r="P118" s="99">
        <v>103.98</v>
      </c>
      <c r="Q118" s="97">
        <v>659.75311000000011</v>
      </c>
      <c r="R118" s="98">
        <v>4.5504715063028871E-3</v>
      </c>
      <c r="S118" s="98">
        <v>1.8022462596015375E-3</v>
      </c>
      <c r="T118" s="98">
        <f>Q118/'סכום נכסי הקרן'!$C$42</f>
        <v>3.8226827374684979E-4</v>
      </c>
    </row>
    <row r="119" spans="2:20">
      <c r="B119" s="90" t="s">
        <v>539</v>
      </c>
      <c r="C119" s="87" t="s">
        <v>540</v>
      </c>
      <c r="D119" s="100" t="s">
        <v>139</v>
      </c>
      <c r="E119" s="100" t="s">
        <v>283</v>
      </c>
      <c r="F119" s="87" t="s">
        <v>541</v>
      </c>
      <c r="G119" s="100" t="s">
        <v>371</v>
      </c>
      <c r="H119" s="87" t="s">
        <v>523</v>
      </c>
      <c r="I119" s="87" t="s">
        <v>148</v>
      </c>
      <c r="J119" s="87"/>
      <c r="K119" s="97">
        <v>0.47</v>
      </c>
      <c r="L119" s="100" t="s">
        <v>150</v>
      </c>
      <c r="M119" s="101">
        <v>5.1500000000000004E-2</v>
      </c>
      <c r="N119" s="101">
        <v>3.8100000000000002E-2</v>
      </c>
      <c r="O119" s="97">
        <v>135566.67000000001</v>
      </c>
      <c r="P119" s="99">
        <v>121.22</v>
      </c>
      <c r="Q119" s="97">
        <v>164.33391</v>
      </c>
      <c r="R119" s="98">
        <v>1.7725297272121274E-3</v>
      </c>
      <c r="S119" s="98">
        <v>4.4891061540156387E-4</v>
      </c>
      <c r="T119" s="98">
        <f>Q119/'סכום נכסי הקרן'!$C$42</f>
        <v>9.5216891200058416E-5</v>
      </c>
    </row>
    <row r="120" spans="2:20">
      <c r="B120" s="90" t="s">
        <v>542</v>
      </c>
      <c r="C120" s="87" t="s">
        <v>543</v>
      </c>
      <c r="D120" s="100" t="s">
        <v>139</v>
      </c>
      <c r="E120" s="100" t="s">
        <v>283</v>
      </c>
      <c r="F120" s="87" t="s">
        <v>544</v>
      </c>
      <c r="G120" s="100" t="s">
        <v>328</v>
      </c>
      <c r="H120" s="87" t="s">
        <v>523</v>
      </c>
      <c r="I120" s="87" t="s">
        <v>146</v>
      </c>
      <c r="J120" s="87"/>
      <c r="K120" s="97">
        <v>0.16999999999999998</v>
      </c>
      <c r="L120" s="100" t="s">
        <v>150</v>
      </c>
      <c r="M120" s="101">
        <v>6.5000000000000002E-2</v>
      </c>
      <c r="N120" s="101">
        <v>2.3700000000000002E-2</v>
      </c>
      <c r="O120" s="97">
        <v>87928.2</v>
      </c>
      <c r="P120" s="99">
        <v>110.72</v>
      </c>
      <c r="Q120" s="97">
        <v>97.354100000000003</v>
      </c>
      <c r="R120" s="98">
        <v>1.0246177822426478E-3</v>
      </c>
      <c r="S120" s="98">
        <v>2.6594200151913499E-4</v>
      </c>
      <c r="T120" s="98">
        <f>Q120/'סכום נכסי הקרן'!$C$42</f>
        <v>5.6408045957037146E-5</v>
      </c>
    </row>
    <row r="121" spans="2:20">
      <c r="B121" s="90" t="s">
        <v>545</v>
      </c>
      <c r="C121" s="87" t="s">
        <v>546</v>
      </c>
      <c r="D121" s="100" t="s">
        <v>139</v>
      </c>
      <c r="E121" s="100" t="s">
        <v>283</v>
      </c>
      <c r="F121" s="87" t="s">
        <v>544</v>
      </c>
      <c r="G121" s="100" t="s">
        <v>328</v>
      </c>
      <c r="H121" s="87" t="s">
        <v>523</v>
      </c>
      <c r="I121" s="87" t="s">
        <v>146</v>
      </c>
      <c r="J121" s="87"/>
      <c r="K121" s="97">
        <v>2.6399999999999997</v>
      </c>
      <c r="L121" s="100" t="s">
        <v>150</v>
      </c>
      <c r="M121" s="101">
        <v>4.5999999999999999E-2</v>
      </c>
      <c r="N121" s="101">
        <v>2.35E-2</v>
      </c>
      <c r="O121" s="97">
        <v>766584.35</v>
      </c>
      <c r="P121" s="99">
        <v>127.75</v>
      </c>
      <c r="Q121" s="97">
        <v>979.31151</v>
      </c>
      <c r="R121" s="98">
        <v>1.5965253525862643E-3</v>
      </c>
      <c r="S121" s="98">
        <v>2.6751833058918564E-3</v>
      </c>
      <c r="T121" s="98">
        <f>Q121/'סכום נכסי הקרן'!$C$42</f>
        <v>5.6742395710437921E-4</v>
      </c>
    </row>
    <row r="122" spans="2:20">
      <c r="B122" s="90" t="s">
        <v>547</v>
      </c>
      <c r="C122" s="87" t="s">
        <v>548</v>
      </c>
      <c r="D122" s="100" t="s">
        <v>139</v>
      </c>
      <c r="E122" s="100" t="s">
        <v>283</v>
      </c>
      <c r="F122" s="87" t="s">
        <v>549</v>
      </c>
      <c r="G122" s="100" t="s">
        <v>328</v>
      </c>
      <c r="H122" s="87" t="s">
        <v>523</v>
      </c>
      <c r="I122" s="87" t="s">
        <v>148</v>
      </c>
      <c r="J122" s="87"/>
      <c r="K122" s="97">
        <v>2.16</v>
      </c>
      <c r="L122" s="100" t="s">
        <v>150</v>
      </c>
      <c r="M122" s="101">
        <v>5.4000000000000006E-2</v>
      </c>
      <c r="N122" s="101">
        <v>1.5399999999999995E-2</v>
      </c>
      <c r="O122" s="97">
        <v>1173001.3199999998</v>
      </c>
      <c r="P122" s="99">
        <v>131.06</v>
      </c>
      <c r="Q122" s="97">
        <v>1537.3355900000001</v>
      </c>
      <c r="R122" s="98">
        <v>4.6050573397303845E-3</v>
      </c>
      <c r="S122" s="98">
        <v>4.1995365763866166E-3</v>
      </c>
      <c r="T122" s="98">
        <f>Q122/'סכום נכסי הקרן'!$C$42</f>
        <v>8.9074930190006195E-4</v>
      </c>
    </row>
    <row r="123" spans="2:20">
      <c r="B123" s="90" t="s">
        <v>550</v>
      </c>
      <c r="C123" s="87" t="s">
        <v>551</v>
      </c>
      <c r="D123" s="100" t="s">
        <v>139</v>
      </c>
      <c r="E123" s="100" t="s">
        <v>283</v>
      </c>
      <c r="F123" s="87" t="s">
        <v>552</v>
      </c>
      <c r="G123" s="100" t="s">
        <v>328</v>
      </c>
      <c r="H123" s="87" t="s">
        <v>523</v>
      </c>
      <c r="I123" s="87" t="s">
        <v>148</v>
      </c>
      <c r="J123" s="87"/>
      <c r="K123" s="97">
        <v>2.9099999999999997</v>
      </c>
      <c r="L123" s="100" t="s">
        <v>150</v>
      </c>
      <c r="M123" s="101">
        <v>4.4000000000000004E-2</v>
      </c>
      <c r="N123" s="101">
        <v>1.3499999999999996E-2</v>
      </c>
      <c r="O123" s="97">
        <v>653300.02</v>
      </c>
      <c r="P123" s="99">
        <v>110.75</v>
      </c>
      <c r="Q123" s="97">
        <v>723.52979000000005</v>
      </c>
      <c r="R123" s="98">
        <v>3.5745513618093698E-3</v>
      </c>
      <c r="S123" s="98">
        <v>1.9764648896278578E-3</v>
      </c>
      <c r="T123" s="98">
        <f>Q123/'סכום נכסי הקרן'!$C$42</f>
        <v>4.1922118992015166E-4</v>
      </c>
    </row>
    <row r="124" spans="2:20">
      <c r="B124" s="90" t="s">
        <v>553</v>
      </c>
      <c r="C124" s="87" t="s">
        <v>554</v>
      </c>
      <c r="D124" s="100" t="s">
        <v>139</v>
      </c>
      <c r="E124" s="100" t="s">
        <v>283</v>
      </c>
      <c r="F124" s="87" t="s">
        <v>501</v>
      </c>
      <c r="G124" s="100" t="s">
        <v>328</v>
      </c>
      <c r="H124" s="87" t="s">
        <v>523</v>
      </c>
      <c r="I124" s="87" t="s">
        <v>148</v>
      </c>
      <c r="J124" s="87"/>
      <c r="K124" s="97">
        <v>5.83</v>
      </c>
      <c r="L124" s="100" t="s">
        <v>150</v>
      </c>
      <c r="M124" s="101">
        <v>4.9500000000000002E-2</v>
      </c>
      <c r="N124" s="101">
        <v>2.6799999999999997E-2</v>
      </c>
      <c r="O124" s="97">
        <v>794549</v>
      </c>
      <c r="P124" s="99">
        <v>137.94999999999999</v>
      </c>
      <c r="Q124" s="97">
        <v>1096.0803700000001</v>
      </c>
      <c r="R124" s="98">
        <v>4.9178032240728971E-4</v>
      </c>
      <c r="S124" s="98">
        <v>2.9941605687242145E-3</v>
      </c>
      <c r="T124" s="98">
        <f>Q124/'סכום נכסי הקרן'!$C$42</f>
        <v>6.3508113046668077E-4</v>
      </c>
    </row>
    <row r="125" spans="2:20">
      <c r="B125" s="90" t="s">
        <v>555</v>
      </c>
      <c r="C125" s="87" t="s">
        <v>556</v>
      </c>
      <c r="D125" s="100" t="s">
        <v>139</v>
      </c>
      <c r="E125" s="100" t="s">
        <v>283</v>
      </c>
      <c r="F125" s="87" t="s">
        <v>501</v>
      </c>
      <c r="G125" s="100" t="s">
        <v>328</v>
      </c>
      <c r="H125" s="87" t="s">
        <v>523</v>
      </c>
      <c r="I125" s="87" t="s">
        <v>148</v>
      </c>
      <c r="J125" s="87"/>
      <c r="K125" s="97">
        <v>0.64000000000000024</v>
      </c>
      <c r="L125" s="100" t="s">
        <v>150</v>
      </c>
      <c r="M125" s="101">
        <v>0.05</v>
      </c>
      <c r="N125" s="101">
        <v>1.5900000000000004E-2</v>
      </c>
      <c r="O125" s="97">
        <v>1173037.18</v>
      </c>
      <c r="P125" s="99">
        <v>126.94</v>
      </c>
      <c r="Q125" s="97">
        <v>1489.0533299999995</v>
      </c>
      <c r="R125" s="98">
        <v>2.0857298923012651E-3</v>
      </c>
      <c r="S125" s="98">
        <v>4.0676440226855657E-3</v>
      </c>
      <c r="T125" s="98">
        <f>Q125/'סכום נכסי הקרן'!$C$42</f>
        <v>8.6277402462884634E-4</v>
      </c>
    </row>
    <row r="126" spans="2:20">
      <c r="B126" s="90" t="s">
        <v>557</v>
      </c>
      <c r="C126" s="87" t="s">
        <v>558</v>
      </c>
      <c r="D126" s="100" t="s">
        <v>139</v>
      </c>
      <c r="E126" s="100" t="s">
        <v>283</v>
      </c>
      <c r="F126" s="87" t="s">
        <v>559</v>
      </c>
      <c r="G126" s="100" t="s">
        <v>443</v>
      </c>
      <c r="H126" s="87" t="s">
        <v>523</v>
      </c>
      <c r="I126" s="87" t="s">
        <v>148</v>
      </c>
      <c r="J126" s="87"/>
      <c r="K126" s="97">
        <v>3.5000000000000004</v>
      </c>
      <c r="L126" s="100" t="s">
        <v>150</v>
      </c>
      <c r="M126" s="101">
        <v>4.5999999999999999E-2</v>
      </c>
      <c r="N126" s="101">
        <v>2.3200000000000002E-2</v>
      </c>
      <c r="O126" s="97">
        <v>0.75</v>
      </c>
      <c r="P126" s="99">
        <v>130.11000000000001</v>
      </c>
      <c r="Q126" s="97">
        <v>9.7999999999999997E-4</v>
      </c>
      <c r="R126" s="98">
        <v>1.3687236955942733E-9</v>
      </c>
      <c r="S126" s="98">
        <v>2.677064052656768E-9</v>
      </c>
      <c r="T126" s="98">
        <f>Q126/'סכום נכסי הקרן'!$C$42</f>
        <v>5.6782287585110846E-10</v>
      </c>
    </row>
    <row r="127" spans="2:20">
      <c r="B127" s="90" t="s">
        <v>560</v>
      </c>
      <c r="C127" s="87" t="s">
        <v>561</v>
      </c>
      <c r="D127" s="100" t="s">
        <v>139</v>
      </c>
      <c r="E127" s="100" t="s">
        <v>283</v>
      </c>
      <c r="F127" s="87" t="s">
        <v>541</v>
      </c>
      <c r="G127" s="100" t="s">
        <v>371</v>
      </c>
      <c r="H127" s="87" t="s">
        <v>523</v>
      </c>
      <c r="I127" s="87" t="s">
        <v>148</v>
      </c>
      <c r="J127" s="87"/>
      <c r="K127" s="97">
        <v>0.08</v>
      </c>
      <c r="L127" s="100" t="s">
        <v>150</v>
      </c>
      <c r="M127" s="101">
        <v>5.2999999999999999E-2</v>
      </c>
      <c r="N127" s="101">
        <v>4.9599999999999998E-2</v>
      </c>
      <c r="O127" s="97">
        <v>90665.24</v>
      </c>
      <c r="P127" s="99">
        <v>121.36</v>
      </c>
      <c r="Q127" s="97">
        <v>110.03133</v>
      </c>
      <c r="R127" s="98">
        <v>6.2896931553584859E-4</v>
      </c>
      <c r="S127" s="98">
        <v>3.0057236551940227E-4</v>
      </c>
      <c r="T127" s="98">
        <f>Q127/'סכום נכסי הקרן'!$C$42</f>
        <v>6.3753373708492196E-5</v>
      </c>
    </row>
    <row r="128" spans="2:20">
      <c r="B128" s="90" t="s">
        <v>562</v>
      </c>
      <c r="C128" s="87" t="s">
        <v>563</v>
      </c>
      <c r="D128" s="100" t="s">
        <v>139</v>
      </c>
      <c r="E128" s="100" t="s">
        <v>283</v>
      </c>
      <c r="F128" s="87" t="s">
        <v>564</v>
      </c>
      <c r="G128" s="100" t="s">
        <v>328</v>
      </c>
      <c r="H128" s="87" t="s">
        <v>523</v>
      </c>
      <c r="I128" s="87" t="s">
        <v>146</v>
      </c>
      <c r="J128" s="87"/>
      <c r="K128" s="97">
        <v>2.15</v>
      </c>
      <c r="L128" s="100" t="s">
        <v>150</v>
      </c>
      <c r="M128" s="101">
        <v>4.8499999999999995E-2</v>
      </c>
      <c r="N128" s="101">
        <v>1.7099999999999997E-2</v>
      </c>
      <c r="O128" s="97">
        <v>1889320</v>
      </c>
      <c r="P128" s="99">
        <v>115.6</v>
      </c>
      <c r="Q128" s="97">
        <v>2184.0540300000002</v>
      </c>
      <c r="R128" s="98">
        <v>2.7184460431654675E-3</v>
      </c>
      <c r="S128" s="98">
        <v>5.9661760538501502E-3</v>
      </c>
      <c r="T128" s="98">
        <f>Q128/'סכום נכסי הקרן'!$C$42</f>
        <v>1.2654651431926564E-3</v>
      </c>
    </row>
    <row r="129" spans="2:20">
      <c r="B129" s="90" t="s">
        <v>565</v>
      </c>
      <c r="C129" s="87" t="s">
        <v>566</v>
      </c>
      <c r="D129" s="100" t="s">
        <v>139</v>
      </c>
      <c r="E129" s="100" t="s">
        <v>283</v>
      </c>
      <c r="F129" s="87" t="s">
        <v>564</v>
      </c>
      <c r="G129" s="100" t="s">
        <v>328</v>
      </c>
      <c r="H129" s="87" t="s">
        <v>523</v>
      </c>
      <c r="I129" s="87" t="s">
        <v>146</v>
      </c>
      <c r="J129" s="87"/>
      <c r="K129" s="97">
        <v>1.3599999999999999</v>
      </c>
      <c r="L129" s="100" t="s">
        <v>150</v>
      </c>
      <c r="M129" s="101">
        <v>4.2000000000000003E-2</v>
      </c>
      <c r="N129" s="101">
        <v>9.4000000000000004E-3</v>
      </c>
      <c r="O129" s="97">
        <v>1088357.3499999999</v>
      </c>
      <c r="P129" s="99">
        <v>114.31</v>
      </c>
      <c r="Q129" s="97">
        <v>1244.1013</v>
      </c>
      <c r="R129" s="98">
        <v>5.8045725333333324E-3</v>
      </c>
      <c r="S129" s="98">
        <v>3.3985090490750549E-3</v>
      </c>
      <c r="T129" s="98">
        <f>Q129/'סכום נכסי הקרן'!$C$42</f>
        <v>7.2084610001643136E-4</v>
      </c>
    </row>
    <row r="130" spans="2:20">
      <c r="B130" s="90" t="s">
        <v>567</v>
      </c>
      <c r="C130" s="87" t="s">
        <v>568</v>
      </c>
      <c r="D130" s="100" t="s">
        <v>139</v>
      </c>
      <c r="E130" s="100" t="s">
        <v>283</v>
      </c>
      <c r="F130" s="87" t="s">
        <v>564</v>
      </c>
      <c r="G130" s="100" t="s">
        <v>328</v>
      </c>
      <c r="H130" s="87" t="s">
        <v>523</v>
      </c>
      <c r="I130" s="87" t="s">
        <v>146</v>
      </c>
      <c r="J130" s="87"/>
      <c r="K130" s="97">
        <v>4.8099999999999996</v>
      </c>
      <c r="L130" s="100" t="s">
        <v>150</v>
      </c>
      <c r="M130" s="101">
        <v>3.3000000000000002E-2</v>
      </c>
      <c r="N130" s="101">
        <v>2.4799999999999999E-2</v>
      </c>
      <c r="O130" s="97">
        <v>379276.58</v>
      </c>
      <c r="P130" s="99">
        <v>104.19</v>
      </c>
      <c r="Q130" s="97">
        <v>395.16825</v>
      </c>
      <c r="R130" s="98">
        <v>5.8469791311774387E-4</v>
      </c>
      <c r="S130" s="98">
        <v>1.0794803232921253E-3</v>
      </c>
      <c r="T130" s="98">
        <f>Q130/'סכום נכסי הקרן'!$C$42</f>
        <v>2.2896486955107124E-4</v>
      </c>
    </row>
    <row r="131" spans="2:20">
      <c r="B131" s="90" t="s">
        <v>569</v>
      </c>
      <c r="C131" s="87" t="s">
        <v>570</v>
      </c>
      <c r="D131" s="100" t="s">
        <v>139</v>
      </c>
      <c r="E131" s="100" t="s">
        <v>283</v>
      </c>
      <c r="F131" s="87" t="s">
        <v>571</v>
      </c>
      <c r="G131" s="100" t="s">
        <v>328</v>
      </c>
      <c r="H131" s="87" t="s">
        <v>523</v>
      </c>
      <c r="I131" s="87" t="s">
        <v>148</v>
      </c>
      <c r="J131" s="87"/>
      <c r="K131" s="97">
        <v>5.339999999999999</v>
      </c>
      <c r="L131" s="100" t="s">
        <v>150</v>
      </c>
      <c r="M131" s="101">
        <v>4.3400000000000001E-2</v>
      </c>
      <c r="N131" s="101">
        <v>3.1199999999999995E-2</v>
      </c>
      <c r="O131" s="97">
        <v>270162.24</v>
      </c>
      <c r="P131" s="99">
        <v>105.7</v>
      </c>
      <c r="Q131" s="97">
        <v>291.18271000000004</v>
      </c>
      <c r="R131" s="98">
        <v>1.5370096871087033E-4</v>
      </c>
      <c r="S131" s="98">
        <v>7.9542323030222506E-4</v>
      </c>
      <c r="T131" s="98">
        <f>Q131/'סכום נכסי הקרן'!$C$42</f>
        <v>1.6871449366359119E-4</v>
      </c>
    </row>
    <row r="132" spans="2:20">
      <c r="B132" s="90" t="s">
        <v>572</v>
      </c>
      <c r="C132" s="87" t="s">
        <v>573</v>
      </c>
      <c r="D132" s="100" t="s">
        <v>139</v>
      </c>
      <c r="E132" s="100" t="s">
        <v>283</v>
      </c>
      <c r="F132" s="87" t="s">
        <v>574</v>
      </c>
      <c r="G132" s="100" t="s">
        <v>328</v>
      </c>
      <c r="H132" s="87" t="s">
        <v>575</v>
      </c>
      <c r="I132" s="87" t="s">
        <v>146</v>
      </c>
      <c r="J132" s="87"/>
      <c r="K132" s="97">
        <v>1.6899999999999997</v>
      </c>
      <c r="L132" s="100" t="s">
        <v>150</v>
      </c>
      <c r="M132" s="101">
        <v>5.5999999999999994E-2</v>
      </c>
      <c r="N132" s="101">
        <v>0.02</v>
      </c>
      <c r="O132" s="97">
        <v>780639.62</v>
      </c>
      <c r="P132" s="99">
        <v>112.85</v>
      </c>
      <c r="Q132" s="97">
        <v>880.95180000000005</v>
      </c>
      <c r="R132" s="98">
        <v>3.0827052663170533E-3</v>
      </c>
      <c r="S132" s="98">
        <v>2.406494281533954E-3</v>
      </c>
      <c r="T132" s="98">
        <f>Q132/'סכום נכסי הקרן'!$C$42</f>
        <v>5.1043324955327618E-4</v>
      </c>
    </row>
    <row r="133" spans="2:20">
      <c r="B133" s="90" t="s">
        <v>576</v>
      </c>
      <c r="C133" s="87" t="s">
        <v>577</v>
      </c>
      <c r="D133" s="100" t="s">
        <v>139</v>
      </c>
      <c r="E133" s="100" t="s">
        <v>283</v>
      </c>
      <c r="F133" s="87" t="s">
        <v>526</v>
      </c>
      <c r="G133" s="100" t="s">
        <v>328</v>
      </c>
      <c r="H133" s="87" t="s">
        <v>575</v>
      </c>
      <c r="I133" s="87" t="s">
        <v>148</v>
      </c>
      <c r="J133" s="87"/>
      <c r="K133" s="97">
        <v>0.7400000000000001</v>
      </c>
      <c r="L133" s="100" t="s">
        <v>150</v>
      </c>
      <c r="M133" s="101">
        <v>5.5E-2</v>
      </c>
      <c r="N133" s="101">
        <v>1.8500000000000003E-2</v>
      </c>
      <c r="O133" s="97">
        <v>2563.6</v>
      </c>
      <c r="P133" s="99">
        <v>124.28</v>
      </c>
      <c r="Q133" s="97">
        <v>3.1860399999999998</v>
      </c>
      <c r="R133" s="98">
        <v>2.1372238432680282E-5</v>
      </c>
      <c r="S133" s="98">
        <v>8.7032991370679277E-6</v>
      </c>
      <c r="T133" s="98">
        <f>Q133/'סכום נכסי הקרן'!$C$42</f>
        <v>1.8460269340578221E-6</v>
      </c>
    </row>
    <row r="134" spans="2:20">
      <c r="B134" s="90" t="s">
        <v>578</v>
      </c>
      <c r="C134" s="87" t="s">
        <v>579</v>
      </c>
      <c r="D134" s="100" t="s">
        <v>139</v>
      </c>
      <c r="E134" s="100" t="s">
        <v>283</v>
      </c>
      <c r="F134" s="87" t="s">
        <v>580</v>
      </c>
      <c r="G134" s="100" t="s">
        <v>371</v>
      </c>
      <c r="H134" s="87" t="s">
        <v>575</v>
      </c>
      <c r="I134" s="87" t="s">
        <v>146</v>
      </c>
      <c r="J134" s="87"/>
      <c r="K134" s="97">
        <v>1.25</v>
      </c>
      <c r="L134" s="100" t="s">
        <v>150</v>
      </c>
      <c r="M134" s="101">
        <v>4.2000000000000003E-2</v>
      </c>
      <c r="N134" s="101">
        <v>2.3200000000000002E-2</v>
      </c>
      <c r="O134" s="97">
        <v>533563.31999999995</v>
      </c>
      <c r="P134" s="99">
        <v>104.01</v>
      </c>
      <c r="Q134" s="97">
        <v>554.95920000000001</v>
      </c>
      <c r="R134" s="98">
        <v>1.0791070919653467E-3</v>
      </c>
      <c r="S134" s="98">
        <v>1.5159809438889367E-3</v>
      </c>
      <c r="T134" s="98">
        <f>Q134/'סכום נכסי הקרן'!$C$42</f>
        <v>3.2154951931023519E-4</v>
      </c>
    </row>
    <row r="135" spans="2:20">
      <c r="B135" s="90" t="s">
        <v>581</v>
      </c>
      <c r="C135" s="87" t="s">
        <v>582</v>
      </c>
      <c r="D135" s="100" t="s">
        <v>139</v>
      </c>
      <c r="E135" s="100" t="s">
        <v>283</v>
      </c>
      <c r="F135" s="87" t="s">
        <v>583</v>
      </c>
      <c r="G135" s="100" t="s">
        <v>328</v>
      </c>
      <c r="H135" s="87" t="s">
        <v>575</v>
      </c>
      <c r="I135" s="87" t="s">
        <v>146</v>
      </c>
      <c r="J135" s="87"/>
      <c r="K135" s="97">
        <v>2.34</v>
      </c>
      <c r="L135" s="100" t="s">
        <v>150</v>
      </c>
      <c r="M135" s="101">
        <v>4.8000000000000001E-2</v>
      </c>
      <c r="N135" s="101">
        <v>2.18E-2</v>
      </c>
      <c r="O135" s="97">
        <v>660000</v>
      </c>
      <c r="P135" s="99">
        <v>106.38</v>
      </c>
      <c r="Q135" s="97">
        <v>702.10802000000001</v>
      </c>
      <c r="R135" s="98">
        <v>2.1196238631108369E-3</v>
      </c>
      <c r="S135" s="98">
        <v>1.917947083085734E-3</v>
      </c>
      <c r="T135" s="98">
        <f>Q135/'סכום נכסי הקרן'!$C$42</f>
        <v>4.0680917864747718E-4</v>
      </c>
    </row>
    <row r="136" spans="2:20">
      <c r="B136" s="90" t="s">
        <v>584</v>
      </c>
      <c r="C136" s="87" t="s">
        <v>585</v>
      </c>
      <c r="D136" s="100" t="s">
        <v>139</v>
      </c>
      <c r="E136" s="100" t="s">
        <v>283</v>
      </c>
      <c r="F136" s="87" t="s">
        <v>586</v>
      </c>
      <c r="G136" s="100" t="s">
        <v>328</v>
      </c>
      <c r="H136" s="87" t="s">
        <v>575</v>
      </c>
      <c r="I136" s="87" t="s">
        <v>148</v>
      </c>
      <c r="J136" s="87"/>
      <c r="K136" s="97">
        <v>2.65</v>
      </c>
      <c r="L136" s="100" t="s">
        <v>150</v>
      </c>
      <c r="M136" s="101">
        <v>5.4000000000000006E-2</v>
      </c>
      <c r="N136" s="101">
        <v>3.3700000000000001E-2</v>
      </c>
      <c r="O136" s="97">
        <v>337237.84</v>
      </c>
      <c r="P136" s="99">
        <v>106.51</v>
      </c>
      <c r="Q136" s="97">
        <v>359.19200000000001</v>
      </c>
      <c r="R136" s="98">
        <v>4.408337777777778E-3</v>
      </c>
      <c r="S136" s="98">
        <v>9.8120407265498972E-4</v>
      </c>
      <c r="T136" s="98">
        <f>Q136/'סכום נכסי הקרן'!$C$42</f>
        <v>2.0811983104358303E-4</v>
      </c>
    </row>
    <row r="137" spans="2:20">
      <c r="B137" s="90" t="s">
        <v>587</v>
      </c>
      <c r="C137" s="87" t="s">
        <v>588</v>
      </c>
      <c r="D137" s="100" t="s">
        <v>139</v>
      </c>
      <c r="E137" s="100" t="s">
        <v>283</v>
      </c>
      <c r="F137" s="87" t="s">
        <v>586</v>
      </c>
      <c r="G137" s="100" t="s">
        <v>328</v>
      </c>
      <c r="H137" s="87" t="s">
        <v>575</v>
      </c>
      <c r="I137" s="87" t="s">
        <v>148</v>
      </c>
      <c r="J137" s="87"/>
      <c r="K137" s="97">
        <v>1.5899999999999999</v>
      </c>
      <c r="L137" s="100" t="s">
        <v>150</v>
      </c>
      <c r="M137" s="101">
        <v>6.4000000000000001E-2</v>
      </c>
      <c r="N137" s="101">
        <v>3.1899999999999991E-2</v>
      </c>
      <c r="O137" s="97">
        <v>843359.2</v>
      </c>
      <c r="P137" s="99">
        <v>116.26</v>
      </c>
      <c r="Q137" s="97">
        <v>980.48942</v>
      </c>
      <c r="R137" s="98">
        <v>8.1923756901783867E-3</v>
      </c>
      <c r="S137" s="98">
        <v>2.6784010002982492E-3</v>
      </c>
      <c r="T137" s="98">
        <f>Q137/'סכום נכסי הקרן'!$C$42</f>
        <v>5.6810645123059735E-4</v>
      </c>
    </row>
    <row r="138" spans="2:20">
      <c r="B138" s="90" t="s">
        <v>589</v>
      </c>
      <c r="C138" s="87" t="s">
        <v>590</v>
      </c>
      <c r="D138" s="100" t="s">
        <v>139</v>
      </c>
      <c r="E138" s="100" t="s">
        <v>283</v>
      </c>
      <c r="F138" s="87" t="s">
        <v>586</v>
      </c>
      <c r="G138" s="100" t="s">
        <v>328</v>
      </c>
      <c r="H138" s="87" t="s">
        <v>575</v>
      </c>
      <c r="I138" s="87" t="s">
        <v>148</v>
      </c>
      <c r="J138" s="87"/>
      <c r="K138" s="97">
        <v>3.77</v>
      </c>
      <c r="L138" s="100" t="s">
        <v>150</v>
      </c>
      <c r="M138" s="101">
        <v>2.5000000000000001E-2</v>
      </c>
      <c r="N138" s="101">
        <v>4.6300000000000001E-2</v>
      </c>
      <c r="O138" s="97">
        <v>981000</v>
      </c>
      <c r="P138" s="99">
        <v>92.93</v>
      </c>
      <c r="Q138" s="97">
        <v>911.64326999999992</v>
      </c>
      <c r="R138" s="98">
        <v>5.3608900935560025E-3</v>
      </c>
      <c r="S138" s="98">
        <v>2.4903341091463962E-3</v>
      </c>
      <c r="T138" s="98">
        <f>Q138/'סכום נכסי הקרן'!$C$42</f>
        <v>5.282162278792944E-4</v>
      </c>
    </row>
    <row r="139" spans="2:20">
      <c r="B139" s="90" t="s">
        <v>591</v>
      </c>
      <c r="C139" s="87" t="s">
        <v>592</v>
      </c>
      <c r="D139" s="100" t="s">
        <v>139</v>
      </c>
      <c r="E139" s="100" t="s">
        <v>283</v>
      </c>
      <c r="F139" s="87" t="s">
        <v>420</v>
      </c>
      <c r="G139" s="100" t="s">
        <v>285</v>
      </c>
      <c r="H139" s="87" t="s">
        <v>575</v>
      </c>
      <c r="I139" s="87" t="s">
        <v>148</v>
      </c>
      <c r="J139" s="87"/>
      <c r="K139" s="97">
        <v>4.7</v>
      </c>
      <c r="L139" s="100" t="s">
        <v>150</v>
      </c>
      <c r="M139" s="101">
        <v>5.0999999999999997E-2</v>
      </c>
      <c r="N139" s="101">
        <v>1.8800000000000001E-2</v>
      </c>
      <c r="O139" s="97">
        <v>1451029</v>
      </c>
      <c r="P139" s="99">
        <v>139.04</v>
      </c>
      <c r="Q139" s="97">
        <v>2039.6628899999998</v>
      </c>
      <c r="R139" s="98">
        <v>1.2647972337082117E-3</v>
      </c>
      <c r="S139" s="98">
        <v>5.5717430636296073E-3</v>
      </c>
      <c r="T139" s="98">
        <f>Q139/'סכום נכסי הקרן'!$C$42</f>
        <v>1.1818033142516153E-3</v>
      </c>
    </row>
    <row r="140" spans="2:20">
      <c r="B140" s="90" t="s">
        <v>593</v>
      </c>
      <c r="C140" s="87" t="s">
        <v>594</v>
      </c>
      <c r="D140" s="100" t="s">
        <v>139</v>
      </c>
      <c r="E140" s="100" t="s">
        <v>283</v>
      </c>
      <c r="F140" s="87" t="s">
        <v>595</v>
      </c>
      <c r="G140" s="100" t="s">
        <v>285</v>
      </c>
      <c r="H140" s="87" t="s">
        <v>575</v>
      </c>
      <c r="I140" s="87" t="s">
        <v>148</v>
      </c>
      <c r="J140" s="87"/>
      <c r="K140" s="97">
        <v>3.5900000000000003</v>
      </c>
      <c r="L140" s="100" t="s">
        <v>150</v>
      </c>
      <c r="M140" s="101">
        <v>2.4E-2</v>
      </c>
      <c r="N140" s="101">
        <v>1.6100000000000003E-2</v>
      </c>
      <c r="O140" s="97">
        <v>303691</v>
      </c>
      <c r="P140" s="99">
        <v>104.41</v>
      </c>
      <c r="Q140" s="97">
        <v>317.08376999999996</v>
      </c>
      <c r="R140" s="98">
        <v>2.326225000191496E-3</v>
      </c>
      <c r="S140" s="98">
        <v>8.6617710443661884E-4</v>
      </c>
      <c r="T140" s="98">
        <f>Q140/'סכום נכסי הקרן'!$C$42</f>
        <v>1.8372185527256268E-4</v>
      </c>
    </row>
    <row r="141" spans="2:20">
      <c r="B141" s="90" t="s">
        <v>596</v>
      </c>
      <c r="C141" s="87" t="s">
        <v>597</v>
      </c>
      <c r="D141" s="100" t="s">
        <v>139</v>
      </c>
      <c r="E141" s="100" t="s">
        <v>283</v>
      </c>
      <c r="F141" s="87" t="s">
        <v>598</v>
      </c>
      <c r="G141" s="100" t="s">
        <v>387</v>
      </c>
      <c r="H141" s="87" t="s">
        <v>599</v>
      </c>
      <c r="I141" s="87" t="s">
        <v>148</v>
      </c>
      <c r="J141" s="87"/>
      <c r="K141" s="97">
        <v>1.9200000000000006</v>
      </c>
      <c r="L141" s="100" t="s">
        <v>150</v>
      </c>
      <c r="M141" s="101">
        <v>4.8000000000000001E-2</v>
      </c>
      <c r="N141" s="101">
        <v>2.2000000000000002E-2</v>
      </c>
      <c r="O141" s="97">
        <v>1877580.26</v>
      </c>
      <c r="P141" s="99">
        <v>124.24</v>
      </c>
      <c r="Q141" s="97">
        <v>2332.7058199999997</v>
      </c>
      <c r="R141" s="98">
        <v>2.2943743831726642E-3</v>
      </c>
      <c r="S141" s="98">
        <v>6.3722478532094173E-3</v>
      </c>
      <c r="T141" s="98">
        <f>Q141/'סכום נכסי הקרן'!$C$42</f>
        <v>1.3515956400275695E-3</v>
      </c>
    </row>
    <row r="142" spans="2:20">
      <c r="B142" s="90" t="s">
        <v>600</v>
      </c>
      <c r="C142" s="87" t="s">
        <v>601</v>
      </c>
      <c r="D142" s="100" t="s">
        <v>139</v>
      </c>
      <c r="E142" s="100" t="s">
        <v>283</v>
      </c>
      <c r="F142" s="87" t="s">
        <v>602</v>
      </c>
      <c r="G142" s="100" t="s">
        <v>443</v>
      </c>
      <c r="H142" s="87" t="s">
        <v>599</v>
      </c>
      <c r="I142" s="87" t="s">
        <v>148</v>
      </c>
      <c r="J142" s="87"/>
      <c r="K142" s="97">
        <v>1.0499999999999998</v>
      </c>
      <c r="L142" s="100" t="s">
        <v>150</v>
      </c>
      <c r="M142" s="101">
        <v>5.2999999999999999E-2</v>
      </c>
      <c r="N142" s="101">
        <v>1.9400000000000001E-2</v>
      </c>
      <c r="O142" s="97">
        <v>102916.99</v>
      </c>
      <c r="P142" s="99">
        <v>126.97</v>
      </c>
      <c r="Q142" s="97">
        <v>130.6737</v>
      </c>
      <c r="R142" s="98">
        <v>1.0167637252273543E-3</v>
      </c>
      <c r="S142" s="98">
        <v>3.5696108663025992E-4</v>
      </c>
      <c r="T142" s="98">
        <f>Q142/'סכום נכסי הקרן'!$C$42</f>
        <v>7.5713791971535713E-5</v>
      </c>
    </row>
    <row r="143" spans="2:20">
      <c r="B143" s="90" t="s">
        <v>603</v>
      </c>
      <c r="C143" s="87" t="s">
        <v>604</v>
      </c>
      <c r="D143" s="100" t="s">
        <v>139</v>
      </c>
      <c r="E143" s="100" t="s">
        <v>283</v>
      </c>
      <c r="F143" s="87" t="s">
        <v>602</v>
      </c>
      <c r="G143" s="100" t="s">
        <v>443</v>
      </c>
      <c r="H143" s="87" t="s">
        <v>599</v>
      </c>
      <c r="I143" s="87" t="s">
        <v>148</v>
      </c>
      <c r="J143" s="87"/>
      <c r="K143" s="97">
        <v>2.8100000000000005</v>
      </c>
      <c r="L143" s="100" t="s">
        <v>150</v>
      </c>
      <c r="M143" s="101">
        <v>0.05</v>
      </c>
      <c r="N143" s="101">
        <v>2.5200000000000004E-2</v>
      </c>
      <c r="O143" s="97">
        <v>487</v>
      </c>
      <c r="P143" s="99">
        <v>106.12</v>
      </c>
      <c r="Q143" s="97">
        <v>0.51679999999999993</v>
      </c>
      <c r="R143" s="98">
        <v>2.3669616863265436E-6</v>
      </c>
      <c r="S143" s="98">
        <v>1.4117415330745077E-6</v>
      </c>
      <c r="T143" s="98">
        <f>Q143/'סכום נכסי הקרן'!$C$42</f>
        <v>2.9943965534678864E-7</v>
      </c>
    </row>
    <row r="144" spans="2:20">
      <c r="B144" s="90" t="s">
        <v>605</v>
      </c>
      <c r="C144" s="87" t="s">
        <v>606</v>
      </c>
      <c r="D144" s="100" t="s">
        <v>139</v>
      </c>
      <c r="E144" s="100" t="s">
        <v>283</v>
      </c>
      <c r="F144" s="87" t="s">
        <v>607</v>
      </c>
      <c r="G144" s="100" t="s">
        <v>328</v>
      </c>
      <c r="H144" s="87" t="s">
        <v>599</v>
      </c>
      <c r="I144" s="87" t="s">
        <v>146</v>
      </c>
      <c r="J144" s="87"/>
      <c r="K144" s="97">
        <v>3.46</v>
      </c>
      <c r="L144" s="100" t="s">
        <v>150</v>
      </c>
      <c r="M144" s="101">
        <v>7.0000000000000007E-2</v>
      </c>
      <c r="N144" s="101">
        <v>2.4899999999999999E-2</v>
      </c>
      <c r="O144" s="97">
        <v>1586459.11</v>
      </c>
      <c r="P144" s="99">
        <v>119.7</v>
      </c>
      <c r="Q144" s="97">
        <v>1898.9914799999999</v>
      </c>
      <c r="R144" s="98">
        <v>2.7999354874000768E-3</v>
      </c>
      <c r="S144" s="98">
        <v>5.1874712524586468E-3</v>
      </c>
      <c r="T144" s="98">
        <f>Q144/'סכום נכסי הקרן'!$C$42</f>
        <v>1.1002967381534212E-3</v>
      </c>
    </row>
    <row r="145" spans="2:20">
      <c r="B145" s="90" t="s">
        <v>608</v>
      </c>
      <c r="C145" s="87" t="s">
        <v>609</v>
      </c>
      <c r="D145" s="100" t="s">
        <v>139</v>
      </c>
      <c r="E145" s="100" t="s">
        <v>283</v>
      </c>
      <c r="F145" s="87" t="s">
        <v>607</v>
      </c>
      <c r="G145" s="100" t="s">
        <v>328</v>
      </c>
      <c r="H145" s="87" t="s">
        <v>599</v>
      </c>
      <c r="I145" s="87" t="s">
        <v>146</v>
      </c>
      <c r="J145" s="87"/>
      <c r="K145" s="97">
        <v>4.7399999999999993</v>
      </c>
      <c r="L145" s="100" t="s">
        <v>150</v>
      </c>
      <c r="M145" s="101">
        <v>4.9000000000000002E-2</v>
      </c>
      <c r="N145" s="101">
        <v>3.04E-2</v>
      </c>
      <c r="O145" s="97">
        <v>66774.55</v>
      </c>
      <c r="P145" s="99">
        <v>109.54</v>
      </c>
      <c r="Q145" s="97">
        <v>73.144859999999994</v>
      </c>
      <c r="R145" s="98">
        <v>4.1193811170368638E-4</v>
      </c>
      <c r="S145" s="98">
        <v>1.9980966871695094E-4</v>
      </c>
      <c r="T145" s="98">
        <f>Q145/'סכום נכסי הקרן'!$C$42</f>
        <v>4.2380943631557866E-5</v>
      </c>
    </row>
    <row r="146" spans="2:20">
      <c r="B146" s="90" t="s">
        <v>610</v>
      </c>
      <c r="C146" s="87" t="s">
        <v>611</v>
      </c>
      <c r="D146" s="100" t="s">
        <v>139</v>
      </c>
      <c r="E146" s="100" t="s">
        <v>283</v>
      </c>
      <c r="F146" s="87" t="s">
        <v>607</v>
      </c>
      <c r="G146" s="100" t="s">
        <v>328</v>
      </c>
      <c r="H146" s="87" t="s">
        <v>599</v>
      </c>
      <c r="I146" s="87" t="s">
        <v>146</v>
      </c>
      <c r="J146" s="87"/>
      <c r="K146" s="97">
        <v>0.7400000000000001</v>
      </c>
      <c r="L146" s="100" t="s">
        <v>150</v>
      </c>
      <c r="M146" s="101">
        <v>5.3499999999999999E-2</v>
      </c>
      <c r="N146" s="101">
        <v>2.3900000000000001E-2</v>
      </c>
      <c r="O146" s="97">
        <v>229386.99</v>
      </c>
      <c r="P146" s="99">
        <v>127.11</v>
      </c>
      <c r="Q146" s="97">
        <v>291.57380000000001</v>
      </c>
      <c r="R146" s="98">
        <v>6.3830726117220361E-4</v>
      </c>
      <c r="S146" s="98">
        <v>7.9649157007809592E-4</v>
      </c>
      <c r="T146" s="98">
        <f>Q146/'סכום נכסי הקרן'!$C$42</f>
        <v>1.6894109554983259E-4</v>
      </c>
    </row>
    <row r="147" spans="2:20">
      <c r="B147" s="90" t="s">
        <v>612</v>
      </c>
      <c r="C147" s="87" t="s">
        <v>613</v>
      </c>
      <c r="D147" s="100" t="s">
        <v>139</v>
      </c>
      <c r="E147" s="100" t="s">
        <v>283</v>
      </c>
      <c r="F147" s="87" t="s">
        <v>614</v>
      </c>
      <c r="G147" s="100" t="s">
        <v>328</v>
      </c>
      <c r="H147" s="87" t="s">
        <v>599</v>
      </c>
      <c r="I147" s="87" t="s">
        <v>148</v>
      </c>
      <c r="J147" s="87"/>
      <c r="K147" s="97">
        <v>1.39</v>
      </c>
      <c r="L147" s="100" t="s">
        <v>150</v>
      </c>
      <c r="M147" s="101">
        <v>4.6500000000000007E-2</v>
      </c>
      <c r="N147" s="101">
        <v>2.0199999999999999E-2</v>
      </c>
      <c r="O147" s="97">
        <v>844115.91</v>
      </c>
      <c r="P147" s="99">
        <v>125.43</v>
      </c>
      <c r="Q147" s="97">
        <v>1058.77458</v>
      </c>
      <c r="R147" s="98">
        <v>3.6393632647621407E-3</v>
      </c>
      <c r="S147" s="98">
        <v>2.8922524163109875E-3</v>
      </c>
      <c r="T147" s="98">
        <f>Q147/'סכום נכסי הקרן'!$C$42</f>
        <v>6.1346574172821389E-4</v>
      </c>
    </row>
    <row r="148" spans="2:20">
      <c r="B148" s="90" t="s">
        <v>615</v>
      </c>
      <c r="C148" s="87" t="s">
        <v>616</v>
      </c>
      <c r="D148" s="100" t="s">
        <v>139</v>
      </c>
      <c r="E148" s="100" t="s">
        <v>283</v>
      </c>
      <c r="F148" s="87" t="s">
        <v>614</v>
      </c>
      <c r="G148" s="100" t="s">
        <v>328</v>
      </c>
      <c r="H148" s="87" t="s">
        <v>599</v>
      </c>
      <c r="I148" s="87" t="s">
        <v>148</v>
      </c>
      <c r="J148" s="87"/>
      <c r="K148" s="97">
        <v>2.0299999999999998</v>
      </c>
      <c r="L148" s="100" t="s">
        <v>150</v>
      </c>
      <c r="M148" s="101">
        <v>6.6000000000000003E-2</v>
      </c>
      <c r="N148" s="101">
        <v>2.8300000000000002E-2</v>
      </c>
      <c r="O148" s="97">
        <v>4582207.87</v>
      </c>
      <c r="P148" s="99">
        <v>111.15</v>
      </c>
      <c r="Q148" s="97">
        <v>5093.1239599999999</v>
      </c>
      <c r="R148" s="98">
        <v>3.670515011582381E-3</v>
      </c>
      <c r="S148" s="98">
        <v>1.391287660106213E-2</v>
      </c>
      <c r="T148" s="98">
        <f>Q148/'סכום נכסי הקרן'!$C$42</f>
        <v>2.9510125449320268E-3</v>
      </c>
    </row>
    <row r="149" spans="2:20">
      <c r="B149" s="90" t="s">
        <v>617</v>
      </c>
      <c r="C149" s="87" t="s">
        <v>618</v>
      </c>
      <c r="D149" s="100" t="s">
        <v>139</v>
      </c>
      <c r="E149" s="100" t="s">
        <v>283</v>
      </c>
      <c r="F149" s="87" t="s">
        <v>614</v>
      </c>
      <c r="G149" s="100" t="s">
        <v>328</v>
      </c>
      <c r="H149" s="87" t="s">
        <v>599</v>
      </c>
      <c r="I149" s="87" t="s">
        <v>148</v>
      </c>
      <c r="J149" s="87"/>
      <c r="K149" s="97">
        <v>0.74</v>
      </c>
      <c r="L149" s="100" t="s">
        <v>150</v>
      </c>
      <c r="M149" s="101">
        <v>5.0499999999999996E-2</v>
      </c>
      <c r="N149" s="101">
        <v>2.2700000000000001E-2</v>
      </c>
      <c r="O149" s="97">
        <v>1434899.3199999996</v>
      </c>
      <c r="P149" s="99">
        <v>126.69</v>
      </c>
      <c r="Q149" s="97">
        <v>1817.8739800000001</v>
      </c>
      <c r="R149" s="98">
        <v>4.4260014708310961E-3</v>
      </c>
      <c r="S149" s="98">
        <v>4.9658827388960091E-3</v>
      </c>
      <c r="T149" s="98">
        <f>Q149/'סכום נכסי הקרן'!$C$42</f>
        <v>1.0532963584270413E-3</v>
      </c>
    </row>
    <row r="150" spans="2:20">
      <c r="B150" s="90" t="s">
        <v>619</v>
      </c>
      <c r="C150" s="87" t="s">
        <v>620</v>
      </c>
      <c r="D150" s="100" t="s">
        <v>139</v>
      </c>
      <c r="E150" s="100" t="s">
        <v>283</v>
      </c>
      <c r="F150" s="87" t="s">
        <v>621</v>
      </c>
      <c r="G150" s="100" t="s">
        <v>364</v>
      </c>
      <c r="H150" s="87" t="s">
        <v>622</v>
      </c>
      <c r="I150" s="87" t="s">
        <v>146</v>
      </c>
      <c r="J150" s="87"/>
      <c r="K150" s="97">
        <v>2.3100000000000005</v>
      </c>
      <c r="L150" s="100" t="s">
        <v>150</v>
      </c>
      <c r="M150" s="101">
        <v>3.85E-2</v>
      </c>
      <c r="N150" s="101">
        <v>3.2300000000000002E-2</v>
      </c>
      <c r="O150" s="97">
        <v>46568</v>
      </c>
      <c r="P150" s="99">
        <v>101.01</v>
      </c>
      <c r="Q150" s="97">
        <v>47.038339999999998</v>
      </c>
      <c r="R150" s="98">
        <v>1.1642E-3</v>
      </c>
      <c r="S150" s="98">
        <v>1.2849453990882343E-4</v>
      </c>
      <c r="T150" s="98">
        <f>Q150/'סכום נכסי הקרן'!$C$42</f>
        <v>2.7254536218430847E-5</v>
      </c>
    </row>
    <row r="151" spans="2:20">
      <c r="B151" s="90" t="s">
        <v>623</v>
      </c>
      <c r="C151" s="87" t="s">
        <v>624</v>
      </c>
      <c r="D151" s="100" t="s">
        <v>139</v>
      </c>
      <c r="E151" s="100" t="s">
        <v>283</v>
      </c>
      <c r="F151" s="87" t="s">
        <v>625</v>
      </c>
      <c r="G151" s="100" t="s">
        <v>443</v>
      </c>
      <c r="H151" s="87" t="s">
        <v>626</v>
      </c>
      <c r="I151" s="87" t="s">
        <v>148</v>
      </c>
      <c r="J151" s="87"/>
      <c r="K151" s="97">
        <v>1.69</v>
      </c>
      <c r="L151" s="100" t="s">
        <v>150</v>
      </c>
      <c r="M151" s="101">
        <v>4.4500000000000005E-2</v>
      </c>
      <c r="N151" s="101">
        <v>3.1E-2</v>
      </c>
      <c r="O151" s="97">
        <v>63411.99</v>
      </c>
      <c r="P151" s="99">
        <v>123.44</v>
      </c>
      <c r="Q151" s="97">
        <v>78.275750000000002</v>
      </c>
      <c r="R151" s="98">
        <v>6.7798648673456443E-4</v>
      </c>
      <c r="S151" s="98">
        <v>2.1382571073443675E-4</v>
      </c>
      <c r="T151" s="98">
        <f>Q151/'סכום נכסי הקרן'!$C$42</f>
        <v>4.5353838239186129E-5</v>
      </c>
    </row>
    <row r="152" spans="2:20" s="152" customFormat="1">
      <c r="B152" s="90" t="s">
        <v>627</v>
      </c>
      <c r="C152" s="87" t="s">
        <v>628</v>
      </c>
      <c r="D152" s="100" t="s">
        <v>139</v>
      </c>
      <c r="E152" s="100" t="s">
        <v>283</v>
      </c>
      <c r="F152" s="87" t="s">
        <v>629</v>
      </c>
      <c r="G152" s="100" t="s">
        <v>328</v>
      </c>
      <c r="H152" s="87" t="s">
        <v>626</v>
      </c>
      <c r="I152" s="87" t="s">
        <v>148</v>
      </c>
      <c r="J152" s="87"/>
      <c r="K152" s="97">
        <v>2.5799999999999996</v>
      </c>
      <c r="L152" s="100" t="s">
        <v>150</v>
      </c>
      <c r="M152" s="101">
        <v>5.4000000000000006E-2</v>
      </c>
      <c r="N152" s="101">
        <v>0.17149999999999999</v>
      </c>
      <c r="O152" s="97">
        <v>1.41</v>
      </c>
      <c r="P152" s="99">
        <v>91.51</v>
      </c>
      <c r="Q152" s="97">
        <v>1.2900000000000001E-3</v>
      </c>
      <c r="R152" s="98">
        <v>3.2351871843855492E-9</v>
      </c>
      <c r="S152" s="98">
        <v>3.5238904366604401E-9</v>
      </c>
      <c r="T152" s="98">
        <f>Q152/'סכום נכסי הקרן'!$C$42</f>
        <v>7.4744031617135724E-10</v>
      </c>
    </row>
    <row r="153" spans="2:20" s="152" customFormat="1">
      <c r="B153" s="90" t="s">
        <v>630</v>
      </c>
      <c r="C153" s="87" t="s">
        <v>631</v>
      </c>
      <c r="D153" s="100" t="s">
        <v>139</v>
      </c>
      <c r="E153" s="100" t="s">
        <v>283</v>
      </c>
      <c r="F153" s="87" t="s">
        <v>632</v>
      </c>
      <c r="G153" s="100" t="s">
        <v>443</v>
      </c>
      <c r="H153" s="87" t="s">
        <v>633</v>
      </c>
      <c r="I153" s="87" t="s">
        <v>148</v>
      </c>
      <c r="J153" s="87"/>
      <c r="K153" s="97">
        <v>1.9299999999999997</v>
      </c>
      <c r="L153" s="100" t="s">
        <v>150</v>
      </c>
      <c r="M153" s="101">
        <v>4.9000000000000002E-2</v>
      </c>
      <c r="N153" s="101">
        <v>0.24420000000000003</v>
      </c>
      <c r="O153" s="97">
        <v>270695.48</v>
      </c>
      <c r="P153" s="99">
        <v>89.12</v>
      </c>
      <c r="Q153" s="97">
        <v>241.24382</v>
      </c>
      <c r="R153" s="98">
        <v>2.7736130791891221E-4</v>
      </c>
      <c r="S153" s="98">
        <v>6.5900526372204068E-4</v>
      </c>
      <c r="T153" s="98">
        <f>Q153/'סכום נכסי הקרן'!$C$42</f>
        <v>1.3977934658541548E-4</v>
      </c>
    </row>
    <row r="154" spans="2:20" s="152" customFormat="1">
      <c r="B154" s="90" t="s">
        <v>634</v>
      </c>
      <c r="C154" s="87" t="s">
        <v>635</v>
      </c>
      <c r="D154" s="100" t="s">
        <v>139</v>
      </c>
      <c r="E154" s="100" t="s">
        <v>283</v>
      </c>
      <c r="F154" s="87" t="s">
        <v>636</v>
      </c>
      <c r="G154" s="100" t="s">
        <v>328</v>
      </c>
      <c r="H154" s="87" t="s">
        <v>637</v>
      </c>
      <c r="I154" s="87" t="s">
        <v>148</v>
      </c>
      <c r="J154" s="87"/>
      <c r="K154" s="97">
        <v>0.76</v>
      </c>
      <c r="L154" s="100" t="s">
        <v>150</v>
      </c>
      <c r="M154" s="101">
        <v>5.3499999999999999E-2</v>
      </c>
      <c r="N154" s="101">
        <v>4.1100000000000005E-2</v>
      </c>
      <c r="O154" s="97">
        <v>468.06</v>
      </c>
      <c r="P154" s="99">
        <v>106.3</v>
      </c>
      <c r="Q154" s="97">
        <v>0.49752999999999997</v>
      </c>
      <c r="R154" s="98">
        <v>4.8774011361074707E-6</v>
      </c>
      <c r="S154" s="98">
        <v>1.3591017123656346E-6</v>
      </c>
      <c r="T154" s="98">
        <f>Q154/'סכום נכסי הקרן'!$C$42</f>
        <v>2.8827440349204288E-7</v>
      </c>
    </row>
    <row r="155" spans="2:20" s="152" customFormat="1">
      <c r="B155" s="90" t="s">
        <v>638</v>
      </c>
      <c r="C155" s="87" t="s">
        <v>639</v>
      </c>
      <c r="D155" s="100" t="s">
        <v>139</v>
      </c>
      <c r="E155" s="100" t="s">
        <v>283</v>
      </c>
      <c r="F155" s="87" t="s">
        <v>640</v>
      </c>
      <c r="G155" s="100" t="s">
        <v>328</v>
      </c>
      <c r="H155" s="87" t="s">
        <v>641</v>
      </c>
      <c r="I155" s="87" t="s">
        <v>146</v>
      </c>
      <c r="J155" s="87"/>
      <c r="K155" s="97">
        <v>3.4799999999999995</v>
      </c>
      <c r="L155" s="100" t="s">
        <v>150</v>
      </c>
      <c r="M155" s="101">
        <v>7.4999999999999997E-2</v>
      </c>
      <c r="N155" s="101">
        <v>0.20929999999999996</v>
      </c>
      <c r="O155" s="97">
        <v>0.8</v>
      </c>
      <c r="P155" s="99">
        <v>72</v>
      </c>
      <c r="Q155" s="97">
        <v>5.7000000000000009E-4</v>
      </c>
      <c r="R155" s="98">
        <v>6.1021522870821007E-10</v>
      </c>
      <c r="S155" s="98">
        <v>1.5570678673615899E-9</v>
      </c>
      <c r="T155" s="98">
        <f>Q155/'סכום נכסי הקרן'!$C$42</f>
        <v>3.3026432575013462E-10</v>
      </c>
    </row>
    <row r="156" spans="2:20" s="152" customFormat="1">
      <c r="B156" s="90" t="s">
        <v>642</v>
      </c>
      <c r="C156" s="87" t="s">
        <v>643</v>
      </c>
      <c r="D156" s="100" t="s">
        <v>139</v>
      </c>
      <c r="E156" s="100" t="s">
        <v>283</v>
      </c>
      <c r="F156" s="87" t="s">
        <v>640</v>
      </c>
      <c r="G156" s="100" t="s">
        <v>328</v>
      </c>
      <c r="H156" s="87" t="s">
        <v>641</v>
      </c>
      <c r="I156" s="87" t="s">
        <v>146</v>
      </c>
      <c r="J156" s="87"/>
      <c r="K156" s="97">
        <v>4.1499999999999995</v>
      </c>
      <c r="L156" s="100" t="s">
        <v>150</v>
      </c>
      <c r="M156" s="101">
        <v>6.7000000000000004E-2</v>
      </c>
      <c r="N156" s="101">
        <v>0.2359</v>
      </c>
      <c r="O156" s="97">
        <v>248537.58</v>
      </c>
      <c r="P156" s="99">
        <v>52.26</v>
      </c>
      <c r="Q156" s="97">
        <v>129.88574</v>
      </c>
      <c r="R156" s="98">
        <v>7.5079083477196031E-4</v>
      </c>
      <c r="S156" s="98">
        <v>3.5480861786400336E-4</v>
      </c>
      <c r="T156" s="98">
        <f>Q156/'סכום נכסי הקרן'!$C$42</f>
        <v>7.525723920290751E-5</v>
      </c>
    </row>
    <row r="157" spans="2:20" s="152" customFormat="1">
      <c r="B157" s="86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97"/>
      <c r="P157" s="99"/>
      <c r="Q157" s="87"/>
      <c r="R157" s="87"/>
      <c r="S157" s="98"/>
      <c r="T157" s="87"/>
    </row>
    <row r="158" spans="2:20" s="152" customFormat="1">
      <c r="B158" s="104" t="s">
        <v>57</v>
      </c>
      <c r="C158" s="85"/>
      <c r="D158" s="85"/>
      <c r="E158" s="85"/>
      <c r="F158" s="85"/>
      <c r="G158" s="85"/>
      <c r="H158" s="85"/>
      <c r="I158" s="85"/>
      <c r="J158" s="85"/>
      <c r="K158" s="94">
        <v>3.5799825407193513</v>
      </c>
      <c r="L158" s="85"/>
      <c r="M158" s="85"/>
      <c r="N158" s="106">
        <v>2.373265769001685E-2</v>
      </c>
      <c r="O158" s="94"/>
      <c r="P158" s="96"/>
      <c r="Q158" s="94">
        <v>92990.045389999999</v>
      </c>
      <c r="R158" s="85"/>
      <c r="S158" s="95">
        <v>0.25402072221274513</v>
      </c>
      <c r="T158" s="95">
        <f>Q158/'סכום נכסי הקרן'!$C$42</f>
        <v>5.3879464284566241E-2</v>
      </c>
    </row>
    <row r="159" spans="2:20" s="152" customFormat="1">
      <c r="B159" s="90" t="s">
        <v>644</v>
      </c>
      <c r="C159" s="87" t="s">
        <v>645</v>
      </c>
      <c r="D159" s="100" t="s">
        <v>139</v>
      </c>
      <c r="E159" s="100" t="s">
        <v>283</v>
      </c>
      <c r="F159" s="87" t="s">
        <v>284</v>
      </c>
      <c r="G159" s="100" t="s">
        <v>285</v>
      </c>
      <c r="H159" s="87" t="s">
        <v>286</v>
      </c>
      <c r="I159" s="87" t="s">
        <v>146</v>
      </c>
      <c r="J159" s="87"/>
      <c r="K159" s="97">
        <v>6.8000000000000007</v>
      </c>
      <c r="L159" s="100" t="s">
        <v>150</v>
      </c>
      <c r="M159" s="101">
        <v>3.0099999999999998E-2</v>
      </c>
      <c r="N159" s="101">
        <v>2.2200000000000001E-2</v>
      </c>
      <c r="O159" s="97">
        <v>1949600</v>
      </c>
      <c r="P159" s="99">
        <v>105.53</v>
      </c>
      <c r="Q159" s="97">
        <v>2057.4128999999998</v>
      </c>
      <c r="R159" s="98">
        <v>1.6953043478260869E-3</v>
      </c>
      <c r="S159" s="98">
        <v>5.6202307306758301E-3</v>
      </c>
      <c r="T159" s="98">
        <f>Q159/'סכום נכסי הקרן'!$C$42</f>
        <v>1.1920878670318052E-3</v>
      </c>
    </row>
    <row r="160" spans="2:20" s="152" customFormat="1">
      <c r="B160" s="90" t="s">
        <v>646</v>
      </c>
      <c r="C160" s="87" t="s">
        <v>647</v>
      </c>
      <c r="D160" s="100" t="s">
        <v>139</v>
      </c>
      <c r="E160" s="100" t="s">
        <v>283</v>
      </c>
      <c r="F160" s="87" t="s">
        <v>300</v>
      </c>
      <c r="G160" s="100" t="s">
        <v>285</v>
      </c>
      <c r="H160" s="87" t="s">
        <v>286</v>
      </c>
      <c r="I160" s="87" t="s">
        <v>146</v>
      </c>
      <c r="J160" s="87"/>
      <c r="K160" s="97">
        <v>0.17</v>
      </c>
      <c r="L160" s="100" t="s">
        <v>150</v>
      </c>
      <c r="M160" s="101">
        <v>8.199999999999999E-3</v>
      </c>
      <c r="N160" s="101">
        <v>2.7000000000000001E-3</v>
      </c>
      <c r="O160" s="97">
        <v>745000</v>
      </c>
      <c r="P160" s="99">
        <v>100.16</v>
      </c>
      <c r="Q160" s="97">
        <v>746.19196999999997</v>
      </c>
      <c r="R160" s="98">
        <v>9.391174564917597E-4</v>
      </c>
      <c r="S160" s="98">
        <v>2.0383711217021811E-3</v>
      </c>
      <c r="T160" s="98">
        <f>Q160/'סכום נכסי הקרן'!$C$42</f>
        <v>4.3235190851265723E-4</v>
      </c>
    </row>
    <row r="161" spans="2:20" s="152" customFormat="1">
      <c r="B161" s="90" t="s">
        <v>648</v>
      </c>
      <c r="C161" s="87" t="s">
        <v>649</v>
      </c>
      <c r="D161" s="100" t="s">
        <v>139</v>
      </c>
      <c r="E161" s="100" t="s">
        <v>283</v>
      </c>
      <c r="F161" s="87" t="s">
        <v>300</v>
      </c>
      <c r="G161" s="100" t="s">
        <v>285</v>
      </c>
      <c r="H161" s="87" t="s">
        <v>286</v>
      </c>
      <c r="I161" s="87" t="s">
        <v>146</v>
      </c>
      <c r="J161" s="87"/>
      <c r="K161" s="97">
        <v>1.6</v>
      </c>
      <c r="L161" s="100" t="s">
        <v>150</v>
      </c>
      <c r="M161" s="101">
        <v>5.9000000000000004E-2</v>
      </c>
      <c r="N161" s="101">
        <v>8.3000000000000001E-3</v>
      </c>
      <c r="O161" s="97">
        <v>2676333</v>
      </c>
      <c r="P161" s="99">
        <v>110.34</v>
      </c>
      <c r="Q161" s="97">
        <v>2953.0657299999998</v>
      </c>
      <c r="R161" s="98">
        <v>1.6538102420899188E-3</v>
      </c>
      <c r="S161" s="98">
        <v>8.0668837866485887E-3</v>
      </c>
      <c r="T161" s="98">
        <f>Q161/'סכום נכסי הקרן'!$C$42</f>
        <v>1.7110390565162786E-3</v>
      </c>
    </row>
    <row r="162" spans="2:20" s="152" customFormat="1">
      <c r="B162" s="90" t="s">
        <v>650</v>
      </c>
      <c r="C162" s="87" t="s">
        <v>651</v>
      </c>
      <c r="D162" s="100" t="s">
        <v>139</v>
      </c>
      <c r="E162" s="100" t="s">
        <v>283</v>
      </c>
      <c r="F162" s="87" t="s">
        <v>300</v>
      </c>
      <c r="G162" s="100" t="s">
        <v>285</v>
      </c>
      <c r="H162" s="87" t="s">
        <v>286</v>
      </c>
      <c r="I162" s="87" t="s">
        <v>146</v>
      </c>
      <c r="J162" s="87"/>
      <c r="K162" s="97">
        <v>2.1300000000000003</v>
      </c>
      <c r="L162" s="100" t="s">
        <v>150</v>
      </c>
      <c r="M162" s="101">
        <v>1.8200000000000001E-2</v>
      </c>
      <c r="N162" s="101">
        <v>8.0000000000000002E-3</v>
      </c>
      <c r="O162" s="97">
        <v>80800</v>
      </c>
      <c r="P162" s="99">
        <v>102.32</v>
      </c>
      <c r="Q162" s="97">
        <v>82.67456</v>
      </c>
      <c r="R162" s="98">
        <v>1.2859627930220604E-4</v>
      </c>
      <c r="S162" s="98">
        <v>2.2584193127062771E-4</v>
      </c>
      <c r="T162" s="98">
        <f>Q162/'סכום נכסי הקרן'!$C$42</f>
        <v>4.7902557570331658E-5</v>
      </c>
    </row>
    <row r="163" spans="2:20" s="152" customFormat="1">
      <c r="B163" s="90" t="s">
        <v>652</v>
      </c>
      <c r="C163" s="87" t="s">
        <v>653</v>
      </c>
      <c r="D163" s="100" t="s">
        <v>139</v>
      </c>
      <c r="E163" s="100" t="s">
        <v>283</v>
      </c>
      <c r="F163" s="87" t="s">
        <v>654</v>
      </c>
      <c r="G163" s="100" t="s">
        <v>655</v>
      </c>
      <c r="H163" s="87" t="s">
        <v>310</v>
      </c>
      <c r="I163" s="87" t="s">
        <v>146</v>
      </c>
      <c r="J163" s="87"/>
      <c r="K163" s="97">
        <v>2.16</v>
      </c>
      <c r="L163" s="100" t="s">
        <v>150</v>
      </c>
      <c r="M163" s="101">
        <v>4.8399999999999999E-2</v>
      </c>
      <c r="N163" s="101">
        <v>9.7999999999999979E-3</v>
      </c>
      <c r="O163" s="97">
        <v>2067422.22</v>
      </c>
      <c r="P163" s="99">
        <v>109.77</v>
      </c>
      <c r="Q163" s="97">
        <v>2269.4094700000001</v>
      </c>
      <c r="R163" s="98">
        <v>2.4612169285714285E-3</v>
      </c>
      <c r="S163" s="98">
        <v>6.1993413396896416E-3</v>
      </c>
      <c r="T163" s="98">
        <f>Q163/'סכום נכסי הקרן'!$C$42</f>
        <v>1.3149210323868776E-3</v>
      </c>
    </row>
    <row r="164" spans="2:20" s="152" customFormat="1">
      <c r="B164" s="90" t="s">
        <v>656</v>
      </c>
      <c r="C164" s="87" t="s">
        <v>657</v>
      </c>
      <c r="D164" s="100" t="s">
        <v>139</v>
      </c>
      <c r="E164" s="100" t="s">
        <v>283</v>
      </c>
      <c r="F164" s="87" t="s">
        <v>309</v>
      </c>
      <c r="G164" s="100" t="s">
        <v>285</v>
      </c>
      <c r="H164" s="87" t="s">
        <v>310</v>
      </c>
      <c r="I164" s="87" t="s">
        <v>146</v>
      </c>
      <c r="J164" s="87"/>
      <c r="K164" s="97">
        <v>3.1799999999999997</v>
      </c>
      <c r="L164" s="100" t="s">
        <v>150</v>
      </c>
      <c r="M164" s="101">
        <v>1.95E-2</v>
      </c>
      <c r="N164" s="101">
        <v>1.2500000000000001E-2</v>
      </c>
      <c r="O164" s="97">
        <v>1610000</v>
      </c>
      <c r="P164" s="99">
        <v>103.62</v>
      </c>
      <c r="Q164" s="97">
        <v>1668.2820200000001</v>
      </c>
      <c r="R164" s="98">
        <v>2.3503649635036494E-3</v>
      </c>
      <c r="S164" s="98">
        <v>4.5572426790159385E-3</v>
      </c>
      <c r="T164" s="98">
        <f>Q164/'סכום נכסי הקרן'!$C$42</f>
        <v>9.6662111666030259E-4</v>
      </c>
    </row>
    <row r="165" spans="2:20" s="152" customFormat="1">
      <c r="B165" s="90" t="s">
        <v>658</v>
      </c>
      <c r="C165" s="87" t="s">
        <v>659</v>
      </c>
      <c r="D165" s="100" t="s">
        <v>139</v>
      </c>
      <c r="E165" s="100" t="s">
        <v>283</v>
      </c>
      <c r="F165" s="87" t="s">
        <v>284</v>
      </c>
      <c r="G165" s="100" t="s">
        <v>285</v>
      </c>
      <c r="H165" s="87" t="s">
        <v>310</v>
      </c>
      <c r="I165" s="87" t="s">
        <v>146</v>
      </c>
      <c r="J165" s="87"/>
      <c r="K165" s="97">
        <v>0.95</v>
      </c>
      <c r="L165" s="100" t="s">
        <v>150</v>
      </c>
      <c r="M165" s="101">
        <v>5.4000000000000006E-2</v>
      </c>
      <c r="N165" s="101">
        <v>4.7999999999999996E-3</v>
      </c>
      <c r="O165" s="97">
        <v>4144400</v>
      </c>
      <c r="P165" s="99">
        <v>104.92</v>
      </c>
      <c r="Q165" s="97">
        <v>4348.3044900000004</v>
      </c>
      <c r="R165" s="98">
        <v>1.8786612566686265E-3</v>
      </c>
      <c r="S165" s="98">
        <v>1.1878254734882677E-2</v>
      </c>
      <c r="T165" s="98">
        <f>Q165/'סכום נכסי הקרן'!$C$42</f>
        <v>2.5194558781511103E-3</v>
      </c>
    </row>
    <row r="166" spans="2:20" s="152" customFormat="1">
      <c r="B166" s="90" t="s">
        <v>660</v>
      </c>
      <c r="C166" s="87" t="s">
        <v>661</v>
      </c>
      <c r="D166" s="100" t="s">
        <v>139</v>
      </c>
      <c r="E166" s="100" t="s">
        <v>283</v>
      </c>
      <c r="F166" s="87" t="s">
        <v>300</v>
      </c>
      <c r="G166" s="100" t="s">
        <v>285</v>
      </c>
      <c r="H166" s="87" t="s">
        <v>310</v>
      </c>
      <c r="I166" s="87" t="s">
        <v>148</v>
      </c>
      <c r="J166" s="87"/>
      <c r="K166" s="97">
        <v>0.90999999999999992</v>
      </c>
      <c r="L166" s="100" t="s">
        <v>150</v>
      </c>
      <c r="M166" s="101">
        <v>2.4199999999999999E-2</v>
      </c>
      <c r="N166" s="101">
        <v>5.1000000000000004E-3</v>
      </c>
      <c r="O166" s="97">
        <v>1234857</v>
      </c>
      <c r="P166" s="99">
        <v>101.94</v>
      </c>
      <c r="Q166" s="97">
        <v>1258.81322</v>
      </c>
      <c r="R166" s="98">
        <v>1.2775422413686078E-3</v>
      </c>
      <c r="S166" s="98">
        <v>3.4386975717052202E-3</v>
      </c>
      <c r="T166" s="98">
        <f>Q166/'סכום נכסי הקרן'!$C$42</f>
        <v>7.293703497344838E-4</v>
      </c>
    </row>
    <row r="167" spans="2:20" s="152" customFormat="1">
      <c r="B167" s="90" t="s">
        <v>662</v>
      </c>
      <c r="C167" s="87" t="s">
        <v>663</v>
      </c>
      <c r="D167" s="100" t="s">
        <v>139</v>
      </c>
      <c r="E167" s="100" t="s">
        <v>283</v>
      </c>
      <c r="F167" s="87" t="s">
        <v>300</v>
      </c>
      <c r="G167" s="100" t="s">
        <v>285</v>
      </c>
      <c r="H167" s="87" t="s">
        <v>310</v>
      </c>
      <c r="I167" s="87" t="s">
        <v>148</v>
      </c>
      <c r="J167" s="87"/>
      <c r="K167" s="97">
        <v>2.3700000000000006</v>
      </c>
      <c r="L167" s="100" t="s">
        <v>150</v>
      </c>
      <c r="M167" s="101">
        <v>6.0999999999999999E-2</v>
      </c>
      <c r="N167" s="101">
        <v>1.14E-2</v>
      </c>
      <c r="O167" s="97">
        <v>5146500</v>
      </c>
      <c r="P167" s="99">
        <v>115.16</v>
      </c>
      <c r="Q167" s="97">
        <v>5926.7095699999982</v>
      </c>
      <c r="R167" s="98">
        <v>3.0043612712759302E-3</v>
      </c>
      <c r="S167" s="98">
        <v>1.6189980755493723E-2</v>
      </c>
      <c r="T167" s="98">
        <f>Q167/'סכום נכסי הקרן'!$C$42</f>
        <v>3.434001298338455E-3</v>
      </c>
    </row>
    <row r="168" spans="2:20" s="152" customFormat="1">
      <c r="B168" s="90" t="s">
        <v>664</v>
      </c>
      <c r="C168" s="87" t="s">
        <v>665</v>
      </c>
      <c r="D168" s="100" t="s">
        <v>139</v>
      </c>
      <c r="E168" s="100" t="s">
        <v>283</v>
      </c>
      <c r="F168" s="87" t="s">
        <v>347</v>
      </c>
      <c r="G168" s="100" t="s">
        <v>348</v>
      </c>
      <c r="H168" s="87" t="s">
        <v>342</v>
      </c>
      <c r="I168" s="87" t="s">
        <v>148</v>
      </c>
      <c r="J168" s="87"/>
      <c r="K168" s="97">
        <v>6.94</v>
      </c>
      <c r="L168" s="100" t="s">
        <v>150</v>
      </c>
      <c r="M168" s="101">
        <v>3.6499999999999998E-2</v>
      </c>
      <c r="N168" s="101">
        <v>2.87E-2</v>
      </c>
      <c r="O168" s="97">
        <v>968000</v>
      </c>
      <c r="P168" s="99">
        <v>106.85</v>
      </c>
      <c r="Q168" s="97">
        <v>1034.3079700000001</v>
      </c>
      <c r="R168" s="98">
        <v>8.7800373877211903E-4</v>
      </c>
      <c r="S168" s="98">
        <v>2.8254170263912197E-3</v>
      </c>
      <c r="T168" s="98">
        <f>Q168/'סכום נכסי הקרן'!$C$42</f>
        <v>5.9928951636849194E-4</v>
      </c>
    </row>
    <row r="169" spans="2:20" s="152" customFormat="1">
      <c r="B169" s="90" t="s">
        <v>666</v>
      </c>
      <c r="C169" s="87" t="s">
        <v>667</v>
      </c>
      <c r="D169" s="100" t="s">
        <v>139</v>
      </c>
      <c r="E169" s="100" t="s">
        <v>283</v>
      </c>
      <c r="F169" s="87" t="s">
        <v>284</v>
      </c>
      <c r="G169" s="100" t="s">
        <v>285</v>
      </c>
      <c r="H169" s="87" t="s">
        <v>342</v>
      </c>
      <c r="I169" s="87" t="s">
        <v>146</v>
      </c>
      <c r="J169" s="87"/>
      <c r="K169" s="97">
        <v>4.21</v>
      </c>
      <c r="L169" s="100" t="s">
        <v>150</v>
      </c>
      <c r="M169" s="101">
        <v>1.5260000000000001E-2</v>
      </c>
      <c r="N169" s="101">
        <v>1.49E-2</v>
      </c>
      <c r="O169" s="97">
        <v>6776754</v>
      </c>
      <c r="P169" s="99">
        <v>100.34</v>
      </c>
      <c r="Q169" s="97">
        <v>6799.7951299999995</v>
      </c>
      <c r="R169" s="98">
        <v>7.1334252631578944E-3</v>
      </c>
      <c r="S169" s="98">
        <v>1.8574986844850566E-2</v>
      </c>
      <c r="T169" s="98">
        <f>Q169/'סכום נכסי הקרן'!$C$42</f>
        <v>3.9398767611377164E-3</v>
      </c>
    </row>
    <row r="170" spans="2:20" s="152" customFormat="1">
      <c r="B170" s="90" t="s">
        <v>668</v>
      </c>
      <c r="C170" s="87" t="s">
        <v>669</v>
      </c>
      <c r="D170" s="100" t="s">
        <v>139</v>
      </c>
      <c r="E170" s="100" t="s">
        <v>283</v>
      </c>
      <c r="F170" s="87" t="s">
        <v>367</v>
      </c>
      <c r="G170" s="100" t="s">
        <v>328</v>
      </c>
      <c r="H170" s="87" t="s">
        <v>342</v>
      </c>
      <c r="I170" s="87" t="s">
        <v>148</v>
      </c>
      <c r="J170" s="87"/>
      <c r="K170" s="97">
        <v>1.39</v>
      </c>
      <c r="L170" s="100" t="s">
        <v>150</v>
      </c>
      <c r="M170" s="101">
        <v>5.2499999999999998E-2</v>
      </c>
      <c r="N170" s="101">
        <v>8.2000000000000007E-3</v>
      </c>
      <c r="O170" s="97">
        <v>55847.98</v>
      </c>
      <c r="P170" s="99">
        <v>106.65</v>
      </c>
      <c r="Q170" s="97">
        <v>59.561870000000006</v>
      </c>
      <c r="R170" s="98">
        <v>1.2291257030396642E-3</v>
      </c>
      <c r="S170" s="98">
        <v>1.6270504192450572E-4</v>
      </c>
      <c r="T170" s="98">
        <f>Q170/'סכום נכסי הקרן'!$C$42</f>
        <v>3.451080848415293E-5</v>
      </c>
    </row>
    <row r="171" spans="2:20" s="152" customFormat="1">
      <c r="B171" s="90" t="s">
        <v>670</v>
      </c>
      <c r="C171" s="87" t="s">
        <v>671</v>
      </c>
      <c r="D171" s="100" t="s">
        <v>139</v>
      </c>
      <c r="E171" s="100" t="s">
        <v>283</v>
      </c>
      <c r="F171" s="87" t="s">
        <v>370</v>
      </c>
      <c r="G171" s="100" t="s">
        <v>371</v>
      </c>
      <c r="H171" s="87" t="s">
        <v>342</v>
      </c>
      <c r="I171" s="87" t="s">
        <v>148</v>
      </c>
      <c r="J171" s="87"/>
      <c r="K171" s="97">
        <v>4.84</v>
      </c>
      <c r="L171" s="100" t="s">
        <v>150</v>
      </c>
      <c r="M171" s="101">
        <v>4.8000000000000001E-2</v>
      </c>
      <c r="N171" s="101">
        <v>2.2600000000000002E-2</v>
      </c>
      <c r="O171" s="97">
        <v>3333761</v>
      </c>
      <c r="P171" s="99">
        <v>115.26</v>
      </c>
      <c r="Q171" s="97">
        <v>3842.4930399999998</v>
      </c>
      <c r="R171" s="98">
        <v>1.4755085204111891E-3</v>
      </c>
      <c r="S171" s="98">
        <v>1.0496530602007984E-2</v>
      </c>
      <c r="T171" s="98">
        <f>Q171/'סכום נכסי הקרן'!$C$42</f>
        <v>2.2263831106231311E-3</v>
      </c>
    </row>
    <row r="172" spans="2:20" s="152" customFormat="1">
      <c r="B172" s="90" t="s">
        <v>672</v>
      </c>
      <c r="C172" s="87" t="s">
        <v>673</v>
      </c>
      <c r="D172" s="100" t="s">
        <v>139</v>
      </c>
      <c r="E172" s="100" t="s">
        <v>283</v>
      </c>
      <c r="F172" s="87" t="s">
        <v>284</v>
      </c>
      <c r="G172" s="100" t="s">
        <v>285</v>
      </c>
      <c r="H172" s="87" t="s">
        <v>342</v>
      </c>
      <c r="I172" s="87" t="s">
        <v>148</v>
      </c>
      <c r="J172" s="87"/>
      <c r="K172" s="97">
        <v>4.0500000000000007</v>
      </c>
      <c r="L172" s="100" t="s">
        <v>150</v>
      </c>
      <c r="M172" s="101">
        <v>3.2500000000000001E-2</v>
      </c>
      <c r="N172" s="101">
        <v>2.6799999999999997E-2</v>
      </c>
      <c r="O172" s="97">
        <f>1850000/50000</f>
        <v>37</v>
      </c>
      <c r="P172" s="99">
        <f>102.4*50000</f>
        <v>5120000</v>
      </c>
      <c r="Q172" s="97">
        <v>1894.39996</v>
      </c>
      <c r="R172" s="98">
        <v>2E-3</v>
      </c>
      <c r="S172" s="98">
        <v>5.1749286063983869E-3</v>
      </c>
      <c r="T172" s="98">
        <f>Q172/'סכום נכסי הקרן'!$C$42</f>
        <v>1.0976363605096173E-3</v>
      </c>
    </row>
    <row r="173" spans="2:20" s="152" customFormat="1">
      <c r="B173" s="90" t="s">
        <v>674</v>
      </c>
      <c r="C173" s="87" t="s">
        <v>675</v>
      </c>
      <c r="D173" s="100" t="s">
        <v>139</v>
      </c>
      <c r="E173" s="100" t="s">
        <v>283</v>
      </c>
      <c r="F173" s="87" t="s">
        <v>284</v>
      </c>
      <c r="G173" s="100" t="s">
        <v>285</v>
      </c>
      <c r="H173" s="87" t="s">
        <v>342</v>
      </c>
      <c r="I173" s="87" t="s">
        <v>146</v>
      </c>
      <c r="J173" s="87"/>
      <c r="K173" s="97">
        <v>3.7100000000000009</v>
      </c>
      <c r="L173" s="100" t="s">
        <v>150</v>
      </c>
      <c r="M173" s="101">
        <v>2.1299999999999999E-2</v>
      </c>
      <c r="N173" s="101">
        <v>1.4599999999999997E-2</v>
      </c>
      <c r="O173" s="97">
        <v>206233</v>
      </c>
      <c r="P173" s="99">
        <v>102.77</v>
      </c>
      <c r="Q173" s="97">
        <v>211.94566</v>
      </c>
      <c r="R173" s="98">
        <v>2.0623320623320624E-4</v>
      </c>
      <c r="S173" s="98">
        <v>5.789715382679729E-4</v>
      </c>
      <c r="T173" s="98">
        <f>Q173/'סכום נכסי הקרן'!$C$42</f>
        <v>1.2280366753608291E-4</v>
      </c>
    </row>
    <row r="174" spans="2:20" s="152" customFormat="1">
      <c r="B174" s="90" t="s">
        <v>676</v>
      </c>
      <c r="C174" s="87" t="s">
        <v>677</v>
      </c>
      <c r="D174" s="100" t="s">
        <v>139</v>
      </c>
      <c r="E174" s="100" t="s">
        <v>283</v>
      </c>
      <c r="F174" s="87" t="s">
        <v>678</v>
      </c>
      <c r="G174" s="100" t="s">
        <v>285</v>
      </c>
      <c r="H174" s="87" t="s">
        <v>342</v>
      </c>
      <c r="I174" s="87" t="s">
        <v>148</v>
      </c>
      <c r="J174" s="87"/>
      <c r="K174" s="97">
        <v>5.21</v>
      </c>
      <c r="L174" s="100" t="s">
        <v>150</v>
      </c>
      <c r="M174" s="101">
        <v>2.07E-2</v>
      </c>
      <c r="N174" s="101">
        <v>1.7500000000000002E-2</v>
      </c>
      <c r="O174" s="97">
        <v>996000</v>
      </c>
      <c r="P174" s="99">
        <v>102.69</v>
      </c>
      <c r="Q174" s="97">
        <v>1022.79242</v>
      </c>
      <c r="R174" s="98">
        <v>3.929567629200317E-3</v>
      </c>
      <c r="S174" s="98">
        <v>2.7939600213385952E-3</v>
      </c>
      <c r="T174" s="98">
        <f>Q174/'סכום נכסי הקרן'!$C$42</f>
        <v>5.9261727890113757E-4</v>
      </c>
    </row>
    <row r="175" spans="2:20" s="152" customFormat="1">
      <c r="B175" s="90" t="s">
        <v>679</v>
      </c>
      <c r="C175" s="87" t="s">
        <v>680</v>
      </c>
      <c r="D175" s="100" t="s">
        <v>139</v>
      </c>
      <c r="E175" s="100" t="s">
        <v>283</v>
      </c>
      <c r="F175" s="87" t="s">
        <v>386</v>
      </c>
      <c r="G175" s="100" t="s">
        <v>387</v>
      </c>
      <c r="H175" s="87" t="s">
        <v>388</v>
      </c>
      <c r="I175" s="87" t="s">
        <v>148</v>
      </c>
      <c r="J175" s="87"/>
      <c r="K175" s="97">
        <v>0.16999999999999998</v>
      </c>
      <c r="L175" s="100" t="s">
        <v>150</v>
      </c>
      <c r="M175" s="101">
        <v>6.5000000000000002E-2</v>
      </c>
      <c r="N175" s="101">
        <v>6.9999999999999993E-3</v>
      </c>
      <c r="O175" s="97">
        <v>38588</v>
      </c>
      <c r="P175" s="99">
        <v>103.13</v>
      </c>
      <c r="Q175" s="97">
        <v>39.7958</v>
      </c>
      <c r="R175" s="98">
        <v>9.9313757838771625E-5</v>
      </c>
      <c r="S175" s="98">
        <v>1.0871010778236552E-4</v>
      </c>
      <c r="T175" s="98">
        <f>Q175/'סכום נכסי הקרן'!$C$42</f>
        <v>2.3058128166117901E-5</v>
      </c>
    </row>
    <row r="176" spans="2:20" s="152" customFormat="1">
      <c r="B176" s="90" t="s">
        <v>681</v>
      </c>
      <c r="C176" s="87" t="s">
        <v>682</v>
      </c>
      <c r="D176" s="100" t="s">
        <v>139</v>
      </c>
      <c r="E176" s="100" t="s">
        <v>283</v>
      </c>
      <c r="F176" s="87" t="s">
        <v>403</v>
      </c>
      <c r="G176" s="100" t="s">
        <v>328</v>
      </c>
      <c r="H176" s="87" t="s">
        <v>388</v>
      </c>
      <c r="I176" s="87" t="s">
        <v>148</v>
      </c>
      <c r="J176" s="87"/>
      <c r="K176" s="97">
        <v>0.56999999999999995</v>
      </c>
      <c r="L176" s="100" t="s">
        <v>150</v>
      </c>
      <c r="M176" s="101">
        <v>6.4100000000000004E-2</v>
      </c>
      <c r="N176" s="101">
        <v>9.7000000000000003E-3</v>
      </c>
      <c r="O176" s="97">
        <v>60191.6</v>
      </c>
      <c r="P176" s="99">
        <v>105.82</v>
      </c>
      <c r="Q176" s="97">
        <v>63.694749999999999</v>
      </c>
      <c r="R176" s="98">
        <v>2.8040958556946929E-4</v>
      </c>
      <c r="S176" s="98">
        <v>1.7399482200812212E-4</v>
      </c>
      <c r="T176" s="98">
        <f>Q176/'סכום נכסי הקרן'!$C$42</f>
        <v>3.6905445022058565E-5</v>
      </c>
    </row>
    <row r="177" spans="2:20" s="152" customFormat="1">
      <c r="B177" s="90" t="s">
        <v>683</v>
      </c>
      <c r="C177" s="87" t="s">
        <v>684</v>
      </c>
      <c r="D177" s="100" t="s">
        <v>139</v>
      </c>
      <c r="E177" s="100" t="s">
        <v>283</v>
      </c>
      <c r="F177" s="87" t="s">
        <v>408</v>
      </c>
      <c r="G177" s="100" t="s">
        <v>328</v>
      </c>
      <c r="H177" s="87" t="s">
        <v>388</v>
      </c>
      <c r="I177" s="87" t="s">
        <v>146</v>
      </c>
      <c r="J177" s="87"/>
      <c r="K177" s="97">
        <v>0.25</v>
      </c>
      <c r="L177" s="100" t="s">
        <v>150</v>
      </c>
      <c r="M177" s="101">
        <v>6.4000000000000001E-2</v>
      </c>
      <c r="N177" s="101">
        <v>1.26E-2</v>
      </c>
      <c r="O177" s="97">
        <v>316796.79999999999</v>
      </c>
      <c r="P177" s="99">
        <v>106.06</v>
      </c>
      <c r="Q177" s="97">
        <v>335.99468999999999</v>
      </c>
      <c r="R177" s="98">
        <v>1.1272463514860435E-3</v>
      </c>
      <c r="S177" s="98">
        <v>9.1783602702301479E-4</v>
      </c>
      <c r="T177" s="98">
        <f>Q177/'סכום נכסי הקרן'!$C$42</f>
        <v>1.9467905219030783E-4</v>
      </c>
    </row>
    <row r="178" spans="2:20" s="152" customFormat="1">
      <c r="B178" s="90" t="s">
        <v>685</v>
      </c>
      <c r="C178" s="87" t="s">
        <v>686</v>
      </c>
      <c r="D178" s="100" t="s">
        <v>139</v>
      </c>
      <c r="E178" s="100" t="s">
        <v>283</v>
      </c>
      <c r="F178" s="87" t="s">
        <v>408</v>
      </c>
      <c r="G178" s="100" t="s">
        <v>328</v>
      </c>
      <c r="H178" s="87" t="s">
        <v>388</v>
      </c>
      <c r="I178" s="87" t="s">
        <v>146</v>
      </c>
      <c r="J178" s="87"/>
      <c r="K178" s="97">
        <v>1</v>
      </c>
      <c r="L178" s="100" t="s">
        <v>150</v>
      </c>
      <c r="M178" s="101">
        <v>8.0000000000000002E-3</v>
      </c>
      <c r="N178" s="101">
        <v>1.4000000000000002E-2</v>
      </c>
      <c r="O178" s="97">
        <v>553377</v>
      </c>
      <c r="P178" s="99">
        <v>99.61</v>
      </c>
      <c r="Q178" s="97">
        <v>551.21884999999997</v>
      </c>
      <c r="R178" s="98">
        <v>9.9605495265936883E-4</v>
      </c>
      <c r="S178" s="98">
        <v>1.5057634372263298E-3</v>
      </c>
      <c r="T178" s="98">
        <f>Q178/'סכום נכסי הקרן'!$C$42</f>
        <v>3.1938231901055181E-4</v>
      </c>
    </row>
    <row r="179" spans="2:20" s="152" customFormat="1">
      <c r="B179" s="90" t="s">
        <v>687</v>
      </c>
      <c r="C179" s="87" t="s">
        <v>688</v>
      </c>
      <c r="D179" s="100" t="s">
        <v>139</v>
      </c>
      <c r="E179" s="100" t="s">
        <v>283</v>
      </c>
      <c r="F179" s="87" t="s">
        <v>417</v>
      </c>
      <c r="G179" s="100" t="s">
        <v>328</v>
      </c>
      <c r="H179" s="87" t="s">
        <v>388</v>
      </c>
      <c r="I179" s="87" t="s">
        <v>148</v>
      </c>
      <c r="J179" s="87"/>
      <c r="K179" s="97">
        <v>4</v>
      </c>
      <c r="L179" s="100" t="s">
        <v>150</v>
      </c>
      <c r="M179" s="101">
        <v>5.0499999999999996E-2</v>
      </c>
      <c r="N179" s="101">
        <v>3.04E-2</v>
      </c>
      <c r="O179" s="97">
        <v>301256.40000000002</v>
      </c>
      <c r="P179" s="99">
        <v>109.3</v>
      </c>
      <c r="Q179" s="97">
        <v>329.27325000000002</v>
      </c>
      <c r="R179" s="98">
        <v>5.1702818683397028E-4</v>
      </c>
      <c r="S179" s="98">
        <v>8.9947508273108701E-4</v>
      </c>
      <c r="T179" s="98">
        <f>Q179/'סכום נכסי הקרן'!$C$42</f>
        <v>1.9078457526106228E-4</v>
      </c>
    </row>
    <row r="180" spans="2:20" s="152" customFormat="1">
      <c r="B180" s="90" t="s">
        <v>689</v>
      </c>
      <c r="C180" s="87" t="s">
        <v>690</v>
      </c>
      <c r="D180" s="100" t="s">
        <v>139</v>
      </c>
      <c r="E180" s="100" t="s">
        <v>283</v>
      </c>
      <c r="F180" s="87" t="s">
        <v>417</v>
      </c>
      <c r="G180" s="100" t="s">
        <v>328</v>
      </c>
      <c r="H180" s="87" t="s">
        <v>388</v>
      </c>
      <c r="I180" s="87" t="s">
        <v>148</v>
      </c>
      <c r="J180" s="87"/>
      <c r="K180" s="97">
        <v>5.8400000000000007</v>
      </c>
      <c r="L180" s="100" t="s">
        <v>150</v>
      </c>
      <c r="M180" s="101">
        <v>4.3499999999999997E-2</v>
      </c>
      <c r="N180" s="101">
        <v>4.0900000000000006E-2</v>
      </c>
      <c r="O180" s="97">
        <v>422927</v>
      </c>
      <c r="P180" s="99">
        <v>103.38</v>
      </c>
      <c r="Q180" s="97">
        <v>437.22194999999994</v>
      </c>
      <c r="R180" s="98">
        <v>1.6533373468542076E-3</v>
      </c>
      <c r="S180" s="98">
        <v>1.1943583320178518E-3</v>
      </c>
      <c r="T180" s="98">
        <f>Q180/'סכום נכסי הקרן'!$C$42</f>
        <v>2.5333125003492812E-4</v>
      </c>
    </row>
    <row r="181" spans="2:20" s="152" customFormat="1">
      <c r="B181" s="90" t="s">
        <v>691</v>
      </c>
      <c r="C181" s="87" t="s">
        <v>692</v>
      </c>
      <c r="D181" s="100" t="s">
        <v>139</v>
      </c>
      <c r="E181" s="100" t="s">
        <v>283</v>
      </c>
      <c r="F181" s="87" t="s">
        <v>420</v>
      </c>
      <c r="G181" s="100" t="s">
        <v>285</v>
      </c>
      <c r="H181" s="87" t="s">
        <v>388</v>
      </c>
      <c r="I181" s="87" t="s">
        <v>146</v>
      </c>
      <c r="J181" s="87"/>
      <c r="K181" s="97">
        <v>0.91</v>
      </c>
      <c r="L181" s="100" t="s">
        <v>150</v>
      </c>
      <c r="M181" s="101">
        <v>2.1299999999999999E-2</v>
      </c>
      <c r="N181" s="101">
        <v>7.8000000000000014E-3</v>
      </c>
      <c r="O181" s="97">
        <v>1399123</v>
      </c>
      <c r="P181" s="99">
        <v>101.4</v>
      </c>
      <c r="Q181" s="97">
        <v>1418.7106899999999</v>
      </c>
      <c r="R181" s="98">
        <v>1.8293948360423168E-3</v>
      </c>
      <c r="S181" s="98">
        <v>3.8754891727743671E-3</v>
      </c>
      <c r="T181" s="98">
        <f>Q181/'סכום נכסי הקרן'!$C$42</f>
        <v>8.2201671836378617E-4</v>
      </c>
    </row>
    <row r="182" spans="2:20" s="152" customFormat="1">
      <c r="B182" s="90" t="s">
        <v>693</v>
      </c>
      <c r="C182" s="87" t="s">
        <v>694</v>
      </c>
      <c r="D182" s="100" t="s">
        <v>139</v>
      </c>
      <c r="E182" s="100" t="s">
        <v>283</v>
      </c>
      <c r="F182" s="87" t="s">
        <v>427</v>
      </c>
      <c r="G182" s="100" t="s">
        <v>285</v>
      </c>
      <c r="H182" s="87" t="s">
        <v>388</v>
      </c>
      <c r="I182" s="87" t="s">
        <v>148</v>
      </c>
      <c r="J182" s="87"/>
      <c r="K182" s="97">
        <v>0.5</v>
      </c>
      <c r="L182" s="100" t="s">
        <v>150</v>
      </c>
      <c r="M182" s="101">
        <v>1.3100000000000001E-2</v>
      </c>
      <c r="N182" s="101">
        <v>8.6000000000000017E-3</v>
      </c>
      <c r="O182" s="97">
        <v>423984.78</v>
      </c>
      <c r="P182" s="99">
        <v>100.22</v>
      </c>
      <c r="Q182" s="97">
        <v>426.31751000000003</v>
      </c>
      <c r="R182" s="98">
        <v>5.776699706396873E-3</v>
      </c>
      <c r="S182" s="98">
        <v>1.1645706949379004E-3</v>
      </c>
      <c r="T182" s="98">
        <f>Q182/'סכום נכסי הקרן'!$C$42</f>
        <v>2.4701309648355484E-4</v>
      </c>
    </row>
    <row r="183" spans="2:20" s="152" customFormat="1">
      <c r="B183" s="90" t="s">
        <v>695</v>
      </c>
      <c r="C183" s="87" t="s">
        <v>696</v>
      </c>
      <c r="D183" s="100" t="s">
        <v>139</v>
      </c>
      <c r="E183" s="100" t="s">
        <v>283</v>
      </c>
      <c r="F183" s="87" t="s">
        <v>427</v>
      </c>
      <c r="G183" s="100" t="s">
        <v>285</v>
      </c>
      <c r="H183" s="87" t="s">
        <v>388</v>
      </c>
      <c r="I183" s="87" t="s">
        <v>148</v>
      </c>
      <c r="J183" s="87"/>
      <c r="K183" s="97">
        <v>3.45</v>
      </c>
      <c r="L183" s="100" t="s">
        <v>150</v>
      </c>
      <c r="M183" s="101">
        <v>1.0500000000000001E-2</v>
      </c>
      <c r="N183" s="101">
        <v>1.1600000000000001E-2</v>
      </c>
      <c r="O183" s="97">
        <v>582000</v>
      </c>
      <c r="P183" s="99">
        <v>99.65</v>
      </c>
      <c r="Q183" s="97">
        <v>581.50333000000001</v>
      </c>
      <c r="R183" s="98">
        <v>1.9400000000000001E-3</v>
      </c>
      <c r="S183" s="98">
        <v>1.588491491064496E-3</v>
      </c>
      <c r="T183" s="98">
        <f>Q183/'סכום נכסי הקרן'!$C$42</f>
        <v>3.3692948281387365E-4</v>
      </c>
    </row>
    <row r="184" spans="2:20" s="152" customFormat="1">
      <c r="B184" s="90" t="s">
        <v>697</v>
      </c>
      <c r="C184" s="87" t="s">
        <v>698</v>
      </c>
      <c r="D184" s="100" t="s">
        <v>139</v>
      </c>
      <c r="E184" s="100" t="s">
        <v>283</v>
      </c>
      <c r="F184" s="87" t="s">
        <v>383</v>
      </c>
      <c r="G184" s="100" t="s">
        <v>364</v>
      </c>
      <c r="H184" s="87" t="s">
        <v>388</v>
      </c>
      <c r="I184" s="87" t="s">
        <v>146</v>
      </c>
      <c r="J184" s="87"/>
      <c r="K184" s="97">
        <v>0.9900000000000001</v>
      </c>
      <c r="L184" s="100" t="s">
        <v>150</v>
      </c>
      <c r="M184" s="101">
        <v>0.06</v>
      </c>
      <c r="N184" s="101">
        <v>7.6E-3</v>
      </c>
      <c r="O184" s="97">
        <v>506938</v>
      </c>
      <c r="P184" s="99">
        <v>105.21</v>
      </c>
      <c r="Q184" s="97">
        <v>533.34947</v>
      </c>
      <c r="R184" s="98">
        <v>3.2333852715511553E-3</v>
      </c>
      <c r="S184" s="98">
        <v>1.4569496873883055E-3</v>
      </c>
      <c r="T184" s="98">
        <f>Q184/'סכום נכסי הקרן'!$C$42</f>
        <v>3.0902860192761684E-4</v>
      </c>
    </row>
    <row r="185" spans="2:20" s="152" customFormat="1">
      <c r="B185" s="90" t="s">
        <v>699</v>
      </c>
      <c r="C185" s="87" t="s">
        <v>700</v>
      </c>
      <c r="D185" s="100" t="s">
        <v>139</v>
      </c>
      <c r="E185" s="100" t="s">
        <v>283</v>
      </c>
      <c r="F185" s="87" t="s">
        <v>363</v>
      </c>
      <c r="G185" s="100" t="s">
        <v>364</v>
      </c>
      <c r="H185" s="87" t="s">
        <v>388</v>
      </c>
      <c r="I185" s="87" t="s">
        <v>148</v>
      </c>
      <c r="J185" s="87"/>
      <c r="K185" s="97">
        <v>9.68</v>
      </c>
      <c r="L185" s="100" t="s">
        <v>150</v>
      </c>
      <c r="M185" s="101">
        <v>3.95E-2</v>
      </c>
      <c r="N185" s="101">
        <v>3.8399999999999997E-2</v>
      </c>
      <c r="O185" s="97">
        <v>346000</v>
      </c>
      <c r="P185" s="99">
        <v>103.35</v>
      </c>
      <c r="Q185" s="97">
        <v>357.59098999999998</v>
      </c>
      <c r="R185" s="98">
        <v>1.441606761899015E-3</v>
      </c>
      <c r="S185" s="98">
        <v>9.7683059681933238E-4</v>
      </c>
      <c r="T185" s="98">
        <f>Q185/'סכום נכסי הקרן'!$C$42</f>
        <v>2.0719218808188262E-4</v>
      </c>
    </row>
    <row r="186" spans="2:20" s="152" customFormat="1">
      <c r="B186" s="90" t="s">
        <v>701</v>
      </c>
      <c r="C186" s="87" t="s">
        <v>702</v>
      </c>
      <c r="D186" s="100" t="s">
        <v>139</v>
      </c>
      <c r="E186" s="100" t="s">
        <v>283</v>
      </c>
      <c r="F186" s="87" t="s">
        <v>363</v>
      </c>
      <c r="G186" s="100" t="s">
        <v>364</v>
      </c>
      <c r="H186" s="87" t="s">
        <v>388</v>
      </c>
      <c r="I186" s="87" t="s">
        <v>148</v>
      </c>
      <c r="J186" s="87"/>
      <c r="K186" s="97">
        <v>10.260000000000002</v>
      </c>
      <c r="L186" s="100" t="s">
        <v>150</v>
      </c>
      <c r="M186" s="101">
        <v>3.95E-2</v>
      </c>
      <c r="N186" s="101">
        <v>3.9799999999999988E-2</v>
      </c>
      <c r="O186" s="97">
        <v>346000</v>
      </c>
      <c r="P186" s="99">
        <v>102</v>
      </c>
      <c r="Q186" s="97">
        <v>352.91998999999998</v>
      </c>
      <c r="R186" s="98">
        <v>1.441606761899015E-3</v>
      </c>
      <c r="S186" s="98">
        <v>9.6407083540100622E-4</v>
      </c>
      <c r="T186" s="98">
        <f>Q186/'סכום נכסי הקרן'!$C$42</f>
        <v>2.0448575884402496E-4</v>
      </c>
    </row>
    <row r="187" spans="2:20" s="152" customFormat="1">
      <c r="B187" s="90" t="s">
        <v>703</v>
      </c>
      <c r="C187" s="87" t="s">
        <v>704</v>
      </c>
      <c r="D187" s="100" t="s">
        <v>139</v>
      </c>
      <c r="E187" s="100" t="s">
        <v>283</v>
      </c>
      <c r="F187" s="87" t="s">
        <v>446</v>
      </c>
      <c r="G187" s="100" t="s">
        <v>364</v>
      </c>
      <c r="H187" s="87" t="s">
        <v>388</v>
      </c>
      <c r="I187" s="87" t="s">
        <v>146</v>
      </c>
      <c r="J187" s="87"/>
      <c r="K187" s="97">
        <v>0.81999999999999984</v>
      </c>
      <c r="L187" s="100" t="s">
        <v>150</v>
      </c>
      <c r="M187" s="101">
        <v>5.7000000000000002E-2</v>
      </c>
      <c r="N187" s="101">
        <v>8.6E-3</v>
      </c>
      <c r="O187" s="97">
        <v>38688.660000000003</v>
      </c>
      <c r="P187" s="99">
        <v>104.96</v>
      </c>
      <c r="Q187" s="97">
        <v>40.607620000000004</v>
      </c>
      <c r="R187" s="98">
        <v>2.6974272805867753E-4</v>
      </c>
      <c r="S187" s="98">
        <v>1.1092775486321025E-4</v>
      </c>
      <c r="T187" s="98">
        <f>Q187/'סכום נכסי הקרן'!$C$42</f>
        <v>2.352850568353979E-5</v>
      </c>
    </row>
    <row r="188" spans="2:20" s="152" customFormat="1">
      <c r="B188" s="90" t="s">
        <v>705</v>
      </c>
      <c r="C188" s="87" t="s">
        <v>706</v>
      </c>
      <c r="D188" s="100" t="s">
        <v>139</v>
      </c>
      <c r="E188" s="100" t="s">
        <v>283</v>
      </c>
      <c r="F188" s="87" t="s">
        <v>446</v>
      </c>
      <c r="G188" s="100" t="s">
        <v>364</v>
      </c>
      <c r="H188" s="87" t="s">
        <v>388</v>
      </c>
      <c r="I188" s="87" t="s">
        <v>146</v>
      </c>
      <c r="J188" s="87"/>
      <c r="K188" s="97">
        <v>6.8100000000000005</v>
      </c>
      <c r="L188" s="100" t="s">
        <v>150</v>
      </c>
      <c r="M188" s="101">
        <v>3.9199999999999999E-2</v>
      </c>
      <c r="N188" s="101">
        <v>3.27E-2</v>
      </c>
      <c r="O188" s="97">
        <v>3464294.26</v>
      </c>
      <c r="P188" s="99">
        <v>105.3</v>
      </c>
      <c r="Q188" s="97">
        <v>3647.9019700000003</v>
      </c>
      <c r="R188" s="98">
        <v>3.6091887516226423E-3</v>
      </c>
      <c r="S188" s="98">
        <v>9.9649665627579691E-3</v>
      </c>
      <c r="T188" s="98">
        <f>Q188/'סכום נכסי הקרן'!$C$42</f>
        <v>2.1136348851309435E-3</v>
      </c>
    </row>
    <row r="189" spans="2:20" s="152" customFormat="1">
      <c r="B189" s="90" t="s">
        <v>707</v>
      </c>
      <c r="C189" s="87" t="s">
        <v>708</v>
      </c>
      <c r="D189" s="100" t="s">
        <v>139</v>
      </c>
      <c r="E189" s="100" t="s">
        <v>283</v>
      </c>
      <c r="F189" s="87" t="s">
        <v>420</v>
      </c>
      <c r="G189" s="100" t="s">
        <v>285</v>
      </c>
      <c r="H189" s="87" t="s">
        <v>388</v>
      </c>
      <c r="I189" s="87" t="s">
        <v>146</v>
      </c>
      <c r="J189" s="87"/>
      <c r="K189" s="97">
        <v>1.3900000000000001</v>
      </c>
      <c r="L189" s="100" t="s">
        <v>150</v>
      </c>
      <c r="M189" s="101">
        <v>6.0999999999999999E-2</v>
      </c>
      <c r="N189" s="101">
        <v>8.6999999999999994E-3</v>
      </c>
      <c r="O189" s="97">
        <v>966000</v>
      </c>
      <c r="P189" s="99">
        <v>110.85</v>
      </c>
      <c r="Q189" s="97">
        <v>1070.8110200000001</v>
      </c>
      <c r="R189" s="98">
        <v>2.1466666666666665E-3</v>
      </c>
      <c r="S189" s="98">
        <v>2.9251323355415589E-3</v>
      </c>
      <c r="T189" s="98">
        <f>Q189/'סכום נכסי הקרן'!$C$42</f>
        <v>6.2043978864230508E-4</v>
      </c>
    </row>
    <row r="190" spans="2:20" s="152" customFormat="1">
      <c r="B190" s="90" t="s">
        <v>709</v>
      </c>
      <c r="C190" s="87" t="s">
        <v>710</v>
      </c>
      <c r="D190" s="100" t="s">
        <v>139</v>
      </c>
      <c r="E190" s="100" t="s">
        <v>283</v>
      </c>
      <c r="F190" s="87"/>
      <c r="G190" s="100" t="s">
        <v>711</v>
      </c>
      <c r="H190" s="87" t="s">
        <v>388</v>
      </c>
      <c r="I190" s="87" t="s">
        <v>146</v>
      </c>
      <c r="J190" s="87"/>
      <c r="K190" s="97">
        <v>3.7899999999999991</v>
      </c>
      <c r="L190" s="100" t="s">
        <v>150</v>
      </c>
      <c r="M190" s="101">
        <v>4.2000000000000003E-2</v>
      </c>
      <c r="N190" s="101">
        <v>4.0599999999999997E-2</v>
      </c>
      <c r="O190" s="97">
        <v>4933394</v>
      </c>
      <c r="P190" s="99">
        <v>101.74</v>
      </c>
      <c r="Q190" s="97">
        <v>5019.2348900000006</v>
      </c>
      <c r="R190" s="98">
        <v>3.5238528571428572E-3</v>
      </c>
      <c r="S190" s="98">
        <v>1.371103397536699E-2</v>
      </c>
      <c r="T190" s="98">
        <f>Q190/'סכום נכסי הקרן'!$C$42</f>
        <v>2.9082003977673699E-3</v>
      </c>
    </row>
    <row r="191" spans="2:20" s="152" customFormat="1">
      <c r="B191" s="90" t="s">
        <v>712</v>
      </c>
      <c r="C191" s="87" t="s">
        <v>713</v>
      </c>
      <c r="D191" s="100" t="s">
        <v>139</v>
      </c>
      <c r="E191" s="100" t="s">
        <v>283</v>
      </c>
      <c r="F191" s="87" t="s">
        <v>714</v>
      </c>
      <c r="G191" s="100" t="s">
        <v>443</v>
      </c>
      <c r="H191" s="87" t="s">
        <v>388</v>
      </c>
      <c r="I191" s="87" t="s">
        <v>148</v>
      </c>
      <c r="J191" s="87"/>
      <c r="K191" s="97">
        <v>2.5799999999999996</v>
      </c>
      <c r="L191" s="100" t="s">
        <v>150</v>
      </c>
      <c r="M191" s="101">
        <v>2.3E-2</v>
      </c>
      <c r="N191" s="101">
        <v>1.4999999999999999E-2</v>
      </c>
      <c r="O191" s="97">
        <v>5308798</v>
      </c>
      <c r="P191" s="99">
        <v>102.1</v>
      </c>
      <c r="Q191" s="97">
        <v>5420.2827500000003</v>
      </c>
      <c r="R191" s="98">
        <v>1.7031268597078877E-3</v>
      </c>
      <c r="S191" s="98">
        <v>1.480657561761283E-2</v>
      </c>
      <c r="T191" s="98">
        <f>Q191/'סכום נכסי הקרן'!$C$42</f>
        <v>3.1405719786032197E-3</v>
      </c>
    </row>
    <row r="192" spans="2:20" s="152" customFormat="1">
      <c r="B192" s="90" t="s">
        <v>715</v>
      </c>
      <c r="C192" s="87" t="s">
        <v>716</v>
      </c>
      <c r="D192" s="100" t="s">
        <v>139</v>
      </c>
      <c r="E192" s="100" t="s">
        <v>283</v>
      </c>
      <c r="F192" s="87" t="s">
        <v>714</v>
      </c>
      <c r="G192" s="100" t="s">
        <v>443</v>
      </c>
      <c r="H192" s="87" t="s">
        <v>388</v>
      </c>
      <c r="I192" s="87" t="s">
        <v>148</v>
      </c>
      <c r="J192" s="87"/>
      <c r="K192" s="97">
        <v>7.1800000000000006</v>
      </c>
      <c r="L192" s="100" t="s">
        <v>150</v>
      </c>
      <c r="M192" s="101">
        <v>1.7500000000000002E-2</v>
      </c>
      <c r="N192" s="101">
        <v>2.1600000000000001E-2</v>
      </c>
      <c r="O192" s="97">
        <v>3862093</v>
      </c>
      <c r="P192" s="99">
        <v>97.37</v>
      </c>
      <c r="Q192" s="97">
        <v>3760.5200800000002</v>
      </c>
      <c r="R192" s="98">
        <v>2.6734724816177232E-3</v>
      </c>
      <c r="S192" s="98">
        <v>1.0272605230063219E-2</v>
      </c>
      <c r="T192" s="98">
        <f>Q192/'סכום נכסי הקרן'!$C$42</f>
        <v>2.1788870678790214E-3</v>
      </c>
    </row>
    <row r="193" spans="2:20" s="152" customFormat="1">
      <c r="B193" s="90" t="s">
        <v>717</v>
      </c>
      <c r="C193" s="87" t="s">
        <v>718</v>
      </c>
      <c r="D193" s="100" t="s">
        <v>139</v>
      </c>
      <c r="E193" s="100" t="s">
        <v>283</v>
      </c>
      <c r="F193" s="87" t="s">
        <v>719</v>
      </c>
      <c r="G193" s="100" t="s">
        <v>145</v>
      </c>
      <c r="H193" s="87" t="s">
        <v>388</v>
      </c>
      <c r="I193" s="87" t="s">
        <v>146</v>
      </c>
      <c r="J193" s="87"/>
      <c r="K193" s="97">
        <v>4.79</v>
      </c>
      <c r="L193" s="100" t="s">
        <v>150</v>
      </c>
      <c r="M193" s="101">
        <v>2.75E-2</v>
      </c>
      <c r="N193" s="101">
        <v>2.3300000000000001E-2</v>
      </c>
      <c r="O193" s="97">
        <v>1828686.36</v>
      </c>
      <c r="P193" s="99">
        <v>102.29</v>
      </c>
      <c r="Q193" s="97">
        <v>1870.56322</v>
      </c>
      <c r="R193" s="98">
        <v>3.2038249459600387E-3</v>
      </c>
      <c r="S193" s="98">
        <v>5.1098138311060142E-3</v>
      </c>
      <c r="T193" s="98">
        <f>Q193/'סכום נכסי הקרן'!$C$42</f>
        <v>1.0838250888180712E-3</v>
      </c>
    </row>
    <row r="194" spans="2:20" s="152" customFormat="1">
      <c r="B194" s="90" t="s">
        <v>720</v>
      </c>
      <c r="C194" s="87" t="s">
        <v>721</v>
      </c>
      <c r="D194" s="100" t="s">
        <v>139</v>
      </c>
      <c r="E194" s="100" t="s">
        <v>283</v>
      </c>
      <c r="F194" s="87" t="s">
        <v>487</v>
      </c>
      <c r="G194" s="100" t="s">
        <v>328</v>
      </c>
      <c r="H194" s="87" t="s">
        <v>481</v>
      </c>
      <c r="I194" s="87" t="s">
        <v>148</v>
      </c>
      <c r="J194" s="87"/>
      <c r="K194" s="97">
        <v>5.0900000000000007</v>
      </c>
      <c r="L194" s="100" t="s">
        <v>150</v>
      </c>
      <c r="M194" s="101">
        <v>3.5000000000000003E-2</v>
      </c>
      <c r="N194" s="101">
        <v>2.1700000000000001E-2</v>
      </c>
      <c r="O194" s="97">
        <v>569700</v>
      </c>
      <c r="P194" s="99">
        <v>107.84</v>
      </c>
      <c r="Q194" s="97">
        <v>614.36446000000001</v>
      </c>
      <c r="R194" s="98">
        <v>5.6344296586407936E-3</v>
      </c>
      <c r="S194" s="98">
        <v>1.6782581745876397E-3</v>
      </c>
      <c r="T194" s="98">
        <f>Q194/'סכום נכסי הקרן'!$C$42</f>
        <v>3.5596958622236056E-4</v>
      </c>
    </row>
    <row r="195" spans="2:20" s="152" customFormat="1">
      <c r="B195" s="90" t="s">
        <v>722</v>
      </c>
      <c r="C195" s="87" t="s">
        <v>723</v>
      </c>
      <c r="D195" s="100" t="s">
        <v>139</v>
      </c>
      <c r="E195" s="100" t="s">
        <v>283</v>
      </c>
      <c r="F195" s="87" t="s">
        <v>724</v>
      </c>
      <c r="G195" s="100" t="s">
        <v>348</v>
      </c>
      <c r="H195" s="87" t="s">
        <v>481</v>
      </c>
      <c r="I195" s="87" t="s">
        <v>146</v>
      </c>
      <c r="J195" s="87"/>
      <c r="K195" s="97">
        <v>1.7300000000000002</v>
      </c>
      <c r="L195" s="100" t="s">
        <v>150</v>
      </c>
      <c r="M195" s="101">
        <v>6.9000000000000006E-2</v>
      </c>
      <c r="N195" s="101">
        <v>1.7400000000000002E-2</v>
      </c>
      <c r="O195" s="97">
        <v>0.38</v>
      </c>
      <c r="P195" s="99">
        <v>109.11</v>
      </c>
      <c r="Q195" s="97">
        <v>4.0999999999999999E-4</v>
      </c>
      <c r="R195" s="98">
        <v>8.9987685895614281E-10</v>
      </c>
      <c r="S195" s="98">
        <v>1.1199961852951785E-9</v>
      </c>
      <c r="T195" s="98">
        <f>Q195/'סכום נכסי הקרן'!$C$42</f>
        <v>2.3755855010097395E-10</v>
      </c>
    </row>
    <row r="196" spans="2:20" s="152" customFormat="1">
      <c r="B196" s="90" t="s">
        <v>725</v>
      </c>
      <c r="C196" s="87" t="s">
        <v>726</v>
      </c>
      <c r="D196" s="100" t="s">
        <v>139</v>
      </c>
      <c r="E196" s="100" t="s">
        <v>283</v>
      </c>
      <c r="F196" s="87" t="s">
        <v>727</v>
      </c>
      <c r="G196" s="100" t="s">
        <v>728</v>
      </c>
      <c r="H196" s="87" t="s">
        <v>481</v>
      </c>
      <c r="I196" s="87" t="s">
        <v>146</v>
      </c>
      <c r="J196" s="87"/>
      <c r="K196" s="97">
        <v>1.85</v>
      </c>
      <c r="L196" s="100" t="s">
        <v>150</v>
      </c>
      <c r="M196" s="101">
        <v>5.5500000000000001E-2</v>
      </c>
      <c r="N196" s="101">
        <v>1.49E-2</v>
      </c>
      <c r="O196" s="97">
        <v>138000</v>
      </c>
      <c r="P196" s="99">
        <v>108.08</v>
      </c>
      <c r="Q196" s="97">
        <v>149.15039999999999</v>
      </c>
      <c r="R196" s="98">
        <v>2.875E-3</v>
      </c>
      <c r="S196" s="98">
        <v>4.0743385130548776E-4</v>
      </c>
      <c r="T196" s="98">
        <f>Q196/'סכום נכסי הקרן'!$C$42</f>
        <v>8.6419397002390991E-5</v>
      </c>
    </row>
    <row r="197" spans="2:20" s="152" customFormat="1">
      <c r="B197" s="90" t="s">
        <v>729</v>
      </c>
      <c r="C197" s="87" t="s">
        <v>730</v>
      </c>
      <c r="D197" s="100" t="s">
        <v>139</v>
      </c>
      <c r="E197" s="100" t="s">
        <v>283</v>
      </c>
      <c r="F197" s="87" t="s">
        <v>595</v>
      </c>
      <c r="G197" s="100" t="s">
        <v>285</v>
      </c>
      <c r="H197" s="87" t="s">
        <v>481</v>
      </c>
      <c r="I197" s="87" t="s">
        <v>148</v>
      </c>
      <c r="J197" s="87"/>
      <c r="K197" s="97">
        <v>0.17</v>
      </c>
      <c r="L197" s="100" t="s">
        <v>150</v>
      </c>
      <c r="M197" s="101">
        <v>1.0700000000000001E-2</v>
      </c>
      <c r="N197" s="101">
        <v>1.1699999999999999E-2</v>
      </c>
      <c r="O197" s="97">
        <v>192500</v>
      </c>
      <c r="P197" s="99">
        <v>100.07</v>
      </c>
      <c r="Q197" s="97">
        <v>192.63475</v>
      </c>
      <c r="R197" s="98">
        <v>1.8333333333333333E-3</v>
      </c>
      <c r="S197" s="98">
        <v>5.262199637933912E-4</v>
      </c>
      <c r="T197" s="98">
        <f>Q197/'סכום נכסי הקרן'!$C$42</f>
        <v>1.1161471197332584E-4</v>
      </c>
    </row>
    <row r="198" spans="2:20" s="152" customFormat="1">
      <c r="B198" s="90" t="s">
        <v>731</v>
      </c>
      <c r="C198" s="87" t="s">
        <v>732</v>
      </c>
      <c r="D198" s="100" t="s">
        <v>139</v>
      </c>
      <c r="E198" s="100" t="s">
        <v>283</v>
      </c>
      <c r="F198" s="87" t="s">
        <v>484</v>
      </c>
      <c r="G198" s="100" t="s">
        <v>285</v>
      </c>
      <c r="H198" s="87" t="s">
        <v>481</v>
      </c>
      <c r="I198" s="87" t="s">
        <v>146</v>
      </c>
      <c r="J198" s="87"/>
      <c r="K198" s="97">
        <v>3.1000000000000005</v>
      </c>
      <c r="L198" s="100" t="s">
        <v>150</v>
      </c>
      <c r="M198" s="101">
        <v>1.52E-2</v>
      </c>
      <c r="N198" s="101">
        <v>1.2200000000000004E-2</v>
      </c>
      <c r="O198" s="97">
        <v>2619700</v>
      </c>
      <c r="P198" s="99">
        <v>101.04</v>
      </c>
      <c r="Q198" s="97">
        <v>2646.9448899999998</v>
      </c>
      <c r="R198" s="98">
        <v>5.0901566082462209E-3</v>
      </c>
      <c r="S198" s="98">
        <v>7.2306540963086967E-3</v>
      </c>
      <c r="T198" s="98">
        <f>Q198/'סכום נכסי הקרן'!$C$42</f>
        <v>1.5336692445501998E-3</v>
      </c>
    </row>
    <row r="199" spans="2:20" s="152" customFormat="1">
      <c r="B199" s="90" t="s">
        <v>733</v>
      </c>
      <c r="C199" s="87" t="s">
        <v>734</v>
      </c>
      <c r="D199" s="100" t="s">
        <v>139</v>
      </c>
      <c r="E199" s="100" t="s">
        <v>283</v>
      </c>
      <c r="F199" s="87" t="s">
        <v>735</v>
      </c>
      <c r="G199" s="100" t="s">
        <v>328</v>
      </c>
      <c r="H199" s="87" t="s">
        <v>481</v>
      </c>
      <c r="I199" s="87" t="s">
        <v>146</v>
      </c>
      <c r="J199" s="87"/>
      <c r="K199" s="97">
        <v>4</v>
      </c>
      <c r="L199" s="100" t="s">
        <v>150</v>
      </c>
      <c r="M199" s="101">
        <v>6.0499999999999998E-2</v>
      </c>
      <c r="N199" s="101">
        <v>5.4100000000000002E-2</v>
      </c>
      <c r="O199" s="97">
        <v>1513487</v>
      </c>
      <c r="P199" s="99">
        <v>104.83</v>
      </c>
      <c r="Q199" s="97">
        <v>1586.5883799999999</v>
      </c>
      <c r="R199" s="98">
        <v>1.6220108820878519E-3</v>
      </c>
      <c r="S199" s="98">
        <v>4.3340803249601392E-3</v>
      </c>
      <c r="T199" s="98">
        <f>Q199/'סכום נכסי הקרן'!$C$42</f>
        <v>9.1928691502403197E-4</v>
      </c>
    </row>
    <row r="200" spans="2:20" s="152" customFormat="1">
      <c r="B200" s="90" t="s">
        <v>736</v>
      </c>
      <c r="C200" s="87" t="s">
        <v>737</v>
      </c>
      <c r="D200" s="100" t="s">
        <v>139</v>
      </c>
      <c r="E200" s="100" t="s">
        <v>283</v>
      </c>
      <c r="F200" s="87" t="s">
        <v>501</v>
      </c>
      <c r="G200" s="100" t="s">
        <v>328</v>
      </c>
      <c r="H200" s="87" t="s">
        <v>481</v>
      </c>
      <c r="I200" s="87" t="s">
        <v>146</v>
      </c>
      <c r="J200" s="87"/>
      <c r="K200" s="97">
        <v>4.12</v>
      </c>
      <c r="L200" s="100" t="s">
        <v>150</v>
      </c>
      <c r="M200" s="101">
        <v>7.0499999999999993E-2</v>
      </c>
      <c r="N200" s="101">
        <v>2.7900000000000001E-2</v>
      </c>
      <c r="O200" s="97">
        <v>805.5</v>
      </c>
      <c r="P200" s="99">
        <v>120.03</v>
      </c>
      <c r="Q200" s="97">
        <v>0.96684000000000003</v>
      </c>
      <c r="R200" s="98">
        <v>1.2043406500329605E-6</v>
      </c>
      <c r="S200" s="98">
        <v>2.6411149068068057E-6</v>
      </c>
      <c r="T200" s="98">
        <f>Q200/'סכום נכסי הקרן'!$C$42</f>
        <v>5.6019782580396503E-7</v>
      </c>
    </row>
    <row r="201" spans="2:20" s="152" customFormat="1">
      <c r="B201" s="90" t="s">
        <v>738</v>
      </c>
      <c r="C201" s="87" t="s">
        <v>739</v>
      </c>
      <c r="D201" s="100" t="s">
        <v>139</v>
      </c>
      <c r="E201" s="100" t="s">
        <v>283</v>
      </c>
      <c r="F201" s="87" t="s">
        <v>509</v>
      </c>
      <c r="G201" s="100" t="s">
        <v>348</v>
      </c>
      <c r="H201" s="87" t="s">
        <v>481</v>
      </c>
      <c r="I201" s="87" t="s">
        <v>148</v>
      </c>
      <c r="J201" s="87"/>
      <c r="K201" s="97">
        <v>0.27</v>
      </c>
      <c r="L201" s="100" t="s">
        <v>150</v>
      </c>
      <c r="M201" s="101">
        <v>6.25E-2</v>
      </c>
      <c r="N201" s="101">
        <v>1.29E-2</v>
      </c>
      <c r="O201" s="97">
        <v>159926</v>
      </c>
      <c r="P201" s="99">
        <v>105.89</v>
      </c>
      <c r="Q201" s="97">
        <v>169.34565000000001</v>
      </c>
      <c r="R201" s="98">
        <v>9.7734368039410855E-4</v>
      </c>
      <c r="S201" s="98">
        <v>4.6260117560081084E-4</v>
      </c>
      <c r="T201" s="98">
        <f>Q201/'סכום נכסי הקרן'!$C$42</f>
        <v>9.8120748975382937E-5</v>
      </c>
    </row>
    <row r="202" spans="2:20" s="152" customFormat="1">
      <c r="B202" s="90" t="s">
        <v>740</v>
      </c>
      <c r="C202" s="87" t="s">
        <v>741</v>
      </c>
      <c r="D202" s="100" t="s">
        <v>139</v>
      </c>
      <c r="E202" s="100" t="s">
        <v>283</v>
      </c>
      <c r="F202" s="87" t="s">
        <v>509</v>
      </c>
      <c r="G202" s="100" t="s">
        <v>348</v>
      </c>
      <c r="H202" s="87" t="s">
        <v>481</v>
      </c>
      <c r="I202" s="87" t="s">
        <v>148</v>
      </c>
      <c r="J202" s="87"/>
      <c r="K202" s="97">
        <v>4.9799999999999995</v>
      </c>
      <c r="L202" s="100" t="s">
        <v>150</v>
      </c>
      <c r="M202" s="101">
        <v>4.1399999999999999E-2</v>
      </c>
      <c r="N202" s="101">
        <v>2.7800000000000002E-2</v>
      </c>
      <c r="O202" s="97">
        <v>954994.55</v>
      </c>
      <c r="P202" s="99">
        <v>107.95</v>
      </c>
      <c r="Q202" s="97">
        <v>1030.91661</v>
      </c>
      <c r="R202" s="98">
        <v>1.187789508398629E-3</v>
      </c>
      <c r="S202" s="98">
        <v>2.8161528550181398E-3</v>
      </c>
      <c r="T202" s="98">
        <f>Q202/'סכום נכסי הקרן'!$C$42</f>
        <v>5.9732452474783231E-4</v>
      </c>
    </row>
    <row r="203" spans="2:20" s="152" customFormat="1">
      <c r="B203" s="90" t="s">
        <v>742</v>
      </c>
      <c r="C203" s="87" t="s">
        <v>743</v>
      </c>
      <c r="D203" s="100" t="s">
        <v>139</v>
      </c>
      <c r="E203" s="100" t="s">
        <v>283</v>
      </c>
      <c r="F203" s="87" t="s">
        <v>518</v>
      </c>
      <c r="G203" s="100" t="s">
        <v>348</v>
      </c>
      <c r="H203" s="87" t="s">
        <v>481</v>
      </c>
      <c r="I203" s="87" t="s">
        <v>148</v>
      </c>
      <c r="J203" s="87"/>
      <c r="K203" s="97">
        <v>3.17</v>
      </c>
      <c r="L203" s="100" t="s">
        <v>150</v>
      </c>
      <c r="M203" s="101">
        <v>1.3000000000000001E-2</v>
      </c>
      <c r="N203" s="101">
        <v>1.6E-2</v>
      </c>
      <c r="O203" s="97">
        <v>2190226</v>
      </c>
      <c r="P203" s="99">
        <v>99.11</v>
      </c>
      <c r="Q203" s="97">
        <v>2170.73299</v>
      </c>
      <c r="R203" s="98">
        <v>4.0103599430184825E-3</v>
      </c>
      <c r="S203" s="98">
        <v>5.9297869953521872E-3</v>
      </c>
      <c r="T203" s="98">
        <f>Q203/'סכום נכסי הקרן'!$C$42</f>
        <v>1.2577467847823219E-3</v>
      </c>
    </row>
    <row r="204" spans="2:20" s="152" customFormat="1">
      <c r="B204" s="90" t="s">
        <v>744</v>
      </c>
      <c r="C204" s="87" t="s">
        <v>745</v>
      </c>
      <c r="D204" s="100" t="s">
        <v>139</v>
      </c>
      <c r="E204" s="100" t="s">
        <v>283</v>
      </c>
      <c r="F204" s="87" t="s">
        <v>518</v>
      </c>
      <c r="G204" s="100" t="s">
        <v>348</v>
      </c>
      <c r="H204" s="87" t="s">
        <v>481</v>
      </c>
      <c r="I204" s="87" t="s">
        <v>148</v>
      </c>
      <c r="J204" s="87"/>
      <c r="K204" s="97">
        <v>0.7400000000000001</v>
      </c>
      <c r="L204" s="100" t="s">
        <v>150</v>
      </c>
      <c r="M204" s="101">
        <v>5.5E-2</v>
      </c>
      <c r="N204" s="101">
        <v>9.9000000000000008E-3</v>
      </c>
      <c r="O204" s="97">
        <v>111292.8</v>
      </c>
      <c r="P204" s="99">
        <v>104.73</v>
      </c>
      <c r="Q204" s="97">
        <v>116.55695</v>
      </c>
      <c r="R204" s="98">
        <v>4.5883557675294097E-4</v>
      </c>
      <c r="S204" s="98">
        <v>3.1839838870644112E-4</v>
      </c>
      <c r="T204" s="98">
        <f>Q204/'סכום נכסי הקרן'!$C$42</f>
        <v>6.7534390356565168E-5</v>
      </c>
    </row>
    <row r="205" spans="2:20" s="152" customFormat="1">
      <c r="B205" s="90" t="s">
        <v>746</v>
      </c>
      <c r="C205" s="87" t="s">
        <v>747</v>
      </c>
      <c r="D205" s="100" t="s">
        <v>139</v>
      </c>
      <c r="E205" s="100" t="s">
        <v>283</v>
      </c>
      <c r="F205" s="87"/>
      <c r="G205" s="100" t="s">
        <v>328</v>
      </c>
      <c r="H205" s="87" t="s">
        <v>481</v>
      </c>
      <c r="I205" s="87" t="s">
        <v>148</v>
      </c>
      <c r="J205" s="87"/>
      <c r="K205" s="97">
        <v>3.46</v>
      </c>
      <c r="L205" s="100" t="s">
        <v>150</v>
      </c>
      <c r="M205" s="101">
        <v>5.0999999999999997E-2</v>
      </c>
      <c r="N205" s="101">
        <v>5.0300000000000004E-2</v>
      </c>
      <c r="O205" s="97">
        <v>3866891</v>
      </c>
      <c r="P205" s="99">
        <v>100.42</v>
      </c>
      <c r="Q205" s="97">
        <v>3883.1318199999996</v>
      </c>
      <c r="R205" s="98">
        <v>4.5653966942148759E-3</v>
      </c>
      <c r="S205" s="98">
        <v>1.0607543476581277E-2</v>
      </c>
      <c r="T205" s="98">
        <f>Q205/'סכום נכסי הקרן'!$C$42</f>
        <v>2.2499296707564785E-3</v>
      </c>
    </row>
    <row r="206" spans="2:20" s="152" customFormat="1">
      <c r="B206" s="90" t="s">
        <v>748</v>
      </c>
      <c r="C206" s="87" t="s">
        <v>749</v>
      </c>
      <c r="D206" s="100" t="s">
        <v>139</v>
      </c>
      <c r="E206" s="100" t="s">
        <v>283</v>
      </c>
      <c r="F206" s="87" t="s">
        <v>750</v>
      </c>
      <c r="G206" s="100" t="s">
        <v>145</v>
      </c>
      <c r="H206" s="87" t="s">
        <v>481</v>
      </c>
      <c r="I206" s="87" t="s">
        <v>148</v>
      </c>
      <c r="J206" s="87"/>
      <c r="K206" s="97">
        <v>0.34999999999999992</v>
      </c>
      <c r="L206" s="100" t="s">
        <v>150</v>
      </c>
      <c r="M206" s="101">
        <v>5.45E-2</v>
      </c>
      <c r="N206" s="101">
        <v>9.3999999999999986E-3</v>
      </c>
      <c r="O206" s="97">
        <v>0.16</v>
      </c>
      <c r="P206" s="99">
        <v>105.11</v>
      </c>
      <c r="Q206" s="97">
        <v>1.7000000000000001E-4</v>
      </c>
      <c r="R206" s="98">
        <v>1.4076682711474907E-9</v>
      </c>
      <c r="S206" s="98">
        <v>4.6438866219556184E-10</v>
      </c>
      <c r="T206" s="98">
        <f>Q206/'סכום נכסי הקרן'!$C$42</f>
        <v>9.8499886627233114E-11</v>
      </c>
    </row>
    <row r="207" spans="2:20" s="152" customFormat="1">
      <c r="B207" s="90" t="s">
        <v>751</v>
      </c>
      <c r="C207" s="87" t="s">
        <v>752</v>
      </c>
      <c r="D207" s="100" t="s">
        <v>139</v>
      </c>
      <c r="E207" s="100" t="s">
        <v>283</v>
      </c>
      <c r="F207" s="87" t="s">
        <v>753</v>
      </c>
      <c r="G207" s="100" t="s">
        <v>754</v>
      </c>
      <c r="H207" s="87" t="s">
        <v>523</v>
      </c>
      <c r="I207" s="87" t="s">
        <v>148</v>
      </c>
      <c r="J207" s="87"/>
      <c r="K207" s="97">
        <v>1.22</v>
      </c>
      <c r="L207" s="100" t="s">
        <v>150</v>
      </c>
      <c r="M207" s="101">
        <v>6.3E-2</v>
      </c>
      <c r="N207" s="101">
        <v>1.2199999999999999E-2</v>
      </c>
      <c r="O207" s="97">
        <v>699750</v>
      </c>
      <c r="P207" s="99">
        <v>107.84</v>
      </c>
      <c r="Q207" s="97">
        <v>754.61040000000003</v>
      </c>
      <c r="R207" s="98">
        <v>2.4880000000000002E-3</v>
      </c>
      <c r="S207" s="98">
        <v>2.0613677302050459E-3</v>
      </c>
      <c r="T207" s="98">
        <f>Q207/'סכום נכסי הקרן'!$C$42</f>
        <v>4.3722964028077076E-4</v>
      </c>
    </row>
    <row r="208" spans="2:20" s="152" customFormat="1">
      <c r="B208" s="90" t="s">
        <v>755</v>
      </c>
      <c r="C208" s="87" t="s">
        <v>756</v>
      </c>
      <c r="D208" s="100" t="s">
        <v>139</v>
      </c>
      <c r="E208" s="100" t="s">
        <v>283</v>
      </c>
      <c r="F208" s="87" t="s">
        <v>753</v>
      </c>
      <c r="G208" s="100" t="s">
        <v>754</v>
      </c>
      <c r="H208" s="87" t="s">
        <v>523</v>
      </c>
      <c r="I208" s="87" t="s">
        <v>148</v>
      </c>
      <c r="J208" s="87"/>
      <c r="K208" s="97">
        <v>5.0699999999999994</v>
      </c>
      <c r="L208" s="100" t="s">
        <v>150</v>
      </c>
      <c r="M208" s="101">
        <v>4.7500000000000001E-2</v>
      </c>
      <c r="N208" s="101">
        <v>3.0600000000000002E-2</v>
      </c>
      <c r="O208" s="97">
        <v>1268758</v>
      </c>
      <c r="P208" s="99">
        <v>110.07</v>
      </c>
      <c r="Q208" s="97">
        <v>1396.52199</v>
      </c>
      <c r="R208" s="98">
        <v>2.5275070719949001E-3</v>
      </c>
      <c r="S208" s="98">
        <v>3.8148763450751985E-3</v>
      </c>
      <c r="T208" s="98">
        <f>Q208/'סכום נכסי הקרן'!$C$42</f>
        <v>8.0916033933787037E-4</v>
      </c>
    </row>
    <row r="209" spans="2:20" s="152" customFormat="1">
      <c r="B209" s="90" t="s">
        <v>757</v>
      </c>
      <c r="C209" s="87" t="s">
        <v>758</v>
      </c>
      <c r="D209" s="100" t="s">
        <v>139</v>
      </c>
      <c r="E209" s="100" t="s">
        <v>283</v>
      </c>
      <c r="F209" s="87" t="s">
        <v>526</v>
      </c>
      <c r="G209" s="100" t="s">
        <v>328</v>
      </c>
      <c r="H209" s="87" t="s">
        <v>523</v>
      </c>
      <c r="I209" s="87" t="s">
        <v>146</v>
      </c>
      <c r="J209" s="87"/>
      <c r="K209" s="97">
        <v>2.56</v>
      </c>
      <c r="L209" s="100" t="s">
        <v>150</v>
      </c>
      <c r="M209" s="101">
        <v>0.05</v>
      </c>
      <c r="N209" s="101">
        <v>2.1000000000000001E-2</v>
      </c>
      <c r="O209" s="97">
        <v>1079439</v>
      </c>
      <c r="P209" s="99">
        <v>108.8</v>
      </c>
      <c r="Q209" s="97">
        <v>1174.4296299999999</v>
      </c>
      <c r="R209" s="98">
        <v>4.3177559999999999E-3</v>
      </c>
      <c r="S209" s="98">
        <v>3.2081870865795798E-3</v>
      </c>
      <c r="T209" s="98">
        <f>Q209/'סכום נכסי הקרן'!$C$42</f>
        <v>6.8047756121566657E-4</v>
      </c>
    </row>
    <row r="210" spans="2:20" s="152" customFormat="1">
      <c r="B210" s="90" t="s">
        <v>759</v>
      </c>
      <c r="C210" s="87" t="s">
        <v>760</v>
      </c>
      <c r="D210" s="100" t="s">
        <v>139</v>
      </c>
      <c r="E210" s="100" t="s">
        <v>283</v>
      </c>
      <c r="F210" s="87" t="s">
        <v>526</v>
      </c>
      <c r="G210" s="100" t="s">
        <v>328</v>
      </c>
      <c r="H210" s="87" t="s">
        <v>523</v>
      </c>
      <c r="I210" s="87" t="s">
        <v>146</v>
      </c>
      <c r="J210" s="87"/>
      <c r="K210" s="97">
        <v>3.84</v>
      </c>
      <c r="L210" s="100" t="s">
        <v>150</v>
      </c>
      <c r="M210" s="101">
        <v>4.6500000000000007E-2</v>
      </c>
      <c r="N210" s="101">
        <v>2.4799999999999999E-2</v>
      </c>
      <c r="O210" s="97">
        <v>906916</v>
      </c>
      <c r="P210" s="99">
        <v>109.75</v>
      </c>
      <c r="Q210" s="97">
        <v>995.34028000000001</v>
      </c>
      <c r="R210" s="98">
        <v>4.6756707012454313E-3</v>
      </c>
      <c r="S210" s="98">
        <v>2.7189690650503292E-3</v>
      </c>
      <c r="T210" s="98">
        <f>Q210/'סכום נכסי הקרן'!$C$42</f>
        <v>5.7671120432657914E-4</v>
      </c>
    </row>
    <row r="211" spans="2:20" s="152" customFormat="1">
      <c r="B211" s="90" t="s">
        <v>761</v>
      </c>
      <c r="C211" s="87" t="s">
        <v>762</v>
      </c>
      <c r="D211" s="100" t="s">
        <v>139</v>
      </c>
      <c r="E211" s="100" t="s">
        <v>283</v>
      </c>
      <c r="F211" s="87" t="s">
        <v>552</v>
      </c>
      <c r="G211" s="100" t="s">
        <v>328</v>
      </c>
      <c r="H211" s="87" t="s">
        <v>523</v>
      </c>
      <c r="I211" s="87" t="s">
        <v>148</v>
      </c>
      <c r="J211" s="87"/>
      <c r="K211" s="97">
        <v>4.8900000000000006</v>
      </c>
      <c r="L211" s="100" t="s">
        <v>150</v>
      </c>
      <c r="M211" s="101">
        <v>3.7000000000000005E-2</v>
      </c>
      <c r="N211" s="101">
        <v>2.4999999999999994E-2</v>
      </c>
      <c r="O211" s="97">
        <v>289563</v>
      </c>
      <c r="P211" s="99">
        <v>106.97</v>
      </c>
      <c r="Q211" s="97">
        <v>309.74553000000003</v>
      </c>
      <c r="R211" s="98">
        <v>1.1137478263420501E-3</v>
      </c>
      <c r="S211" s="98">
        <v>8.4613124881032517E-4</v>
      </c>
      <c r="T211" s="98">
        <f>Q211/'סכום נכסי הקרן'!$C$42</f>
        <v>1.7946999757818962E-4</v>
      </c>
    </row>
    <row r="212" spans="2:20" s="152" customFormat="1">
      <c r="B212" s="90" t="s">
        <v>763</v>
      </c>
      <c r="C212" s="87" t="s">
        <v>764</v>
      </c>
      <c r="D212" s="100" t="s">
        <v>139</v>
      </c>
      <c r="E212" s="100" t="s">
        <v>283</v>
      </c>
      <c r="F212" s="87" t="s">
        <v>559</v>
      </c>
      <c r="G212" s="100" t="s">
        <v>443</v>
      </c>
      <c r="H212" s="87" t="s">
        <v>523</v>
      </c>
      <c r="I212" s="87" t="s">
        <v>146</v>
      </c>
      <c r="J212" s="87"/>
      <c r="K212" s="97">
        <v>0.54000000000000015</v>
      </c>
      <c r="L212" s="100" t="s">
        <v>150</v>
      </c>
      <c r="M212" s="101">
        <v>8.5000000000000006E-2</v>
      </c>
      <c r="N212" s="101">
        <v>1.11E-2</v>
      </c>
      <c r="O212" s="97">
        <v>152588.32999999999</v>
      </c>
      <c r="P212" s="99">
        <v>107.86</v>
      </c>
      <c r="Q212" s="97">
        <v>164.58178000000001</v>
      </c>
      <c r="R212" s="98">
        <v>2.7956091135641339E-4</v>
      </c>
      <c r="S212" s="98">
        <v>4.4958772138802515E-4</v>
      </c>
      <c r="T212" s="98">
        <f>Q212/'סכום נכסי הקרן'!$C$42</f>
        <v>9.5360509828871904E-5</v>
      </c>
    </row>
    <row r="213" spans="2:20" s="152" customFormat="1">
      <c r="B213" s="90" t="s">
        <v>765</v>
      </c>
      <c r="C213" s="87" t="s">
        <v>766</v>
      </c>
      <c r="D213" s="100" t="s">
        <v>139</v>
      </c>
      <c r="E213" s="100" t="s">
        <v>283</v>
      </c>
      <c r="F213" s="87" t="s">
        <v>541</v>
      </c>
      <c r="G213" s="100" t="s">
        <v>371</v>
      </c>
      <c r="H213" s="87" t="s">
        <v>523</v>
      </c>
      <c r="I213" s="87" t="s">
        <v>148</v>
      </c>
      <c r="J213" s="87"/>
      <c r="K213" s="97">
        <v>3.2399999999999998</v>
      </c>
      <c r="L213" s="100" t="s">
        <v>150</v>
      </c>
      <c r="M213" s="101">
        <v>3.4000000000000002E-2</v>
      </c>
      <c r="N213" s="101">
        <v>3.2000000000000001E-2</v>
      </c>
      <c r="O213" s="97">
        <v>1481268.93</v>
      </c>
      <c r="P213" s="99">
        <v>101.22</v>
      </c>
      <c r="Q213" s="97">
        <v>1499.3403600000001</v>
      </c>
      <c r="R213" s="98">
        <v>3.1483680688104143E-3</v>
      </c>
      <c r="S213" s="98">
        <v>4.0957450820953657E-3</v>
      </c>
      <c r="T213" s="98">
        <f>Q213/'סכום נכסי הקרן'!$C$42</f>
        <v>8.6873444397432293E-4</v>
      </c>
    </row>
    <row r="214" spans="2:20" s="152" customFormat="1">
      <c r="B214" s="90" t="s">
        <v>767</v>
      </c>
      <c r="C214" s="87" t="s">
        <v>768</v>
      </c>
      <c r="D214" s="100" t="s">
        <v>139</v>
      </c>
      <c r="E214" s="100" t="s">
        <v>283</v>
      </c>
      <c r="F214" s="87" t="s">
        <v>580</v>
      </c>
      <c r="G214" s="100" t="s">
        <v>371</v>
      </c>
      <c r="H214" s="87" t="s">
        <v>575</v>
      </c>
      <c r="I214" s="87" t="s">
        <v>146</v>
      </c>
      <c r="J214" s="87"/>
      <c r="K214" s="97">
        <v>2.4900000000000007</v>
      </c>
      <c r="L214" s="100" t="s">
        <v>150</v>
      </c>
      <c r="M214" s="101">
        <v>3.3000000000000002E-2</v>
      </c>
      <c r="N214" s="101">
        <v>2.75E-2</v>
      </c>
      <c r="O214" s="97">
        <v>1071703</v>
      </c>
      <c r="P214" s="99">
        <v>101.84</v>
      </c>
      <c r="Q214" s="97">
        <v>1091.4223100000002</v>
      </c>
      <c r="R214" s="98">
        <v>1.3436217351496809E-3</v>
      </c>
      <c r="S214" s="98">
        <v>2.9814361554781755E-3</v>
      </c>
      <c r="T214" s="98">
        <f>Q214/'סכום נכסי הקרן'!$C$42</f>
        <v>6.3238219880842872E-4</v>
      </c>
    </row>
    <row r="215" spans="2:20" s="152" customFormat="1">
      <c r="B215" s="90" t="s">
        <v>769</v>
      </c>
      <c r="C215" s="87" t="s">
        <v>770</v>
      </c>
      <c r="D215" s="100" t="s">
        <v>139</v>
      </c>
      <c r="E215" s="100" t="s">
        <v>283</v>
      </c>
      <c r="F215" s="87" t="s">
        <v>771</v>
      </c>
      <c r="G215" s="100" t="s">
        <v>328</v>
      </c>
      <c r="H215" s="87" t="s">
        <v>575</v>
      </c>
      <c r="I215" s="87" t="s">
        <v>146</v>
      </c>
      <c r="J215" s="87"/>
      <c r="K215" s="97">
        <v>0.17000000000000004</v>
      </c>
      <c r="L215" s="100" t="s">
        <v>150</v>
      </c>
      <c r="M215" s="101">
        <v>5.62E-2</v>
      </c>
      <c r="N215" s="101">
        <v>1.7300000000000003E-2</v>
      </c>
      <c r="O215" s="97">
        <v>37022</v>
      </c>
      <c r="P215" s="99">
        <v>101.11</v>
      </c>
      <c r="Q215" s="97">
        <v>37.432949999999998</v>
      </c>
      <c r="R215" s="98">
        <v>8.7449274129924371E-4</v>
      </c>
      <c r="S215" s="98">
        <v>1.0225551513254915E-4</v>
      </c>
      <c r="T215" s="98">
        <f>Q215/'סכום נכסי הקרן'!$C$42</f>
        <v>2.1689066653664032E-5</v>
      </c>
    </row>
    <row r="216" spans="2:20" s="152" customFormat="1">
      <c r="B216" s="90" t="s">
        <v>772</v>
      </c>
      <c r="C216" s="87" t="s">
        <v>773</v>
      </c>
      <c r="D216" s="100" t="s">
        <v>139</v>
      </c>
      <c r="E216" s="100" t="s">
        <v>283</v>
      </c>
      <c r="F216" s="87" t="s">
        <v>586</v>
      </c>
      <c r="G216" s="100" t="s">
        <v>328</v>
      </c>
      <c r="H216" s="87" t="s">
        <v>575</v>
      </c>
      <c r="I216" s="87" t="s">
        <v>148</v>
      </c>
      <c r="J216" s="87"/>
      <c r="K216" s="97">
        <v>5.43</v>
      </c>
      <c r="L216" s="100" t="s">
        <v>150</v>
      </c>
      <c r="M216" s="101">
        <v>6.9000000000000006E-2</v>
      </c>
      <c r="N216" s="101">
        <v>7.8200000000000006E-2</v>
      </c>
      <c r="O216" s="97">
        <v>1562800</v>
      </c>
      <c r="P216" s="99">
        <v>98.49</v>
      </c>
      <c r="Q216" s="97">
        <v>1539.2016699999999</v>
      </c>
      <c r="R216" s="98">
        <v>3.3859013218187845E-3</v>
      </c>
      <c r="S216" s="98">
        <v>4.2046341434145568E-3</v>
      </c>
      <c r="T216" s="98">
        <f>Q216/'סכום נכסי הקרן'!$C$42</f>
        <v>8.9183052936145802E-4</v>
      </c>
    </row>
    <row r="217" spans="2:20" s="152" customFormat="1">
      <c r="B217" s="90" t="s">
        <v>774</v>
      </c>
      <c r="C217" s="87" t="s">
        <v>775</v>
      </c>
      <c r="D217" s="100" t="s">
        <v>139</v>
      </c>
      <c r="E217" s="100" t="s">
        <v>283</v>
      </c>
      <c r="F217" s="87" t="s">
        <v>776</v>
      </c>
      <c r="G217" s="100" t="s">
        <v>371</v>
      </c>
      <c r="H217" s="87" t="s">
        <v>575</v>
      </c>
      <c r="I217" s="87" t="s">
        <v>146</v>
      </c>
      <c r="J217" s="87"/>
      <c r="K217" s="97">
        <v>0.17</v>
      </c>
      <c r="L217" s="100" t="s">
        <v>150</v>
      </c>
      <c r="M217" s="101">
        <v>6.6500000000000004E-2</v>
      </c>
      <c r="N217" s="101">
        <v>9.4999999999999998E-3</v>
      </c>
      <c r="O217" s="97">
        <v>121250</v>
      </c>
      <c r="P217" s="99">
        <v>101.5</v>
      </c>
      <c r="Q217" s="97">
        <v>123.06876</v>
      </c>
      <c r="R217" s="98">
        <v>2.235538142429131E-3</v>
      </c>
      <c r="S217" s="98">
        <v>3.3618668714392161E-4</v>
      </c>
      <c r="T217" s="98">
        <f>Q217/'סכום נכסי הקרן'!$C$42</f>
        <v>7.1307405337377419E-5</v>
      </c>
    </row>
    <row r="218" spans="2:20" s="152" customFormat="1">
      <c r="B218" s="90" t="s">
        <v>777</v>
      </c>
      <c r="C218" s="87" t="s">
        <v>778</v>
      </c>
      <c r="D218" s="100" t="s">
        <v>139</v>
      </c>
      <c r="E218" s="100" t="s">
        <v>283</v>
      </c>
      <c r="F218" s="87" t="s">
        <v>776</v>
      </c>
      <c r="G218" s="100" t="s">
        <v>371</v>
      </c>
      <c r="H218" s="87" t="s">
        <v>575</v>
      </c>
      <c r="I218" s="87" t="s">
        <v>146</v>
      </c>
      <c r="J218" s="87"/>
      <c r="K218" s="97">
        <v>0.66</v>
      </c>
      <c r="L218" s="100" t="s">
        <v>150</v>
      </c>
      <c r="M218" s="101">
        <v>2.3700000000000002E-2</v>
      </c>
      <c r="N218" s="101">
        <v>1.4500000000000002E-2</v>
      </c>
      <c r="O218" s="97">
        <v>17237.400000000001</v>
      </c>
      <c r="P218" s="99">
        <v>100.8</v>
      </c>
      <c r="Q218" s="97">
        <v>17.375299999999999</v>
      </c>
      <c r="R218" s="98">
        <v>5.633137254901961E-4</v>
      </c>
      <c r="S218" s="98">
        <v>4.7464072483803205E-5</v>
      </c>
      <c r="T218" s="98">
        <f>Q218/'סכום נכסי הקרן'!$C$42</f>
        <v>1.0067441647730372E-5</v>
      </c>
    </row>
    <row r="219" spans="2:20" s="152" customFormat="1">
      <c r="B219" s="90" t="s">
        <v>779</v>
      </c>
      <c r="C219" s="87" t="s">
        <v>780</v>
      </c>
      <c r="D219" s="100" t="s">
        <v>139</v>
      </c>
      <c r="E219" s="100" t="s">
        <v>283</v>
      </c>
      <c r="F219" s="87"/>
      <c r="G219" s="100" t="s">
        <v>328</v>
      </c>
      <c r="H219" s="87" t="s">
        <v>575</v>
      </c>
      <c r="I219" s="87" t="s">
        <v>146</v>
      </c>
      <c r="J219" s="87"/>
      <c r="K219" s="97">
        <v>5.1899999999999986</v>
      </c>
      <c r="L219" s="100" t="s">
        <v>150</v>
      </c>
      <c r="M219" s="101">
        <v>4.5999999999999999E-2</v>
      </c>
      <c r="N219" s="101">
        <v>5.0600000000000006E-2</v>
      </c>
      <c r="O219" s="97">
        <v>1256989</v>
      </c>
      <c r="P219" s="99">
        <v>97.98</v>
      </c>
      <c r="Q219" s="97">
        <v>1231.59782</v>
      </c>
      <c r="R219" s="98">
        <v>5.2374541666666665E-3</v>
      </c>
      <c r="S219" s="98">
        <v>3.3643533176045313E-3</v>
      </c>
      <c r="T219" s="98">
        <f>Q219/'סכום נכסי הקרן'!$C$42</f>
        <v>7.136014449432203E-4</v>
      </c>
    </row>
    <row r="220" spans="2:20" s="152" customFormat="1">
      <c r="B220" s="90" t="s">
        <v>781</v>
      </c>
      <c r="C220" s="87" t="s">
        <v>782</v>
      </c>
      <c r="D220" s="100" t="s">
        <v>139</v>
      </c>
      <c r="E220" s="100" t="s">
        <v>283</v>
      </c>
      <c r="F220" s="87" t="s">
        <v>783</v>
      </c>
      <c r="G220" s="100" t="s">
        <v>371</v>
      </c>
      <c r="H220" s="87" t="s">
        <v>599</v>
      </c>
      <c r="I220" s="87" t="s">
        <v>146</v>
      </c>
      <c r="J220" s="87"/>
      <c r="K220" s="97">
        <v>2.2799999999999998</v>
      </c>
      <c r="L220" s="100" t="s">
        <v>150</v>
      </c>
      <c r="M220" s="101">
        <v>4.2999999999999997E-2</v>
      </c>
      <c r="N220" s="101">
        <v>3.7499999999999999E-2</v>
      </c>
      <c r="O220" s="97">
        <v>2962208.72</v>
      </c>
      <c r="P220" s="99">
        <v>101.71</v>
      </c>
      <c r="Q220" s="97">
        <v>3012.8625999999999</v>
      </c>
      <c r="R220" s="98">
        <v>4.5595238764070669E-3</v>
      </c>
      <c r="S220" s="98">
        <v>8.2302307776061304E-3</v>
      </c>
      <c r="T220" s="98">
        <f>Q220/'סכום נכסי הקרן'!$C$42</f>
        <v>1.7456860266084164E-3</v>
      </c>
    </row>
    <row r="221" spans="2:20" s="152" customFormat="1">
      <c r="B221" s="90" t="s">
        <v>784</v>
      </c>
      <c r="C221" s="87" t="s">
        <v>785</v>
      </c>
      <c r="D221" s="100" t="s">
        <v>139</v>
      </c>
      <c r="E221" s="100" t="s">
        <v>283</v>
      </c>
      <c r="F221" s="87" t="s">
        <v>783</v>
      </c>
      <c r="G221" s="100" t="s">
        <v>371</v>
      </c>
      <c r="H221" s="87" t="s">
        <v>599</v>
      </c>
      <c r="I221" s="87" t="s">
        <v>146</v>
      </c>
      <c r="J221" s="87"/>
      <c r="K221" s="97">
        <v>2.9099999999999997</v>
      </c>
      <c r="L221" s="100" t="s">
        <v>150</v>
      </c>
      <c r="M221" s="101">
        <v>4.2500000000000003E-2</v>
      </c>
      <c r="N221" s="101">
        <v>4.2799999999999991E-2</v>
      </c>
      <c r="O221" s="97">
        <v>1191086</v>
      </c>
      <c r="P221" s="99">
        <v>102.05</v>
      </c>
      <c r="Q221" s="97">
        <v>1215.5032900000001</v>
      </c>
      <c r="R221" s="98">
        <v>2.3022783371444144E-3</v>
      </c>
      <c r="S221" s="98">
        <v>3.32038792198473E-3</v>
      </c>
      <c r="T221" s="98">
        <f>Q221/'סכום נכסי הקרן'!$C$42</f>
        <v>7.0427609564722863E-4</v>
      </c>
    </row>
    <row r="222" spans="2:20" s="152" customFormat="1">
      <c r="B222" s="90" t="s">
        <v>786</v>
      </c>
      <c r="C222" s="87" t="s">
        <v>787</v>
      </c>
      <c r="D222" s="100" t="s">
        <v>139</v>
      </c>
      <c r="E222" s="100" t="s">
        <v>283</v>
      </c>
      <c r="F222" s="87" t="s">
        <v>598</v>
      </c>
      <c r="G222" s="100" t="s">
        <v>387</v>
      </c>
      <c r="H222" s="87" t="s">
        <v>599</v>
      </c>
      <c r="I222" s="87" t="s">
        <v>148</v>
      </c>
      <c r="J222" s="87"/>
      <c r="K222" s="97">
        <v>2.89</v>
      </c>
      <c r="L222" s="100" t="s">
        <v>150</v>
      </c>
      <c r="M222" s="101">
        <v>0.06</v>
      </c>
      <c r="N222" s="101">
        <v>3.0800000000000004E-2</v>
      </c>
      <c r="O222" s="97">
        <v>1639500</v>
      </c>
      <c r="P222" s="99">
        <v>110.17</v>
      </c>
      <c r="Q222" s="97">
        <v>1806.2371000000001</v>
      </c>
      <c r="R222" s="98">
        <v>2.397376353431911E-3</v>
      </c>
      <c r="S222" s="98">
        <v>4.934094296923478E-3</v>
      </c>
      <c r="T222" s="98">
        <f>Q222/'סכום נכסי הקרן'!$C$42</f>
        <v>1.0465538210111902E-3</v>
      </c>
    </row>
    <row r="223" spans="2:20" s="152" customFormat="1">
      <c r="B223" s="90" t="s">
        <v>788</v>
      </c>
      <c r="C223" s="87" t="s">
        <v>789</v>
      </c>
      <c r="D223" s="100" t="s">
        <v>139</v>
      </c>
      <c r="E223" s="100" t="s">
        <v>283</v>
      </c>
      <c r="F223" s="87" t="s">
        <v>598</v>
      </c>
      <c r="G223" s="100" t="s">
        <v>387</v>
      </c>
      <c r="H223" s="87" t="s">
        <v>599</v>
      </c>
      <c r="I223" s="87" t="s">
        <v>148</v>
      </c>
      <c r="J223" s="87"/>
      <c r="K223" s="97">
        <v>5.13</v>
      </c>
      <c r="L223" s="100" t="s">
        <v>150</v>
      </c>
      <c r="M223" s="101">
        <v>5.9000000000000004E-2</v>
      </c>
      <c r="N223" s="101">
        <v>4.2900000000000001E-2</v>
      </c>
      <c r="O223" s="97">
        <v>273229</v>
      </c>
      <c r="P223" s="99">
        <v>110.15</v>
      </c>
      <c r="Q223" s="97">
        <v>300.96174999999999</v>
      </c>
      <c r="R223" s="98">
        <v>3.8302880261530998E-4</v>
      </c>
      <c r="S223" s="98">
        <v>8.2213661443844197E-4</v>
      </c>
      <c r="T223" s="98">
        <f>Q223/'סכום נכסי הקרן'!$C$42</f>
        <v>1.7438057796549219E-4</v>
      </c>
    </row>
    <row r="224" spans="2:20" s="152" customFormat="1">
      <c r="B224" s="90" t="s">
        <v>790</v>
      </c>
      <c r="C224" s="87" t="s">
        <v>791</v>
      </c>
      <c r="D224" s="100" t="s">
        <v>139</v>
      </c>
      <c r="E224" s="100" t="s">
        <v>283</v>
      </c>
      <c r="F224" s="87" t="s">
        <v>602</v>
      </c>
      <c r="G224" s="100" t="s">
        <v>443</v>
      </c>
      <c r="H224" s="87" t="s">
        <v>599</v>
      </c>
      <c r="I224" s="87" t="s">
        <v>148</v>
      </c>
      <c r="J224" s="87"/>
      <c r="K224" s="97">
        <v>0.89999999999999991</v>
      </c>
      <c r="L224" s="100" t="s">
        <v>150</v>
      </c>
      <c r="M224" s="101">
        <v>5.1699999999999996E-2</v>
      </c>
      <c r="N224" s="101">
        <v>1.9899999999999998E-2</v>
      </c>
      <c r="O224" s="97">
        <v>1.32</v>
      </c>
      <c r="P224" s="99">
        <v>103.31</v>
      </c>
      <c r="Q224" s="97">
        <v>1.3600000000000001E-3</v>
      </c>
      <c r="R224" s="98">
        <v>2.2013269598914226E-8</v>
      </c>
      <c r="S224" s="98">
        <v>3.7151092975644947E-9</v>
      </c>
      <c r="T224" s="98">
        <f>Q224/'סכום נכסי הקרן'!$C$42</f>
        <v>7.8799909301786491E-10</v>
      </c>
    </row>
    <row r="225" spans="2:20" s="152" customFormat="1">
      <c r="B225" s="90" t="s">
        <v>792</v>
      </c>
      <c r="C225" s="87" t="s">
        <v>793</v>
      </c>
      <c r="D225" s="100" t="s">
        <v>139</v>
      </c>
      <c r="E225" s="100" t="s">
        <v>283</v>
      </c>
      <c r="F225" s="87" t="s">
        <v>607</v>
      </c>
      <c r="G225" s="100" t="s">
        <v>328</v>
      </c>
      <c r="H225" s="87" t="s">
        <v>599</v>
      </c>
      <c r="I225" s="87" t="s">
        <v>146</v>
      </c>
      <c r="J225" s="87"/>
      <c r="K225" s="97">
        <v>1.49</v>
      </c>
      <c r="L225" s="100" t="s">
        <v>150</v>
      </c>
      <c r="M225" s="101">
        <v>3.5200000000000002E-2</v>
      </c>
      <c r="N225" s="101">
        <v>2.3899999999999998E-2</v>
      </c>
      <c r="O225" s="97">
        <v>64266.3</v>
      </c>
      <c r="P225" s="99">
        <v>102</v>
      </c>
      <c r="Q225" s="97">
        <v>65.551609999999997</v>
      </c>
      <c r="R225" s="98">
        <v>3.4267519591517462E-4</v>
      </c>
      <c r="S225" s="98">
        <v>1.7906720278038359E-4</v>
      </c>
      <c r="T225" s="98">
        <f>Q225/'סכום נכסי הקרן'!$C$42</f>
        <v>3.7981330313132939E-5</v>
      </c>
    </row>
    <row r="226" spans="2:20" s="152" customFormat="1">
      <c r="B226" s="90" t="s">
        <v>794</v>
      </c>
      <c r="C226" s="87" t="s">
        <v>795</v>
      </c>
      <c r="D226" s="100" t="s">
        <v>139</v>
      </c>
      <c r="E226" s="100" t="s">
        <v>283</v>
      </c>
      <c r="F226" s="87" t="s">
        <v>614</v>
      </c>
      <c r="G226" s="100" t="s">
        <v>328</v>
      </c>
      <c r="H226" s="87" t="s">
        <v>599</v>
      </c>
      <c r="I226" s="87" t="s">
        <v>148</v>
      </c>
      <c r="J226" s="87"/>
      <c r="K226" s="97">
        <v>4.01</v>
      </c>
      <c r="L226" s="100" t="s">
        <v>150</v>
      </c>
      <c r="M226" s="101">
        <v>6.2400000000000004E-2</v>
      </c>
      <c r="N226" s="101">
        <v>4.0600000000000004E-2</v>
      </c>
      <c r="O226" s="97">
        <v>582553.92000000004</v>
      </c>
      <c r="P226" s="99">
        <v>108.92</v>
      </c>
      <c r="Q226" s="97">
        <v>653.42160000000001</v>
      </c>
      <c r="R226" s="98">
        <v>1.3858262861371014E-3</v>
      </c>
      <c r="S226" s="98">
        <v>1.7849504863157854E-3</v>
      </c>
      <c r="T226" s="98">
        <f>Q226/'סכום נכסי הקרן'!$C$42</f>
        <v>3.7859972658697215E-4</v>
      </c>
    </row>
    <row r="227" spans="2:20" s="152" customFormat="1">
      <c r="B227" s="90" t="s">
        <v>796</v>
      </c>
      <c r="C227" s="87" t="s">
        <v>797</v>
      </c>
      <c r="D227" s="100" t="s">
        <v>139</v>
      </c>
      <c r="E227" s="100" t="s">
        <v>283</v>
      </c>
      <c r="F227" s="87" t="s">
        <v>625</v>
      </c>
      <c r="G227" s="100" t="s">
        <v>443</v>
      </c>
      <c r="H227" s="87" t="s">
        <v>626</v>
      </c>
      <c r="I227" s="87" t="s">
        <v>148</v>
      </c>
      <c r="J227" s="87"/>
      <c r="K227" s="97">
        <v>0.68</v>
      </c>
      <c r="L227" s="100" t="s">
        <v>150</v>
      </c>
      <c r="M227" s="101">
        <v>6.7000000000000004E-2</v>
      </c>
      <c r="N227" s="101">
        <v>2.9099999999999997E-2</v>
      </c>
      <c r="O227" s="97">
        <v>0.36</v>
      </c>
      <c r="P227" s="99">
        <v>107.43</v>
      </c>
      <c r="Q227" s="97">
        <v>3.8000000000000002E-4</v>
      </c>
      <c r="R227" s="98">
        <v>6.9404550216293493E-10</v>
      </c>
      <c r="S227" s="98">
        <v>1.0380452449077265E-9</v>
      </c>
      <c r="T227" s="98">
        <f>Q227/'סכום נכסי הקרן'!$C$42</f>
        <v>2.2017621716675637E-10</v>
      </c>
    </row>
    <row r="228" spans="2:20" s="152" customFormat="1">
      <c r="B228" s="90" t="s">
        <v>798</v>
      </c>
      <c r="C228" s="87" t="s">
        <v>799</v>
      </c>
      <c r="D228" s="100" t="s">
        <v>139</v>
      </c>
      <c r="E228" s="100" t="s">
        <v>283</v>
      </c>
      <c r="F228" s="87" t="s">
        <v>800</v>
      </c>
      <c r="G228" s="100" t="s">
        <v>348</v>
      </c>
      <c r="H228" s="87" t="s">
        <v>801</v>
      </c>
      <c r="I228" s="87"/>
      <c r="J228" s="87"/>
      <c r="K228" s="97">
        <v>4.62</v>
      </c>
      <c r="L228" s="100" t="s">
        <v>150</v>
      </c>
      <c r="M228" s="101">
        <v>5.5E-2</v>
      </c>
      <c r="N228" s="101">
        <v>5.9399999999999994E-2</v>
      </c>
      <c r="O228" s="97">
        <v>591709.44000000006</v>
      </c>
      <c r="P228" s="99">
        <v>99.75</v>
      </c>
      <c r="Q228" s="97">
        <v>590.23018000000002</v>
      </c>
      <c r="R228" s="98">
        <v>1.0961245226793791E-3</v>
      </c>
      <c r="S228" s="98">
        <v>1.6123306098685039E-3</v>
      </c>
      <c r="T228" s="98">
        <f>Q228/'סכום נכסי הקרן'!$C$42</f>
        <v>3.4198591655277291E-4</v>
      </c>
    </row>
    <row r="229" spans="2:20" s="152" customFormat="1">
      <c r="B229" s="90" t="s">
        <v>802</v>
      </c>
      <c r="C229" s="87" t="s">
        <v>803</v>
      </c>
      <c r="D229" s="100" t="s">
        <v>139</v>
      </c>
      <c r="E229" s="100" t="s">
        <v>283</v>
      </c>
      <c r="F229" s="87" t="s">
        <v>804</v>
      </c>
      <c r="G229" s="100" t="s">
        <v>387</v>
      </c>
      <c r="H229" s="87" t="s">
        <v>801</v>
      </c>
      <c r="I229" s="87"/>
      <c r="J229" s="87"/>
      <c r="K229" s="97">
        <v>5.99</v>
      </c>
      <c r="L229" s="100" t="s">
        <v>150</v>
      </c>
      <c r="M229" s="101">
        <v>3.4500000000000003E-2</v>
      </c>
      <c r="N229" s="101">
        <v>0.30630000000000002</v>
      </c>
      <c r="O229" s="97">
        <v>55416.05</v>
      </c>
      <c r="P229" s="99">
        <v>28.15</v>
      </c>
      <c r="Q229" s="97">
        <v>15.599620000000002</v>
      </c>
      <c r="R229" s="98">
        <v>9.4920208551034182E-5</v>
      </c>
      <c r="S229" s="98">
        <v>4.2613450956230183E-5</v>
      </c>
      <c r="T229" s="98">
        <f>Q229/'סכום נכסי הקרן'!$C$42</f>
        <v>9.0385929495759908E-6</v>
      </c>
    </row>
    <row r="230" spans="2:20" s="152" customFormat="1">
      <c r="B230" s="86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97"/>
      <c r="P230" s="99"/>
      <c r="Q230" s="87"/>
      <c r="R230" s="87"/>
      <c r="S230" s="98"/>
      <c r="T230" s="87"/>
    </row>
    <row r="231" spans="2:20" s="152" customFormat="1">
      <c r="B231" s="104" t="s">
        <v>58</v>
      </c>
      <c r="C231" s="85"/>
      <c r="D231" s="85"/>
      <c r="E231" s="85"/>
      <c r="F231" s="85"/>
      <c r="G231" s="85"/>
      <c r="H231" s="85"/>
      <c r="I231" s="85"/>
      <c r="J231" s="85"/>
      <c r="K231" s="94">
        <v>4.6220043954822945</v>
      </c>
      <c r="L231" s="85"/>
      <c r="M231" s="85"/>
      <c r="N231" s="106">
        <v>5.9371586824664341E-2</v>
      </c>
      <c r="O231" s="94"/>
      <c r="P231" s="96"/>
      <c r="Q231" s="94">
        <v>3007.0511299999998</v>
      </c>
      <c r="R231" s="85"/>
      <c r="S231" s="95">
        <v>8.2143555965550133E-3</v>
      </c>
      <c r="T231" s="95">
        <f>Q231/'סכום נכסי הקרן'!$C$42</f>
        <v>1.7423187963958424E-3</v>
      </c>
    </row>
    <row r="232" spans="2:20" s="152" customFormat="1">
      <c r="B232" s="90" t="s">
        <v>805</v>
      </c>
      <c r="C232" s="87" t="s">
        <v>806</v>
      </c>
      <c r="D232" s="100" t="s">
        <v>139</v>
      </c>
      <c r="E232" s="100" t="s">
        <v>283</v>
      </c>
      <c r="F232" s="87" t="s">
        <v>598</v>
      </c>
      <c r="G232" s="100" t="s">
        <v>387</v>
      </c>
      <c r="H232" s="87" t="s">
        <v>599</v>
      </c>
      <c r="I232" s="87" t="s">
        <v>148</v>
      </c>
      <c r="J232" s="87"/>
      <c r="K232" s="97">
        <v>4.7099999999999991</v>
      </c>
      <c r="L232" s="100" t="s">
        <v>150</v>
      </c>
      <c r="M232" s="101">
        <v>6.7000000000000004E-2</v>
      </c>
      <c r="N232" s="101">
        <v>5.1099999999999993E-2</v>
      </c>
      <c r="O232" s="97">
        <v>1586000</v>
      </c>
      <c r="P232" s="99">
        <v>106.18</v>
      </c>
      <c r="Q232" s="97">
        <v>1684.0147200000001</v>
      </c>
      <c r="R232" s="98">
        <v>1.3169508850391556E-3</v>
      </c>
      <c r="S232" s="98">
        <v>4.6002196643437276E-3</v>
      </c>
      <c r="T232" s="98">
        <f>Q232/'סכום נכסי הקרן'!$C$42</f>
        <v>9.7573681763877488E-4</v>
      </c>
    </row>
    <row r="233" spans="2:20" s="152" customFormat="1">
      <c r="B233" s="90" t="s">
        <v>807</v>
      </c>
      <c r="C233" s="87" t="s">
        <v>808</v>
      </c>
      <c r="D233" s="100" t="s">
        <v>139</v>
      </c>
      <c r="E233" s="100" t="s">
        <v>283</v>
      </c>
      <c r="F233" s="87" t="s">
        <v>800</v>
      </c>
      <c r="G233" s="100" t="s">
        <v>348</v>
      </c>
      <c r="H233" s="87" t="s">
        <v>801</v>
      </c>
      <c r="I233" s="87"/>
      <c r="J233" s="87"/>
      <c r="K233" s="97">
        <v>4.51</v>
      </c>
      <c r="L233" s="100" t="s">
        <v>150</v>
      </c>
      <c r="M233" s="101">
        <v>6.3500000000000001E-2</v>
      </c>
      <c r="N233" s="101">
        <v>6.9900000000000004E-2</v>
      </c>
      <c r="O233" s="97">
        <v>1363955.05</v>
      </c>
      <c r="P233" s="99">
        <v>97</v>
      </c>
      <c r="Q233" s="97">
        <v>1323.0364099999999</v>
      </c>
      <c r="R233" s="98">
        <v>4.2098696269363125E-3</v>
      </c>
      <c r="S233" s="98">
        <v>3.614135932211287E-3</v>
      </c>
      <c r="T233" s="98">
        <f>Q233/'סכום נכסי הקרן'!$C$42</f>
        <v>7.6658197875706759E-4</v>
      </c>
    </row>
    <row r="234" spans="2:20" s="152" customFormat="1">
      <c r="B234" s="153"/>
    </row>
    <row r="235" spans="2:20" s="152" customFormat="1">
      <c r="B235" s="153"/>
    </row>
    <row r="236" spans="2:20" s="152" customFormat="1">
      <c r="B236" s="154" t="s">
        <v>1704</v>
      </c>
    </row>
    <row r="237" spans="2:20" s="152" customFormat="1">
      <c r="B237" s="154" t="s">
        <v>131</v>
      </c>
    </row>
    <row r="238" spans="2:20" s="152" customFormat="1">
      <c r="B238" s="155"/>
    </row>
    <row r="239" spans="2:20" s="152" customFormat="1">
      <c r="B239" s="153"/>
    </row>
    <row r="240" spans="2:20" s="152" customFormat="1">
      <c r="B240" s="153"/>
    </row>
    <row r="241" spans="2:2" s="152" customFormat="1">
      <c r="B241" s="153"/>
    </row>
    <row r="242" spans="2:2" s="152" customFormat="1">
      <c r="B242" s="153"/>
    </row>
    <row r="243" spans="2:2" s="152" customFormat="1">
      <c r="B243" s="153"/>
    </row>
    <row r="244" spans="2:2" s="152" customFormat="1">
      <c r="B244" s="153"/>
    </row>
    <row r="245" spans="2:2" s="152" customFormat="1">
      <c r="B245" s="153"/>
    </row>
    <row r="246" spans="2:2" s="152" customFormat="1">
      <c r="B246" s="153"/>
    </row>
    <row r="247" spans="2:2" s="152" customFormat="1">
      <c r="B247" s="153"/>
    </row>
    <row r="248" spans="2:2" s="152" customFormat="1">
      <c r="B248" s="153"/>
    </row>
    <row r="249" spans="2:2" s="152" customFormat="1">
      <c r="B249" s="153"/>
    </row>
    <row r="250" spans="2:2" s="152" customFormat="1">
      <c r="B250" s="153"/>
    </row>
    <row r="251" spans="2:2" s="152" customFormat="1">
      <c r="B251" s="153"/>
    </row>
    <row r="252" spans="2:2" s="152" customFormat="1">
      <c r="B252" s="153"/>
    </row>
    <row r="253" spans="2:2" s="152" customFormat="1">
      <c r="B253" s="153"/>
    </row>
    <row r="254" spans="2:2" s="152" customFormat="1">
      <c r="B254" s="153"/>
    </row>
    <row r="255" spans="2:2" s="152" customFormat="1">
      <c r="B255" s="153"/>
    </row>
    <row r="256" spans="2:2" s="152" customFormat="1">
      <c r="B256" s="153"/>
    </row>
    <row r="257" spans="2:6" s="152" customFormat="1">
      <c r="B257" s="153"/>
    </row>
    <row r="258" spans="2:6">
      <c r="C258" s="1"/>
      <c r="D258" s="1"/>
      <c r="E258" s="1"/>
      <c r="F258" s="1"/>
    </row>
    <row r="259" spans="2:6">
      <c r="C259" s="1"/>
      <c r="D259" s="1"/>
      <c r="E259" s="1"/>
      <c r="F259" s="1"/>
    </row>
    <row r="260" spans="2:6">
      <c r="C260" s="1"/>
      <c r="D260" s="1"/>
      <c r="E260" s="1"/>
      <c r="F260" s="1"/>
    </row>
    <row r="261" spans="2:6">
      <c r="C261" s="1"/>
      <c r="D261" s="1"/>
      <c r="E261" s="1"/>
      <c r="F261" s="1"/>
    </row>
    <row r="262" spans="2:6">
      <c r="C262" s="1"/>
      <c r="D262" s="1"/>
      <c r="E262" s="1"/>
      <c r="F262" s="1"/>
    </row>
    <row r="263" spans="2:6">
      <c r="C263" s="1"/>
      <c r="D263" s="1"/>
      <c r="E263" s="1"/>
      <c r="F263" s="1"/>
    </row>
    <row r="264" spans="2:6">
      <c r="C264" s="1"/>
      <c r="D264" s="1"/>
      <c r="E264" s="1"/>
      <c r="F264" s="1"/>
    </row>
    <row r="265" spans="2:6">
      <c r="C265" s="1"/>
      <c r="D265" s="1"/>
      <c r="E265" s="1"/>
      <c r="F265" s="1"/>
    </row>
    <row r="266" spans="2:6">
      <c r="C266" s="1"/>
      <c r="D266" s="1"/>
      <c r="E266" s="1"/>
      <c r="F266" s="1"/>
    </row>
    <row r="267" spans="2:6">
      <c r="C267" s="1"/>
      <c r="D267" s="1"/>
      <c r="E267" s="1"/>
      <c r="F267" s="1"/>
    </row>
    <row r="268" spans="2:6">
      <c r="C268" s="1"/>
      <c r="D268" s="1"/>
      <c r="E268" s="1"/>
      <c r="F268" s="1"/>
    </row>
    <row r="269" spans="2:6">
      <c r="C269" s="1"/>
      <c r="D269" s="1"/>
      <c r="E269" s="1"/>
      <c r="F269" s="1"/>
    </row>
    <row r="270" spans="2:6">
      <c r="C270" s="1"/>
      <c r="D270" s="1"/>
      <c r="E270" s="1"/>
      <c r="F270" s="1"/>
    </row>
    <row r="271" spans="2:6">
      <c r="C271" s="1"/>
      <c r="D271" s="1"/>
      <c r="E271" s="1"/>
      <c r="F271" s="1"/>
    </row>
    <row r="272" spans="2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23" sheet="1" objects="1" scenarios="1"/>
  <mergeCells count="2">
    <mergeCell ref="B6:T6"/>
    <mergeCell ref="B7:T7"/>
  </mergeCells>
  <phoneticPr fontId="5" type="noConversion"/>
  <conditionalFormatting sqref="B12:B233">
    <cfRule type="cellIs" dxfId="12" priority="2" operator="equal">
      <formula>"NR3"</formula>
    </cfRule>
  </conditionalFormatting>
  <conditionalFormatting sqref="B12:B233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555">
      <formula1>$BD$7:$BD$29</formula1>
    </dataValidation>
  </dataValidations>
  <printOptions gridLines="1"/>
  <pageMargins left="0" right="0" top="0.51181102362204722" bottom="0.51181102362204722" header="0" footer="0.23622047244094491"/>
  <pageSetup paperSize="9" scale="62" fitToHeight="100" pageOrder="overThenDown" orientation="landscape" r:id="rId1"/>
  <headerFooter alignWithMargins="0">
    <oddHeader>&amp;L&amp;D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U363"/>
  <sheetViews>
    <sheetView rightToLeft="1" zoomScale="90" zoomScaleNormal="90" workbookViewId="0">
      <pane ySplit="10" topLeftCell="A11" activePane="bottomLeft" state="frozen"/>
      <selection activeCell="I7" sqref="I7"/>
      <selection pane="bottomLeft" activeCell="B7" sqref="B7:N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31.285156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7">
      <c r="B1" s="57" t="s">
        <v>163</v>
      </c>
      <c r="C1" s="81" t="s" vm="1">
        <v>219</v>
      </c>
    </row>
    <row r="2" spans="2:47">
      <c r="B2" s="57" t="s">
        <v>162</v>
      </c>
      <c r="C2" s="81" t="s">
        <v>220</v>
      </c>
    </row>
    <row r="3" spans="2:47">
      <c r="B3" s="57" t="s">
        <v>164</v>
      </c>
      <c r="C3" s="81" t="s">
        <v>221</v>
      </c>
    </row>
    <row r="4" spans="2:47">
      <c r="B4" s="57" t="s">
        <v>165</v>
      </c>
      <c r="C4" s="81">
        <v>414</v>
      </c>
    </row>
    <row r="6" spans="2:47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3"/>
      <c r="AU6" s="3"/>
    </row>
    <row r="7" spans="2:47" ht="26.25" customHeight="1">
      <c r="B7" s="191" t="s">
        <v>109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3"/>
      <c r="AQ7" s="3"/>
      <c r="AU7" s="3"/>
    </row>
    <row r="8" spans="2:47" s="3" customFormat="1" ht="63">
      <c r="B8" s="22" t="s">
        <v>134</v>
      </c>
      <c r="C8" s="30" t="s">
        <v>56</v>
      </c>
      <c r="D8" s="73" t="s">
        <v>138</v>
      </c>
      <c r="E8" s="73" t="s">
        <v>207</v>
      </c>
      <c r="F8" s="73" t="s">
        <v>136</v>
      </c>
      <c r="G8" s="30" t="s">
        <v>78</v>
      </c>
      <c r="H8" s="30" t="s">
        <v>121</v>
      </c>
      <c r="I8" s="30" t="s">
        <v>0</v>
      </c>
      <c r="J8" s="13" t="s">
        <v>125</v>
      </c>
      <c r="K8" s="13" t="s">
        <v>74</v>
      </c>
      <c r="L8" s="13" t="s">
        <v>71</v>
      </c>
      <c r="M8" s="77" t="s">
        <v>166</v>
      </c>
      <c r="N8" s="14" t="s">
        <v>168</v>
      </c>
      <c r="AQ8" s="1"/>
      <c r="AR8" s="1"/>
      <c r="AS8" s="1"/>
      <c r="AU8" s="4"/>
    </row>
    <row r="9" spans="2:47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75</v>
      </c>
      <c r="K9" s="16" t="s">
        <v>23</v>
      </c>
      <c r="L9" s="16" t="s">
        <v>20</v>
      </c>
      <c r="M9" s="16" t="s">
        <v>20</v>
      </c>
      <c r="N9" s="17" t="s">
        <v>20</v>
      </c>
      <c r="AQ9" s="1"/>
      <c r="AS9" s="1"/>
      <c r="AU9" s="4"/>
    </row>
    <row r="10" spans="2:4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Q10" s="1"/>
      <c r="AR10" s="3"/>
      <c r="AS10" s="1"/>
      <c r="AU10" s="1"/>
    </row>
    <row r="11" spans="2:47" s="4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149809.80247999995</v>
      </c>
      <c r="L11" s="83"/>
      <c r="M11" s="92">
        <v>1</v>
      </c>
      <c r="N11" s="92">
        <f>K11/'סכום נכסי הקרן'!$C$42</f>
        <v>8.6801462117224601E-2</v>
      </c>
      <c r="AQ11" s="1"/>
      <c r="AR11" s="3"/>
      <c r="AS11" s="1"/>
      <c r="AU11" s="1"/>
    </row>
    <row r="12" spans="2:47" ht="20.25">
      <c r="B12" s="108" t="s">
        <v>215</v>
      </c>
      <c r="C12" s="85"/>
      <c r="D12" s="85"/>
      <c r="E12" s="85"/>
      <c r="F12" s="85"/>
      <c r="G12" s="85"/>
      <c r="H12" s="85"/>
      <c r="I12" s="94"/>
      <c r="J12" s="96"/>
      <c r="K12" s="94">
        <v>117403.56219999996</v>
      </c>
      <c r="L12" s="85"/>
      <c r="M12" s="95">
        <v>0.78368411316524944</v>
      </c>
      <c r="N12" s="95">
        <f>K12/'סכום נכסי הקרן'!$C$42</f>
        <v>6.8024926860784152E-2</v>
      </c>
      <c r="AR12" s="4"/>
    </row>
    <row r="13" spans="2:47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82562.853530000008</v>
      </c>
      <c r="L13" s="85"/>
      <c r="M13" s="95">
        <v>0.55111783183228202</v>
      </c>
      <c r="N13" s="95">
        <f>K13/'סכום נכסי הקרן'!$C$42</f>
        <v>4.7837833601916784E-2</v>
      </c>
    </row>
    <row r="14" spans="2:47">
      <c r="B14" s="110" t="s">
        <v>809</v>
      </c>
      <c r="C14" s="87" t="s">
        <v>810</v>
      </c>
      <c r="D14" s="100" t="s">
        <v>139</v>
      </c>
      <c r="E14" s="100" t="s">
        <v>283</v>
      </c>
      <c r="F14" s="87" t="s">
        <v>811</v>
      </c>
      <c r="G14" s="100" t="s">
        <v>812</v>
      </c>
      <c r="H14" s="100" t="s">
        <v>150</v>
      </c>
      <c r="I14" s="97">
        <v>873032</v>
      </c>
      <c r="J14" s="99">
        <v>260.5</v>
      </c>
      <c r="K14" s="97">
        <v>2274.24836</v>
      </c>
      <c r="L14" s="98">
        <v>2.6179198926816211E-4</v>
      </c>
      <c r="M14" s="98">
        <v>1.5180904869717179E-2</v>
      </c>
      <c r="N14" s="98">
        <f>K14/'סכום נכסי הקרן'!$C$42</f>
        <v>1.3177247389539461E-3</v>
      </c>
    </row>
    <row r="15" spans="2:47">
      <c r="B15" s="110" t="s">
        <v>813</v>
      </c>
      <c r="C15" s="87" t="s">
        <v>814</v>
      </c>
      <c r="D15" s="100" t="s">
        <v>139</v>
      </c>
      <c r="E15" s="100" t="s">
        <v>283</v>
      </c>
      <c r="F15" s="87" t="s">
        <v>815</v>
      </c>
      <c r="G15" s="100" t="s">
        <v>172</v>
      </c>
      <c r="H15" s="100" t="s">
        <v>150</v>
      </c>
      <c r="I15" s="97">
        <v>26881.19</v>
      </c>
      <c r="J15" s="99">
        <v>4053</v>
      </c>
      <c r="K15" s="97">
        <v>1089.4946299999999</v>
      </c>
      <c r="L15" s="98">
        <v>4.8509247341731975E-5</v>
      </c>
      <c r="M15" s="98">
        <v>7.2725189671446946E-3</v>
      </c>
      <c r="N15" s="98">
        <f>K15/'סכום נכסי הקרן'!$C$42</f>
        <v>6.3126527962340754E-4</v>
      </c>
    </row>
    <row r="16" spans="2:47" ht="20.25">
      <c r="B16" s="110" t="s">
        <v>816</v>
      </c>
      <c r="C16" s="87" t="s">
        <v>817</v>
      </c>
      <c r="D16" s="100" t="s">
        <v>139</v>
      </c>
      <c r="E16" s="100" t="s">
        <v>283</v>
      </c>
      <c r="F16" s="87" t="s">
        <v>818</v>
      </c>
      <c r="G16" s="100" t="s">
        <v>819</v>
      </c>
      <c r="H16" s="100" t="s">
        <v>150</v>
      </c>
      <c r="I16" s="97">
        <v>10333.73</v>
      </c>
      <c r="J16" s="99">
        <v>18140</v>
      </c>
      <c r="K16" s="97">
        <v>1874.5394199999998</v>
      </c>
      <c r="L16" s="98">
        <v>2.0848059652428706E-4</v>
      </c>
      <c r="M16" s="98">
        <v>1.251279548446275E-2</v>
      </c>
      <c r="N16" s="98">
        <f>K16/'סכום נכסי הקרן'!$C$42</f>
        <v>1.0861289432251722E-3</v>
      </c>
      <c r="AQ16" s="4"/>
    </row>
    <row r="17" spans="2:14">
      <c r="B17" s="110" t="s">
        <v>820</v>
      </c>
      <c r="C17" s="87" t="s">
        <v>821</v>
      </c>
      <c r="D17" s="100" t="s">
        <v>139</v>
      </c>
      <c r="E17" s="100" t="s">
        <v>283</v>
      </c>
      <c r="F17" s="87" t="s">
        <v>654</v>
      </c>
      <c r="G17" s="100" t="s">
        <v>655</v>
      </c>
      <c r="H17" s="100" t="s">
        <v>150</v>
      </c>
      <c r="I17" s="97">
        <v>9955</v>
      </c>
      <c r="J17" s="99">
        <v>35800</v>
      </c>
      <c r="K17" s="97">
        <v>3563.89</v>
      </c>
      <c r="L17" s="98">
        <v>2.328912485832059E-4</v>
      </c>
      <c r="M17" s="98">
        <v>2.3789431272201227E-2</v>
      </c>
      <c r="N17" s="98">
        <f>K17/'סכום נכסי הקרן'!$C$42</f>
        <v>2.0649574173642929E-3</v>
      </c>
    </row>
    <row r="18" spans="2:14">
      <c r="B18" s="110" t="s">
        <v>822</v>
      </c>
      <c r="C18" s="87" t="s">
        <v>823</v>
      </c>
      <c r="D18" s="100" t="s">
        <v>139</v>
      </c>
      <c r="E18" s="100" t="s">
        <v>283</v>
      </c>
      <c r="F18" s="87" t="s">
        <v>347</v>
      </c>
      <c r="G18" s="100" t="s">
        <v>348</v>
      </c>
      <c r="H18" s="100" t="s">
        <v>150</v>
      </c>
      <c r="I18" s="97">
        <v>635603</v>
      </c>
      <c r="J18" s="99">
        <v>706.9</v>
      </c>
      <c r="K18" s="97">
        <v>4659.1455300000007</v>
      </c>
      <c r="L18" s="98">
        <v>2.298375835647776E-4</v>
      </c>
      <c r="M18" s="98">
        <v>3.1100404999345823E-2</v>
      </c>
      <c r="N18" s="98">
        <f>K18/'סכום נכסי הקרן'!$C$42</f>
        <v>2.6995606263810587E-3</v>
      </c>
    </row>
    <row r="19" spans="2:14">
      <c r="B19" s="110" t="s">
        <v>824</v>
      </c>
      <c r="C19" s="87" t="s">
        <v>825</v>
      </c>
      <c r="D19" s="100" t="s">
        <v>139</v>
      </c>
      <c r="E19" s="100" t="s">
        <v>283</v>
      </c>
      <c r="F19" s="87" t="s">
        <v>309</v>
      </c>
      <c r="G19" s="100" t="s">
        <v>285</v>
      </c>
      <c r="H19" s="100" t="s">
        <v>150</v>
      </c>
      <c r="I19" s="97">
        <v>22471</v>
      </c>
      <c r="J19" s="99">
        <v>4790</v>
      </c>
      <c r="K19" s="97">
        <v>1076.3608999999999</v>
      </c>
      <c r="L19" s="98">
        <v>2.2397080674940427E-4</v>
      </c>
      <c r="M19" s="98">
        <v>7.1848496038414925E-3</v>
      </c>
      <c r="N19" s="98">
        <f>K19/'סכום נכסי הקרן'!$C$42</f>
        <v>6.2365545070580349E-4</v>
      </c>
    </row>
    <row r="20" spans="2:14">
      <c r="B20" s="110" t="s">
        <v>826</v>
      </c>
      <c r="C20" s="87" t="s">
        <v>827</v>
      </c>
      <c r="D20" s="100" t="s">
        <v>139</v>
      </c>
      <c r="E20" s="100" t="s">
        <v>283</v>
      </c>
      <c r="F20" s="87" t="s">
        <v>408</v>
      </c>
      <c r="G20" s="100" t="s">
        <v>328</v>
      </c>
      <c r="H20" s="100" t="s">
        <v>150</v>
      </c>
      <c r="I20" s="97">
        <v>31264</v>
      </c>
      <c r="J20" s="99">
        <v>3837</v>
      </c>
      <c r="K20" s="97">
        <v>1199.59968</v>
      </c>
      <c r="L20" s="98">
        <v>1.5990803487597104E-4</v>
      </c>
      <c r="M20" s="98">
        <v>8.007484558029172E-3</v>
      </c>
      <c r="N20" s="98">
        <f>K20/'סכום נכסי הקרן'!$C$42</f>
        <v>6.9506136751803008E-4</v>
      </c>
    </row>
    <row r="21" spans="2:14">
      <c r="B21" s="110" t="s">
        <v>828</v>
      </c>
      <c r="C21" s="87" t="s">
        <v>829</v>
      </c>
      <c r="D21" s="100" t="s">
        <v>139</v>
      </c>
      <c r="E21" s="100" t="s">
        <v>283</v>
      </c>
      <c r="F21" s="87" t="s">
        <v>420</v>
      </c>
      <c r="G21" s="100" t="s">
        <v>285</v>
      </c>
      <c r="H21" s="100" t="s">
        <v>150</v>
      </c>
      <c r="I21" s="97">
        <v>262890</v>
      </c>
      <c r="J21" s="99">
        <v>689.6</v>
      </c>
      <c r="K21" s="97">
        <v>1812.8894399999999</v>
      </c>
      <c r="L21" s="98">
        <v>2.4945218657309871E-4</v>
      </c>
      <c r="M21" s="98">
        <v>1.2101273815123185E-2</v>
      </c>
      <c r="N21" s="98">
        <f>K21/'סכום נכסי הקרן'!$C$42</f>
        <v>1.0504082606335771E-3</v>
      </c>
    </row>
    <row r="22" spans="2:14">
      <c r="B22" s="110" t="s">
        <v>830</v>
      </c>
      <c r="C22" s="87" t="s">
        <v>831</v>
      </c>
      <c r="D22" s="100" t="s">
        <v>139</v>
      </c>
      <c r="E22" s="100" t="s">
        <v>283</v>
      </c>
      <c r="F22" s="87" t="s">
        <v>832</v>
      </c>
      <c r="G22" s="100" t="s">
        <v>812</v>
      </c>
      <c r="H22" s="100" t="s">
        <v>150</v>
      </c>
      <c r="I22" s="97">
        <v>45059</v>
      </c>
      <c r="J22" s="99">
        <v>1385</v>
      </c>
      <c r="K22" s="97">
        <v>624.06714999999997</v>
      </c>
      <c r="L22" s="98">
        <v>8.2379760802734253E-5</v>
      </c>
      <c r="M22" s="98">
        <v>4.1657297431075295E-3</v>
      </c>
      <c r="N22" s="98">
        <f>K22/'סכום נכסי הקרן'!$C$42</f>
        <v>3.6159143248694396E-4</v>
      </c>
    </row>
    <row r="23" spans="2:14">
      <c r="B23" s="110" t="s">
        <v>833</v>
      </c>
      <c r="C23" s="87" t="s">
        <v>834</v>
      </c>
      <c r="D23" s="100" t="s">
        <v>139</v>
      </c>
      <c r="E23" s="100" t="s">
        <v>283</v>
      </c>
      <c r="F23" s="87" t="s">
        <v>835</v>
      </c>
      <c r="G23" s="100" t="s">
        <v>387</v>
      </c>
      <c r="H23" s="100" t="s">
        <v>150</v>
      </c>
      <c r="I23" s="97">
        <v>36089</v>
      </c>
      <c r="J23" s="99">
        <v>17990</v>
      </c>
      <c r="K23" s="97">
        <v>6492.4110999999994</v>
      </c>
      <c r="L23" s="98">
        <v>3.5578150485842324E-5</v>
      </c>
      <c r="M23" s="98">
        <v>4.3337692143788492E-2</v>
      </c>
      <c r="N23" s="98">
        <f>K23/'סכום נכסי הקרן'!$C$42</f>
        <v>3.7617750428669983E-3</v>
      </c>
    </row>
    <row r="24" spans="2:14">
      <c r="B24" s="110" t="s">
        <v>836</v>
      </c>
      <c r="C24" s="87" t="s">
        <v>837</v>
      </c>
      <c r="D24" s="100" t="s">
        <v>139</v>
      </c>
      <c r="E24" s="100" t="s">
        <v>283</v>
      </c>
      <c r="F24" s="87" t="s">
        <v>838</v>
      </c>
      <c r="G24" s="100" t="s">
        <v>812</v>
      </c>
      <c r="H24" s="100" t="s">
        <v>150</v>
      </c>
      <c r="I24" s="97">
        <v>9784412.8599999994</v>
      </c>
      <c r="J24" s="99">
        <v>68.5</v>
      </c>
      <c r="K24" s="97">
        <v>6702.3228099999997</v>
      </c>
      <c r="L24" s="98">
        <v>7.5541982350362902E-4</v>
      </c>
      <c r="M24" s="98">
        <v>4.4738880227111838E-2</v>
      </c>
      <c r="N24" s="98">
        <f>K24/'סכום נכסי הקרן'!$C$42</f>
        <v>3.8834002172006966E-3</v>
      </c>
    </row>
    <row r="25" spans="2:14">
      <c r="B25" s="110" t="s">
        <v>839</v>
      </c>
      <c r="C25" s="87" t="s">
        <v>840</v>
      </c>
      <c r="D25" s="100" t="s">
        <v>139</v>
      </c>
      <c r="E25" s="100" t="s">
        <v>283</v>
      </c>
      <c r="F25" s="87" t="s">
        <v>841</v>
      </c>
      <c r="G25" s="100" t="s">
        <v>387</v>
      </c>
      <c r="H25" s="100" t="s">
        <v>150</v>
      </c>
      <c r="I25" s="97">
        <v>246530</v>
      </c>
      <c r="J25" s="99">
        <v>1460</v>
      </c>
      <c r="K25" s="97">
        <v>3599.3380000000002</v>
      </c>
      <c r="L25" s="98">
        <v>1.9314630948425387E-4</v>
      </c>
      <c r="M25" s="98">
        <v>2.4026051302487514E-2</v>
      </c>
      <c r="N25" s="98">
        <f>K25/'סכום נכסי הקרן'!$C$42</f>
        <v>2.0854963819593648E-3</v>
      </c>
    </row>
    <row r="26" spans="2:14">
      <c r="B26" s="110" t="s">
        <v>842</v>
      </c>
      <c r="C26" s="87" t="s">
        <v>843</v>
      </c>
      <c r="D26" s="100" t="s">
        <v>139</v>
      </c>
      <c r="E26" s="100" t="s">
        <v>283</v>
      </c>
      <c r="F26" s="87" t="s">
        <v>284</v>
      </c>
      <c r="G26" s="100" t="s">
        <v>285</v>
      </c>
      <c r="H26" s="100" t="s">
        <v>150</v>
      </c>
      <c r="I26" s="97">
        <v>417069</v>
      </c>
      <c r="J26" s="99">
        <v>1425</v>
      </c>
      <c r="K26" s="97">
        <v>5943.2332500000002</v>
      </c>
      <c r="L26" s="98">
        <v>2.738532841291511E-4</v>
      </c>
      <c r="M26" s="98">
        <v>3.9671858260366101E-2</v>
      </c>
      <c r="N26" s="98">
        <f>K26/'סכום נכסי הקרן'!$C$42</f>
        <v>3.4435753019070718E-3</v>
      </c>
    </row>
    <row r="27" spans="2:14">
      <c r="B27" s="110" t="s">
        <v>844</v>
      </c>
      <c r="C27" s="87" t="s">
        <v>845</v>
      </c>
      <c r="D27" s="100" t="s">
        <v>139</v>
      </c>
      <c r="E27" s="100" t="s">
        <v>283</v>
      </c>
      <c r="F27" s="87" t="s">
        <v>289</v>
      </c>
      <c r="G27" s="100" t="s">
        <v>285</v>
      </c>
      <c r="H27" s="100" t="s">
        <v>150</v>
      </c>
      <c r="I27" s="97">
        <v>53783</v>
      </c>
      <c r="J27" s="99">
        <v>4765</v>
      </c>
      <c r="K27" s="97">
        <v>2562.7599500000001</v>
      </c>
      <c r="L27" s="98">
        <v>2.3186577126118113E-4</v>
      </c>
      <c r="M27" s="98">
        <v>1.7106757418908793E-2</v>
      </c>
      <c r="N27" s="98">
        <f>K27/'סכום נכסי הקרן'!$C$42</f>
        <v>1.4848915560459624E-3</v>
      </c>
    </row>
    <row r="28" spans="2:14">
      <c r="B28" s="110" t="s">
        <v>846</v>
      </c>
      <c r="C28" s="87" t="s">
        <v>847</v>
      </c>
      <c r="D28" s="100" t="s">
        <v>139</v>
      </c>
      <c r="E28" s="100" t="s">
        <v>283</v>
      </c>
      <c r="F28" s="87"/>
      <c r="G28" s="100" t="s">
        <v>848</v>
      </c>
      <c r="H28" s="100" t="s">
        <v>150</v>
      </c>
      <c r="I28" s="97">
        <v>26551</v>
      </c>
      <c r="J28" s="99">
        <v>14690</v>
      </c>
      <c r="K28" s="97">
        <v>3900.3418999999999</v>
      </c>
      <c r="L28" s="98">
        <v>5.3994098815724617E-5</v>
      </c>
      <c r="M28" s="98">
        <v>2.6035291652698807E-2</v>
      </c>
      <c r="N28" s="98">
        <f>K28/'סכום נכסי הקרן'!$C$42</f>
        <v>2.2599013821026294E-3</v>
      </c>
    </row>
    <row r="29" spans="2:14">
      <c r="B29" s="110" t="s">
        <v>849</v>
      </c>
      <c r="C29" s="87" t="s">
        <v>850</v>
      </c>
      <c r="D29" s="100" t="s">
        <v>139</v>
      </c>
      <c r="E29" s="100" t="s">
        <v>283</v>
      </c>
      <c r="F29" s="87" t="s">
        <v>451</v>
      </c>
      <c r="G29" s="100" t="s">
        <v>328</v>
      </c>
      <c r="H29" s="100" t="s">
        <v>150</v>
      </c>
      <c r="I29" s="97">
        <v>23754.799999999999</v>
      </c>
      <c r="J29" s="99">
        <v>16630</v>
      </c>
      <c r="K29" s="97">
        <v>3950.4232400000001</v>
      </c>
      <c r="L29" s="98">
        <v>5.3427465425582633E-4</v>
      </c>
      <c r="M29" s="98">
        <v>2.6369591138920252E-2</v>
      </c>
      <c r="N29" s="98">
        <f>K29/'סכום נכסי הקרן'!$C$42</f>
        <v>2.2889190662916878E-3</v>
      </c>
    </row>
    <row r="30" spans="2:14">
      <c r="B30" s="110" t="s">
        <v>851</v>
      </c>
      <c r="C30" s="87" t="s">
        <v>852</v>
      </c>
      <c r="D30" s="100" t="s">
        <v>139</v>
      </c>
      <c r="E30" s="100" t="s">
        <v>283</v>
      </c>
      <c r="F30" s="87" t="s">
        <v>853</v>
      </c>
      <c r="G30" s="100" t="s">
        <v>173</v>
      </c>
      <c r="H30" s="100" t="s">
        <v>150</v>
      </c>
      <c r="I30" s="97">
        <v>11669</v>
      </c>
      <c r="J30" s="99">
        <v>25090</v>
      </c>
      <c r="K30" s="97">
        <v>2927.7521000000002</v>
      </c>
      <c r="L30" s="98">
        <v>1.9314713501506132E-4</v>
      </c>
      <c r="M30" s="98">
        <v>1.9543127696139001E-2</v>
      </c>
      <c r="N30" s="98">
        <f>K30/'סכום נכסי הקרן'!$C$42</f>
        <v>1.6963720583684921E-3</v>
      </c>
    </row>
    <row r="31" spans="2:14">
      <c r="B31" s="110" t="s">
        <v>854</v>
      </c>
      <c r="C31" s="87" t="s">
        <v>855</v>
      </c>
      <c r="D31" s="100" t="s">
        <v>139</v>
      </c>
      <c r="E31" s="100" t="s">
        <v>283</v>
      </c>
      <c r="F31" s="87" t="s">
        <v>300</v>
      </c>
      <c r="G31" s="100" t="s">
        <v>285</v>
      </c>
      <c r="H31" s="100" t="s">
        <v>150</v>
      </c>
      <c r="I31" s="97">
        <v>373935</v>
      </c>
      <c r="J31" s="99">
        <v>2126</v>
      </c>
      <c r="K31" s="97">
        <v>7949.8580999999995</v>
      </c>
      <c r="L31" s="98">
        <v>2.8077522052277363E-4</v>
      </c>
      <c r="M31" s="98">
        <v>5.3066341243333051E-2</v>
      </c>
      <c r="N31" s="98">
        <f>K31/'סכום נכסי הקרן'!$C$42</f>
        <v>4.6062360091328868E-3</v>
      </c>
    </row>
    <row r="32" spans="2:14">
      <c r="B32" s="110" t="s">
        <v>856</v>
      </c>
      <c r="C32" s="87" t="s">
        <v>857</v>
      </c>
      <c r="D32" s="100" t="s">
        <v>139</v>
      </c>
      <c r="E32" s="100" t="s">
        <v>283</v>
      </c>
      <c r="F32" s="87" t="s">
        <v>714</v>
      </c>
      <c r="G32" s="100" t="s">
        <v>443</v>
      </c>
      <c r="H32" s="100" t="s">
        <v>150</v>
      </c>
      <c r="I32" s="97">
        <v>4200</v>
      </c>
      <c r="J32" s="99">
        <v>58640</v>
      </c>
      <c r="K32" s="97">
        <v>2462.88</v>
      </c>
      <c r="L32" s="98">
        <v>4.1385605849796265E-4</v>
      </c>
      <c r="M32" s="98">
        <v>1.6440045706146645E-2</v>
      </c>
      <c r="N32" s="98">
        <f>K32/'סכום נכסי הקרן'!$C$42</f>
        <v>1.4270200045675288E-3</v>
      </c>
    </row>
    <row r="33" spans="2:14">
      <c r="B33" s="110" t="s">
        <v>858</v>
      </c>
      <c r="C33" s="87" t="s">
        <v>859</v>
      </c>
      <c r="D33" s="100" t="s">
        <v>139</v>
      </c>
      <c r="E33" s="100" t="s">
        <v>283</v>
      </c>
      <c r="F33" s="87" t="s">
        <v>860</v>
      </c>
      <c r="G33" s="100" t="s">
        <v>728</v>
      </c>
      <c r="H33" s="100" t="s">
        <v>150</v>
      </c>
      <c r="I33" s="97">
        <v>17267</v>
      </c>
      <c r="J33" s="99">
        <v>19730</v>
      </c>
      <c r="K33" s="97">
        <v>3406.7791000000002</v>
      </c>
      <c r="L33" s="98">
        <v>2.9296104381611019E-4</v>
      </c>
      <c r="M33" s="98">
        <v>2.2740695492571756E-2</v>
      </c>
      <c r="N33" s="98">
        <f>K33/'סכום נכסי הקרן'!$C$42</f>
        <v>1.9739256183178076E-3</v>
      </c>
    </row>
    <row r="34" spans="2:14">
      <c r="B34" s="110" t="s">
        <v>861</v>
      </c>
      <c r="C34" s="87" t="s">
        <v>862</v>
      </c>
      <c r="D34" s="100" t="s">
        <v>139</v>
      </c>
      <c r="E34" s="100" t="s">
        <v>283</v>
      </c>
      <c r="F34" s="87" t="s">
        <v>863</v>
      </c>
      <c r="G34" s="100" t="s">
        <v>387</v>
      </c>
      <c r="H34" s="100" t="s">
        <v>150</v>
      </c>
      <c r="I34" s="97">
        <v>16335</v>
      </c>
      <c r="J34" s="99">
        <v>36310</v>
      </c>
      <c r="K34" s="97">
        <v>5931.2385000000004</v>
      </c>
      <c r="L34" s="98">
        <v>1.1620952157717357E-4</v>
      </c>
      <c r="M34" s="98">
        <v>3.959179173733867E-2</v>
      </c>
      <c r="N34" s="98">
        <f>K34/'סכום נכסי הקרן'!$C$42</f>
        <v>3.4366254106416483E-3</v>
      </c>
    </row>
    <row r="35" spans="2:14">
      <c r="B35" s="110" t="s">
        <v>864</v>
      </c>
      <c r="C35" s="87" t="s">
        <v>865</v>
      </c>
      <c r="D35" s="100" t="s">
        <v>139</v>
      </c>
      <c r="E35" s="100" t="s">
        <v>283</v>
      </c>
      <c r="F35" s="87" t="s">
        <v>327</v>
      </c>
      <c r="G35" s="100" t="s">
        <v>328</v>
      </c>
      <c r="H35" s="100" t="s">
        <v>150</v>
      </c>
      <c r="I35" s="97">
        <v>37943</v>
      </c>
      <c r="J35" s="99">
        <v>16450</v>
      </c>
      <c r="K35" s="97">
        <v>6241.6234999999997</v>
      </c>
      <c r="L35" s="98">
        <v>3.1287322890977332E-4</v>
      </c>
      <c r="M35" s="98">
        <v>4.1663652155427375E-2</v>
      </c>
      <c r="N35" s="98">
        <f>K35/'סכום נכסי הקרן'!$C$42</f>
        <v>3.6164659242345523E-3</v>
      </c>
    </row>
    <row r="36" spans="2:14">
      <c r="B36" s="110" t="s">
        <v>866</v>
      </c>
      <c r="C36" s="87" t="s">
        <v>867</v>
      </c>
      <c r="D36" s="100" t="s">
        <v>139</v>
      </c>
      <c r="E36" s="100" t="s">
        <v>283</v>
      </c>
      <c r="F36" s="87" t="s">
        <v>868</v>
      </c>
      <c r="G36" s="100" t="s">
        <v>728</v>
      </c>
      <c r="H36" s="100" t="s">
        <v>150</v>
      </c>
      <c r="I36" s="97">
        <v>39077</v>
      </c>
      <c r="J36" s="99">
        <v>5931</v>
      </c>
      <c r="K36" s="97">
        <v>2317.6568700000003</v>
      </c>
      <c r="L36" s="98">
        <v>3.6400503382716842E-4</v>
      </c>
      <c r="M36" s="98">
        <v>1.5470662344070671E-2</v>
      </c>
      <c r="N36" s="98">
        <f>K36/'סכום נכסי הקרן'!$C$42</f>
        <v>1.3428761113872235E-3</v>
      </c>
    </row>
    <row r="37" spans="2:14">
      <c r="B37" s="111"/>
      <c r="C37" s="87"/>
      <c r="D37" s="87"/>
      <c r="E37" s="87"/>
      <c r="F37" s="87"/>
      <c r="G37" s="87"/>
      <c r="H37" s="87"/>
      <c r="I37" s="97"/>
      <c r="J37" s="99"/>
      <c r="K37" s="87"/>
      <c r="L37" s="87"/>
      <c r="M37" s="98"/>
      <c r="N37" s="87"/>
    </row>
    <row r="38" spans="2:14">
      <c r="B38" s="109" t="s">
        <v>35</v>
      </c>
      <c r="C38" s="85"/>
      <c r="D38" s="85"/>
      <c r="E38" s="85"/>
      <c r="F38" s="85"/>
      <c r="G38" s="85"/>
      <c r="H38" s="85"/>
      <c r="I38" s="94"/>
      <c r="J38" s="96"/>
      <c r="K38" s="94">
        <v>24579.584849999996</v>
      </c>
      <c r="L38" s="85"/>
      <c r="M38" s="95">
        <v>0.16407193950663837</v>
      </c>
      <c r="N38" s="95">
        <f>K38/'סכום נכסי הקרן'!$C$42</f>
        <v>1.4241684241585036E-2</v>
      </c>
    </row>
    <row r="39" spans="2:14">
      <c r="B39" s="110" t="s">
        <v>869</v>
      </c>
      <c r="C39" s="87" t="s">
        <v>870</v>
      </c>
      <c r="D39" s="100" t="s">
        <v>139</v>
      </c>
      <c r="E39" s="100" t="s">
        <v>283</v>
      </c>
      <c r="F39" s="87" t="s">
        <v>753</v>
      </c>
      <c r="G39" s="100" t="s">
        <v>754</v>
      </c>
      <c r="H39" s="100" t="s">
        <v>150</v>
      </c>
      <c r="I39" s="97">
        <v>163129</v>
      </c>
      <c r="J39" s="99">
        <v>460.9</v>
      </c>
      <c r="K39" s="97">
        <v>751.86156000000005</v>
      </c>
      <c r="L39" s="98">
        <v>5.5611007247921465E-4</v>
      </c>
      <c r="M39" s="98">
        <v>5.0187741226104064E-3</v>
      </c>
      <c r="N39" s="98">
        <f>K39/'סכום נכסי הקרן'!$C$42</f>
        <v>4.3563693187867431E-4</v>
      </c>
    </row>
    <row r="40" spans="2:14">
      <c r="B40" s="110" t="s">
        <v>871</v>
      </c>
      <c r="C40" s="87" t="s">
        <v>872</v>
      </c>
      <c r="D40" s="100" t="s">
        <v>139</v>
      </c>
      <c r="E40" s="100" t="s">
        <v>283</v>
      </c>
      <c r="F40" s="87" t="s">
        <v>873</v>
      </c>
      <c r="G40" s="100" t="s">
        <v>874</v>
      </c>
      <c r="H40" s="100" t="s">
        <v>150</v>
      </c>
      <c r="I40" s="97">
        <v>15141</v>
      </c>
      <c r="J40" s="99">
        <v>2349</v>
      </c>
      <c r="K40" s="97">
        <v>355.66209000000003</v>
      </c>
      <c r="L40" s="98">
        <v>5.9470202624065246E-4</v>
      </c>
      <c r="M40" s="98">
        <v>2.3740909080197338E-3</v>
      </c>
      <c r="N40" s="98">
        <f>K40/'סכום נכסי הקרן'!$C$42</f>
        <v>2.0607456201532224E-4</v>
      </c>
    </row>
    <row r="41" spans="2:14">
      <c r="B41" s="110" t="s">
        <v>875</v>
      </c>
      <c r="C41" s="87" t="s">
        <v>876</v>
      </c>
      <c r="D41" s="100" t="s">
        <v>139</v>
      </c>
      <c r="E41" s="100" t="s">
        <v>283</v>
      </c>
      <c r="F41" s="87" t="s">
        <v>877</v>
      </c>
      <c r="G41" s="100" t="s">
        <v>364</v>
      </c>
      <c r="H41" s="100" t="s">
        <v>150</v>
      </c>
      <c r="I41" s="97">
        <v>3478</v>
      </c>
      <c r="J41" s="99">
        <v>17700</v>
      </c>
      <c r="K41" s="97">
        <v>615.60599999999999</v>
      </c>
      <c r="L41" s="98">
        <v>2.3700310863853161E-4</v>
      </c>
      <c r="M41" s="98">
        <v>4.1092504616457607E-3</v>
      </c>
      <c r="N41" s="98">
        <f>K41/'סכום נכסי הקרן'!$C$42</f>
        <v>3.5668894827673217E-4</v>
      </c>
    </row>
    <row r="42" spans="2:14">
      <c r="B42" s="110" t="s">
        <v>878</v>
      </c>
      <c r="C42" s="87" t="s">
        <v>879</v>
      </c>
      <c r="D42" s="100" t="s">
        <v>139</v>
      </c>
      <c r="E42" s="100" t="s">
        <v>283</v>
      </c>
      <c r="F42" s="87" t="s">
        <v>880</v>
      </c>
      <c r="G42" s="100" t="s">
        <v>881</v>
      </c>
      <c r="H42" s="100" t="s">
        <v>150</v>
      </c>
      <c r="I42" s="97">
        <v>25567</v>
      </c>
      <c r="J42" s="99">
        <v>1292</v>
      </c>
      <c r="K42" s="97">
        <v>330.32564000000002</v>
      </c>
      <c r="L42" s="98">
        <v>2.3495871795451467E-4</v>
      </c>
      <c r="M42" s="98">
        <v>2.2049667947736562E-3</v>
      </c>
      <c r="N42" s="98">
        <f>K42/'סכום נכסי הקרן'!$C$42</f>
        <v>1.9139434170628366E-4</v>
      </c>
    </row>
    <row r="43" spans="2:14">
      <c r="B43" s="110" t="s">
        <v>882</v>
      </c>
      <c r="C43" s="87" t="s">
        <v>883</v>
      </c>
      <c r="D43" s="100" t="s">
        <v>139</v>
      </c>
      <c r="E43" s="100" t="s">
        <v>283</v>
      </c>
      <c r="F43" s="87" t="s">
        <v>884</v>
      </c>
      <c r="G43" s="100" t="s">
        <v>328</v>
      </c>
      <c r="H43" s="100" t="s">
        <v>150</v>
      </c>
      <c r="I43" s="97">
        <v>53932</v>
      </c>
      <c r="J43" s="99">
        <v>3392</v>
      </c>
      <c r="K43" s="97">
        <v>1829.3734399999998</v>
      </c>
      <c r="L43" s="98">
        <v>3.4799910740538964E-4</v>
      </c>
      <c r="M43" s="98">
        <v>1.2211306668295131E-2</v>
      </c>
      <c r="N43" s="98">
        <f>K43/'סכום נכסי הקרן'!$C$42</f>
        <v>1.0599592731698319E-3</v>
      </c>
    </row>
    <row r="44" spans="2:14">
      <c r="B44" s="110" t="s">
        <v>885</v>
      </c>
      <c r="C44" s="87" t="s">
        <v>886</v>
      </c>
      <c r="D44" s="100" t="s">
        <v>139</v>
      </c>
      <c r="E44" s="100" t="s">
        <v>283</v>
      </c>
      <c r="F44" s="87" t="s">
        <v>887</v>
      </c>
      <c r="G44" s="100" t="s">
        <v>443</v>
      </c>
      <c r="H44" s="100" t="s">
        <v>150</v>
      </c>
      <c r="I44" s="97">
        <v>2052</v>
      </c>
      <c r="J44" s="99">
        <v>51380</v>
      </c>
      <c r="K44" s="97">
        <v>1054.3176000000001</v>
      </c>
      <c r="L44" s="98">
        <v>5.7244497609791156E-4</v>
      </c>
      <c r="M44" s="98">
        <v>7.037707697003035E-3</v>
      </c>
      <c r="N44" s="98">
        <f>K44/'סכום נכסי הקרן'!$C$42</f>
        <v>6.1088331805350888E-4</v>
      </c>
    </row>
    <row r="45" spans="2:14">
      <c r="B45" s="110" t="s">
        <v>888</v>
      </c>
      <c r="C45" s="87" t="s">
        <v>889</v>
      </c>
      <c r="D45" s="100" t="s">
        <v>139</v>
      </c>
      <c r="E45" s="100" t="s">
        <v>283</v>
      </c>
      <c r="F45" s="87" t="s">
        <v>890</v>
      </c>
      <c r="G45" s="100" t="s">
        <v>328</v>
      </c>
      <c r="H45" s="100" t="s">
        <v>150</v>
      </c>
      <c r="I45" s="97">
        <v>1149</v>
      </c>
      <c r="J45" s="99">
        <v>8415</v>
      </c>
      <c r="K45" s="97">
        <v>96.68835</v>
      </c>
      <c r="L45" s="98">
        <v>4.533262368773595E-5</v>
      </c>
      <c r="M45" s="98">
        <v>6.4540736586918724E-4</v>
      </c>
      <c r="N45" s="98">
        <f>K45/'סכום נכסי הקרן'!$C$42</f>
        <v>5.6022303018671969E-5</v>
      </c>
    </row>
    <row r="46" spans="2:14">
      <c r="B46" s="110" t="s">
        <v>891</v>
      </c>
      <c r="C46" s="87" t="s">
        <v>892</v>
      </c>
      <c r="D46" s="100" t="s">
        <v>139</v>
      </c>
      <c r="E46" s="100" t="s">
        <v>283</v>
      </c>
      <c r="F46" s="87" t="s">
        <v>341</v>
      </c>
      <c r="G46" s="100" t="s">
        <v>328</v>
      </c>
      <c r="H46" s="100" t="s">
        <v>150</v>
      </c>
      <c r="I46" s="97">
        <v>5716</v>
      </c>
      <c r="J46" s="99">
        <v>4272</v>
      </c>
      <c r="K46" s="97">
        <v>244.18751999999998</v>
      </c>
      <c r="L46" s="98">
        <v>5.2981194632693547E-5</v>
      </c>
      <c r="M46" s="98">
        <v>1.6299835922459062E-3</v>
      </c>
      <c r="N46" s="98">
        <f>K46/'סכום נכסי הקרן'!$C$42</f>
        <v>1.4148495903403067E-4</v>
      </c>
    </row>
    <row r="47" spans="2:14">
      <c r="B47" s="110" t="s">
        <v>893</v>
      </c>
      <c r="C47" s="87" t="s">
        <v>894</v>
      </c>
      <c r="D47" s="100" t="s">
        <v>139</v>
      </c>
      <c r="E47" s="100" t="s">
        <v>283</v>
      </c>
      <c r="F47" s="87" t="s">
        <v>598</v>
      </c>
      <c r="G47" s="100" t="s">
        <v>387</v>
      </c>
      <c r="H47" s="100" t="s">
        <v>150</v>
      </c>
      <c r="I47" s="97">
        <v>497900.08</v>
      </c>
      <c r="J47" s="99">
        <v>138.69999999999999</v>
      </c>
      <c r="K47" s="97">
        <v>690.58740999999998</v>
      </c>
      <c r="L47" s="98">
        <v>1.5572286131990097E-4</v>
      </c>
      <c r="M47" s="98">
        <v>4.6097611676124825E-3</v>
      </c>
      <c r="N47" s="98">
        <f>K47/'סכום נכסי הקרן'!$C$42</f>
        <v>4.0013400935996795E-4</v>
      </c>
    </row>
    <row r="48" spans="2:14">
      <c r="B48" s="110" t="s">
        <v>895</v>
      </c>
      <c r="C48" s="87" t="s">
        <v>896</v>
      </c>
      <c r="D48" s="100" t="s">
        <v>139</v>
      </c>
      <c r="E48" s="100" t="s">
        <v>283</v>
      </c>
      <c r="F48" s="87" t="s">
        <v>403</v>
      </c>
      <c r="G48" s="100" t="s">
        <v>328</v>
      </c>
      <c r="H48" s="100" t="s">
        <v>150</v>
      </c>
      <c r="I48" s="97">
        <v>863</v>
      </c>
      <c r="J48" s="99">
        <v>151900</v>
      </c>
      <c r="K48" s="97">
        <v>1310.8969999999999</v>
      </c>
      <c r="L48" s="98">
        <v>4.3015897938177732E-4</v>
      </c>
      <c r="M48" s="98">
        <v>8.7504087069002617E-3</v>
      </c>
      <c r="N48" s="98">
        <f>K48/'סכום נכסי הקרן'!$C$42</f>
        <v>7.5954826988223524E-4</v>
      </c>
    </row>
    <row r="49" spans="2:14">
      <c r="B49" s="110" t="s">
        <v>897</v>
      </c>
      <c r="C49" s="87" t="s">
        <v>898</v>
      </c>
      <c r="D49" s="100" t="s">
        <v>139</v>
      </c>
      <c r="E49" s="100" t="s">
        <v>283</v>
      </c>
      <c r="F49" s="87" t="s">
        <v>899</v>
      </c>
      <c r="G49" s="100" t="s">
        <v>145</v>
      </c>
      <c r="H49" s="100" t="s">
        <v>150</v>
      </c>
      <c r="I49" s="97">
        <v>22996</v>
      </c>
      <c r="J49" s="99">
        <v>3280</v>
      </c>
      <c r="K49" s="97">
        <v>754.26880000000006</v>
      </c>
      <c r="L49" s="98">
        <v>2.4673565858909243E-4</v>
      </c>
      <c r="M49" s="98">
        <v>5.0348427640487491E-3</v>
      </c>
      <c r="N49" s="98">
        <f>K49/'סכום נכסי הקרן'!$C$42</f>
        <v>4.3703171344975983E-4</v>
      </c>
    </row>
    <row r="50" spans="2:14">
      <c r="B50" s="110" t="s">
        <v>900</v>
      </c>
      <c r="C50" s="87" t="s">
        <v>901</v>
      </c>
      <c r="D50" s="100" t="s">
        <v>139</v>
      </c>
      <c r="E50" s="100" t="s">
        <v>283</v>
      </c>
      <c r="F50" s="87" t="s">
        <v>902</v>
      </c>
      <c r="G50" s="100" t="s">
        <v>171</v>
      </c>
      <c r="H50" s="100" t="s">
        <v>150</v>
      </c>
      <c r="I50" s="97">
        <v>4548</v>
      </c>
      <c r="J50" s="99">
        <v>10590</v>
      </c>
      <c r="K50" s="97">
        <v>481.63319999999999</v>
      </c>
      <c r="L50" s="98">
        <v>1.7973304426400444E-4</v>
      </c>
      <c r="M50" s="98">
        <v>3.2149645218596387E-3</v>
      </c>
      <c r="N50" s="98">
        <f>K50/'סכום נכסי הקרן'!$C$42</f>
        <v>2.7906362115242054E-4</v>
      </c>
    </row>
    <row r="51" spans="2:14">
      <c r="B51" s="110" t="s">
        <v>903</v>
      </c>
      <c r="C51" s="87" t="s">
        <v>904</v>
      </c>
      <c r="D51" s="100" t="s">
        <v>139</v>
      </c>
      <c r="E51" s="100" t="s">
        <v>283</v>
      </c>
      <c r="F51" s="87" t="s">
        <v>383</v>
      </c>
      <c r="G51" s="100" t="s">
        <v>364</v>
      </c>
      <c r="H51" s="100" t="s">
        <v>150</v>
      </c>
      <c r="I51" s="97">
        <v>57824</v>
      </c>
      <c r="J51" s="99">
        <v>1030</v>
      </c>
      <c r="K51" s="97">
        <v>595.58719999999994</v>
      </c>
      <c r="L51" s="98">
        <v>2.3153428397141776E-4</v>
      </c>
      <c r="M51" s="98">
        <v>3.9756223567514052E-3</v>
      </c>
      <c r="N51" s="98">
        <f>K51/'סכום נכסי הקרן'!$C$42</f>
        <v>3.4508983339194825E-4</v>
      </c>
    </row>
    <row r="52" spans="2:14">
      <c r="B52" s="110" t="s">
        <v>905</v>
      </c>
      <c r="C52" s="87" t="s">
        <v>906</v>
      </c>
      <c r="D52" s="100" t="s">
        <v>139</v>
      </c>
      <c r="E52" s="100" t="s">
        <v>283</v>
      </c>
      <c r="F52" s="87" t="s">
        <v>363</v>
      </c>
      <c r="G52" s="100" t="s">
        <v>364</v>
      </c>
      <c r="H52" s="100" t="s">
        <v>150</v>
      </c>
      <c r="I52" s="97">
        <v>54840</v>
      </c>
      <c r="J52" s="99">
        <v>1355</v>
      </c>
      <c r="K52" s="97">
        <v>743.08199999999999</v>
      </c>
      <c r="L52" s="98">
        <v>2.5633686440791853E-4</v>
      </c>
      <c r="M52" s="98">
        <v>4.960169412807307E-3</v>
      </c>
      <c r="N52" s="98">
        <f>K52/'סכום נכסי הקרן'!$C$42</f>
        <v>4.3054995738080963E-4</v>
      </c>
    </row>
    <row r="53" spans="2:14">
      <c r="B53" s="110" t="s">
        <v>907</v>
      </c>
      <c r="C53" s="87" t="s">
        <v>908</v>
      </c>
      <c r="D53" s="100" t="s">
        <v>139</v>
      </c>
      <c r="E53" s="100" t="s">
        <v>283</v>
      </c>
      <c r="F53" s="87" t="s">
        <v>367</v>
      </c>
      <c r="G53" s="100" t="s">
        <v>328</v>
      </c>
      <c r="H53" s="100" t="s">
        <v>150</v>
      </c>
      <c r="I53" s="97">
        <v>5100</v>
      </c>
      <c r="J53" s="99">
        <v>8451</v>
      </c>
      <c r="K53" s="97">
        <v>431.00099999999998</v>
      </c>
      <c r="L53" s="98">
        <v>2.8711964388156483E-4</v>
      </c>
      <c r="M53" s="98">
        <v>2.8769879731837967E-3</v>
      </c>
      <c r="N53" s="98">
        <f>K53/'סכום נכסי הקרן'!$C$42</f>
        <v>2.4972676256602408E-4</v>
      </c>
    </row>
    <row r="54" spans="2:14">
      <c r="B54" s="110" t="s">
        <v>909</v>
      </c>
      <c r="C54" s="87" t="s">
        <v>910</v>
      </c>
      <c r="D54" s="100" t="s">
        <v>139</v>
      </c>
      <c r="E54" s="100" t="s">
        <v>283</v>
      </c>
      <c r="F54" s="87" t="s">
        <v>911</v>
      </c>
      <c r="G54" s="100" t="s">
        <v>912</v>
      </c>
      <c r="H54" s="100" t="s">
        <v>150</v>
      </c>
      <c r="I54" s="97">
        <v>13813</v>
      </c>
      <c r="J54" s="99">
        <v>5937</v>
      </c>
      <c r="K54" s="97">
        <v>820.07781</v>
      </c>
      <c r="L54" s="98">
        <v>6.1438413228104467E-4</v>
      </c>
      <c r="M54" s="98">
        <v>5.4741265018988516E-3</v>
      </c>
      <c r="N54" s="98">
        <f>K54/'סכום נכסי הקרן'!$C$42</f>
        <v>4.7516218417946834E-4</v>
      </c>
    </row>
    <row r="55" spans="2:14">
      <c r="B55" s="110" t="s">
        <v>913</v>
      </c>
      <c r="C55" s="87" t="s">
        <v>914</v>
      </c>
      <c r="D55" s="100" t="s">
        <v>139</v>
      </c>
      <c r="E55" s="100" t="s">
        <v>283</v>
      </c>
      <c r="F55" s="87" t="s">
        <v>915</v>
      </c>
      <c r="G55" s="100" t="s">
        <v>916</v>
      </c>
      <c r="H55" s="100" t="s">
        <v>150</v>
      </c>
      <c r="I55" s="97">
        <v>17696.66</v>
      </c>
      <c r="J55" s="99">
        <v>5606</v>
      </c>
      <c r="K55" s="97">
        <v>992.07456999999999</v>
      </c>
      <c r="L55" s="98">
        <v>1.9602858419071593E-4</v>
      </c>
      <c r="M55" s="98">
        <v>6.6222273414481324E-3</v>
      </c>
      <c r="N55" s="98">
        <f>K55/'סכום נכסי הקרן'!$C$42</f>
        <v>5.7481901571035908E-4</v>
      </c>
    </row>
    <row r="56" spans="2:14">
      <c r="B56" s="110" t="s">
        <v>917</v>
      </c>
      <c r="C56" s="87" t="s">
        <v>918</v>
      </c>
      <c r="D56" s="100" t="s">
        <v>139</v>
      </c>
      <c r="E56" s="100" t="s">
        <v>283</v>
      </c>
      <c r="F56" s="87" t="s">
        <v>442</v>
      </c>
      <c r="G56" s="100" t="s">
        <v>443</v>
      </c>
      <c r="H56" s="100" t="s">
        <v>150</v>
      </c>
      <c r="I56" s="97">
        <v>2387.75</v>
      </c>
      <c r="J56" s="99">
        <v>16750</v>
      </c>
      <c r="K56" s="97">
        <v>399.94812999999999</v>
      </c>
      <c r="L56" s="98">
        <v>1.3876329663585816E-4</v>
      </c>
      <c r="M56" s="98">
        <v>2.6697060097478882E-3</v>
      </c>
      <c r="N56" s="98">
        <f>K56/'סכום נכסי הקרן'!$C$42</f>
        <v>2.3173438506925818E-4</v>
      </c>
    </row>
    <row r="57" spans="2:14">
      <c r="B57" s="110" t="s">
        <v>919</v>
      </c>
      <c r="C57" s="87" t="s">
        <v>920</v>
      </c>
      <c r="D57" s="100" t="s">
        <v>139</v>
      </c>
      <c r="E57" s="100" t="s">
        <v>283</v>
      </c>
      <c r="F57" s="87" t="s">
        <v>496</v>
      </c>
      <c r="G57" s="100" t="s">
        <v>328</v>
      </c>
      <c r="H57" s="100" t="s">
        <v>150</v>
      </c>
      <c r="I57" s="97">
        <v>840</v>
      </c>
      <c r="J57" s="99">
        <v>36710</v>
      </c>
      <c r="K57" s="97">
        <v>308.36399999999998</v>
      </c>
      <c r="L57" s="98">
        <v>1.6734114444608687E-4</v>
      </c>
      <c r="M57" s="98">
        <v>2.0583699791017845E-3</v>
      </c>
      <c r="N57" s="98">
        <f>K57/'סכום נכסי הקרן'!$C$42</f>
        <v>1.7866952376423593E-4</v>
      </c>
    </row>
    <row r="58" spans="2:14">
      <c r="B58" s="110" t="s">
        <v>921</v>
      </c>
      <c r="C58" s="87" t="s">
        <v>922</v>
      </c>
      <c r="D58" s="100" t="s">
        <v>139</v>
      </c>
      <c r="E58" s="100" t="s">
        <v>283</v>
      </c>
      <c r="F58" s="87" t="s">
        <v>923</v>
      </c>
      <c r="G58" s="100" t="s">
        <v>364</v>
      </c>
      <c r="H58" s="100" t="s">
        <v>150</v>
      </c>
      <c r="I58" s="97">
        <v>11972</v>
      </c>
      <c r="J58" s="99">
        <v>4036</v>
      </c>
      <c r="K58" s="97">
        <v>483.18991999999997</v>
      </c>
      <c r="L58" s="98">
        <v>2.1605333290599095E-4</v>
      </c>
      <c r="M58" s="98">
        <v>3.2253558312014146E-3</v>
      </c>
      <c r="N58" s="98">
        <f>K58/'סכום נכסי הקרן'!$C$42</f>
        <v>2.7996560199659902E-4</v>
      </c>
    </row>
    <row r="59" spans="2:14">
      <c r="B59" s="110" t="s">
        <v>924</v>
      </c>
      <c r="C59" s="87" t="s">
        <v>925</v>
      </c>
      <c r="D59" s="100" t="s">
        <v>139</v>
      </c>
      <c r="E59" s="100" t="s">
        <v>283</v>
      </c>
      <c r="F59" s="87" t="s">
        <v>926</v>
      </c>
      <c r="G59" s="100" t="s">
        <v>173</v>
      </c>
      <c r="H59" s="100" t="s">
        <v>150</v>
      </c>
      <c r="I59" s="97">
        <v>13899</v>
      </c>
      <c r="J59" s="99">
        <v>3161</v>
      </c>
      <c r="K59" s="97">
        <v>439.34739000000002</v>
      </c>
      <c r="L59" s="98">
        <v>2.4946433998886266E-4</v>
      </c>
      <c r="M59" s="98">
        <v>2.9327012166553931E-3</v>
      </c>
      <c r="N59" s="98">
        <f>K59/'סכום נכסי הקרן'!$C$42</f>
        <v>2.5456275355865157E-4</v>
      </c>
    </row>
    <row r="60" spans="2:14">
      <c r="B60" s="110" t="s">
        <v>927</v>
      </c>
      <c r="C60" s="87" t="s">
        <v>928</v>
      </c>
      <c r="D60" s="100" t="s">
        <v>139</v>
      </c>
      <c r="E60" s="100" t="s">
        <v>283</v>
      </c>
      <c r="F60" s="87" t="s">
        <v>929</v>
      </c>
      <c r="G60" s="100" t="s">
        <v>930</v>
      </c>
      <c r="H60" s="100" t="s">
        <v>150</v>
      </c>
      <c r="I60" s="97">
        <v>15358</v>
      </c>
      <c r="J60" s="99">
        <v>4576</v>
      </c>
      <c r="K60" s="97">
        <v>702.78207999999995</v>
      </c>
      <c r="L60" s="98">
        <v>3.2326239830642327E-4</v>
      </c>
      <c r="M60" s="98">
        <v>4.6911621827538516E-3</v>
      </c>
      <c r="N60" s="98">
        <f>K60/'סכום נכסי הקרן'!$C$42</f>
        <v>4.071997364920651E-4</v>
      </c>
    </row>
    <row r="61" spans="2:14">
      <c r="B61" s="110" t="s">
        <v>931</v>
      </c>
      <c r="C61" s="87" t="s">
        <v>932</v>
      </c>
      <c r="D61" s="100" t="s">
        <v>139</v>
      </c>
      <c r="E61" s="100" t="s">
        <v>283</v>
      </c>
      <c r="F61" s="87" t="s">
        <v>933</v>
      </c>
      <c r="G61" s="100" t="s">
        <v>912</v>
      </c>
      <c r="H61" s="100" t="s">
        <v>150</v>
      </c>
      <c r="I61" s="97">
        <v>32902</v>
      </c>
      <c r="J61" s="99">
        <v>2702</v>
      </c>
      <c r="K61" s="97">
        <v>889.01204000000007</v>
      </c>
      <c r="L61" s="98">
        <v>5.4239619534670485E-4</v>
      </c>
      <c r="M61" s="98">
        <v>5.9342714914712323E-3</v>
      </c>
      <c r="N61" s="98">
        <f>K61/'סכום נכסי הקרן'!$C$42</f>
        <v>5.1510344206026604E-4</v>
      </c>
    </row>
    <row r="62" spans="2:14">
      <c r="B62" s="110" t="s">
        <v>934</v>
      </c>
      <c r="C62" s="87" t="s">
        <v>935</v>
      </c>
      <c r="D62" s="100" t="s">
        <v>139</v>
      </c>
      <c r="E62" s="100" t="s">
        <v>283</v>
      </c>
      <c r="F62" s="87" t="s">
        <v>936</v>
      </c>
      <c r="G62" s="100" t="s">
        <v>937</v>
      </c>
      <c r="H62" s="100" t="s">
        <v>150</v>
      </c>
      <c r="I62" s="97">
        <v>61966</v>
      </c>
      <c r="J62" s="99">
        <v>1316</v>
      </c>
      <c r="K62" s="97">
        <v>815.47256000000004</v>
      </c>
      <c r="L62" s="98">
        <v>6.0358006571976431E-4</v>
      </c>
      <c r="M62" s="98">
        <v>5.4433858566021939E-3</v>
      </c>
      <c r="N62" s="98">
        <f>K62/'סכום נכסי הקרן'!$C$42</f>
        <v>4.7249385122129147E-4</v>
      </c>
    </row>
    <row r="63" spans="2:14">
      <c r="B63" s="110" t="s">
        <v>938</v>
      </c>
      <c r="C63" s="87" t="s">
        <v>939</v>
      </c>
      <c r="D63" s="100" t="s">
        <v>139</v>
      </c>
      <c r="E63" s="100" t="s">
        <v>283</v>
      </c>
      <c r="F63" s="87" t="s">
        <v>940</v>
      </c>
      <c r="G63" s="100" t="s">
        <v>364</v>
      </c>
      <c r="H63" s="100" t="s">
        <v>150</v>
      </c>
      <c r="I63" s="97">
        <v>15934</v>
      </c>
      <c r="J63" s="99">
        <v>3088</v>
      </c>
      <c r="K63" s="97">
        <v>492.04192</v>
      </c>
      <c r="L63" s="98">
        <v>2.5183362903844359E-4</v>
      </c>
      <c r="M63" s="98">
        <v>3.2844440874667665E-3</v>
      </c>
      <c r="N63" s="98">
        <f>K63/'סכום נכסי הקרן'!$C$42</f>
        <v>2.8509454903438887E-4</v>
      </c>
    </row>
    <row r="64" spans="2:14">
      <c r="B64" s="110" t="s">
        <v>941</v>
      </c>
      <c r="C64" s="87" t="s">
        <v>942</v>
      </c>
      <c r="D64" s="100" t="s">
        <v>139</v>
      </c>
      <c r="E64" s="100" t="s">
        <v>283</v>
      </c>
      <c r="F64" s="87" t="s">
        <v>943</v>
      </c>
      <c r="G64" s="100" t="s">
        <v>916</v>
      </c>
      <c r="H64" s="100" t="s">
        <v>150</v>
      </c>
      <c r="I64" s="97">
        <v>6976</v>
      </c>
      <c r="J64" s="99">
        <v>4425</v>
      </c>
      <c r="K64" s="97">
        <v>308.68799999999999</v>
      </c>
      <c r="L64" s="98">
        <v>2.5661054475851076E-4</v>
      </c>
      <c r="M64" s="98">
        <v>2.0605327214232908E-3</v>
      </c>
      <c r="N64" s="98">
        <f>K64/'סכום נכסי הקרן'!$C$42</f>
        <v>1.7885725295992548E-4</v>
      </c>
    </row>
    <row r="65" spans="2:14">
      <c r="B65" s="110" t="s">
        <v>944</v>
      </c>
      <c r="C65" s="87" t="s">
        <v>945</v>
      </c>
      <c r="D65" s="100" t="s">
        <v>139</v>
      </c>
      <c r="E65" s="100" t="s">
        <v>283</v>
      </c>
      <c r="F65" s="87" t="s">
        <v>946</v>
      </c>
      <c r="G65" s="100" t="s">
        <v>812</v>
      </c>
      <c r="H65" s="100" t="s">
        <v>150</v>
      </c>
      <c r="I65" s="97">
        <v>51431.25</v>
      </c>
      <c r="J65" s="99">
        <v>2114</v>
      </c>
      <c r="K65" s="97">
        <v>1087.2566299999999</v>
      </c>
      <c r="L65" s="98">
        <v>5.2758317957575832E-4</v>
      </c>
      <c r="M65" s="98">
        <v>7.2575800248128076E-3</v>
      </c>
      <c r="N65" s="98">
        <f>K65/'סכום נכסי הקרן'!$C$42</f>
        <v>6.2996855758651489E-4</v>
      </c>
    </row>
    <row r="66" spans="2:14">
      <c r="B66" s="110" t="s">
        <v>947</v>
      </c>
      <c r="C66" s="87" t="s">
        <v>948</v>
      </c>
      <c r="D66" s="100" t="s">
        <v>139</v>
      </c>
      <c r="E66" s="100" t="s">
        <v>283</v>
      </c>
      <c r="F66" s="87" t="s">
        <v>509</v>
      </c>
      <c r="G66" s="100" t="s">
        <v>348</v>
      </c>
      <c r="H66" s="100" t="s">
        <v>150</v>
      </c>
      <c r="I66" s="97">
        <v>17340</v>
      </c>
      <c r="J66" s="99">
        <v>2800</v>
      </c>
      <c r="K66" s="97">
        <v>485.52</v>
      </c>
      <c r="L66" s="98">
        <v>1.7235796168241967E-4</v>
      </c>
      <c r="M66" s="98">
        <v>3.2409094195609686E-3</v>
      </c>
      <c r="N66" s="98">
        <f>K66/'סכום נכסי הקרן'!$C$42</f>
        <v>2.8131567620737777E-4</v>
      </c>
    </row>
    <row r="67" spans="2:14">
      <c r="B67" s="110" t="s">
        <v>949</v>
      </c>
      <c r="C67" s="87" t="s">
        <v>950</v>
      </c>
      <c r="D67" s="100" t="s">
        <v>139</v>
      </c>
      <c r="E67" s="100" t="s">
        <v>283</v>
      </c>
      <c r="F67" s="87" t="s">
        <v>951</v>
      </c>
      <c r="G67" s="100" t="s">
        <v>754</v>
      </c>
      <c r="H67" s="100" t="s">
        <v>150</v>
      </c>
      <c r="I67" s="97">
        <v>28327</v>
      </c>
      <c r="J67" s="99">
        <v>1273</v>
      </c>
      <c r="K67" s="97">
        <v>360.60271</v>
      </c>
      <c r="L67" s="98">
        <v>4.2749875034299353E-4</v>
      </c>
      <c r="M67" s="98">
        <v>2.4070701918730685E-3</v>
      </c>
      <c r="N67" s="98">
        <f>K67/'סכום נכסי הקרן'!$C$42</f>
        <v>2.0893721207337071E-4</v>
      </c>
    </row>
    <row r="68" spans="2:14">
      <c r="B68" s="110" t="s">
        <v>952</v>
      </c>
      <c r="C68" s="87" t="s">
        <v>953</v>
      </c>
      <c r="D68" s="100" t="s">
        <v>139</v>
      </c>
      <c r="E68" s="100" t="s">
        <v>283</v>
      </c>
      <c r="F68" s="87" t="s">
        <v>954</v>
      </c>
      <c r="G68" s="100" t="s">
        <v>171</v>
      </c>
      <c r="H68" s="100" t="s">
        <v>150</v>
      </c>
      <c r="I68" s="97">
        <v>7559</v>
      </c>
      <c r="J68" s="99">
        <v>6180</v>
      </c>
      <c r="K68" s="97">
        <v>467.14620000000002</v>
      </c>
      <c r="L68" s="98">
        <v>5.6091434009158806E-4</v>
      </c>
      <c r="M68" s="98">
        <v>3.1182619045396938E-3</v>
      </c>
      <c r="N68" s="98">
        <f>K68/'סכום נכסי הקרן'!$C$42</f>
        <v>2.7066969257848688E-4</v>
      </c>
    </row>
    <row r="69" spans="2:14">
      <c r="B69" s="110" t="s">
        <v>955</v>
      </c>
      <c r="C69" s="87" t="s">
        <v>956</v>
      </c>
      <c r="D69" s="100" t="s">
        <v>139</v>
      </c>
      <c r="E69" s="100" t="s">
        <v>283</v>
      </c>
      <c r="F69" s="87" t="s">
        <v>957</v>
      </c>
      <c r="G69" s="100" t="s">
        <v>912</v>
      </c>
      <c r="H69" s="100" t="s">
        <v>150</v>
      </c>
      <c r="I69" s="97">
        <v>4214</v>
      </c>
      <c r="J69" s="99">
        <v>14600</v>
      </c>
      <c r="K69" s="97">
        <v>615.24400000000003</v>
      </c>
      <c r="L69" s="98">
        <v>2.8610648185301403E-4</v>
      </c>
      <c r="M69" s="98">
        <v>4.1068340643606212E-3</v>
      </c>
      <c r="N69" s="98">
        <f>K69/'סכום נכסי הקרן'!$C$42</f>
        <v>3.5647920145932593E-4</v>
      </c>
    </row>
    <row r="70" spans="2:14">
      <c r="B70" s="110" t="s">
        <v>958</v>
      </c>
      <c r="C70" s="87" t="s">
        <v>959</v>
      </c>
      <c r="D70" s="100" t="s">
        <v>139</v>
      </c>
      <c r="E70" s="100" t="s">
        <v>283</v>
      </c>
      <c r="F70" s="87" t="s">
        <v>960</v>
      </c>
      <c r="G70" s="100" t="s">
        <v>387</v>
      </c>
      <c r="H70" s="100" t="s">
        <v>150</v>
      </c>
      <c r="I70" s="97">
        <v>6004</v>
      </c>
      <c r="J70" s="99">
        <v>10080</v>
      </c>
      <c r="K70" s="97">
        <v>605.20319999999992</v>
      </c>
      <c r="L70" s="98">
        <v>6.2882575378706744E-4</v>
      </c>
      <c r="M70" s="98">
        <v>4.0398104128119144E-3</v>
      </c>
      <c r="N70" s="98">
        <f>K70/'סכום נכסי הקרן'!$C$42</f>
        <v>3.5066145050846283E-4</v>
      </c>
    </row>
    <row r="71" spans="2:14">
      <c r="B71" s="110" t="s">
        <v>961</v>
      </c>
      <c r="C71" s="87" t="s">
        <v>962</v>
      </c>
      <c r="D71" s="100" t="s">
        <v>139</v>
      </c>
      <c r="E71" s="100" t="s">
        <v>283</v>
      </c>
      <c r="F71" s="87" t="s">
        <v>518</v>
      </c>
      <c r="G71" s="100" t="s">
        <v>348</v>
      </c>
      <c r="H71" s="100" t="s">
        <v>150</v>
      </c>
      <c r="I71" s="97">
        <v>49462</v>
      </c>
      <c r="J71" s="99">
        <v>1714</v>
      </c>
      <c r="K71" s="97">
        <v>847.77868000000001</v>
      </c>
      <c r="L71" s="98">
        <v>3.110913715774666E-4</v>
      </c>
      <c r="M71" s="98">
        <v>5.6590334274900398E-3</v>
      </c>
      <c r="N71" s="98">
        <f>K71/'סכום נכסי הקרן'!$C$42</f>
        <v>4.912123756763843E-4</v>
      </c>
    </row>
    <row r="72" spans="2:14">
      <c r="B72" s="110" t="s">
        <v>963</v>
      </c>
      <c r="C72" s="87" t="s">
        <v>964</v>
      </c>
      <c r="D72" s="100" t="s">
        <v>139</v>
      </c>
      <c r="E72" s="100" t="s">
        <v>283</v>
      </c>
      <c r="F72" s="87" t="s">
        <v>965</v>
      </c>
      <c r="G72" s="100" t="s">
        <v>728</v>
      </c>
      <c r="H72" s="100" t="s">
        <v>150</v>
      </c>
      <c r="I72" s="97">
        <v>6355</v>
      </c>
      <c r="J72" s="99">
        <v>8819</v>
      </c>
      <c r="K72" s="97">
        <v>560.44745</v>
      </c>
      <c r="L72" s="98">
        <v>5.0526597662149035E-4</v>
      </c>
      <c r="M72" s="98">
        <v>3.7410599354793313E-3</v>
      </c>
      <c r="N72" s="98">
        <f>K72/'סכום נכסי הקרן'!$C$42</f>
        <v>3.2472947226777589E-4</v>
      </c>
    </row>
    <row r="73" spans="2:14">
      <c r="B73" s="110" t="s">
        <v>966</v>
      </c>
      <c r="C73" s="87" t="s">
        <v>967</v>
      </c>
      <c r="D73" s="100" t="s">
        <v>139</v>
      </c>
      <c r="E73" s="100" t="s">
        <v>283</v>
      </c>
      <c r="F73" s="87" t="s">
        <v>564</v>
      </c>
      <c r="G73" s="100" t="s">
        <v>328</v>
      </c>
      <c r="H73" s="100" t="s">
        <v>150</v>
      </c>
      <c r="I73" s="97">
        <v>0.43</v>
      </c>
      <c r="J73" s="99">
        <v>15240</v>
      </c>
      <c r="K73" s="97">
        <v>6.5530000000000005E-2</v>
      </c>
      <c r="L73" s="98">
        <v>3.7149419631031964E-8</v>
      </c>
      <c r="M73" s="98">
        <v>4.3742130965527739E-7</v>
      </c>
      <c r="N73" s="98">
        <f>K73/'סכום נכסי הקרן'!$C$42</f>
        <v>3.7968809239309329E-8</v>
      </c>
    </row>
    <row r="74" spans="2:14">
      <c r="B74" s="110" t="s">
        <v>968</v>
      </c>
      <c r="C74" s="87" t="s">
        <v>969</v>
      </c>
      <c r="D74" s="100" t="s">
        <v>139</v>
      </c>
      <c r="E74" s="100" t="s">
        <v>283</v>
      </c>
      <c r="F74" s="87" t="s">
        <v>472</v>
      </c>
      <c r="G74" s="100" t="s">
        <v>328</v>
      </c>
      <c r="H74" s="100" t="s">
        <v>150</v>
      </c>
      <c r="I74" s="97">
        <v>62323</v>
      </c>
      <c r="J74" s="99">
        <v>1159</v>
      </c>
      <c r="K74" s="97">
        <v>722.3235699999999</v>
      </c>
      <c r="L74" s="98">
        <v>3.8046114481572225E-4</v>
      </c>
      <c r="M74" s="98">
        <v>4.8216041810510511E-3</v>
      </c>
      <c r="N74" s="98">
        <f>K74/'סכום נכסי הקרן'!$C$42</f>
        <v>4.1852229266575453E-4</v>
      </c>
    </row>
    <row r="75" spans="2:14">
      <c r="B75" s="110" t="s">
        <v>970</v>
      </c>
      <c r="C75" s="87" t="s">
        <v>971</v>
      </c>
      <c r="D75" s="100" t="s">
        <v>139</v>
      </c>
      <c r="E75" s="100" t="s">
        <v>283</v>
      </c>
      <c r="F75" s="87" t="s">
        <v>972</v>
      </c>
      <c r="G75" s="100" t="s">
        <v>145</v>
      </c>
      <c r="H75" s="100" t="s">
        <v>150</v>
      </c>
      <c r="I75" s="97">
        <v>1622</v>
      </c>
      <c r="J75" s="99">
        <v>15150</v>
      </c>
      <c r="K75" s="97">
        <v>245.733</v>
      </c>
      <c r="L75" s="98">
        <v>1.2033739876393757E-4</v>
      </c>
      <c r="M75" s="98">
        <v>1.6402998731194914E-3</v>
      </c>
      <c r="N75" s="98">
        <f>K75/'סכום נכסי הקרן'!$C$42</f>
        <v>1.4238042729746984E-4</v>
      </c>
    </row>
    <row r="76" spans="2:14">
      <c r="B76" s="110" t="s">
        <v>973</v>
      </c>
      <c r="C76" s="87" t="s">
        <v>974</v>
      </c>
      <c r="D76" s="100" t="s">
        <v>139</v>
      </c>
      <c r="E76" s="100" t="s">
        <v>283</v>
      </c>
      <c r="F76" s="87" t="s">
        <v>571</v>
      </c>
      <c r="G76" s="100" t="s">
        <v>328</v>
      </c>
      <c r="H76" s="100" t="s">
        <v>150</v>
      </c>
      <c r="I76" s="97">
        <v>176095</v>
      </c>
      <c r="J76" s="99">
        <v>685.1</v>
      </c>
      <c r="K76" s="97">
        <v>1206.4268500000001</v>
      </c>
      <c r="L76" s="98">
        <v>4.3662033087591757E-4</v>
      </c>
      <c r="M76" s="98">
        <v>8.0530568095573164E-3</v>
      </c>
      <c r="N76" s="98">
        <f>K76/'סכום נכסי הקרן'!$C$42</f>
        <v>6.9901710558264692E-4</v>
      </c>
    </row>
    <row r="77" spans="2:14">
      <c r="B77" s="110" t="s">
        <v>975</v>
      </c>
      <c r="C77" s="87" t="s">
        <v>976</v>
      </c>
      <c r="D77" s="100" t="s">
        <v>139</v>
      </c>
      <c r="E77" s="100" t="s">
        <v>283</v>
      </c>
      <c r="F77" s="87" t="s">
        <v>977</v>
      </c>
      <c r="G77" s="100" t="s">
        <v>328</v>
      </c>
      <c r="H77" s="100" t="s">
        <v>150</v>
      </c>
      <c r="I77" s="97">
        <v>55800</v>
      </c>
      <c r="J77" s="99">
        <v>788.1</v>
      </c>
      <c r="K77" s="97">
        <v>439.75979999999998</v>
      </c>
      <c r="L77" s="98">
        <v>1.5938303341902314E-4</v>
      </c>
      <c r="M77" s="98">
        <v>2.9354541072751845E-3</v>
      </c>
      <c r="N77" s="98">
        <f>K77/'סכום נכסי הקרן'!$C$42</f>
        <v>2.5480170848949827E-4</v>
      </c>
    </row>
    <row r="78" spans="2:14">
      <c r="B78" s="111"/>
      <c r="C78" s="87"/>
      <c r="D78" s="87"/>
      <c r="E78" s="87"/>
      <c r="F78" s="87"/>
      <c r="G78" s="87"/>
      <c r="H78" s="87"/>
      <c r="I78" s="97"/>
      <c r="J78" s="99"/>
      <c r="K78" s="87"/>
      <c r="L78" s="87"/>
      <c r="M78" s="98"/>
      <c r="N78" s="87"/>
    </row>
    <row r="79" spans="2:14">
      <c r="B79" s="109" t="s">
        <v>34</v>
      </c>
      <c r="C79" s="85"/>
      <c r="D79" s="85"/>
      <c r="E79" s="85"/>
      <c r="F79" s="85"/>
      <c r="G79" s="85"/>
      <c r="H79" s="85"/>
      <c r="I79" s="94"/>
      <c r="J79" s="96"/>
      <c r="K79" s="94">
        <v>10261.123820000003</v>
      </c>
      <c r="L79" s="85"/>
      <c r="M79" s="95">
        <v>6.8494341826329366E-2</v>
      </c>
      <c r="N79" s="95">
        <f>K79/'סכום נכסי הקרן'!$C$42</f>
        <v>5.9454090172823609E-3</v>
      </c>
    </row>
    <row r="80" spans="2:14">
      <c r="B80" s="110" t="s">
        <v>978</v>
      </c>
      <c r="C80" s="87" t="s">
        <v>979</v>
      </c>
      <c r="D80" s="100" t="s">
        <v>139</v>
      </c>
      <c r="E80" s="100" t="s">
        <v>283</v>
      </c>
      <c r="F80" s="87" t="s">
        <v>980</v>
      </c>
      <c r="G80" s="100" t="s">
        <v>937</v>
      </c>
      <c r="H80" s="100" t="s">
        <v>150</v>
      </c>
      <c r="I80" s="97">
        <v>3011</v>
      </c>
      <c r="J80" s="99">
        <v>4661</v>
      </c>
      <c r="K80" s="97">
        <v>140.34270999999998</v>
      </c>
      <c r="L80" s="98">
        <v>5.2778375695093486E-4</v>
      </c>
      <c r="M80" s="98">
        <v>9.3680592108607945E-4</v>
      </c>
      <c r="N80" s="98">
        <f>K80/'סכום נכסי הקרן'!$C$42</f>
        <v>8.1316123670345021E-5</v>
      </c>
    </row>
    <row r="81" spans="2:14">
      <c r="B81" s="110" t="s">
        <v>981</v>
      </c>
      <c r="C81" s="87" t="s">
        <v>982</v>
      </c>
      <c r="D81" s="100" t="s">
        <v>139</v>
      </c>
      <c r="E81" s="100" t="s">
        <v>283</v>
      </c>
      <c r="F81" s="87" t="s">
        <v>983</v>
      </c>
      <c r="G81" s="100" t="s">
        <v>655</v>
      </c>
      <c r="H81" s="100" t="s">
        <v>150</v>
      </c>
      <c r="I81" s="97">
        <v>1711</v>
      </c>
      <c r="J81" s="99">
        <v>971.9</v>
      </c>
      <c r="K81" s="97">
        <v>16.62921</v>
      </c>
      <c r="L81" s="98">
        <v>1.8019744837885487E-4</v>
      </c>
      <c r="M81" s="98">
        <v>1.1100214888955646E-4</v>
      </c>
      <c r="N81" s="98">
        <f>K81/'סכום נכסי הקרן'!$C$42</f>
        <v>9.6351488217673604E-6</v>
      </c>
    </row>
    <row r="82" spans="2:14">
      <c r="B82" s="110" t="s">
        <v>984</v>
      </c>
      <c r="C82" s="87" t="s">
        <v>985</v>
      </c>
      <c r="D82" s="100" t="s">
        <v>139</v>
      </c>
      <c r="E82" s="100" t="s">
        <v>283</v>
      </c>
      <c r="F82" s="87" t="s">
        <v>986</v>
      </c>
      <c r="G82" s="100" t="s">
        <v>371</v>
      </c>
      <c r="H82" s="100" t="s">
        <v>150</v>
      </c>
      <c r="I82" s="97">
        <v>9655</v>
      </c>
      <c r="J82" s="99">
        <v>2343</v>
      </c>
      <c r="K82" s="97">
        <v>226.21664999999999</v>
      </c>
      <c r="L82" s="98">
        <v>7.3981896465190192E-4</v>
      </c>
      <c r="M82" s="98">
        <v>1.5100256876061269E-3</v>
      </c>
      <c r="N82" s="98">
        <f>K82/'סכום נכסי הקרן'!$C$42</f>
        <v>1.3107243751877924E-4</v>
      </c>
    </row>
    <row r="83" spans="2:14">
      <c r="B83" s="110" t="s">
        <v>987</v>
      </c>
      <c r="C83" s="87" t="s">
        <v>988</v>
      </c>
      <c r="D83" s="100" t="s">
        <v>139</v>
      </c>
      <c r="E83" s="100" t="s">
        <v>283</v>
      </c>
      <c r="F83" s="87" t="s">
        <v>526</v>
      </c>
      <c r="G83" s="100" t="s">
        <v>328</v>
      </c>
      <c r="H83" s="100" t="s">
        <v>150</v>
      </c>
      <c r="I83" s="97">
        <v>81360.25</v>
      </c>
      <c r="J83" s="99">
        <v>351.6</v>
      </c>
      <c r="K83" s="97">
        <v>286.06263999999999</v>
      </c>
      <c r="L83" s="98">
        <v>3.8643546896362517E-4</v>
      </c>
      <c r="M83" s="98">
        <v>1.9095054880550301E-3</v>
      </c>
      <c r="N83" s="98">
        <f>K83/'סכום נכסי הקרן'!$C$42</f>
        <v>1.6574786828404115E-4</v>
      </c>
    </row>
    <row r="84" spans="2:14">
      <c r="B84" s="110" t="s">
        <v>989</v>
      </c>
      <c r="C84" s="87" t="s">
        <v>990</v>
      </c>
      <c r="D84" s="100" t="s">
        <v>139</v>
      </c>
      <c r="E84" s="100" t="s">
        <v>283</v>
      </c>
      <c r="F84" s="87" t="s">
        <v>991</v>
      </c>
      <c r="G84" s="100" t="s">
        <v>930</v>
      </c>
      <c r="H84" s="100" t="s">
        <v>150</v>
      </c>
      <c r="I84" s="97">
        <v>16638</v>
      </c>
      <c r="J84" s="99">
        <v>263.89999999999998</v>
      </c>
      <c r="K84" s="97">
        <v>43.907679999999999</v>
      </c>
      <c r="L84" s="98">
        <v>9.1508834826553142E-4</v>
      </c>
      <c r="M84" s="98">
        <v>2.9308949930604043E-4</v>
      </c>
      <c r="N84" s="98">
        <f>K84/'סכום נכסי הקרן'!$C$42</f>
        <v>2.5440597070969591E-5</v>
      </c>
    </row>
    <row r="85" spans="2:14">
      <c r="B85" s="110" t="s">
        <v>992</v>
      </c>
      <c r="C85" s="87" t="s">
        <v>993</v>
      </c>
      <c r="D85" s="100" t="s">
        <v>139</v>
      </c>
      <c r="E85" s="100" t="s">
        <v>283</v>
      </c>
      <c r="F85" s="87" t="s">
        <v>994</v>
      </c>
      <c r="G85" s="100" t="s">
        <v>930</v>
      </c>
      <c r="H85" s="100" t="s">
        <v>150</v>
      </c>
      <c r="I85" s="97">
        <v>15588.4</v>
      </c>
      <c r="J85" s="99">
        <v>29.7</v>
      </c>
      <c r="K85" s="97">
        <v>4.6297499999999996</v>
      </c>
      <c r="L85" s="98">
        <v>3.6012411996464366E-4</v>
      </c>
      <c r="M85" s="98">
        <v>3.0904185996894862E-5</v>
      </c>
      <c r="N85" s="98">
        <f>K85/'סכום נכסי הקרן'!$C$42</f>
        <v>2.6825285300731321E-6</v>
      </c>
    </row>
    <row r="86" spans="2:14">
      <c r="B86" s="110" t="s">
        <v>995</v>
      </c>
      <c r="C86" s="87" t="s">
        <v>996</v>
      </c>
      <c r="D86" s="100" t="s">
        <v>139</v>
      </c>
      <c r="E86" s="100" t="s">
        <v>283</v>
      </c>
      <c r="F86" s="87" t="s">
        <v>997</v>
      </c>
      <c r="G86" s="100" t="s">
        <v>145</v>
      </c>
      <c r="H86" s="100" t="s">
        <v>150</v>
      </c>
      <c r="I86" s="97">
        <v>78</v>
      </c>
      <c r="J86" s="99">
        <v>3859</v>
      </c>
      <c r="K86" s="97">
        <v>3.0100199999999999</v>
      </c>
      <c r="L86" s="98">
        <v>7.7727952167414053E-6</v>
      </c>
      <c r="M86" s="98">
        <v>2.0092276674631129E-5</v>
      </c>
      <c r="N86" s="98">
        <f>K86/'סכום נכסי הקרן'!$C$42</f>
        <v>1.7440389926217895E-6</v>
      </c>
    </row>
    <row r="87" spans="2:14">
      <c r="B87" s="110" t="s">
        <v>998</v>
      </c>
      <c r="C87" s="87" t="s">
        <v>999</v>
      </c>
      <c r="D87" s="100" t="s">
        <v>139</v>
      </c>
      <c r="E87" s="100" t="s">
        <v>283</v>
      </c>
      <c r="F87" s="87" t="s">
        <v>1000</v>
      </c>
      <c r="G87" s="100" t="s">
        <v>930</v>
      </c>
      <c r="H87" s="100" t="s">
        <v>150</v>
      </c>
      <c r="I87" s="97">
        <v>200185</v>
      </c>
      <c r="J87" s="99">
        <v>119.8</v>
      </c>
      <c r="K87" s="97">
        <v>239.82163</v>
      </c>
      <c r="L87" s="98">
        <v>7.6139817846520631E-4</v>
      </c>
      <c r="M87" s="98">
        <v>1.6008407062149147E-3</v>
      </c>
      <c r="N87" s="98">
        <f>K87/'סכום נכסי הקרן'!$C$42</f>
        <v>1.3895531391622498E-4</v>
      </c>
    </row>
    <row r="88" spans="2:14">
      <c r="B88" s="110" t="s">
        <v>1001</v>
      </c>
      <c r="C88" s="87" t="s">
        <v>1002</v>
      </c>
      <c r="D88" s="100" t="s">
        <v>139</v>
      </c>
      <c r="E88" s="100" t="s">
        <v>283</v>
      </c>
      <c r="F88" s="87" t="s">
        <v>1003</v>
      </c>
      <c r="G88" s="100" t="s">
        <v>173</v>
      </c>
      <c r="H88" s="100" t="s">
        <v>150</v>
      </c>
      <c r="I88" s="97">
        <v>14415</v>
      </c>
      <c r="J88" s="99">
        <v>1953</v>
      </c>
      <c r="K88" s="97">
        <v>281.52494999999999</v>
      </c>
      <c r="L88" s="98">
        <v>4.2923372593752656E-4</v>
      </c>
      <c r="M88" s="98">
        <v>1.8792158145831904E-3</v>
      </c>
      <c r="N88" s="98">
        <f>K88/'סכום נכסי הקרן'!$C$42</f>
        <v>1.6311868033963217E-4</v>
      </c>
    </row>
    <row r="89" spans="2:14">
      <c r="B89" s="110" t="s">
        <v>1004</v>
      </c>
      <c r="C89" s="87" t="s">
        <v>1005</v>
      </c>
      <c r="D89" s="100" t="s">
        <v>139</v>
      </c>
      <c r="E89" s="100" t="s">
        <v>283</v>
      </c>
      <c r="F89" s="87" t="s">
        <v>776</v>
      </c>
      <c r="G89" s="100" t="s">
        <v>371</v>
      </c>
      <c r="H89" s="100" t="s">
        <v>150</v>
      </c>
      <c r="I89" s="97">
        <v>3879</v>
      </c>
      <c r="J89" s="99">
        <v>4427</v>
      </c>
      <c r="K89" s="97">
        <v>171.72332999999998</v>
      </c>
      <c r="L89" s="98">
        <v>2.4430302846322372E-4</v>
      </c>
      <c r="M89" s="98">
        <v>1.1462756585833263E-3</v>
      </c>
      <c r="N89" s="98">
        <f>K89/'סכום נכסי הקרן'!$C$42</f>
        <v>9.9498403154417268E-5</v>
      </c>
    </row>
    <row r="90" spans="2:14">
      <c r="B90" s="110" t="s">
        <v>1006</v>
      </c>
      <c r="C90" s="87" t="s">
        <v>1007</v>
      </c>
      <c r="D90" s="100" t="s">
        <v>139</v>
      </c>
      <c r="E90" s="100" t="s">
        <v>283</v>
      </c>
      <c r="F90" s="87" t="s">
        <v>1008</v>
      </c>
      <c r="G90" s="100" t="s">
        <v>1009</v>
      </c>
      <c r="H90" s="100" t="s">
        <v>150</v>
      </c>
      <c r="I90" s="97">
        <v>22585</v>
      </c>
      <c r="J90" s="99">
        <v>412</v>
      </c>
      <c r="K90" s="97">
        <v>93.050200000000004</v>
      </c>
      <c r="L90" s="98">
        <v>1.1700050188216172E-3</v>
      </c>
      <c r="M90" s="98">
        <v>6.2112223939700124E-4</v>
      </c>
      <c r="N90" s="98">
        <f>K90/'סכום נכסי הקרן'!$C$42</f>
        <v>5.3914318533184508E-5</v>
      </c>
    </row>
    <row r="91" spans="2:14">
      <c r="B91" s="110" t="s">
        <v>1010</v>
      </c>
      <c r="C91" s="87" t="s">
        <v>1011</v>
      </c>
      <c r="D91" s="100" t="s">
        <v>139</v>
      </c>
      <c r="E91" s="100" t="s">
        <v>283</v>
      </c>
      <c r="F91" s="87" t="s">
        <v>1012</v>
      </c>
      <c r="G91" s="100" t="s">
        <v>145</v>
      </c>
      <c r="H91" s="100" t="s">
        <v>150</v>
      </c>
      <c r="I91" s="97">
        <v>4790</v>
      </c>
      <c r="J91" s="99">
        <v>5217</v>
      </c>
      <c r="K91" s="97">
        <v>249.89429999999999</v>
      </c>
      <c r="L91" s="98">
        <v>2.2142858232499735E-4</v>
      </c>
      <c r="M91" s="98">
        <v>1.6680770941765416E-3</v>
      </c>
      <c r="N91" s="98">
        <f>K91/'סכום נכסי הקרן'!$C$42</f>
        <v>1.4479153069877517E-4</v>
      </c>
    </row>
    <row r="92" spans="2:14">
      <c r="B92" s="110" t="s">
        <v>1013</v>
      </c>
      <c r="C92" s="87" t="s">
        <v>1014</v>
      </c>
      <c r="D92" s="100" t="s">
        <v>139</v>
      </c>
      <c r="E92" s="100" t="s">
        <v>283</v>
      </c>
      <c r="F92" s="87" t="s">
        <v>1015</v>
      </c>
      <c r="G92" s="100" t="s">
        <v>172</v>
      </c>
      <c r="H92" s="100" t="s">
        <v>150</v>
      </c>
      <c r="I92" s="97">
        <v>14204</v>
      </c>
      <c r="J92" s="99">
        <v>1712</v>
      </c>
      <c r="K92" s="97">
        <v>243.17248000000001</v>
      </c>
      <c r="L92" s="98">
        <v>4.7754542993831277E-4</v>
      </c>
      <c r="M92" s="98">
        <v>1.6232080676594192E-3</v>
      </c>
      <c r="N92" s="98">
        <f>K92/'סכום נכסי הקרן'!$C$42</f>
        <v>1.4089683359331243E-4</v>
      </c>
    </row>
    <row r="93" spans="2:14">
      <c r="B93" s="110" t="s">
        <v>1016</v>
      </c>
      <c r="C93" s="87" t="s">
        <v>1017</v>
      </c>
      <c r="D93" s="100" t="s">
        <v>139</v>
      </c>
      <c r="E93" s="100" t="s">
        <v>283</v>
      </c>
      <c r="F93" s="87" t="s">
        <v>1018</v>
      </c>
      <c r="G93" s="100" t="s">
        <v>371</v>
      </c>
      <c r="H93" s="100" t="s">
        <v>150</v>
      </c>
      <c r="I93" s="97">
        <v>4090</v>
      </c>
      <c r="J93" s="99">
        <v>2310</v>
      </c>
      <c r="K93" s="97">
        <v>94.478999999999999</v>
      </c>
      <c r="L93" s="98">
        <v>6.1481478141004538E-4</v>
      </c>
      <c r="M93" s="98">
        <v>6.3065966602961925E-4</v>
      </c>
      <c r="N93" s="98">
        <f>K93/'סכום נכסי הקרן'!$C$42</f>
        <v>5.4742181109731513E-5</v>
      </c>
    </row>
    <row r="94" spans="2:14">
      <c r="B94" s="110" t="s">
        <v>1019</v>
      </c>
      <c r="C94" s="87" t="s">
        <v>1020</v>
      </c>
      <c r="D94" s="100" t="s">
        <v>139</v>
      </c>
      <c r="E94" s="100" t="s">
        <v>283</v>
      </c>
      <c r="F94" s="87" t="s">
        <v>1021</v>
      </c>
      <c r="G94" s="100" t="s">
        <v>1009</v>
      </c>
      <c r="H94" s="100" t="s">
        <v>150</v>
      </c>
      <c r="I94" s="97">
        <v>2615</v>
      </c>
      <c r="J94" s="99">
        <v>18140</v>
      </c>
      <c r="K94" s="97">
        <v>474.36099999999999</v>
      </c>
      <c r="L94" s="98">
        <v>5.7095608616262268E-4</v>
      </c>
      <c r="M94" s="98">
        <v>3.1664216369508167E-3</v>
      </c>
      <c r="N94" s="98">
        <f>K94/'סכום נכסי הקרן'!$C$42</f>
        <v>2.7485002776694661E-4</v>
      </c>
    </row>
    <row r="95" spans="2:14">
      <c r="B95" s="110" t="s">
        <v>1022</v>
      </c>
      <c r="C95" s="87" t="s">
        <v>1023</v>
      </c>
      <c r="D95" s="100" t="s">
        <v>139</v>
      </c>
      <c r="E95" s="100" t="s">
        <v>283</v>
      </c>
      <c r="F95" s="87" t="s">
        <v>640</v>
      </c>
      <c r="G95" s="100" t="s">
        <v>328</v>
      </c>
      <c r="H95" s="100" t="s">
        <v>150</v>
      </c>
      <c r="I95" s="97">
        <v>0.17</v>
      </c>
      <c r="J95" s="99">
        <v>121.1</v>
      </c>
      <c r="K95" s="97">
        <v>2.0999999999999998E-4</v>
      </c>
      <c r="L95" s="98">
        <v>8.2707862019135464E-10</v>
      </c>
      <c r="M95" s="98">
        <v>1.4017774306059551E-9</v>
      </c>
      <c r="N95" s="98">
        <f>K95/'סכום נכסי הקרן'!$C$42</f>
        <v>1.2167633053952323E-10</v>
      </c>
    </row>
    <row r="96" spans="2:14">
      <c r="B96" s="110" t="s">
        <v>1024</v>
      </c>
      <c r="C96" s="87" t="s">
        <v>1025</v>
      </c>
      <c r="D96" s="100" t="s">
        <v>139</v>
      </c>
      <c r="E96" s="100" t="s">
        <v>283</v>
      </c>
      <c r="F96" s="87" t="s">
        <v>1026</v>
      </c>
      <c r="G96" s="100" t="s">
        <v>881</v>
      </c>
      <c r="H96" s="100" t="s">
        <v>150</v>
      </c>
      <c r="I96" s="97">
        <v>1033</v>
      </c>
      <c r="J96" s="99">
        <v>9090</v>
      </c>
      <c r="K96" s="97">
        <v>93.899699999999996</v>
      </c>
      <c r="L96" s="98">
        <v>6.5341245127080178E-4</v>
      </c>
      <c r="M96" s="98">
        <v>6.2679276286033343E-4</v>
      </c>
      <c r="N96" s="98">
        <f>K96/'סכום נכסי הקרן'!$C$42</f>
        <v>5.4406528260771769E-5</v>
      </c>
    </row>
    <row r="97" spans="2:14">
      <c r="B97" s="110" t="s">
        <v>1027</v>
      </c>
      <c r="C97" s="87" t="s">
        <v>1028</v>
      </c>
      <c r="D97" s="100" t="s">
        <v>139</v>
      </c>
      <c r="E97" s="100" t="s">
        <v>283</v>
      </c>
      <c r="F97" s="87" t="s">
        <v>1029</v>
      </c>
      <c r="G97" s="100" t="s">
        <v>930</v>
      </c>
      <c r="H97" s="100" t="s">
        <v>150</v>
      </c>
      <c r="I97" s="97">
        <v>10848.07</v>
      </c>
      <c r="J97" s="99">
        <v>384.4</v>
      </c>
      <c r="K97" s="97">
        <v>41.699959999999997</v>
      </c>
      <c r="L97" s="98">
        <v>4.2554405876581169E-4</v>
      </c>
      <c r="M97" s="98">
        <v>2.7835267992938623E-4</v>
      </c>
      <c r="N97" s="98">
        <f>K97/'סכום נכסי הקרן'!$C$42</f>
        <v>2.4161419602118562E-5</v>
      </c>
    </row>
    <row r="98" spans="2:14">
      <c r="B98" s="110" t="s">
        <v>1030</v>
      </c>
      <c r="C98" s="87" t="s">
        <v>1031</v>
      </c>
      <c r="D98" s="100" t="s">
        <v>139</v>
      </c>
      <c r="E98" s="100" t="s">
        <v>283</v>
      </c>
      <c r="F98" s="87" t="s">
        <v>1032</v>
      </c>
      <c r="G98" s="100" t="s">
        <v>937</v>
      </c>
      <c r="H98" s="100" t="s">
        <v>150</v>
      </c>
      <c r="I98" s="97">
        <v>23473</v>
      </c>
      <c r="J98" s="99">
        <v>3778</v>
      </c>
      <c r="K98" s="97">
        <v>886.80993999999998</v>
      </c>
      <c r="L98" s="98">
        <v>9.4914310650297067E-4</v>
      </c>
      <c r="M98" s="98">
        <v>5.9195721863286727E-3</v>
      </c>
      <c r="N98" s="98">
        <f>K98/'סכום נכסי הקרן'!$C$42</f>
        <v>5.1382752088178466E-4</v>
      </c>
    </row>
    <row r="99" spans="2:14">
      <c r="B99" s="110" t="s">
        <v>1033</v>
      </c>
      <c r="C99" s="87" t="s">
        <v>1034</v>
      </c>
      <c r="D99" s="100" t="s">
        <v>139</v>
      </c>
      <c r="E99" s="100" t="s">
        <v>283</v>
      </c>
      <c r="F99" s="87" t="s">
        <v>1035</v>
      </c>
      <c r="G99" s="100" t="s">
        <v>328</v>
      </c>
      <c r="H99" s="100" t="s">
        <v>150</v>
      </c>
      <c r="I99" s="97">
        <v>0.2</v>
      </c>
      <c r="J99" s="99">
        <v>954.7</v>
      </c>
      <c r="K99" s="97">
        <v>1.91E-3</v>
      </c>
      <c r="L99" s="98">
        <v>2.4216711085361754E-9</v>
      </c>
      <c r="M99" s="98">
        <v>1.2749499487892261E-8</v>
      </c>
      <c r="N99" s="98">
        <f>K99/'סכום נכסי הקרן'!$C$42</f>
        <v>1.1066751968118543E-9</v>
      </c>
    </row>
    <row r="100" spans="2:14">
      <c r="B100" s="110" t="s">
        <v>1036</v>
      </c>
      <c r="C100" s="87" t="s">
        <v>1037</v>
      </c>
      <c r="D100" s="100" t="s">
        <v>139</v>
      </c>
      <c r="E100" s="100" t="s">
        <v>283</v>
      </c>
      <c r="F100" s="87" t="s">
        <v>1038</v>
      </c>
      <c r="G100" s="100" t="s">
        <v>874</v>
      </c>
      <c r="H100" s="100" t="s">
        <v>150</v>
      </c>
      <c r="I100" s="97">
        <v>0.5</v>
      </c>
      <c r="J100" s="99">
        <v>421.5</v>
      </c>
      <c r="K100" s="97">
        <v>2.1099999999999999E-3</v>
      </c>
      <c r="L100" s="98">
        <v>8.8601285179361783E-9</v>
      </c>
      <c r="M100" s="98">
        <v>1.4084525612278883E-8</v>
      </c>
      <c r="N100" s="98">
        <f>K100/'סכום נכסי הקרן'!$C$42</f>
        <v>1.222557416373305E-9</v>
      </c>
    </row>
    <row r="101" spans="2:14">
      <c r="B101" s="110" t="s">
        <v>1039</v>
      </c>
      <c r="C101" s="87" t="s">
        <v>1040</v>
      </c>
      <c r="D101" s="100" t="s">
        <v>139</v>
      </c>
      <c r="E101" s="100" t="s">
        <v>283</v>
      </c>
      <c r="F101" s="87" t="s">
        <v>1041</v>
      </c>
      <c r="G101" s="100" t="s">
        <v>171</v>
      </c>
      <c r="H101" s="100" t="s">
        <v>150</v>
      </c>
      <c r="I101" s="97">
        <v>5756</v>
      </c>
      <c r="J101" s="99">
        <v>2112</v>
      </c>
      <c r="K101" s="97">
        <v>121.56672</v>
      </c>
      <c r="L101" s="98">
        <v>9.5415798044738665E-4</v>
      </c>
      <c r="M101" s="98">
        <v>8.1147373527996956E-4</v>
      </c>
      <c r="N101" s="98">
        <f>K101/'סכום נכסי הקרן'!$C$42</f>
        <v>7.0437106692027016E-5</v>
      </c>
    </row>
    <row r="102" spans="2:14">
      <c r="B102" s="110" t="s">
        <v>1042</v>
      </c>
      <c r="C102" s="87" t="s">
        <v>1043</v>
      </c>
      <c r="D102" s="100" t="s">
        <v>139</v>
      </c>
      <c r="E102" s="100" t="s">
        <v>283</v>
      </c>
      <c r="F102" s="87" t="s">
        <v>1044</v>
      </c>
      <c r="G102" s="100" t="s">
        <v>371</v>
      </c>
      <c r="H102" s="100" t="s">
        <v>150</v>
      </c>
      <c r="I102" s="97">
        <v>858</v>
      </c>
      <c r="J102" s="99">
        <v>793.8</v>
      </c>
      <c r="K102" s="97">
        <v>6.8108000000000004</v>
      </c>
      <c r="L102" s="98">
        <v>8.511864229217956E-5</v>
      </c>
      <c r="M102" s="98">
        <v>4.5462979639862096E-5</v>
      </c>
      <c r="N102" s="98">
        <f>K102/'סכום נכסי הקרן'!$C$42</f>
        <v>3.9462531049456428E-6</v>
      </c>
    </row>
    <row r="103" spans="2:14">
      <c r="B103" s="110" t="s">
        <v>1045</v>
      </c>
      <c r="C103" s="87" t="s">
        <v>1046</v>
      </c>
      <c r="D103" s="100" t="s">
        <v>139</v>
      </c>
      <c r="E103" s="100" t="s">
        <v>283</v>
      </c>
      <c r="F103" s="87" t="s">
        <v>1047</v>
      </c>
      <c r="G103" s="100" t="s">
        <v>387</v>
      </c>
      <c r="H103" s="100" t="s">
        <v>150</v>
      </c>
      <c r="I103" s="97">
        <v>11624.71</v>
      </c>
      <c r="J103" s="99">
        <v>767.5</v>
      </c>
      <c r="K103" s="97">
        <v>89.219610000000003</v>
      </c>
      <c r="L103" s="98">
        <v>4.4146737161428797E-4</v>
      </c>
      <c r="M103" s="98">
        <v>5.9555255078793041E-4</v>
      </c>
      <c r="N103" s="98">
        <f>K103/'סכום נכסי הקרן'!$C$42</f>
        <v>5.1694832176035021E-5</v>
      </c>
    </row>
    <row r="104" spans="2:14">
      <c r="B104" s="110" t="s">
        <v>1048</v>
      </c>
      <c r="C104" s="87" t="s">
        <v>1049</v>
      </c>
      <c r="D104" s="100" t="s">
        <v>139</v>
      </c>
      <c r="E104" s="100" t="s">
        <v>283</v>
      </c>
      <c r="F104" s="87" t="s">
        <v>1050</v>
      </c>
      <c r="G104" s="100" t="s">
        <v>387</v>
      </c>
      <c r="H104" s="100" t="s">
        <v>150</v>
      </c>
      <c r="I104" s="97">
        <v>7271</v>
      </c>
      <c r="J104" s="99">
        <v>2196</v>
      </c>
      <c r="K104" s="97">
        <v>159.67116000000001</v>
      </c>
      <c r="L104" s="98">
        <v>4.7899285937656353E-4</v>
      </c>
      <c r="M104" s="98">
        <v>1.0658258495555828E-3</v>
      </c>
      <c r="N104" s="98">
        <f>K104/'סכום נכסי הקרן'!$C$42</f>
        <v>9.2515242103757646E-5</v>
      </c>
    </row>
    <row r="105" spans="2:14">
      <c r="B105" s="110" t="s">
        <v>1051</v>
      </c>
      <c r="C105" s="87" t="s">
        <v>1052</v>
      </c>
      <c r="D105" s="100" t="s">
        <v>139</v>
      </c>
      <c r="E105" s="100" t="s">
        <v>283</v>
      </c>
      <c r="F105" s="87" t="s">
        <v>1053</v>
      </c>
      <c r="G105" s="100" t="s">
        <v>328</v>
      </c>
      <c r="H105" s="100" t="s">
        <v>150</v>
      </c>
      <c r="I105" s="97">
        <v>6290</v>
      </c>
      <c r="J105" s="99">
        <v>5959</v>
      </c>
      <c r="K105" s="97">
        <v>374.8211</v>
      </c>
      <c r="L105" s="98">
        <v>3.5070689183647468E-4</v>
      </c>
      <c r="M105" s="98">
        <v>2.5019798023566565E-3</v>
      </c>
      <c r="N105" s="98">
        <f>K105/'סכום נכסי הקרן'!$C$42</f>
        <v>2.1717550503232237E-4</v>
      </c>
    </row>
    <row r="106" spans="2:14">
      <c r="B106" s="110" t="s">
        <v>1054</v>
      </c>
      <c r="C106" s="87" t="s">
        <v>1055</v>
      </c>
      <c r="D106" s="100" t="s">
        <v>139</v>
      </c>
      <c r="E106" s="100" t="s">
        <v>283</v>
      </c>
      <c r="F106" s="87" t="s">
        <v>1056</v>
      </c>
      <c r="G106" s="100" t="s">
        <v>371</v>
      </c>
      <c r="H106" s="100" t="s">
        <v>150</v>
      </c>
      <c r="I106" s="97">
        <v>5038</v>
      </c>
      <c r="J106" s="99">
        <v>13660</v>
      </c>
      <c r="K106" s="97">
        <v>688.19080000000008</v>
      </c>
      <c r="L106" s="98">
        <v>1.0462897005468204E-3</v>
      </c>
      <c r="M106" s="98">
        <v>4.5937634828126525E-3</v>
      </c>
      <c r="N106" s="98">
        <f>K106/'סכום נכסי הקרן'!$C$42</f>
        <v>3.9874538692885212E-4</v>
      </c>
    </row>
    <row r="107" spans="2:14">
      <c r="B107" s="110" t="s">
        <v>1057</v>
      </c>
      <c r="C107" s="87" t="s">
        <v>1058</v>
      </c>
      <c r="D107" s="100" t="s">
        <v>139</v>
      </c>
      <c r="E107" s="100" t="s">
        <v>283</v>
      </c>
      <c r="F107" s="87" t="s">
        <v>1059</v>
      </c>
      <c r="G107" s="100" t="s">
        <v>881</v>
      </c>
      <c r="H107" s="100" t="s">
        <v>150</v>
      </c>
      <c r="I107" s="97">
        <v>11066</v>
      </c>
      <c r="J107" s="99">
        <v>4360</v>
      </c>
      <c r="K107" s="97">
        <v>482.4776</v>
      </c>
      <c r="L107" s="98">
        <v>7.9295395987205824E-4</v>
      </c>
      <c r="M107" s="98">
        <v>3.2206010021567991E-3</v>
      </c>
      <c r="N107" s="98">
        <f>K107/'סכום נכסי הקרן'!$C$42</f>
        <v>2.7955287588340896E-4</v>
      </c>
    </row>
    <row r="108" spans="2:14">
      <c r="B108" s="110" t="s">
        <v>1060</v>
      </c>
      <c r="C108" s="87" t="s">
        <v>1061</v>
      </c>
      <c r="D108" s="100" t="s">
        <v>139</v>
      </c>
      <c r="E108" s="100" t="s">
        <v>283</v>
      </c>
      <c r="F108" s="87" t="s">
        <v>1062</v>
      </c>
      <c r="G108" s="100" t="s">
        <v>912</v>
      </c>
      <c r="H108" s="100" t="s">
        <v>150</v>
      </c>
      <c r="I108" s="97">
        <v>2849</v>
      </c>
      <c r="J108" s="99">
        <v>14450</v>
      </c>
      <c r="K108" s="97">
        <v>411.68049999999999</v>
      </c>
      <c r="L108" s="98">
        <v>4.2033128715059499E-4</v>
      </c>
      <c r="M108" s="98">
        <v>2.748021112002738E-3</v>
      </c>
      <c r="N108" s="98">
        <f>K108/'סכום נכסי הקרן'!$C$42</f>
        <v>2.3853225045083906E-4</v>
      </c>
    </row>
    <row r="109" spans="2:14">
      <c r="B109" s="110" t="s">
        <v>1063</v>
      </c>
      <c r="C109" s="87" t="s">
        <v>1064</v>
      </c>
      <c r="D109" s="100" t="s">
        <v>139</v>
      </c>
      <c r="E109" s="100" t="s">
        <v>283</v>
      </c>
      <c r="F109" s="87" t="s">
        <v>1065</v>
      </c>
      <c r="G109" s="100" t="s">
        <v>728</v>
      </c>
      <c r="H109" s="100" t="s">
        <v>150</v>
      </c>
      <c r="I109" s="97">
        <v>3532</v>
      </c>
      <c r="J109" s="99">
        <v>1709</v>
      </c>
      <c r="K109" s="97">
        <v>60.361879999999999</v>
      </c>
      <c r="L109" s="98">
        <v>2.4737346045565045E-4</v>
      </c>
      <c r="M109" s="98">
        <v>4.0292343358545239E-4</v>
      </c>
      <c r="N109" s="98">
        <f>K109/'סכום נכסי הקרן'!$C$42</f>
        <v>3.4974343156509706E-5</v>
      </c>
    </row>
    <row r="110" spans="2:14">
      <c r="B110" s="110" t="s">
        <v>1066</v>
      </c>
      <c r="C110" s="87" t="s">
        <v>1067</v>
      </c>
      <c r="D110" s="100" t="s">
        <v>139</v>
      </c>
      <c r="E110" s="100" t="s">
        <v>283</v>
      </c>
      <c r="F110" s="87" t="s">
        <v>1068</v>
      </c>
      <c r="G110" s="100" t="s">
        <v>881</v>
      </c>
      <c r="H110" s="100" t="s">
        <v>150</v>
      </c>
      <c r="I110" s="97">
        <v>1362</v>
      </c>
      <c r="J110" s="99">
        <v>1353</v>
      </c>
      <c r="K110" s="97">
        <v>18.427859999999999</v>
      </c>
      <c r="L110" s="98">
        <v>1.1081729791302225E-4</v>
      </c>
      <c r="M110" s="98">
        <v>1.2300837258269646E-4</v>
      </c>
      <c r="N110" s="98">
        <f>K110/'סכום נכסי הקרן'!$C$42</f>
        <v>1.0677306592838375E-5</v>
      </c>
    </row>
    <row r="111" spans="2:14">
      <c r="B111" s="110" t="s">
        <v>1069</v>
      </c>
      <c r="C111" s="87" t="s">
        <v>1070</v>
      </c>
      <c r="D111" s="100" t="s">
        <v>139</v>
      </c>
      <c r="E111" s="100" t="s">
        <v>283</v>
      </c>
      <c r="F111" s="87" t="s">
        <v>1071</v>
      </c>
      <c r="G111" s="100" t="s">
        <v>172</v>
      </c>
      <c r="H111" s="100" t="s">
        <v>150</v>
      </c>
      <c r="I111" s="97">
        <v>7099.32</v>
      </c>
      <c r="J111" s="99">
        <v>292.5</v>
      </c>
      <c r="K111" s="97">
        <v>20.765509999999999</v>
      </c>
      <c r="L111" s="98">
        <v>5.214299978913114E-5</v>
      </c>
      <c r="M111" s="98">
        <v>1.3861249168105842E-4</v>
      </c>
      <c r="N111" s="98">
        <f>K111/'סכום נכסי הקרן'!$C$42</f>
        <v>1.2031766945627502E-5</v>
      </c>
    </row>
    <row r="112" spans="2:14">
      <c r="B112" s="110" t="s">
        <v>1072</v>
      </c>
      <c r="C112" s="87" t="s">
        <v>1073</v>
      </c>
      <c r="D112" s="100" t="s">
        <v>139</v>
      </c>
      <c r="E112" s="100" t="s">
        <v>283</v>
      </c>
      <c r="F112" s="87" t="s">
        <v>1074</v>
      </c>
      <c r="G112" s="100" t="s">
        <v>371</v>
      </c>
      <c r="H112" s="100" t="s">
        <v>150</v>
      </c>
      <c r="I112" s="97">
        <v>7103</v>
      </c>
      <c r="J112" s="99">
        <v>685</v>
      </c>
      <c r="K112" s="97">
        <v>48.655550000000005</v>
      </c>
      <c r="L112" s="98">
        <v>6.1632969117743526E-4</v>
      </c>
      <c r="M112" s="98">
        <v>3.2478215173199808E-4</v>
      </c>
      <c r="N112" s="98">
        <f>K112/'סכום נכסי הקרן'!$C$42</f>
        <v>2.819156563991572E-5</v>
      </c>
    </row>
    <row r="113" spans="2:14">
      <c r="B113" s="110" t="s">
        <v>1075</v>
      </c>
      <c r="C113" s="87" t="s">
        <v>1076</v>
      </c>
      <c r="D113" s="100" t="s">
        <v>139</v>
      </c>
      <c r="E113" s="100" t="s">
        <v>283</v>
      </c>
      <c r="F113" s="87" t="s">
        <v>1077</v>
      </c>
      <c r="G113" s="100" t="s">
        <v>145</v>
      </c>
      <c r="H113" s="100" t="s">
        <v>150</v>
      </c>
      <c r="I113" s="97">
        <v>3953</v>
      </c>
      <c r="J113" s="99">
        <v>1206</v>
      </c>
      <c r="K113" s="97">
        <v>47.673180000000002</v>
      </c>
      <c r="L113" s="98">
        <v>2.7461274947870125E-4</v>
      </c>
      <c r="M113" s="98">
        <v>3.1822470366292961E-4</v>
      </c>
      <c r="N113" s="98">
        <f>K113/'סכום נכסי הקרן'!$C$42</f>
        <v>2.7622369559762808E-5</v>
      </c>
    </row>
    <row r="114" spans="2:14">
      <c r="B114" s="110" t="s">
        <v>1078</v>
      </c>
      <c r="C114" s="87" t="s">
        <v>1079</v>
      </c>
      <c r="D114" s="100" t="s">
        <v>139</v>
      </c>
      <c r="E114" s="100" t="s">
        <v>283</v>
      </c>
      <c r="F114" s="87" t="s">
        <v>1080</v>
      </c>
      <c r="G114" s="100" t="s">
        <v>874</v>
      </c>
      <c r="H114" s="100" t="s">
        <v>150</v>
      </c>
      <c r="I114" s="97">
        <v>37576.400000000001</v>
      </c>
      <c r="J114" s="99">
        <v>100.7</v>
      </c>
      <c r="K114" s="97">
        <v>37.83943</v>
      </c>
      <c r="L114" s="98">
        <v>9.7735497619920431E-4</v>
      </c>
      <c r="M114" s="98">
        <v>2.5258313790949477E-4</v>
      </c>
      <c r="N114" s="98">
        <f>K114/'סכום נכסי הקרן'!$C$42</f>
        <v>2.1924585676700726E-5</v>
      </c>
    </row>
    <row r="115" spans="2:14">
      <c r="B115" s="110" t="s">
        <v>1081</v>
      </c>
      <c r="C115" s="87" t="s">
        <v>1082</v>
      </c>
      <c r="D115" s="100" t="s">
        <v>139</v>
      </c>
      <c r="E115" s="100" t="s">
        <v>283</v>
      </c>
      <c r="F115" s="87" t="s">
        <v>1083</v>
      </c>
      <c r="G115" s="100" t="s">
        <v>930</v>
      </c>
      <c r="H115" s="100" t="s">
        <v>150</v>
      </c>
      <c r="I115" s="97">
        <v>7535.64</v>
      </c>
      <c r="J115" s="99">
        <v>118.4</v>
      </c>
      <c r="K115" s="97">
        <v>8.9221900000000005</v>
      </c>
      <c r="L115" s="98">
        <v>4.1581778894550557E-4</v>
      </c>
      <c r="M115" s="98">
        <v>5.9556783683705471E-5</v>
      </c>
      <c r="N115" s="98">
        <f>K115/'סכום נכסי הקרן'!$C$42</f>
        <v>5.1696159027449002E-6</v>
      </c>
    </row>
    <row r="116" spans="2:14">
      <c r="B116" s="110" t="s">
        <v>1084</v>
      </c>
      <c r="C116" s="87" t="s">
        <v>1085</v>
      </c>
      <c r="D116" s="100" t="s">
        <v>139</v>
      </c>
      <c r="E116" s="100" t="s">
        <v>283</v>
      </c>
      <c r="F116" s="87" t="s">
        <v>1086</v>
      </c>
      <c r="G116" s="100" t="s">
        <v>145</v>
      </c>
      <c r="H116" s="100" t="s">
        <v>150</v>
      </c>
      <c r="I116" s="97">
        <v>27573</v>
      </c>
      <c r="J116" s="99">
        <v>544.20000000000005</v>
      </c>
      <c r="K116" s="97">
        <v>150.05226999999999</v>
      </c>
      <c r="L116" s="98">
        <v>8.2472824392286731E-4</v>
      </c>
      <c r="M116" s="98">
        <v>1.0016185023675765E-3</v>
      </c>
      <c r="N116" s="98">
        <f>K116/'סכום נכסי הקרן'!$C$42</f>
        <v>8.6941950489170423E-5</v>
      </c>
    </row>
    <row r="117" spans="2:14">
      <c r="B117" s="110" t="s">
        <v>1087</v>
      </c>
      <c r="C117" s="87" t="s">
        <v>1088</v>
      </c>
      <c r="D117" s="100" t="s">
        <v>139</v>
      </c>
      <c r="E117" s="100" t="s">
        <v>283</v>
      </c>
      <c r="F117" s="87" t="s">
        <v>1089</v>
      </c>
      <c r="G117" s="100" t="s">
        <v>145</v>
      </c>
      <c r="H117" s="100" t="s">
        <v>150</v>
      </c>
      <c r="I117" s="97">
        <v>26769</v>
      </c>
      <c r="J117" s="99">
        <v>293.60000000000002</v>
      </c>
      <c r="K117" s="97">
        <v>78.593779999999995</v>
      </c>
      <c r="L117" s="98">
        <v>1.7888134068748212E-4</v>
      </c>
      <c r="M117" s="98">
        <v>5.2462374757147477E-4</v>
      </c>
      <c r="N117" s="98">
        <f>K117/'סכום נכסי הקרן'!$C$42</f>
        <v>4.5538108350621766E-5</v>
      </c>
    </row>
    <row r="118" spans="2:14">
      <c r="B118" s="110" t="s">
        <v>1090</v>
      </c>
      <c r="C118" s="87" t="s">
        <v>1091</v>
      </c>
      <c r="D118" s="100" t="s">
        <v>139</v>
      </c>
      <c r="E118" s="100" t="s">
        <v>283</v>
      </c>
      <c r="F118" s="87" t="s">
        <v>1092</v>
      </c>
      <c r="G118" s="100" t="s">
        <v>145</v>
      </c>
      <c r="H118" s="100" t="s">
        <v>150</v>
      </c>
      <c r="I118" s="97">
        <v>1568</v>
      </c>
      <c r="J118" s="99">
        <v>1025</v>
      </c>
      <c r="K118" s="97">
        <v>16.071999999999999</v>
      </c>
      <c r="L118" s="98">
        <v>1.8215149963075986E-4</v>
      </c>
      <c r="M118" s="98">
        <v>1.0728269935570911E-4</v>
      </c>
      <c r="N118" s="98">
        <f>K118/'סכום נכסי הקרן'!$C$42</f>
        <v>9.312295163958179E-6</v>
      </c>
    </row>
    <row r="119" spans="2:14">
      <c r="B119" s="110" t="s">
        <v>1093</v>
      </c>
      <c r="C119" s="87" t="s">
        <v>1094</v>
      </c>
      <c r="D119" s="100" t="s">
        <v>139</v>
      </c>
      <c r="E119" s="100" t="s">
        <v>283</v>
      </c>
      <c r="F119" s="87" t="s">
        <v>1095</v>
      </c>
      <c r="G119" s="100" t="s">
        <v>145</v>
      </c>
      <c r="H119" s="100" t="s">
        <v>150</v>
      </c>
      <c r="I119" s="97">
        <v>9164</v>
      </c>
      <c r="J119" s="99">
        <v>6369</v>
      </c>
      <c r="K119" s="97">
        <v>583.65516000000002</v>
      </c>
      <c r="L119" s="98">
        <v>8.4120687300162883E-4</v>
      </c>
      <c r="M119" s="98">
        <v>3.8959744311652749E-3</v>
      </c>
      <c r="N119" s="98">
        <f>K119/'סכום נכסי הקרן'!$C$42</f>
        <v>3.3817627699646828E-4</v>
      </c>
    </row>
    <row r="120" spans="2:14">
      <c r="B120" s="110" t="s">
        <v>1096</v>
      </c>
      <c r="C120" s="87" t="s">
        <v>1097</v>
      </c>
      <c r="D120" s="100" t="s">
        <v>139</v>
      </c>
      <c r="E120" s="100" t="s">
        <v>283</v>
      </c>
      <c r="F120" s="87" t="s">
        <v>1098</v>
      </c>
      <c r="G120" s="100" t="s">
        <v>1099</v>
      </c>
      <c r="H120" s="100" t="s">
        <v>150</v>
      </c>
      <c r="I120" s="97">
        <v>13079</v>
      </c>
      <c r="J120" s="99">
        <v>895</v>
      </c>
      <c r="K120" s="97">
        <v>117.05705</v>
      </c>
      <c r="L120" s="98">
        <v>1.708396527938442E-4</v>
      </c>
      <c r="M120" s="98">
        <v>7.8137109896815637E-4</v>
      </c>
      <c r="N120" s="98">
        <f>K120/'סכום נכסי הקרן'!$C$42</f>
        <v>6.7824153846578577E-5</v>
      </c>
    </row>
    <row r="121" spans="2:14">
      <c r="B121" s="110" t="s">
        <v>1100</v>
      </c>
      <c r="C121" s="87" t="s">
        <v>1101</v>
      </c>
      <c r="D121" s="100" t="s">
        <v>139</v>
      </c>
      <c r="E121" s="100" t="s">
        <v>283</v>
      </c>
      <c r="F121" s="87" t="s">
        <v>1102</v>
      </c>
      <c r="G121" s="100" t="s">
        <v>754</v>
      </c>
      <c r="H121" s="100" t="s">
        <v>150</v>
      </c>
      <c r="I121" s="97">
        <v>6101</v>
      </c>
      <c r="J121" s="99">
        <v>5589</v>
      </c>
      <c r="K121" s="97">
        <v>340.98489000000001</v>
      </c>
      <c r="L121" s="98">
        <v>6.4012520055717434E-4</v>
      </c>
      <c r="M121" s="98">
        <v>2.2761186808554967E-3</v>
      </c>
      <c r="N121" s="98">
        <f>K121/'סכום נכסי הקרן'!$C$42</f>
        <v>1.975704294505856E-4</v>
      </c>
    </row>
    <row r="122" spans="2:14">
      <c r="B122" s="110" t="s">
        <v>1103</v>
      </c>
      <c r="C122" s="87" t="s">
        <v>1104</v>
      </c>
      <c r="D122" s="100" t="s">
        <v>139</v>
      </c>
      <c r="E122" s="100" t="s">
        <v>283</v>
      </c>
      <c r="F122" s="87" t="s">
        <v>1105</v>
      </c>
      <c r="G122" s="100" t="s">
        <v>387</v>
      </c>
      <c r="H122" s="100" t="s">
        <v>150</v>
      </c>
      <c r="I122" s="97">
        <v>19019</v>
      </c>
      <c r="J122" s="99">
        <v>1124</v>
      </c>
      <c r="K122" s="97">
        <v>213.77356</v>
      </c>
      <c r="L122" s="98">
        <v>1.1322966499343477E-3</v>
      </c>
      <c r="M122" s="98">
        <v>1.4269664365156572E-3</v>
      </c>
      <c r="N122" s="98">
        <f>K122/'סכום נכסי הקרן'!$C$42</f>
        <v>1.2386277308176478E-4</v>
      </c>
    </row>
    <row r="123" spans="2:14">
      <c r="B123" s="110" t="s">
        <v>1106</v>
      </c>
      <c r="C123" s="87" t="s">
        <v>1107</v>
      </c>
      <c r="D123" s="100" t="s">
        <v>139</v>
      </c>
      <c r="E123" s="100" t="s">
        <v>283</v>
      </c>
      <c r="F123" s="87" t="s">
        <v>804</v>
      </c>
      <c r="G123" s="100" t="s">
        <v>387</v>
      </c>
      <c r="H123" s="100" t="s">
        <v>150</v>
      </c>
      <c r="I123" s="97">
        <v>74.489999999999995</v>
      </c>
      <c r="J123" s="99">
        <v>453.6</v>
      </c>
      <c r="K123" s="97">
        <v>0.33788999999999997</v>
      </c>
      <c r="L123" s="98">
        <v>1.3188844457861297E-5</v>
      </c>
      <c r="M123" s="98">
        <v>2.2554598858449818E-6</v>
      </c>
      <c r="N123" s="98">
        <f>K123/'סכום נכסי הקרן'!$C$42</f>
        <v>1.9577721583809289E-7</v>
      </c>
    </row>
    <row r="124" spans="2:14">
      <c r="B124" s="110" t="s">
        <v>1108</v>
      </c>
      <c r="C124" s="87" t="s">
        <v>1109</v>
      </c>
      <c r="D124" s="100" t="s">
        <v>139</v>
      </c>
      <c r="E124" s="100" t="s">
        <v>283</v>
      </c>
      <c r="F124" s="87" t="s">
        <v>629</v>
      </c>
      <c r="G124" s="100" t="s">
        <v>328</v>
      </c>
      <c r="H124" s="100" t="s">
        <v>150</v>
      </c>
      <c r="I124" s="97">
        <v>181.97</v>
      </c>
      <c r="J124" s="99">
        <v>1011</v>
      </c>
      <c r="K124" s="97">
        <v>1.8397600000000001</v>
      </c>
      <c r="L124" s="98">
        <v>2.6543252285758087E-5</v>
      </c>
      <c r="M124" s="98">
        <v>1.2280638313007678E-5</v>
      </c>
      <c r="N124" s="98">
        <f>K124/'סכום נכסי הקרן'!$C$42</f>
        <v>1.065977361301873E-6</v>
      </c>
    </row>
    <row r="125" spans="2:14">
      <c r="B125" s="110" t="s">
        <v>1110</v>
      </c>
      <c r="C125" s="87" t="s">
        <v>1111</v>
      </c>
      <c r="D125" s="100" t="s">
        <v>139</v>
      </c>
      <c r="E125" s="100" t="s">
        <v>283</v>
      </c>
      <c r="F125" s="87" t="s">
        <v>1112</v>
      </c>
      <c r="G125" s="100" t="s">
        <v>387</v>
      </c>
      <c r="H125" s="100" t="s">
        <v>150</v>
      </c>
      <c r="I125" s="97">
        <v>3420</v>
      </c>
      <c r="J125" s="99">
        <v>609.9</v>
      </c>
      <c r="K125" s="97">
        <v>20.858580000000003</v>
      </c>
      <c r="L125" s="98">
        <v>2.6056402359003435E-4</v>
      </c>
      <c r="M125" s="98">
        <v>1.3923374608804177E-4</v>
      </c>
      <c r="N125" s="98">
        <f>K125/'סכום נכסי הקרן'!$C$42</f>
        <v>1.2085692736500426E-5</v>
      </c>
    </row>
    <row r="126" spans="2:14">
      <c r="B126" s="110" t="s">
        <v>1113</v>
      </c>
      <c r="C126" s="87" t="s">
        <v>1114</v>
      </c>
      <c r="D126" s="100" t="s">
        <v>139</v>
      </c>
      <c r="E126" s="100" t="s">
        <v>283</v>
      </c>
      <c r="F126" s="87" t="s">
        <v>1115</v>
      </c>
      <c r="G126" s="100" t="s">
        <v>387</v>
      </c>
      <c r="H126" s="100" t="s">
        <v>150</v>
      </c>
      <c r="I126" s="97">
        <v>18153</v>
      </c>
      <c r="J126" s="99">
        <v>3103</v>
      </c>
      <c r="K126" s="97">
        <v>563.28759000000002</v>
      </c>
      <c r="L126" s="98">
        <v>7.0564261815529478E-4</v>
      </c>
      <c r="M126" s="98">
        <v>3.7600182409639085E-3</v>
      </c>
      <c r="N126" s="98">
        <f>K126/'סכום נכסי הקרן'!$C$42</f>
        <v>3.2637508090310215E-4</v>
      </c>
    </row>
    <row r="127" spans="2:14">
      <c r="B127" s="110" t="s">
        <v>1116</v>
      </c>
      <c r="C127" s="87" t="s">
        <v>1117</v>
      </c>
      <c r="D127" s="100" t="s">
        <v>139</v>
      </c>
      <c r="E127" s="100" t="s">
        <v>283</v>
      </c>
      <c r="F127" s="87" t="s">
        <v>1118</v>
      </c>
      <c r="G127" s="100" t="s">
        <v>173</v>
      </c>
      <c r="H127" s="100" t="s">
        <v>150</v>
      </c>
      <c r="I127" s="97">
        <v>2869</v>
      </c>
      <c r="J127" s="99">
        <v>454.5</v>
      </c>
      <c r="K127" s="97">
        <v>13.03961</v>
      </c>
      <c r="L127" s="98">
        <v>3.7206795955505861E-5</v>
      </c>
      <c r="M127" s="98">
        <v>8.7041100009065329E-5</v>
      </c>
      <c r="N127" s="98">
        <f>K127/'סכום נכסי הקרן'!$C$42</f>
        <v>7.5552947450784414E-6</v>
      </c>
    </row>
    <row r="128" spans="2:14">
      <c r="B128" s="110" t="s">
        <v>1119</v>
      </c>
      <c r="C128" s="87" t="s">
        <v>1120</v>
      </c>
      <c r="D128" s="100" t="s">
        <v>139</v>
      </c>
      <c r="E128" s="100" t="s">
        <v>283</v>
      </c>
      <c r="F128" s="87" t="s">
        <v>1121</v>
      </c>
      <c r="G128" s="100" t="s">
        <v>348</v>
      </c>
      <c r="H128" s="100" t="s">
        <v>150</v>
      </c>
      <c r="I128" s="97">
        <v>9003</v>
      </c>
      <c r="J128" s="99">
        <v>1200</v>
      </c>
      <c r="K128" s="97">
        <v>108.036</v>
      </c>
      <c r="L128" s="98">
        <v>1.0178598623023169E-3</v>
      </c>
      <c r="M128" s="98">
        <v>7.2115441187116662E-4</v>
      </c>
      <c r="N128" s="98">
        <f>K128/'סכום נכסי הקרן'!$C$42</f>
        <v>6.2597257362704455E-5</v>
      </c>
    </row>
    <row r="129" spans="2:14">
      <c r="B129" s="110" t="s">
        <v>1122</v>
      </c>
      <c r="C129" s="87" t="s">
        <v>1123</v>
      </c>
      <c r="D129" s="100" t="s">
        <v>139</v>
      </c>
      <c r="E129" s="100" t="s">
        <v>283</v>
      </c>
      <c r="F129" s="87" t="s">
        <v>1124</v>
      </c>
      <c r="G129" s="100" t="s">
        <v>881</v>
      </c>
      <c r="H129" s="100" t="s">
        <v>150</v>
      </c>
      <c r="I129" s="97">
        <v>1371</v>
      </c>
      <c r="J129" s="99">
        <v>29700</v>
      </c>
      <c r="K129" s="97">
        <v>407.18700000000001</v>
      </c>
      <c r="L129" s="98">
        <v>5.6585107344548822E-4</v>
      </c>
      <c r="M129" s="98">
        <v>2.7180264125530817E-3</v>
      </c>
      <c r="N129" s="98">
        <f>K129/'סכום נכסי הקרן'!$C$42</f>
        <v>2.3592866668284217E-4</v>
      </c>
    </row>
    <row r="130" spans="2:14">
      <c r="B130" s="110" t="s">
        <v>1125</v>
      </c>
      <c r="C130" s="87" t="s">
        <v>1126</v>
      </c>
      <c r="D130" s="100" t="s">
        <v>139</v>
      </c>
      <c r="E130" s="100" t="s">
        <v>283</v>
      </c>
      <c r="F130" s="87" t="s">
        <v>1127</v>
      </c>
      <c r="G130" s="100" t="s">
        <v>874</v>
      </c>
      <c r="H130" s="100" t="s">
        <v>150</v>
      </c>
      <c r="I130" s="97">
        <v>9824</v>
      </c>
      <c r="J130" s="99">
        <v>1927</v>
      </c>
      <c r="K130" s="97">
        <v>189.30848</v>
      </c>
      <c r="L130" s="98">
        <v>2.6975122506294217E-4</v>
      </c>
      <c r="M130" s="98">
        <v>1.2636588318396137E-3</v>
      </c>
      <c r="N130" s="98">
        <f>K130/'סכום נכסי הקרן'!$C$42</f>
        <v>1.0968743422102251E-4</v>
      </c>
    </row>
    <row r="131" spans="2:14">
      <c r="B131" s="110" t="s">
        <v>1128</v>
      </c>
      <c r="C131" s="87" t="s">
        <v>1129</v>
      </c>
      <c r="D131" s="100" t="s">
        <v>139</v>
      </c>
      <c r="E131" s="100" t="s">
        <v>283</v>
      </c>
      <c r="F131" s="87" t="s">
        <v>1130</v>
      </c>
      <c r="G131" s="100" t="s">
        <v>171</v>
      </c>
      <c r="H131" s="100" t="s">
        <v>150</v>
      </c>
      <c r="I131" s="97">
        <v>3352</v>
      </c>
      <c r="J131" s="99">
        <v>11370</v>
      </c>
      <c r="K131" s="97">
        <v>381.12240000000003</v>
      </c>
      <c r="L131" s="98">
        <v>6.6192144817038556E-4</v>
      </c>
      <c r="M131" s="98">
        <v>2.5440418029446434E-3</v>
      </c>
      <c r="N131" s="98">
        <f>K131/'סכום נכסי הקרן'!$C$42</f>
        <v>2.2082654818293525E-4</v>
      </c>
    </row>
    <row r="132" spans="2:14">
      <c r="B132" s="110" t="s">
        <v>1131</v>
      </c>
      <c r="C132" s="87" t="s">
        <v>1132</v>
      </c>
      <c r="D132" s="100" t="s">
        <v>139</v>
      </c>
      <c r="E132" s="100" t="s">
        <v>283</v>
      </c>
      <c r="F132" s="87" t="s">
        <v>632</v>
      </c>
      <c r="G132" s="100" t="s">
        <v>443</v>
      </c>
      <c r="H132" s="100" t="s">
        <v>150</v>
      </c>
      <c r="I132" s="97">
        <v>7.0000000000000007E-2</v>
      </c>
      <c r="J132" s="99">
        <v>56.3</v>
      </c>
      <c r="K132" s="97">
        <v>4.0000000000000003E-5</v>
      </c>
      <c r="L132" s="98">
        <v>5.6900273394433616E-10</v>
      </c>
      <c r="M132" s="98">
        <v>2.6700522487732484E-10</v>
      </c>
      <c r="N132" s="98">
        <f>K132/'סכום נכסי הקרן'!$C$42</f>
        <v>2.3176443912290146E-11</v>
      </c>
    </row>
    <row r="133" spans="2:14">
      <c r="B133" s="110" t="s">
        <v>1133</v>
      </c>
      <c r="C133" s="87" t="s">
        <v>1134</v>
      </c>
      <c r="D133" s="100" t="s">
        <v>139</v>
      </c>
      <c r="E133" s="100" t="s">
        <v>283</v>
      </c>
      <c r="F133" s="87" t="s">
        <v>1135</v>
      </c>
      <c r="G133" s="100" t="s">
        <v>387</v>
      </c>
      <c r="H133" s="100" t="s">
        <v>150</v>
      </c>
      <c r="I133" s="97">
        <v>81005</v>
      </c>
      <c r="J133" s="99">
        <v>832</v>
      </c>
      <c r="K133" s="97">
        <v>673.96159999999998</v>
      </c>
      <c r="L133" s="98">
        <v>1.0407095834288971E-3</v>
      </c>
      <c r="M133" s="98">
        <v>4.4987817141670409E-3</v>
      </c>
      <c r="N133" s="98">
        <f>K133/'סכום נכסי הקרן'!$C$42</f>
        <v>3.9050083053593311E-4</v>
      </c>
    </row>
    <row r="134" spans="2:14">
      <c r="B134" s="110" t="s">
        <v>1136</v>
      </c>
      <c r="C134" s="87" t="s">
        <v>1137</v>
      </c>
      <c r="D134" s="100" t="s">
        <v>139</v>
      </c>
      <c r="E134" s="100" t="s">
        <v>283</v>
      </c>
      <c r="F134" s="87" t="s">
        <v>1138</v>
      </c>
      <c r="G134" s="100" t="s">
        <v>874</v>
      </c>
      <c r="H134" s="100" t="s">
        <v>150</v>
      </c>
      <c r="I134" s="97">
        <v>37289</v>
      </c>
      <c r="J134" s="99">
        <v>552.1</v>
      </c>
      <c r="K134" s="97">
        <v>205.87257</v>
      </c>
      <c r="L134" s="98">
        <v>2.925217220657837E-4</v>
      </c>
      <c r="M134" s="98">
        <v>1.3742262962230698E-3</v>
      </c>
      <c r="N134" s="98">
        <f>K134/'סכום נכסי הקרן'!$C$42</f>
        <v>1.1928485179210066E-4</v>
      </c>
    </row>
    <row r="135" spans="2:14">
      <c r="B135" s="110" t="s">
        <v>1139</v>
      </c>
      <c r="C135" s="87" t="s">
        <v>1140</v>
      </c>
      <c r="D135" s="100" t="s">
        <v>139</v>
      </c>
      <c r="E135" s="100" t="s">
        <v>283</v>
      </c>
      <c r="F135" s="87" t="s">
        <v>1141</v>
      </c>
      <c r="G135" s="100" t="s">
        <v>881</v>
      </c>
      <c r="H135" s="100" t="s">
        <v>150</v>
      </c>
      <c r="I135" s="97">
        <v>64260</v>
      </c>
      <c r="J135" s="99">
        <v>43.2</v>
      </c>
      <c r="K135" s="97">
        <v>27.76032</v>
      </c>
      <c r="L135" s="98">
        <v>2.4587025589591592E-4</v>
      </c>
      <c r="M135" s="98">
        <v>1.8530376210666244E-4</v>
      </c>
      <c r="N135" s="98">
        <f>K135/'סכום נכסי הקרן'!$C$42</f>
        <v>1.6084637486680659E-5</v>
      </c>
    </row>
    <row r="136" spans="2:14">
      <c r="B136" s="111"/>
      <c r="C136" s="87"/>
      <c r="D136" s="87"/>
      <c r="E136" s="87"/>
      <c r="F136" s="87"/>
      <c r="G136" s="87"/>
      <c r="H136" s="87"/>
      <c r="I136" s="97"/>
      <c r="J136" s="99"/>
      <c r="K136" s="87"/>
      <c r="L136" s="87"/>
      <c r="M136" s="98"/>
      <c r="N136" s="87"/>
    </row>
    <row r="137" spans="2:14">
      <c r="B137" s="108" t="s">
        <v>214</v>
      </c>
      <c r="C137" s="85"/>
      <c r="D137" s="85"/>
      <c r="E137" s="85"/>
      <c r="F137" s="85"/>
      <c r="G137" s="85"/>
      <c r="H137" s="85"/>
      <c r="I137" s="94"/>
      <c r="J137" s="96"/>
      <c r="K137" s="94">
        <v>32406.240279999995</v>
      </c>
      <c r="L137" s="85"/>
      <c r="M137" s="95">
        <v>0.2163158868347505</v>
      </c>
      <c r="N137" s="95">
        <f>K137/'סכום נכסי הקרן'!$C$42</f>
        <v>1.8776535256440439E-2</v>
      </c>
    </row>
    <row r="138" spans="2:14">
      <c r="B138" s="109" t="s">
        <v>77</v>
      </c>
      <c r="C138" s="85"/>
      <c r="D138" s="85"/>
      <c r="E138" s="85"/>
      <c r="F138" s="85"/>
      <c r="G138" s="85"/>
      <c r="H138" s="85"/>
      <c r="I138" s="94"/>
      <c r="J138" s="96"/>
      <c r="K138" s="94">
        <v>14812.321669999999</v>
      </c>
      <c r="L138" s="85"/>
      <c r="M138" s="95">
        <v>9.8874181961340527E-2</v>
      </c>
      <c r="N138" s="95">
        <f>K138/'סכום נכסי הקרן'!$C$42</f>
        <v>8.5824235598888719E-3</v>
      </c>
    </row>
    <row r="139" spans="2:14">
      <c r="B139" s="110" t="s">
        <v>1142</v>
      </c>
      <c r="C139" s="87" t="s">
        <v>1143</v>
      </c>
      <c r="D139" s="100" t="s">
        <v>1144</v>
      </c>
      <c r="E139" s="100" t="s">
        <v>1145</v>
      </c>
      <c r="F139" s="87" t="s">
        <v>853</v>
      </c>
      <c r="G139" s="100" t="s">
        <v>173</v>
      </c>
      <c r="H139" s="100" t="s">
        <v>149</v>
      </c>
      <c r="I139" s="97">
        <v>3131</v>
      </c>
      <c r="J139" s="99">
        <v>6694</v>
      </c>
      <c r="K139" s="97">
        <v>787.63598999999999</v>
      </c>
      <c r="L139" s="98">
        <v>5.1824807586953207E-5</v>
      </c>
      <c r="M139" s="98">
        <v>5.2575731157856092E-3</v>
      </c>
      <c r="N139" s="98">
        <f>K139/'סכום נכסי הקרן'!$C$42</f>
        <v>4.5636503363840302E-4</v>
      </c>
    </row>
    <row r="140" spans="2:14">
      <c r="B140" s="110" t="s">
        <v>1146</v>
      </c>
      <c r="C140" s="87" t="s">
        <v>1147</v>
      </c>
      <c r="D140" s="100" t="s">
        <v>1148</v>
      </c>
      <c r="E140" s="100" t="s">
        <v>1145</v>
      </c>
      <c r="F140" s="87"/>
      <c r="G140" s="100" t="s">
        <v>1149</v>
      </c>
      <c r="H140" s="100" t="s">
        <v>149</v>
      </c>
      <c r="I140" s="97">
        <v>6276</v>
      </c>
      <c r="J140" s="99">
        <v>5785</v>
      </c>
      <c r="K140" s="97">
        <v>1369.0033999999998</v>
      </c>
      <c r="L140" s="98">
        <v>4.1742043945473157E-5</v>
      </c>
      <c r="M140" s="98">
        <v>9.1382765168705558E-3</v>
      </c>
      <c r="N140" s="98">
        <f>K140/'סכום נכסי הקרן'!$C$42</f>
        <v>7.9321576289586259E-4</v>
      </c>
    </row>
    <row r="141" spans="2:14">
      <c r="B141" s="110" t="s">
        <v>1150</v>
      </c>
      <c r="C141" s="87" t="s">
        <v>1151</v>
      </c>
      <c r="D141" s="100" t="s">
        <v>1144</v>
      </c>
      <c r="E141" s="100" t="s">
        <v>1145</v>
      </c>
      <c r="F141" s="87" t="s">
        <v>1152</v>
      </c>
      <c r="G141" s="100" t="s">
        <v>1153</v>
      </c>
      <c r="H141" s="100" t="s">
        <v>149</v>
      </c>
      <c r="I141" s="97">
        <v>4501</v>
      </c>
      <c r="J141" s="99">
        <v>3771</v>
      </c>
      <c r="K141" s="97">
        <v>637.85553000000004</v>
      </c>
      <c r="L141" s="98">
        <v>1.2790472816977315E-4</v>
      </c>
      <c r="M141" s="98">
        <v>4.2577689806723804E-3</v>
      </c>
      <c r="N141" s="98">
        <f>K141/'סכום נכסי הקרן'!$C$42</f>
        <v>3.6958057287972759E-4</v>
      </c>
    </row>
    <row r="142" spans="2:14">
      <c r="B142" s="110" t="s">
        <v>1154</v>
      </c>
      <c r="C142" s="87" t="s">
        <v>1155</v>
      </c>
      <c r="D142" s="100" t="s">
        <v>1144</v>
      </c>
      <c r="E142" s="100" t="s">
        <v>1145</v>
      </c>
      <c r="F142" s="87" t="s">
        <v>1156</v>
      </c>
      <c r="G142" s="100" t="s">
        <v>1149</v>
      </c>
      <c r="H142" s="100" t="s">
        <v>149</v>
      </c>
      <c r="I142" s="97">
        <v>9315</v>
      </c>
      <c r="J142" s="99">
        <v>7761</v>
      </c>
      <c r="K142" s="97">
        <v>2716.79781</v>
      </c>
      <c r="L142" s="98">
        <v>5.3258541379310919E-5</v>
      </c>
      <c r="M142" s="98">
        <v>1.8134980255131838E-2</v>
      </c>
      <c r="N142" s="98">
        <f>K142/'סכום נכסי הקרן'!$C$42</f>
        <v>1.5741428016124424E-3</v>
      </c>
    </row>
    <row r="143" spans="2:14">
      <c r="B143" s="110" t="s">
        <v>1157</v>
      </c>
      <c r="C143" s="87" t="s">
        <v>1158</v>
      </c>
      <c r="D143" s="100" t="s">
        <v>1144</v>
      </c>
      <c r="E143" s="100" t="s">
        <v>1145</v>
      </c>
      <c r="F143" s="87" t="s">
        <v>1159</v>
      </c>
      <c r="G143" s="100" t="s">
        <v>874</v>
      </c>
      <c r="H143" s="100" t="s">
        <v>149</v>
      </c>
      <c r="I143" s="97">
        <v>3029</v>
      </c>
      <c r="J143" s="99">
        <v>588</v>
      </c>
      <c r="K143" s="97">
        <v>66.931929999999994</v>
      </c>
      <c r="L143" s="98">
        <v>2.6458328656466337E-4</v>
      </c>
      <c r="M143" s="98">
        <v>4.4677937552808401E-4</v>
      </c>
      <c r="N143" s="98">
        <f>K143/'סכום נכסי הקרן'!$C$42</f>
        <v>3.8781103039658247E-5</v>
      </c>
    </row>
    <row r="144" spans="2:14">
      <c r="B144" s="110" t="s">
        <v>1160</v>
      </c>
      <c r="C144" s="87" t="s">
        <v>1161</v>
      </c>
      <c r="D144" s="100" t="s">
        <v>1148</v>
      </c>
      <c r="E144" s="100" t="s">
        <v>1145</v>
      </c>
      <c r="F144" s="87" t="s">
        <v>841</v>
      </c>
      <c r="G144" s="100" t="s">
        <v>387</v>
      </c>
      <c r="H144" s="100" t="s">
        <v>149</v>
      </c>
      <c r="I144" s="97">
        <v>32125</v>
      </c>
      <c r="J144" s="99">
        <v>390</v>
      </c>
      <c r="K144" s="97">
        <v>470.83042999999998</v>
      </c>
      <c r="L144" s="98">
        <v>2.5168641512926033E-5</v>
      </c>
      <c r="M144" s="98">
        <v>3.1428546210309381E-3</v>
      </c>
      <c r="N144" s="98">
        <f>K144/'סכום נכסי הקרן'!$C$42</f>
        <v>2.7280437632736123E-4</v>
      </c>
    </row>
    <row r="145" spans="2:14">
      <c r="B145" s="110" t="s">
        <v>1162</v>
      </c>
      <c r="C145" s="87" t="s">
        <v>1163</v>
      </c>
      <c r="D145" s="100" t="s">
        <v>1144</v>
      </c>
      <c r="E145" s="100" t="s">
        <v>1145</v>
      </c>
      <c r="F145" s="87" t="s">
        <v>1164</v>
      </c>
      <c r="G145" s="100" t="s">
        <v>371</v>
      </c>
      <c r="H145" s="100" t="s">
        <v>149</v>
      </c>
      <c r="I145" s="97">
        <v>12128</v>
      </c>
      <c r="J145" s="99">
        <v>2646</v>
      </c>
      <c r="K145" s="97">
        <v>1214.38093</v>
      </c>
      <c r="L145" s="98">
        <v>5.1661271085363773E-4</v>
      </c>
      <c r="M145" s="98">
        <v>8.106151332534622E-3</v>
      </c>
      <c r="N145" s="98">
        <f>K145/'סכום נכסי הקרן'!$C$42</f>
        <v>7.0362578780749354E-4</v>
      </c>
    </row>
    <row r="146" spans="2:14">
      <c r="B146" s="110" t="s">
        <v>1165</v>
      </c>
      <c r="C146" s="87" t="s">
        <v>1166</v>
      </c>
      <c r="D146" s="100" t="s">
        <v>1144</v>
      </c>
      <c r="E146" s="100" t="s">
        <v>1145</v>
      </c>
      <c r="F146" s="87" t="s">
        <v>1127</v>
      </c>
      <c r="G146" s="100" t="s">
        <v>874</v>
      </c>
      <c r="H146" s="100" t="s">
        <v>149</v>
      </c>
      <c r="I146" s="97">
        <v>3869</v>
      </c>
      <c r="J146" s="99">
        <v>513</v>
      </c>
      <c r="K146" s="97">
        <v>74.588669999999993</v>
      </c>
      <c r="L146" s="98">
        <v>1.0623651158067216E-4</v>
      </c>
      <c r="M146" s="98">
        <v>4.9788911516626428E-4</v>
      </c>
      <c r="N146" s="98">
        <f>K146/'סכום נכסי הקרן'!$C$42</f>
        <v>4.3217503168682958E-5</v>
      </c>
    </row>
    <row r="147" spans="2:14">
      <c r="B147" s="110" t="s">
        <v>1167</v>
      </c>
      <c r="C147" s="87" t="s">
        <v>1168</v>
      </c>
      <c r="D147" s="100" t="s">
        <v>1144</v>
      </c>
      <c r="E147" s="100" t="s">
        <v>1145</v>
      </c>
      <c r="F147" s="87" t="s">
        <v>1169</v>
      </c>
      <c r="G147" s="100" t="s">
        <v>32</v>
      </c>
      <c r="H147" s="100" t="s">
        <v>149</v>
      </c>
      <c r="I147" s="97">
        <v>5795</v>
      </c>
      <c r="J147" s="99">
        <v>938</v>
      </c>
      <c r="K147" s="97">
        <v>204.27398000000002</v>
      </c>
      <c r="L147" s="98">
        <v>1.9064772721590233E-4</v>
      </c>
      <c r="M147" s="98">
        <v>1.3635554991621539E-3</v>
      </c>
      <c r="N147" s="98">
        <f>K147/'סכום נכסי הקרן'!$C$42</f>
        <v>1.1835861100525698E-4</v>
      </c>
    </row>
    <row r="148" spans="2:14">
      <c r="B148" s="110" t="s">
        <v>1170</v>
      </c>
      <c r="C148" s="87" t="s">
        <v>1171</v>
      </c>
      <c r="D148" s="100" t="s">
        <v>1144</v>
      </c>
      <c r="E148" s="100" t="s">
        <v>1145</v>
      </c>
      <c r="F148" s="87" t="s">
        <v>1172</v>
      </c>
      <c r="G148" s="100" t="s">
        <v>1173</v>
      </c>
      <c r="H148" s="100" t="s">
        <v>149</v>
      </c>
      <c r="I148" s="97">
        <v>14226</v>
      </c>
      <c r="J148" s="99">
        <v>770</v>
      </c>
      <c r="K148" s="97">
        <v>411.65206999999998</v>
      </c>
      <c r="L148" s="98">
        <v>6.5106657574495546E-4</v>
      </c>
      <c r="M148" s="98">
        <v>2.7478313380391562E-3</v>
      </c>
      <c r="N148" s="98">
        <f>K148/'סכום נכסי הקרן'!$C$42</f>
        <v>2.3851577779332838E-4</v>
      </c>
    </row>
    <row r="149" spans="2:14">
      <c r="B149" s="110" t="s">
        <v>1174</v>
      </c>
      <c r="C149" s="87" t="s">
        <v>1175</v>
      </c>
      <c r="D149" s="100" t="s">
        <v>1144</v>
      </c>
      <c r="E149" s="100" t="s">
        <v>1145</v>
      </c>
      <c r="F149" s="87" t="s">
        <v>1176</v>
      </c>
      <c r="G149" s="100" t="s">
        <v>916</v>
      </c>
      <c r="H149" s="100" t="s">
        <v>149</v>
      </c>
      <c r="I149" s="97">
        <v>11914</v>
      </c>
      <c r="J149" s="99">
        <v>4325</v>
      </c>
      <c r="K149" s="97">
        <v>1936.4241200000001</v>
      </c>
      <c r="L149" s="98">
        <v>2.4767037779336752E-4</v>
      </c>
      <c r="M149" s="98">
        <v>1.2925883940461897E-2</v>
      </c>
      <c r="N149" s="98">
        <f>K149/'סכום נכסי הקרן'!$C$42</f>
        <v>1.1219856251896451E-3</v>
      </c>
    </row>
    <row r="150" spans="2:14">
      <c r="B150" s="110" t="s">
        <v>1177</v>
      </c>
      <c r="C150" s="87" t="s">
        <v>1178</v>
      </c>
      <c r="D150" s="100" t="s">
        <v>1148</v>
      </c>
      <c r="E150" s="100" t="s">
        <v>1145</v>
      </c>
      <c r="F150" s="87" t="s">
        <v>818</v>
      </c>
      <c r="G150" s="100" t="s">
        <v>819</v>
      </c>
      <c r="H150" s="100" t="s">
        <v>149</v>
      </c>
      <c r="I150" s="97">
        <v>16880</v>
      </c>
      <c r="J150" s="99">
        <v>4841</v>
      </c>
      <c r="K150" s="97">
        <v>3070.8902899999998</v>
      </c>
      <c r="L150" s="98">
        <v>3.4052945915711251E-4</v>
      </c>
      <c r="M150" s="98">
        <v>2.049859381137608E-2</v>
      </c>
      <c r="N150" s="98">
        <f>K150/'סכום נכסי הקרן'!$C$42</f>
        <v>1.7793079141745353E-3</v>
      </c>
    </row>
    <row r="151" spans="2:14">
      <c r="B151" s="110" t="s">
        <v>1179</v>
      </c>
      <c r="C151" s="87" t="s">
        <v>1180</v>
      </c>
      <c r="D151" s="100" t="s">
        <v>1144</v>
      </c>
      <c r="E151" s="100" t="s">
        <v>1145</v>
      </c>
      <c r="F151" s="87" t="s">
        <v>1181</v>
      </c>
      <c r="G151" s="100" t="s">
        <v>1173</v>
      </c>
      <c r="H151" s="100" t="s">
        <v>149</v>
      </c>
      <c r="I151" s="97">
        <v>2751</v>
      </c>
      <c r="J151" s="99">
        <v>716</v>
      </c>
      <c r="K151" s="97">
        <v>74.021929999999998</v>
      </c>
      <c r="L151" s="98">
        <v>7.9254563439446382E-5</v>
      </c>
      <c r="M151" s="98">
        <v>4.9410605163758984E-4</v>
      </c>
      <c r="N151" s="98">
        <f>K151/'סכום נכסי הקרן'!$C$42</f>
        <v>4.2889127723111678E-5</v>
      </c>
    </row>
    <row r="152" spans="2:14">
      <c r="B152" s="110" t="s">
        <v>1182</v>
      </c>
      <c r="C152" s="87" t="s">
        <v>1183</v>
      </c>
      <c r="D152" s="100" t="s">
        <v>1144</v>
      </c>
      <c r="E152" s="100" t="s">
        <v>1145</v>
      </c>
      <c r="F152" s="87" t="s">
        <v>1184</v>
      </c>
      <c r="G152" s="100" t="s">
        <v>848</v>
      </c>
      <c r="H152" s="100" t="s">
        <v>149</v>
      </c>
      <c r="I152" s="97">
        <v>4882</v>
      </c>
      <c r="J152" s="99">
        <v>522</v>
      </c>
      <c r="K152" s="97">
        <v>95.769019999999998</v>
      </c>
      <c r="L152" s="98">
        <v>1.8184238593301272E-4</v>
      </c>
      <c r="M152" s="98">
        <v>6.3927071803452544E-4</v>
      </c>
      <c r="N152" s="98">
        <f>K152/'סכום נכסי הקרן'!$C$42</f>
        <v>5.5489633014124825E-5</v>
      </c>
    </row>
    <row r="153" spans="2:14">
      <c r="B153" s="110" t="s">
        <v>1185</v>
      </c>
      <c r="C153" s="87" t="s">
        <v>1186</v>
      </c>
      <c r="D153" s="100" t="s">
        <v>1144</v>
      </c>
      <c r="E153" s="100" t="s">
        <v>1145</v>
      </c>
      <c r="F153" s="87" t="s">
        <v>1187</v>
      </c>
      <c r="G153" s="100" t="s">
        <v>1149</v>
      </c>
      <c r="H153" s="100" t="s">
        <v>149</v>
      </c>
      <c r="I153" s="97">
        <v>11889</v>
      </c>
      <c r="J153" s="99">
        <v>3763</v>
      </c>
      <c r="K153" s="97">
        <v>1681.26557</v>
      </c>
      <c r="L153" s="98">
        <v>1.8829936656561896E-4</v>
      </c>
      <c r="M153" s="98">
        <v>1.1222667289908842E-2</v>
      </c>
      <c r="N153" s="98">
        <f>K153/'סכום נכסי הקרן'!$C$42</f>
        <v>9.7414392961923794E-4</v>
      </c>
    </row>
    <row r="154" spans="2:14">
      <c r="B154" s="111"/>
      <c r="C154" s="87"/>
      <c r="D154" s="87"/>
      <c r="E154" s="87"/>
      <c r="F154" s="87"/>
      <c r="G154" s="87"/>
      <c r="H154" s="87"/>
      <c r="I154" s="97"/>
      <c r="J154" s="99"/>
      <c r="K154" s="87"/>
      <c r="L154" s="87"/>
      <c r="M154" s="98"/>
      <c r="N154" s="87"/>
    </row>
    <row r="155" spans="2:14">
      <c r="B155" s="109" t="s">
        <v>76</v>
      </c>
      <c r="C155" s="85"/>
      <c r="D155" s="85"/>
      <c r="E155" s="85"/>
      <c r="F155" s="85"/>
      <c r="G155" s="85"/>
      <c r="H155" s="85"/>
      <c r="I155" s="94"/>
      <c r="J155" s="96"/>
      <c r="K155" s="94">
        <v>17593.918610000001</v>
      </c>
      <c r="L155" s="85"/>
      <c r="M155" s="95">
        <v>0.11744170487341</v>
      </c>
      <c r="N155" s="95">
        <f>K155/'סכום נכסי הקרן'!$C$42</f>
        <v>1.0194111696551569E-2</v>
      </c>
    </row>
    <row r="156" spans="2:14">
      <c r="B156" s="110" t="s">
        <v>1188</v>
      </c>
      <c r="C156" s="87" t="s">
        <v>1189</v>
      </c>
      <c r="D156" s="100" t="s">
        <v>32</v>
      </c>
      <c r="E156" s="100" t="s">
        <v>1145</v>
      </c>
      <c r="F156" s="87"/>
      <c r="G156" s="100" t="s">
        <v>1190</v>
      </c>
      <c r="H156" s="100" t="s">
        <v>151</v>
      </c>
      <c r="I156" s="97">
        <v>470</v>
      </c>
      <c r="J156" s="99">
        <v>15441</v>
      </c>
      <c r="K156" s="97">
        <v>305.02305999999999</v>
      </c>
      <c r="L156" s="98">
        <v>2.2464801074234283E-6</v>
      </c>
      <c r="M156" s="98">
        <v>2.0360687682017434E-3</v>
      </c>
      <c r="N156" s="98">
        <f>K156/'סכום נכסי הקרן'!$C$42</f>
        <v>1.7673374605112777E-4</v>
      </c>
    </row>
    <row r="157" spans="2:14">
      <c r="B157" s="110" t="s">
        <v>1191</v>
      </c>
      <c r="C157" s="87" t="s">
        <v>1192</v>
      </c>
      <c r="D157" s="100" t="s">
        <v>1144</v>
      </c>
      <c r="E157" s="100" t="s">
        <v>1145</v>
      </c>
      <c r="F157" s="87"/>
      <c r="G157" s="100" t="s">
        <v>1149</v>
      </c>
      <c r="H157" s="100" t="s">
        <v>149</v>
      </c>
      <c r="I157" s="97">
        <v>161</v>
      </c>
      <c r="J157" s="99">
        <v>77729</v>
      </c>
      <c r="K157" s="97">
        <v>470.28998999999999</v>
      </c>
      <c r="L157" s="98">
        <v>4.685624513306219E-7</v>
      </c>
      <c r="M157" s="98">
        <v>3.1392471134376208E-3</v>
      </c>
      <c r="N157" s="98">
        <f>K157/'סכום נכסי הקרן'!$C$42</f>
        <v>2.7249123939366231E-4</v>
      </c>
    </row>
    <row r="158" spans="2:14">
      <c r="B158" s="110" t="s">
        <v>1193</v>
      </c>
      <c r="C158" s="87" t="s">
        <v>1194</v>
      </c>
      <c r="D158" s="100" t="s">
        <v>1148</v>
      </c>
      <c r="E158" s="100" t="s">
        <v>1145</v>
      </c>
      <c r="F158" s="87"/>
      <c r="G158" s="100" t="s">
        <v>1195</v>
      </c>
      <c r="H158" s="100" t="s">
        <v>149</v>
      </c>
      <c r="I158" s="97">
        <v>1270</v>
      </c>
      <c r="J158" s="99">
        <v>6404</v>
      </c>
      <c r="K158" s="97">
        <v>305.64114000000001</v>
      </c>
      <c r="L158" s="98">
        <v>1.3747848680889265E-6</v>
      </c>
      <c r="M158" s="98">
        <v>2.0401945329365481E-3</v>
      </c>
      <c r="N158" s="98">
        <f>K158/'סכום נכסי הקרן'!$C$42</f>
        <v>1.7709186846246049E-4</v>
      </c>
    </row>
    <row r="159" spans="2:14">
      <c r="B159" s="110" t="s">
        <v>1196</v>
      </c>
      <c r="C159" s="87" t="s">
        <v>1197</v>
      </c>
      <c r="D159" s="100" t="s">
        <v>32</v>
      </c>
      <c r="E159" s="100" t="s">
        <v>1145</v>
      </c>
      <c r="F159" s="87"/>
      <c r="G159" s="100" t="s">
        <v>1198</v>
      </c>
      <c r="H159" s="100" t="s">
        <v>151</v>
      </c>
      <c r="I159" s="97">
        <v>444</v>
      </c>
      <c r="J159" s="99">
        <v>11660</v>
      </c>
      <c r="K159" s="97">
        <v>217.59098999999998</v>
      </c>
      <c r="L159" s="98">
        <v>2.760778271751757E-7</v>
      </c>
      <c r="M159" s="98">
        <v>1.4524482804057432E-3</v>
      </c>
      <c r="N159" s="98">
        <f>K159/'סכום נכסי הקרן'!$C$42</f>
        <v>1.2607463438886712E-4</v>
      </c>
    </row>
    <row r="160" spans="2:14">
      <c r="B160" s="110" t="s">
        <v>1199</v>
      </c>
      <c r="C160" s="87" t="s">
        <v>1200</v>
      </c>
      <c r="D160" s="100" t="s">
        <v>140</v>
      </c>
      <c r="E160" s="100" t="s">
        <v>1145</v>
      </c>
      <c r="F160" s="87"/>
      <c r="G160" s="100" t="s">
        <v>1201</v>
      </c>
      <c r="H160" s="100" t="s">
        <v>152</v>
      </c>
      <c r="I160" s="97">
        <v>470</v>
      </c>
      <c r="J160" s="99">
        <v>4849</v>
      </c>
      <c r="K160" s="97">
        <v>111.02750999999999</v>
      </c>
      <c r="L160" s="98">
        <v>5.6334736883337494E-6</v>
      </c>
      <c r="M160" s="98">
        <v>7.4112313187798564E-4</v>
      </c>
      <c r="N160" s="98">
        <f>K160/'סכום נכסי הקרן'!$C$42</f>
        <v>6.4330571455905819E-5</v>
      </c>
    </row>
    <row r="161" spans="2:14">
      <c r="B161" s="110" t="s">
        <v>1202</v>
      </c>
      <c r="C161" s="87" t="s">
        <v>1203</v>
      </c>
      <c r="D161" s="100" t="s">
        <v>140</v>
      </c>
      <c r="E161" s="100" t="s">
        <v>1145</v>
      </c>
      <c r="F161" s="87"/>
      <c r="G161" s="100" t="s">
        <v>848</v>
      </c>
      <c r="H161" s="100" t="s">
        <v>152</v>
      </c>
      <c r="I161" s="97">
        <v>860</v>
      </c>
      <c r="J161" s="99">
        <v>5004</v>
      </c>
      <c r="K161" s="97">
        <v>209.65067999999999</v>
      </c>
      <c r="L161" s="98">
        <v>6.7985060523269299E-7</v>
      </c>
      <c r="M161" s="98">
        <v>1.3994456739771016E-3</v>
      </c>
      <c r="N161" s="98">
        <f>K161/'סכום נכסי הקרן'!$C$42</f>
        <v>1.2147393065483722E-4</v>
      </c>
    </row>
    <row r="162" spans="2:14">
      <c r="B162" s="110" t="s">
        <v>1204</v>
      </c>
      <c r="C162" s="87" t="s">
        <v>1205</v>
      </c>
      <c r="D162" s="100" t="s">
        <v>32</v>
      </c>
      <c r="E162" s="100" t="s">
        <v>1145</v>
      </c>
      <c r="F162" s="87"/>
      <c r="G162" s="100" t="s">
        <v>1206</v>
      </c>
      <c r="H162" s="100" t="s">
        <v>151</v>
      </c>
      <c r="I162" s="97">
        <v>750</v>
      </c>
      <c r="J162" s="99">
        <v>4558</v>
      </c>
      <c r="K162" s="97">
        <v>143.67956000000001</v>
      </c>
      <c r="L162" s="98">
        <v>6.9511825217316442E-6</v>
      </c>
      <c r="M162" s="98">
        <v>9.5907983070187713E-4</v>
      </c>
      <c r="N162" s="98">
        <f>K162/'סכום נכסי הקרן'!$C$42</f>
        <v>8.3249531592063163E-5</v>
      </c>
    </row>
    <row r="163" spans="2:14">
      <c r="B163" s="110" t="s">
        <v>1207</v>
      </c>
      <c r="C163" s="87" t="s">
        <v>1208</v>
      </c>
      <c r="D163" s="100" t="s">
        <v>140</v>
      </c>
      <c r="E163" s="100" t="s">
        <v>1145</v>
      </c>
      <c r="F163" s="87"/>
      <c r="G163" s="100" t="s">
        <v>1209</v>
      </c>
      <c r="H163" s="100" t="s">
        <v>152</v>
      </c>
      <c r="I163" s="97">
        <v>7980</v>
      </c>
      <c r="J163" s="99">
        <v>524</v>
      </c>
      <c r="K163" s="97">
        <v>203.71111999999999</v>
      </c>
      <c r="L163" s="98">
        <v>2.513403082570203E-6</v>
      </c>
      <c r="M163" s="98">
        <v>1.3597983351402924E-3</v>
      </c>
      <c r="N163" s="98">
        <f>K163/'סכום נכסי הקרן'!$C$42</f>
        <v>1.1803248367474516E-4</v>
      </c>
    </row>
    <row r="164" spans="2:14">
      <c r="B164" s="110" t="s">
        <v>1210</v>
      </c>
      <c r="C164" s="87" t="s">
        <v>1211</v>
      </c>
      <c r="D164" s="100" t="s">
        <v>1148</v>
      </c>
      <c r="E164" s="100" t="s">
        <v>1145</v>
      </c>
      <c r="F164" s="87"/>
      <c r="G164" s="100" t="s">
        <v>1212</v>
      </c>
      <c r="H164" s="100" t="s">
        <v>149</v>
      </c>
      <c r="I164" s="97">
        <v>10160</v>
      </c>
      <c r="J164" s="99">
        <v>1565</v>
      </c>
      <c r="K164" s="97">
        <v>597.53704000000005</v>
      </c>
      <c r="L164" s="98">
        <v>9.9561002623546181E-7</v>
      </c>
      <c r="M164" s="98">
        <v>3.9886377934432761E-3</v>
      </c>
      <c r="N164" s="98">
        <f>K164/'סכום נכסי הקרן'!$C$42</f>
        <v>3.4621959232689683E-4</v>
      </c>
    </row>
    <row r="165" spans="2:14">
      <c r="B165" s="110" t="s">
        <v>1213</v>
      </c>
      <c r="C165" s="87" t="s">
        <v>1214</v>
      </c>
      <c r="D165" s="100" t="s">
        <v>1148</v>
      </c>
      <c r="E165" s="100" t="s">
        <v>1145</v>
      </c>
      <c r="F165" s="87"/>
      <c r="G165" s="100" t="s">
        <v>1195</v>
      </c>
      <c r="H165" s="100" t="s">
        <v>149</v>
      </c>
      <c r="I165" s="97">
        <v>120</v>
      </c>
      <c r="J165" s="99">
        <v>36246</v>
      </c>
      <c r="K165" s="97">
        <v>163.45496</v>
      </c>
      <c r="L165" s="98">
        <v>7.3808055263535353E-7</v>
      </c>
      <c r="M165" s="98">
        <v>1.0910832088028533E-3</v>
      </c>
      <c r="N165" s="98">
        <f>K165/'סכום נכסי הקרן'!$C$42</f>
        <v>9.4707617815640728E-5</v>
      </c>
    </row>
    <row r="166" spans="2:14">
      <c r="B166" s="110" t="s">
        <v>1215</v>
      </c>
      <c r="C166" s="87" t="s">
        <v>1216</v>
      </c>
      <c r="D166" s="100" t="s">
        <v>32</v>
      </c>
      <c r="E166" s="100" t="s">
        <v>1145</v>
      </c>
      <c r="F166" s="87"/>
      <c r="G166" s="100" t="s">
        <v>1212</v>
      </c>
      <c r="H166" s="100" t="s">
        <v>151</v>
      </c>
      <c r="I166" s="97">
        <v>689</v>
      </c>
      <c r="J166" s="99">
        <v>4577</v>
      </c>
      <c r="K166" s="97">
        <v>132.54382999999999</v>
      </c>
      <c r="L166" s="98">
        <v>5.5276301968930888E-7</v>
      </c>
      <c r="M166" s="98">
        <v>8.8474737838129761E-4</v>
      </c>
      <c r="N166" s="98">
        <f>K166/'סכום נכסי הקרן'!$C$42</f>
        <v>7.679736604787798E-5</v>
      </c>
    </row>
    <row r="167" spans="2:14">
      <c r="B167" s="110" t="s">
        <v>1217</v>
      </c>
      <c r="C167" s="87" t="s">
        <v>1218</v>
      </c>
      <c r="D167" s="100" t="s">
        <v>1144</v>
      </c>
      <c r="E167" s="100" t="s">
        <v>1145</v>
      </c>
      <c r="F167" s="87"/>
      <c r="G167" s="100" t="s">
        <v>1219</v>
      </c>
      <c r="H167" s="100" t="s">
        <v>149</v>
      </c>
      <c r="I167" s="97">
        <v>2510</v>
      </c>
      <c r="J167" s="99">
        <v>3172</v>
      </c>
      <c r="K167" s="97">
        <v>299.20143000000002</v>
      </c>
      <c r="L167" s="98">
        <v>5.0056300045709197E-7</v>
      </c>
      <c r="M167" s="98">
        <v>1.9972086275191789E-3</v>
      </c>
      <c r="N167" s="98">
        <f>K167/'סכום נכסי הקרן'!$C$42</f>
        <v>1.7336062902180015E-4</v>
      </c>
    </row>
    <row r="168" spans="2:14">
      <c r="B168" s="110" t="s">
        <v>1220</v>
      </c>
      <c r="C168" s="87" t="s">
        <v>1221</v>
      </c>
      <c r="D168" s="100" t="s">
        <v>1148</v>
      </c>
      <c r="E168" s="100" t="s">
        <v>1145</v>
      </c>
      <c r="F168" s="87"/>
      <c r="G168" s="100" t="s">
        <v>1212</v>
      </c>
      <c r="H168" s="100" t="s">
        <v>149</v>
      </c>
      <c r="I168" s="97">
        <v>2580</v>
      </c>
      <c r="J168" s="99">
        <v>4723</v>
      </c>
      <c r="K168" s="97">
        <v>457.92508000000004</v>
      </c>
      <c r="L168" s="98">
        <v>8.8800958714975612E-7</v>
      </c>
      <c r="M168" s="98">
        <v>3.0567097240591741E-3</v>
      </c>
      <c r="N168" s="98">
        <f>K168/'סכום נכסי הקרן'!$C$42</f>
        <v>2.6532687331627447E-4</v>
      </c>
    </row>
    <row r="169" spans="2:14">
      <c r="B169" s="110" t="s">
        <v>1222</v>
      </c>
      <c r="C169" s="87" t="s">
        <v>1223</v>
      </c>
      <c r="D169" s="100" t="s">
        <v>1144</v>
      </c>
      <c r="E169" s="100" t="s">
        <v>1145</v>
      </c>
      <c r="F169" s="87"/>
      <c r="G169" s="100" t="s">
        <v>1149</v>
      </c>
      <c r="H169" s="100" t="s">
        <v>149</v>
      </c>
      <c r="I169" s="97">
        <v>650</v>
      </c>
      <c r="J169" s="99">
        <v>4771</v>
      </c>
      <c r="K169" s="97">
        <v>116.54121000000001</v>
      </c>
      <c r="L169" s="98">
        <v>1.070941046112349E-6</v>
      </c>
      <c r="M169" s="98">
        <v>7.7792779958813841E-4</v>
      </c>
      <c r="N169" s="98">
        <f>K169/'סכום נכסי הקרן'!$C$42</f>
        <v>6.7525270425885679E-5</v>
      </c>
    </row>
    <row r="170" spans="2:14">
      <c r="B170" s="110" t="s">
        <v>1224</v>
      </c>
      <c r="C170" s="87" t="s">
        <v>1225</v>
      </c>
      <c r="D170" s="100" t="s">
        <v>32</v>
      </c>
      <c r="E170" s="100" t="s">
        <v>1145</v>
      </c>
      <c r="F170" s="87"/>
      <c r="G170" s="100" t="s">
        <v>1209</v>
      </c>
      <c r="H170" s="100" t="s">
        <v>151</v>
      </c>
      <c r="I170" s="97">
        <v>1320</v>
      </c>
      <c r="J170" s="99">
        <v>3847</v>
      </c>
      <c r="K170" s="97">
        <v>213.43001999999998</v>
      </c>
      <c r="L170" s="98">
        <v>2.3786014740535711E-6</v>
      </c>
      <c r="M170" s="98">
        <v>1.4246732621417983E-3</v>
      </c>
      <c r="N170" s="98">
        <f>K170/'סכום נכסי הקרן'!$C$42</f>
        <v>1.2366372219322407E-4</v>
      </c>
    </row>
    <row r="171" spans="2:14">
      <c r="B171" s="110" t="s">
        <v>1226</v>
      </c>
      <c r="C171" s="87" t="s">
        <v>1227</v>
      </c>
      <c r="D171" s="100" t="s">
        <v>32</v>
      </c>
      <c r="E171" s="100" t="s">
        <v>1145</v>
      </c>
      <c r="F171" s="87"/>
      <c r="G171" s="100" t="s">
        <v>1198</v>
      </c>
      <c r="H171" s="100" t="s">
        <v>151</v>
      </c>
      <c r="I171" s="97">
        <v>540</v>
      </c>
      <c r="J171" s="99">
        <v>6605</v>
      </c>
      <c r="K171" s="97">
        <v>149.9084</v>
      </c>
      <c r="L171" s="98">
        <v>8.2330627603324935E-7</v>
      </c>
      <c r="M171" s="98">
        <v>1.0006581513249989E-3</v>
      </c>
      <c r="N171" s="98">
        <f>K171/'סכום נכסי הקרן'!$C$42</f>
        <v>8.6858590614528896E-5</v>
      </c>
    </row>
    <row r="172" spans="2:14">
      <c r="B172" s="110" t="s">
        <v>1228</v>
      </c>
      <c r="C172" s="87" t="s">
        <v>1229</v>
      </c>
      <c r="D172" s="100" t="s">
        <v>1148</v>
      </c>
      <c r="E172" s="100" t="s">
        <v>1145</v>
      </c>
      <c r="F172" s="87"/>
      <c r="G172" s="100" t="s">
        <v>1230</v>
      </c>
      <c r="H172" s="100" t="s">
        <v>149</v>
      </c>
      <c r="I172" s="97">
        <v>1150</v>
      </c>
      <c r="J172" s="99">
        <v>7132</v>
      </c>
      <c r="K172" s="97">
        <v>308.22363999999999</v>
      </c>
      <c r="L172" s="98">
        <v>4.2160875223987895E-6</v>
      </c>
      <c r="M172" s="98">
        <v>2.0574330577676899E-3</v>
      </c>
      <c r="N172" s="98">
        <f>K172/'סכום נכסי הקרן'!$C$42</f>
        <v>1.7858819762254773E-4</v>
      </c>
    </row>
    <row r="173" spans="2:14">
      <c r="B173" s="110" t="s">
        <v>1231</v>
      </c>
      <c r="C173" s="87" t="s">
        <v>1232</v>
      </c>
      <c r="D173" s="100" t="s">
        <v>1148</v>
      </c>
      <c r="E173" s="100" t="s">
        <v>1145</v>
      </c>
      <c r="F173" s="87"/>
      <c r="G173" s="100" t="s">
        <v>1233</v>
      </c>
      <c r="H173" s="100" t="s">
        <v>149</v>
      </c>
      <c r="I173" s="97">
        <v>2050</v>
      </c>
      <c r="J173" s="99">
        <v>3936</v>
      </c>
      <c r="K173" s="97">
        <v>303.22550000000001</v>
      </c>
      <c r="L173" s="98">
        <v>2.737320046543841E-6</v>
      </c>
      <c r="M173" s="98">
        <v>2.0240698204009814E-3</v>
      </c>
      <c r="N173" s="98">
        <f>K173/'סכום נכסי הקרן'!$C$42</f>
        <v>1.7569221983815338E-4</v>
      </c>
    </row>
    <row r="174" spans="2:14">
      <c r="B174" s="110" t="s">
        <v>1234</v>
      </c>
      <c r="C174" s="87" t="s">
        <v>1235</v>
      </c>
      <c r="D174" s="100" t="s">
        <v>140</v>
      </c>
      <c r="E174" s="100" t="s">
        <v>1145</v>
      </c>
      <c r="F174" s="87"/>
      <c r="G174" s="100" t="s">
        <v>1233</v>
      </c>
      <c r="H174" s="100" t="s">
        <v>152</v>
      </c>
      <c r="I174" s="97">
        <v>2610</v>
      </c>
      <c r="J174" s="99">
        <v>1007</v>
      </c>
      <c r="K174" s="97">
        <v>128.04142999999999</v>
      </c>
      <c r="L174" s="98">
        <v>6.5708624349844318E-6</v>
      </c>
      <c r="M174" s="98">
        <v>8.5469327026910604E-4</v>
      </c>
      <c r="N174" s="98">
        <f>K174/'סכום נכסי הקרן'!$C$42</f>
        <v>7.4188625521110605E-5</v>
      </c>
    </row>
    <row r="175" spans="2:14">
      <c r="B175" s="110" t="s">
        <v>1236</v>
      </c>
      <c r="C175" s="87" t="s">
        <v>1237</v>
      </c>
      <c r="D175" s="100" t="s">
        <v>32</v>
      </c>
      <c r="E175" s="100" t="s">
        <v>1145</v>
      </c>
      <c r="F175" s="87"/>
      <c r="G175" s="100" t="s">
        <v>1209</v>
      </c>
      <c r="H175" s="100" t="s">
        <v>151</v>
      </c>
      <c r="I175" s="97">
        <v>520</v>
      </c>
      <c r="J175" s="99">
        <v>6916</v>
      </c>
      <c r="K175" s="97">
        <v>151.15332999999998</v>
      </c>
      <c r="L175" s="98">
        <v>5.3016720199110414E-6</v>
      </c>
      <c r="M175" s="98">
        <v>1.0089682216901619E-3</v>
      </c>
      <c r="N175" s="98">
        <f>K175/'סכום נכסי הקרן'!$C$42</f>
        <v>8.7579916872522061E-5</v>
      </c>
    </row>
    <row r="176" spans="2:14">
      <c r="B176" s="110" t="s">
        <v>1238</v>
      </c>
      <c r="C176" s="87" t="s">
        <v>1239</v>
      </c>
      <c r="D176" s="100" t="s">
        <v>1144</v>
      </c>
      <c r="E176" s="100" t="s">
        <v>1145</v>
      </c>
      <c r="F176" s="87"/>
      <c r="G176" s="100" t="s">
        <v>1201</v>
      </c>
      <c r="H176" s="100" t="s">
        <v>149</v>
      </c>
      <c r="I176" s="97">
        <v>430</v>
      </c>
      <c r="J176" s="99">
        <v>11672</v>
      </c>
      <c r="K176" s="97">
        <v>188.61251000000001</v>
      </c>
      <c r="L176" s="98">
        <v>3.1367379423738784E-6</v>
      </c>
      <c r="M176" s="98">
        <v>1.259013141180667E-3</v>
      </c>
      <c r="N176" s="98">
        <f>K176/'סכום נכסי הקרן'!$C$42</f>
        <v>1.092841814792816E-4</v>
      </c>
    </row>
    <row r="177" spans="2:14">
      <c r="B177" s="110" t="s">
        <v>1240</v>
      </c>
      <c r="C177" s="87" t="s">
        <v>1241</v>
      </c>
      <c r="D177" s="100" t="s">
        <v>1144</v>
      </c>
      <c r="E177" s="100" t="s">
        <v>1145</v>
      </c>
      <c r="F177" s="87"/>
      <c r="G177" s="100" t="s">
        <v>1219</v>
      </c>
      <c r="H177" s="100" t="s">
        <v>149</v>
      </c>
      <c r="I177" s="97">
        <v>2150</v>
      </c>
      <c r="J177" s="99">
        <v>12827</v>
      </c>
      <c r="K177" s="97">
        <v>1036.38312</v>
      </c>
      <c r="L177" s="98">
        <v>9.2554377878488779E-7</v>
      </c>
      <c r="M177" s="98">
        <v>6.9179927003665872E-3</v>
      </c>
      <c r="N177" s="98">
        <f>K177/'סכום נכסי הקרן'!$C$42</f>
        <v>6.0049188130810666E-4</v>
      </c>
    </row>
    <row r="178" spans="2:14">
      <c r="B178" s="110" t="s">
        <v>1242</v>
      </c>
      <c r="C178" s="87" t="s">
        <v>1243</v>
      </c>
      <c r="D178" s="100" t="s">
        <v>32</v>
      </c>
      <c r="E178" s="100" t="s">
        <v>1145</v>
      </c>
      <c r="F178" s="87"/>
      <c r="G178" s="100" t="s">
        <v>711</v>
      </c>
      <c r="H178" s="100" t="s">
        <v>151</v>
      </c>
      <c r="I178" s="97">
        <v>420</v>
      </c>
      <c r="J178" s="99">
        <v>8296</v>
      </c>
      <c r="K178" s="97">
        <v>146.44596999999999</v>
      </c>
      <c r="L178" s="98">
        <v>6.1449506962075514E-6</v>
      </c>
      <c r="M178" s="98">
        <v>9.7754597880569906E-4</v>
      </c>
      <c r="N178" s="98">
        <f>K178/'סכום נכסי הקרן'!$C$42</f>
        <v>8.4852420247148123E-5</v>
      </c>
    </row>
    <row r="179" spans="2:14">
      <c r="B179" s="110" t="s">
        <v>1244</v>
      </c>
      <c r="C179" s="87" t="s">
        <v>1245</v>
      </c>
      <c r="D179" s="100" t="s">
        <v>1144</v>
      </c>
      <c r="E179" s="100" t="s">
        <v>1145</v>
      </c>
      <c r="F179" s="87"/>
      <c r="G179" s="100" t="s">
        <v>1173</v>
      </c>
      <c r="H179" s="100" t="s">
        <v>149</v>
      </c>
      <c r="I179" s="97">
        <v>1333</v>
      </c>
      <c r="J179" s="99">
        <v>7912</v>
      </c>
      <c r="K179" s="97">
        <v>396.34484000000003</v>
      </c>
      <c r="L179" s="98">
        <v>1.0101098209204941E-6</v>
      </c>
      <c r="M179" s="98">
        <v>2.6456535783291831E-3</v>
      </c>
      <c r="N179" s="98">
        <f>K179/'סכום נכסי הקרן'!$C$42</f>
        <v>2.2964659885464029E-4</v>
      </c>
    </row>
    <row r="180" spans="2:14">
      <c r="B180" s="110" t="s">
        <v>1246</v>
      </c>
      <c r="C180" s="87" t="s">
        <v>1247</v>
      </c>
      <c r="D180" s="100" t="s">
        <v>1148</v>
      </c>
      <c r="E180" s="100" t="s">
        <v>1145</v>
      </c>
      <c r="F180" s="87"/>
      <c r="G180" s="100" t="s">
        <v>1195</v>
      </c>
      <c r="H180" s="100" t="s">
        <v>149</v>
      </c>
      <c r="I180" s="97">
        <v>730</v>
      </c>
      <c r="J180" s="99">
        <v>16127</v>
      </c>
      <c r="K180" s="97">
        <v>442.41843999999998</v>
      </c>
      <c r="L180" s="98">
        <v>1.800416905031794E-6</v>
      </c>
      <c r="M180" s="98">
        <v>2.9532008765518806E-3</v>
      </c>
      <c r="N180" s="98">
        <f>K180/'סכום נכסי הקרן'!$C$42</f>
        <v>2.5634215401057253E-4</v>
      </c>
    </row>
    <row r="181" spans="2:14">
      <c r="B181" s="110" t="s">
        <v>1248</v>
      </c>
      <c r="C181" s="87" t="s">
        <v>1249</v>
      </c>
      <c r="D181" s="100" t="s">
        <v>1250</v>
      </c>
      <c r="E181" s="100" t="s">
        <v>1145</v>
      </c>
      <c r="F181" s="87"/>
      <c r="G181" s="100" t="s">
        <v>171</v>
      </c>
      <c r="H181" s="100" t="s">
        <v>151</v>
      </c>
      <c r="I181" s="97">
        <v>1700</v>
      </c>
      <c r="J181" s="99">
        <v>3300</v>
      </c>
      <c r="K181" s="97">
        <v>235.78829999999999</v>
      </c>
      <c r="L181" s="98">
        <v>5.4545711231154462E-7</v>
      </c>
      <c r="M181" s="98">
        <v>1.5739177016235531E-3</v>
      </c>
      <c r="N181" s="98">
        <f>K181/'סכום נכסי הקרן'!$C$42</f>
        <v>1.3661835775310606E-4</v>
      </c>
    </row>
    <row r="182" spans="2:14">
      <c r="B182" s="110" t="s">
        <v>1251</v>
      </c>
      <c r="C182" s="87" t="s">
        <v>1252</v>
      </c>
      <c r="D182" s="100" t="s">
        <v>141</v>
      </c>
      <c r="E182" s="100" t="s">
        <v>1145</v>
      </c>
      <c r="F182" s="87"/>
      <c r="G182" s="100" t="s">
        <v>1253</v>
      </c>
      <c r="H182" s="100" t="s">
        <v>158</v>
      </c>
      <c r="I182" s="97">
        <v>7350</v>
      </c>
      <c r="J182" s="99">
        <v>909.2</v>
      </c>
      <c r="K182" s="97">
        <v>248.58010000000002</v>
      </c>
      <c r="L182" s="98">
        <v>5.0262472683884741E-6</v>
      </c>
      <c r="M182" s="98">
        <v>1.6593046375131973E-3</v>
      </c>
      <c r="N182" s="98">
        <f>K182/'סכום נכסי הקרן'!$C$42</f>
        <v>1.4403006863403689E-4</v>
      </c>
    </row>
    <row r="183" spans="2:14">
      <c r="B183" s="110" t="s">
        <v>1254</v>
      </c>
      <c r="C183" s="87" t="s">
        <v>1255</v>
      </c>
      <c r="D183" s="100" t="s">
        <v>1148</v>
      </c>
      <c r="E183" s="100" t="s">
        <v>1145</v>
      </c>
      <c r="F183" s="87"/>
      <c r="G183" s="100" t="s">
        <v>1212</v>
      </c>
      <c r="H183" s="100" t="s">
        <v>149</v>
      </c>
      <c r="I183" s="97">
        <v>910</v>
      </c>
      <c r="J183" s="99">
        <v>6659</v>
      </c>
      <c r="K183" s="97">
        <v>227.72315</v>
      </c>
      <c r="L183" s="98">
        <v>2.5193921489694095E-7</v>
      </c>
      <c r="M183" s="98">
        <v>1.5200817718880693E-3</v>
      </c>
      <c r="N183" s="98">
        <f>K183/'סכום נכסי הקרן'!$C$42</f>
        <v>1.3194532033762588E-4</v>
      </c>
    </row>
    <row r="184" spans="2:14">
      <c r="B184" s="110" t="s">
        <v>1256</v>
      </c>
      <c r="C184" s="87" t="s">
        <v>1257</v>
      </c>
      <c r="D184" s="100" t="s">
        <v>1148</v>
      </c>
      <c r="E184" s="100" t="s">
        <v>1145</v>
      </c>
      <c r="F184" s="87"/>
      <c r="G184" s="100" t="s">
        <v>1219</v>
      </c>
      <c r="H184" s="100" t="s">
        <v>149</v>
      </c>
      <c r="I184" s="97">
        <v>3430</v>
      </c>
      <c r="J184" s="99">
        <v>2406</v>
      </c>
      <c r="K184" s="97">
        <v>310.13196000000005</v>
      </c>
      <c r="L184" s="98">
        <v>8.956486565535191E-6</v>
      </c>
      <c r="M184" s="98">
        <v>2.0701713430361381E-3</v>
      </c>
      <c r="N184" s="98">
        <f>K184/'סכום נכסי הקרן'!$C$42</f>
        <v>1.7969389940871529E-4</v>
      </c>
    </row>
    <row r="185" spans="2:14">
      <c r="B185" s="110" t="s">
        <v>1258</v>
      </c>
      <c r="C185" s="87" t="s">
        <v>1259</v>
      </c>
      <c r="D185" s="100" t="s">
        <v>1144</v>
      </c>
      <c r="E185" s="100" t="s">
        <v>1145</v>
      </c>
      <c r="F185" s="87"/>
      <c r="G185" s="100" t="s">
        <v>848</v>
      </c>
      <c r="H185" s="100" t="s">
        <v>149</v>
      </c>
      <c r="I185" s="97">
        <v>2267</v>
      </c>
      <c r="J185" s="99">
        <v>5586</v>
      </c>
      <c r="K185" s="97">
        <v>475.89290999999997</v>
      </c>
      <c r="L185" s="98">
        <v>4.5708466921889414E-5</v>
      </c>
      <c r="M185" s="98">
        <v>3.1766473363018621E-3</v>
      </c>
      <c r="N185" s="98">
        <f>K185/'סכום נכסי הקרן'!$C$42</f>
        <v>2.7573763342178851E-4</v>
      </c>
    </row>
    <row r="186" spans="2:14">
      <c r="B186" s="110" t="s">
        <v>1260</v>
      </c>
      <c r="C186" s="87" t="s">
        <v>1261</v>
      </c>
      <c r="D186" s="100" t="s">
        <v>32</v>
      </c>
      <c r="E186" s="100" t="s">
        <v>1145</v>
      </c>
      <c r="F186" s="87"/>
      <c r="G186" s="100" t="s">
        <v>443</v>
      </c>
      <c r="H186" s="100" t="s">
        <v>151</v>
      </c>
      <c r="I186" s="97">
        <v>2710</v>
      </c>
      <c r="J186" s="99">
        <v>2638</v>
      </c>
      <c r="K186" s="97">
        <v>300.47163</v>
      </c>
      <c r="L186" s="98">
        <v>2.8572186208809E-6</v>
      </c>
      <c r="M186" s="98">
        <v>2.0056873784351586E-3</v>
      </c>
      <c r="N186" s="98">
        <f>K186/'סכום נכסי הקרן'!$C$42</f>
        <v>1.7409659699823491E-4</v>
      </c>
    </row>
    <row r="187" spans="2:14">
      <c r="B187" s="110" t="s">
        <v>1262</v>
      </c>
      <c r="C187" s="87" t="s">
        <v>1263</v>
      </c>
      <c r="D187" s="100" t="s">
        <v>1148</v>
      </c>
      <c r="E187" s="100" t="s">
        <v>1145</v>
      </c>
      <c r="F187" s="87"/>
      <c r="G187" s="100" t="s">
        <v>1264</v>
      </c>
      <c r="H187" s="100" t="s">
        <v>149</v>
      </c>
      <c r="I187" s="97">
        <v>2520</v>
      </c>
      <c r="J187" s="99">
        <v>2968</v>
      </c>
      <c r="K187" s="97">
        <v>281.07434000000001</v>
      </c>
      <c r="L187" s="98">
        <v>2.6690015628963537E-6</v>
      </c>
      <c r="M187" s="98">
        <v>1.8762079339736414E-3</v>
      </c>
      <c r="N187" s="98">
        <f>K187/'סכום נכסי הקרן'!$C$42</f>
        <v>1.6285759190484925E-4</v>
      </c>
    </row>
    <row r="188" spans="2:14">
      <c r="B188" s="110" t="s">
        <v>1265</v>
      </c>
      <c r="C188" s="87" t="s">
        <v>1266</v>
      </c>
      <c r="D188" s="100" t="s">
        <v>1267</v>
      </c>
      <c r="E188" s="100" t="s">
        <v>1145</v>
      </c>
      <c r="F188" s="87"/>
      <c r="G188" s="100" t="s">
        <v>1219</v>
      </c>
      <c r="H188" s="100" t="s">
        <v>154</v>
      </c>
      <c r="I188" s="97">
        <v>90026</v>
      </c>
      <c r="J188" s="99">
        <v>514</v>
      </c>
      <c r="K188" s="97">
        <v>224.20832999999999</v>
      </c>
      <c r="L188" s="98">
        <v>8.1041316196011423E-6</v>
      </c>
      <c r="M188" s="98">
        <v>1.4966198892754862E-3</v>
      </c>
      <c r="N188" s="98">
        <f>K188/'סכום נכסי הקרן'!$C$42</f>
        <v>1.2990879462283097E-4</v>
      </c>
    </row>
    <row r="189" spans="2:14">
      <c r="B189" s="110" t="s">
        <v>1268</v>
      </c>
      <c r="C189" s="87" t="s">
        <v>1269</v>
      </c>
      <c r="D189" s="100" t="s">
        <v>1148</v>
      </c>
      <c r="E189" s="100" t="s">
        <v>1145</v>
      </c>
      <c r="F189" s="87"/>
      <c r="G189" s="100" t="s">
        <v>1149</v>
      </c>
      <c r="H189" s="100" t="s">
        <v>149</v>
      </c>
      <c r="I189" s="97">
        <v>2040</v>
      </c>
      <c r="J189" s="99">
        <v>10177</v>
      </c>
      <c r="K189" s="97">
        <v>780.20139000000006</v>
      </c>
      <c r="L189" s="98">
        <v>1.8933582135452462E-6</v>
      </c>
      <c r="M189" s="98">
        <v>5.2079461896637853E-3</v>
      </c>
      <c r="N189" s="98">
        <f>K189/'סכום נכסי הקרן'!$C$42</f>
        <v>4.5205734389064525E-4</v>
      </c>
    </row>
    <row r="190" spans="2:14">
      <c r="B190" s="110" t="s">
        <v>1270</v>
      </c>
      <c r="C190" s="87" t="s">
        <v>1271</v>
      </c>
      <c r="D190" s="100" t="s">
        <v>1148</v>
      </c>
      <c r="E190" s="100" t="s">
        <v>1145</v>
      </c>
      <c r="F190" s="87"/>
      <c r="G190" s="100" t="s">
        <v>1173</v>
      </c>
      <c r="H190" s="100" t="s">
        <v>149</v>
      </c>
      <c r="I190" s="97">
        <v>740</v>
      </c>
      <c r="J190" s="99">
        <v>6241</v>
      </c>
      <c r="K190" s="97">
        <v>174.83643000000001</v>
      </c>
      <c r="L190" s="98">
        <v>2.6761095211462453E-7</v>
      </c>
      <c r="M190" s="98">
        <v>1.1670560077224664E-3</v>
      </c>
      <c r="N190" s="98">
        <f>K190/'סכום נכסי הקרן'!$C$42</f>
        <v>1.0130216784300105E-4</v>
      </c>
    </row>
    <row r="191" spans="2:14">
      <c r="B191" s="110" t="s">
        <v>1272</v>
      </c>
      <c r="C191" s="87" t="s">
        <v>1273</v>
      </c>
      <c r="D191" s="100" t="s">
        <v>1148</v>
      </c>
      <c r="E191" s="100" t="s">
        <v>1145</v>
      </c>
      <c r="F191" s="87"/>
      <c r="G191" s="100" t="s">
        <v>1195</v>
      </c>
      <c r="H191" s="100" t="s">
        <v>149</v>
      </c>
      <c r="I191" s="97">
        <v>990</v>
      </c>
      <c r="J191" s="99">
        <v>10828</v>
      </c>
      <c r="K191" s="97">
        <v>402.84707000000003</v>
      </c>
      <c r="L191" s="98">
        <v>5.1482059282371299E-6</v>
      </c>
      <c r="M191" s="98">
        <v>2.6890568129130355E-3</v>
      </c>
      <c r="N191" s="98">
        <f>K191/'סכום נכסי הקרן'!$C$42</f>
        <v>2.3341406307713554E-4</v>
      </c>
    </row>
    <row r="192" spans="2:14">
      <c r="B192" s="110" t="s">
        <v>1274</v>
      </c>
      <c r="C192" s="87" t="s">
        <v>1275</v>
      </c>
      <c r="D192" s="100" t="s">
        <v>1144</v>
      </c>
      <c r="E192" s="100" t="s">
        <v>1145</v>
      </c>
      <c r="F192" s="87"/>
      <c r="G192" s="100" t="s">
        <v>1149</v>
      </c>
      <c r="H192" s="100" t="s">
        <v>149</v>
      </c>
      <c r="I192" s="97">
        <v>1480</v>
      </c>
      <c r="J192" s="99">
        <v>3928</v>
      </c>
      <c r="K192" s="97">
        <v>218.46907999999999</v>
      </c>
      <c r="L192" s="98">
        <v>3.6047931967688883E-7</v>
      </c>
      <c r="M192" s="98">
        <v>1.4583096458535565E-3</v>
      </c>
      <c r="N192" s="98">
        <f>K192/'סכום נכסי הקרן'!$C$42</f>
        <v>1.2658340947974071E-4</v>
      </c>
    </row>
    <row r="193" spans="2:14">
      <c r="B193" s="110" t="s">
        <v>1276</v>
      </c>
      <c r="C193" s="87" t="s">
        <v>1277</v>
      </c>
      <c r="D193" s="100" t="s">
        <v>32</v>
      </c>
      <c r="E193" s="100" t="s">
        <v>1145</v>
      </c>
      <c r="F193" s="87"/>
      <c r="G193" s="100" t="s">
        <v>1278</v>
      </c>
      <c r="H193" s="100" t="s">
        <v>151</v>
      </c>
      <c r="I193" s="97">
        <v>2420</v>
      </c>
      <c r="J193" s="99">
        <v>1393</v>
      </c>
      <c r="K193" s="97">
        <v>141.68564999999998</v>
      </c>
      <c r="L193" s="98">
        <v>9.0975507848583189E-7</v>
      </c>
      <c r="M193" s="98">
        <v>9.4577022100349824E-4</v>
      </c>
      <c r="N193" s="98">
        <f>K193/'סכום נכסי הקרן'!$C$42</f>
        <v>8.2094238010034293E-5</v>
      </c>
    </row>
    <row r="194" spans="2:14">
      <c r="B194" s="110" t="s">
        <v>1279</v>
      </c>
      <c r="C194" s="87" t="s">
        <v>1280</v>
      </c>
      <c r="D194" s="100" t="s">
        <v>1148</v>
      </c>
      <c r="E194" s="100" t="s">
        <v>1145</v>
      </c>
      <c r="F194" s="87"/>
      <c r="G194" s="100" t="s">
        <v>1173</v>
      </c>
      <c r="H194" s="100" t="s">
        <v>149</v>
      </c>
      <c r="I194" s="97">
        <v>3510</v>
      </c>
      <c r="J194" s="99">
        <v>3387</v>
      </c>
      <c r="K194" s="97">
        <v>446.76495</v>
      </c>
      <c r="L194" s="98">
        <v>5.7866817196975607E-7</v>
      </c>
      <c r="M194" s="98">
        <v>2.9822143985514193E-3</v>
      </c>
      <c r="N194" s="98">
        <f>K194/'סכום נכסי הקרן'!$C$42</f>
        <v>2.5886057014130274E-4</v>
      </c>
    </row>
    <row r="195" spans="2:14">
      <c r="B195" s="110" t="s">
        <v>1281</v>
      </c>
      <c r="C195" s="87" t="s">
        <v>1282</v>
      </c>
      <c r="D195" s="100" t="s">
        <v>140</v>
      </c>
      <c r="E195" s="100" t="s">
        <v>1145</v>
      </c>
      <c r="F195" s="87"/>
      <c r="G195" s="100" t="s">
        <v>1206</v>
      </c>
      <c r="H195" s="100" t="s">
        <v>152</v>
      </c>
      <c r="I195" s="97">
        <v>2280</v>
      </c>
      <c r="J195" s="99">
        <v>1463</v>
      </c>
      <c r="K195" s="97">
        <v>162.50238000000002</v>
      </c>
      <c r="L195" s="98">
        <v>2.0972147216901412E-6</v>
      </c>
      <c r="M195" s="98">
        <v>1.0847246128750123E-3</v>
      </c>
      <c r="N195" s="98">
        <f>K195/'סכום נכסי הקרן'!$C$42</f>
        <v>9.4155682392091505E-5</v>
      </c>
    </row>
    <row r="196" spans="2:14">
      <c r="B196" s="110" t="s">
        <v>1283</v>
      </c>
      <c r="C196" s="87" t="s">
        <v>1284</v>
      </c>
      <c r="D196" s="100" t="s">
        <v>32</v>
      </c>
      <c r="E196" s="100" t="s">
        <v>1145</v>
      </c>
      <c r="F196" s="87"/>
      <c r="G196" s="100" t="s">
        <v>1230</v>
      </c>
      <c r="H196" s="100" t="s">
        <v>151</v>
      </c>
      <c r="I196" s="97">
        <v>472</v>
      </c>
      <c r="J196" s="99">
        <v>7314</v>
      </c>
      <c r="K196" s="97">
        <v>145.09629999999999</v>
      </c>
      <c r="L196" s="98">
        <v>1.5960920956501201E-6</v>
      </c>
      <c r="M196" s="98">
        <v>9.6853675525919447E-4</v>
      </c>
      <c r="N196" s="98">
        <f>K196/'סכום נכסי הקרן'!$C$42</f>
        <v>8.4070406470770602E-5</v>
      </c>
    </row>
    <row r="197" spans="2:14">
      <c r="B197" s="110" t="s">
        <v>1285</v>
      </c>
      <c r="C197" s="87" t="s">
        <v>1286</v>
      </c>
      <c r="D197" s="100" t="s">
        <v>143</v>
      </c>
      <c r="E197" s="100" t="s">
        <v>1145</v>
      </c>
      <c r="F197" s="87"/>
      <c r="G197" s="100" t="s">
        <v>1173</v>
      </c>
      <c r="H197" s="100" t="s">
        <v>1287</v>
      </c>
      <c r="I197" s="97">
        <v>240</v>
      </c>
      <c r="J197" s="99">
        <v>24100</v>
      </c>
      <c r="K197" s="97">
        <v>224.44811999999999</v>
      </c>
      <c r="L197" s="98">
        <v>3.4160652138236203E-7</v>
      </c>
      <c r="M197" s="98">
        <v>1.4982205188473195E-3</v>
      </c>
      <c r="N197" s="98">
        <f>K197/'סכום נכסי הקרן'!$C$42</f>
        <v>1.3004773160997418E-4</v>
      </c>
    </row>
    <row r="198" spans="2:14">
      <c r="B198" s="110" t="s">
        <v>1288</v>
      </c>
      <c r="C198" s="87" t="s">
        <v>1289</v>
      </c>
      <c r="D198" s="100" t="s">
        <v>1148</v>
      </c>
      <c r="E198" s="100" t="s">
        <v>1145</v>
      </c>
      <c r="F198" s="87"/>
      <c r="G198" s="100" t="s">
        <v>1195</v>
      </c>
      <c r="H198" s="100" t="s">
        <v>149</v>
      </c>
      <c r="I198" s="97">
        <v>870</v>
      </c>
      <c r="J198" s="99">
        <v>12656</v>
      </c>
      <c r="K198" s="97">
        <v>413.78285999999997</v>
      </c>
      <c r="L198" s="98">
        <v>3.2954545454545456E-6</v>
      </c>
      <c r="M198" s="98">
        <v>2.7620546396170649E-3</v>
      </c>
      <c r="N198" s="98">
        <f>K198/'סכום נכסי הקרן'!$C$42</f>
        <v>2.3975038116642511E-4</v>
      </c>
    </row>
    <row r="199" spans="2:14">
      <c r="B199" s="110" t="s">
        <v>1290</v>
      </c>
      <c r="C199" s="87" t="s">
        <v>1291</v>
      </c>
      <c r="D199" s="100" t="s">
        <v>32</v>
      </c>
      <c r="E199" s="100" t="s">
        <v>1145</v>
      </c>
      <c r="F199" s="87"/>
      <c r="G199" s="100" t="s">
        <v>1292</v>
      </c>
      <c r="H199" s="100" t="s">
        <v>155</v>
      </c>
      <c r="I199" s="97">
        <v>3330</v>
      </c>
      <c r="J199" s="99">
        <v>14380</v>
      </c>
      <c r="K199" s="97">
        <v>209.40285999999998</v>
      </c>
      <c r="L199" s="98">
        <v>9.5712676546451062E-6</v>
      </c>
      <c r="M199" s="98">
        <v>1.3977914431063739E-3</v>
      </c>
      <c r="N199" s="98">
        <f>K199/'סכום נכסי הקרן'!$C$42</f>
        <v>1.2133034099657862E-4</v>
      </c>
    </row>
    <row r="200" spans="2:14">
      <c r="B200" s="110" t="s">
        <v>1293</v>
      </c>
      <c r="C200" s="87" t="s">
        <v>1294</v>
      </c>
      <c r="D200" s="100" t="s">
        <v>32</v>
      </c>
      <c r="E200" s="100" t="s">
        <v>1145</v>
      </c>
      <c r="F200" s="87"/>
      <c r="G200" s="100" t="s">
        <v>1209</v>
      </c>
      <c r="H200" s="100" t="s">
        <v>151</v>
      </c>
      <c r="I200" s="97">
        <v>500</v>
      </c>
      <c r="J200" s="99">
        <v>10401.1</v>
      </c>
      <c r="K200" s="97">
        <v>218.57911999999999</v>
      </c>
      <c r="L200" s="98">
        <v>5.8823529411764701E-7</v>
      </c>
      <c r="M200" s="98">
        <v>1.4590441772271941E-3</v>
      </c>
      <c r="N200" s="98">
        <f>K200/'סכום נכסי הקרן'!$C$42</f>
        <v>1.2664716787694341E-4</v>
      </c>
    </row>
    <row r="201" spans="2:14">
      <c r="B201" s="110" t="s">
        <v>1295</v>
      </c>
      <c r="C201" s="87" t="s">
        <v>1296</v>
      </c>
      <c r="D201" s="100" t="s">
        <v>1148</v>
      </c>
      <c r="E201" s="100" t="s">
        <v>1145</v>
      </c>
      <c r="F201" s="87"/>
      <c r="G201" s="100" t="s">
        <v>1233</v>
      </c>
      <c r="H201" s="100" t="s">
        <v>149</v>
      </c>
      <c r="I201" s="97">
        <v>2860</v>
      </c>
      <c r="J201" s="99">
        <v>3889</v>
      </c>
      <c r="K201" s="97">
        <v>417.98505</v>
      </c>
      <c r="L201" s="98">
        <v>4.6111728311399377E-6</v>
      </c>
      <c r="M201" s="98">
        <v>2.7901048067652465E-3</v>
      </c>
      <c r="N201" s="98">
        <f>K201/'סכום נכסי הקרן'!$C$42</f>
        <v>2.4218517668751977E-4</v>
      </c>
    </row>
    <row r="202" spans="2:14">
      <c r="B202" s="110" t="s">
        <v>1297</v>
      </c>
      <c r="C202" s="87" t="s">
        <v>1298</v>
      </c>
      <c r="D202" s="100" t="s">
        <v>32</v>
      </c>
      <c r="E202" s="100" t="s">
        <v>1145</v>
      </c>
      <c r="F202" s="87"/>
      <c r="G202" s="100" t="s">
        <v>1209</v>
      </c>
      <c r="H202" s="100" t="s">
        <v>151</v>
      </c>
      <c r="I202" s="97">
        <v>680</v>
      </c>
      <c r="J202" s="99">
        <v>8199</v>
      </c>
      <c r="K202" s="97">
        <v>234.33070000000001</v>
      </c>
      <c r="L202" s="98">
        <v>3.2083126247762319E-6</v>
      </c>
      <c r="M202" s="98">
        <v>1.5641880312290235E-3</v>
      </c>
      <c r="N202" s="98">
        <f>K202/'סכום נכסי הקרן'!$C$42</f>
        <v>1.3577380813694221E-4</v>
      </c>
    </row>
    <row r="203" spans="2:14">
      <c r="B203" s="110" t="s">
        <v>1299</v>
      </c>
      <c r="C203" s="87" t="s">
        <v>1300</v>
      </c>
      <c r="D203" s="100" t="s">
        <v>1148</v>
      </c>
      <c r="E203" s="100" t="s">
        <v>1145</v>
      </c>
      <c r="F203" s="87"/>
      <c r="G203" s="100" t="s">
        <v>1201</v>
      </c>
      <c r="H203" s="100" t="s">
        <v>149</v>
      </c>
      <c r="I203" s="97">
        <v>1540</v>
      </c>
      <c r="J203" s="99">
        <v>7478</v>
      </c>
      <c r="K203" s="97">
        <v>432.77578999999997</v>
      </c>
      <c r="L203" s="98">
        <v>2.3452553357836915E-6</v>
      </c>
      <c r="M203" s="98">
        <v>2.8888349282602975E-3</v>
      </c>
      <c r="N203" s="98">
        <f>K203/'סכום נכסי הקרן'!$C$42</f>
        <v>2.507550955883014E-4</v>
      </c>
    </row>
    <row r="204" spans="2:14">
      <c r="B204" s="110" t="s">
        <v>1301</v>
      </c>
      <c r="C204" s="87" t="s">
        <v>1302</v>
      </c>
      <c r="D204" s="100" t="s">
        <v>1148</v>
      </c>
      <c r="E204" s="100" t="s">
        <v>1145</v>
      </c>
      <c r="F204" s="87"/>
      <c r="G204" s="100" t="s">
        <v>1212</v>
      </c>
      <c r="H204" s="100" t="s">
        <v>149</v>
      </c>
      <c r="I204" s="97">
        <v>2440</v>
      </c>
      <c r="J204" s="99">
        <v>4289</v>
      </c>
      <c r="K204" s="97">
        <v>395.84818000000001</v>
      </c>
      <c r="L204" s="98">
        <v>1.4256220127752244E-6</v>
      </c>
      <c r="M204" s="98">
        <v>2.6423383079544937E-3</v>
      </c>
      <c r="N204" s="98">
        <f>K204/'סכום נכסי הקרן'!$C$42</f>
        <v>2.2935882853880333E-4</v>
      </c>
    </row>
    <row r="205" spans="2:14">
      <c r="B205" s="110" t="s">
        <v>1303</v>
      </c>
      <c r="C205" s="87" t="s">
        <v>1304</v>
      </c>
      <c r="D205" s="100" t="s">
        <v>32</v>
      </c>
      <c r="E205" s="100" t="s">
        <v>1145</v>
      </c>
      <c r="F205" s="87"/>
      <c r="G205" s="100" t="s">
        <v>1209</v>
      </c>
      <c r="H205" s="100" t="s">
        <v>151</v>
      </c>
      <c r="I205" s="97">
        <v>800</v>
      </c>
      <c r="J205" s="99">
        <v>6812</v>
      </c>
      <c r="K205" s="97">
        <v>229.04669000000001</v>
      </c>
      <c r="L205" s="98">
        <v>1.3424982556752352E-6</v>
      </c>
      <c r="M205" s="98">
        <v>1.5289165742714227E-3</v>
      </c>
      <c r="N205" s="98">
        <f>K205/'סכום נכסי הקרן'!$C$42</f>
        <v>1.3271219410201769E-4</v>
      </c>
    </row>
    <row r="206" spans="2:14">
      <c r="B206" s="110" t="s">
        <v>1305</v>
      </c>
      <c r="C206" s="87" t="s">
        <v>1306</v>
      </c>
      <c r="D206" s="100" t="s">
        <v>1148</v>
      </c>
      <c r="E206" s="100" t="s">
        <v>1145</v>
      </c>
      <c r="F206" s="87"/>
      <c r="G206" s="100" t="s">
        <v>1149</v>
      </c>
      <c r="H206" s="100" t="s">
        <v>149</v>
      </c>
      <c r="I206" s="97">
        <v>2450</v>
      </c>
      <c r="J206" s="99">
        <v>8270</v>
      </c>
      <c r="K206" s="97">
        <v>761.42718000000002</v>
      </c>
      <c r="L206" s="98">
        <v>1.2987468570750139E-6</v>
      </c>
      <c r="M206" s="98">
        <v>5.0826258855901823E-3</v>
      </c>
      <c r="N206" s="98">
        <f>K206/'סכום נכסי הקרן'!$C$42</f>
        <v>4.4117935826408131E-4</v>
      </c>
    </row>
    <row r="207" spans="2:14">
      <c r="B207" s="110" t="s">
        <v>1307</v>
      </c>
      <c r="C207" s="87" t="s">
        <v>1308</v>
      </c>
      <c r="D207" s="100" t="s">
        <v>32</v>
      </c>
      <c r="E207" s="100" t="s">
        <v>1145</v>
      </c>
      <c r="F207" s="87"/>
      <c r="G207" s="100" t="s">
        <v>1230</v>
      </c>
      <c r="H207" s="100" t="s">
        <v>151</v>
      </c>
      <c r="I207" s="97">
        <v>426</v>
      </c>
      <c r="J207" s="99">
        <v>11671</v>
      </c>
      <c r="K207" s="97">
        <v>208.96669</v>
      </c>
      <c r="L207" s="98">
        <v>2.0659008301162949E-6</v>
      </c>
      <c r="M207" s="98">
        <v>1.3948799513830055E-3</v>
      </c>
      <c r="N207" s="98">
        <f>K207/'סכום נכסי הקרן'!$C$42</f>
        <v>1.2107761925804804E-4</v>
      </c>
    </row>
    <row r="208" spans="2:14">
      <c r="B208" s="110" t="s">
        <v>1309</v>
      </c>
      <c r="C208" s="87" t="s">
        <v>1310</v>
      </c>
      <c r="D208" s="100" t="s">
        <v>32</v>
      </c>
      <c r="E208" s="100" t="s">
        <v>1145</v>
      </c>
      <c r="F208" s="87"/>
      <c r="G208" s="100" t="s">
        <v>711</v>
      </c>
      <c r="H208" s="100" t="s">
        <v>151</v>
      </c>
      <c r="I208" s="97">
        <v>1062</v>
      </c>
      <c r="J208" s="99">
        <v>3371.8</v>
      </c>
      <c r="K208" s="97">
        <v>150.50320000000002</v>
      </c>
      <c r="L208" s="98">
        <v>2.2789669054177061E-6</v>
      </c>
      <c r="M208" s="98">
        <v>1.0046285190189249E-3</v>
      </c>
      <c r="N208" s="98">
        <f>K208/'סכום נכסי הקרן'!$C$42</f>
        <v>8.7203224335504666E-5</v>
      </c>
    </row>
    <row r="209" spans="2:14">
      <c r="B209" s="110" t="s">
        <v>1311</v>
      </c>
      <c r="C209" s="87" t="s">
        <v>1312</v>
      </c>
      <c r="D209" s="100" t="s">
        <v>1148</v>
      </c>
      <c r="E209" s="100" t="s">
        <v>1145</v>
      </c>
      <c r="F209" s="87"/>
      <c r="G209" s="100" t="s">
        <v>348</v>
      </c>
      <c r="H209" s="100" t="s">
        <v>149</v>
      </c>
      <c r="I209" s="97">
        <v>2290</v>
      </c>
      <c r="J209" s="99">
        <v>9286</v>
      </c>
      <c r="K209" s="97">
        <v>799.13643999999999</v>
      </c>
      <c r="L209" s="98">
        <v>1.4249258380391596E-6</v>
      </c>
      <c r="M209" s="98">
        <v>5.3343401217466196E-3</v>
      </c>
      <c r="N209" s="98">
        <f>K209/'סכום נכסי הקרן'!$C$42</f>
        <v>4.6302852199818045E-4</v>
      </c>
    </row>
    <row r="210" spans="2:14">
      <c r="B210" s="110" t="s">
        <v>1313</v>
      </c>
      <c r="C210" s="87" t="s">
        <v>1314</v>
      </c>
      <c r="D210" s="100" t="s">
        <v>1148</v>
      </c>
      <c r="E210" s="100" t="s">
        <v>1145</v>
      </c>
      <c r="F210" s="87"/>
      <c r="G210" s="100" t="s">
        <v>1212</v>
      </c>
      <c r="H210" s="100" t="s">
        <v>149</v>
      </c>
      <c r="I210" s="97">
        <v>4850</v>
      </c>
      <c r="J210" s="99">
        <v>4428</v>
      </c>
      <c r="K210" s="97">
        <v>807.06056999999998</v>
      </c>
      <c r="L210" s="98">
        <v>9.6124362006803353E-7</v>
      </c>
      <c r="M210" s="98">
        <v>5.387234724561798E-3</v>
      </c>
      <c r="N210" s="98">
        <f>K210/'סכום נכסי הקרן'!$C$42</f>
        <v>4.6761985086064784E-4</v>
      </c>
    </row>
    <row r="211" spans="2:14">
      <c r="B211" s="110" t="s">
        <v>1315</v>
      </c>
      <c r="C211" s="87" t="s">
        <v>1316</v>
      </c>
      <c r="D211" s="100" t="s">
        <v>32</v>
      </c>
      <c r="E211" s="100" t="s">
        <v>1145</v>
      </c>
      <c r="F211" s="87"/>
      <c r="G211" s="100" t="s">
        <v>1201</v>
      </c>
      <c r="H211" s="100" t="s">
        <v>151</v>
      </c>
      <c r="I211" s="97">
        <v>750</v>
      </c>
      <c r="J211" s="99">
        <v>3690.9</v>
      </c>
      <c r="K211" s="97">
        <v>116.34639</v>
      </c>
      <c r="L211" s="98">
        <v>3.0333638721622689E-6</v>
      </c>
      <c r="M211" s="98">
        <v>7.766273506403734E-4</v>
      </c>
      <c r="N211" s="98">
        <f>K211/'סכום נכסי הקרן'!$C$42</f>
        <v>6.7412389555810865E-5</v>
      </c>
    </row>
    <row r="212" spans="2:14">
      <c r="E212" s="1"/>
      <c r="F212" s="1"/>
      <c r="G212" s="1"/>
    </row>
    <row r="213" spans="2:14">
      <c r="E213" s="1"/>
      <c r="F213" s="1"/>
      <c r="G213" s="1"/>
    </row>
    <row r="214" spans="2:14">
      <c r="B214" s="113" t="s">
        <v>1704</v>
      </c>
      <c r="E214" s="1"/>
      <c r="F214" s="1"/>
      <c r="G214" s="1"/>
    </row>
    <row r="215" spans="2:14">
      <c r="B215" s="113" t="s">
        <v>131</v>
      </c>
      <c r="E215" s="1"/>
      <c r="F215" s="1"/>
      <c r="G215" s="1"/>
    </row>
    <row r="216" spans="2:14">
      <c r="B216" s="102"/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password="CC23"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"/>
    <dataValidation type="list" allowBlank="1" showInputMessage="1" showErrorMessage="1" sqref="E12:E357">
      <formula1>$AQ$6:$AQ$23</formula1>
    </dataValidation>
    <dataValidation type="list" allowBlank="1" showInputMessage="1" showErrorMessage="1" sqref="H12:H357">
      <formula1>$AU$6:$AU$19</formula1>
    </dataValidation>
    <dataValidation type="list" allowBlank="1" showInputMessage="1" showErrorMessage="1" sqref="G12:G363">
      <formula1>$AS$6:$AS$29</formula1>
    </dataValidation>
  </dataValidations>
  <printOptions gridLines="1"/>
  <pageMargins left="0" right="0" top="0.51181102362204722" bottom="0.51181102362204722" header="0" footer="0.23622047244094491"/>
  <pageSetup paperSize="9" scale="65" fitToHeight="100" pageOrder="overThenDown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B255"/>
  <sheetViews>
    <sheetView rightToLeft="1" zoomScale="90" zoomScaleNormal="90" workbookViewId="0">
      <pane ySplit="10" topLeftCell="A11" activePane="bottomLeft" state="frozen"/>
      <selection activeCell="I7" sqref="I7"/>
      <selection pane="bottomLeft" activeCell="B7" sqref="B7:M7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31.285156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163</v>
      </c>
      <c r="C1" s="81" t="s" vm="1">
        <v>219</v>
      </c>
    </row>
    <row r="2" spans="2:54">
      <c r="B2" s="57" t="s">
        <v>162</v>
      </c>
      <c r="C2" s="81" t="s">
        <v>220</v>
      </c>
    </row>
    <row r="3" spans="2:54">
      <c r="B3" s="57" t="s">
        <v>164</v>
      </c>
      <c r="C3" s="81" t="s">
        <v>221</v>
      </c>
    </row>
    <row r="4" spans="2:54">
      <c r="B4" s="57" t="s">
        <v>165</v>
      </c>
      <c r="C4" s="81">
        <v>414</v>
      </c>
    </row>
    <row r="6" spans="2:54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3"/>
      <c r="BB6" s="3"/>
    </row>
    <row r="7" spans="2:54" ht="26.25" customHeight="1">
      <c r="B7" s="191" t="s">
        <v>110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3"/>
      <c r="AY7" s="3"/>
      <c r="BB7" s="3"/>
    </row>
    <row r="8" spans="2:54" s="3" customFormat="1" ht="47.25">
      <c r="B8" s="22" t="s">
        <v>134</v>
      </c>
      <c r="C8" s="30" t="s">
        <v>56</v>
      </c>
      <c r="D8" s="73" t="s">
        <v>138</v>
      </c>
      <c r="E8" s="73" t="s">
        <v>136</v>
      </c>
      <c r="F8" s="73" t="s">
        <v>78</v>
      </c>
      <c r="G8" s="30" t="s">
        <v>121</v>
      </c>
      <c r="H8" s="30" t="s">
        <v>0</v>
      </c>
      <c r="I8" s="30" t="s">
        <v>125</v>
      </c>
      <c r="J8" s="30" t="s">
        <v>74</v>
      </c>
      <c r="K8" s="30" t="s">
        <v>71</v>
      </c>
      <c r="L8" s="73" t="s">
        <v>166</v>
      </c>
      <c r="M8" s="31" t="s">
        <v>168</v>
      </c>
      <c r="AY8" s="1"/>
      <c r="AZ8" s="1"/>
      <c r="BB8" s="4"/>
    </row>
    <row r="9" spans="2:54" s="3" customFormat="1" ht="26.25" customHeight="1">
      <c r="B9" s="15"/>
      <c r="C9" s="16"/>
      <c r="D9" s="16"/>
      <c r="E9" s="16"/>
      <c r="F9" s="16"/>
      <c r="G9" s="16"/>
      <c r="H9" s="32" t="s">
        <v>22</v>
      </c>
      <c r="I9" s="32" t="s">
        <v>75</v>
      </c>
      <c r="J9" s="32" t="s">
        <v>23</v>
      </c>
      <c r="K9" s="32" t="s">
        <v>20</v>
      </c>
      <c r="L9" s="17" t="s">
        <v>20</v>
      </c>
      <c r="M9" s="17" t="s">
        <v>20</v>
      </c>
      <c r="AY9" s="1"/>
      <c r="BB9" s="4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AY10" s="1"/>
      <c r="AZ10" s="3"/>
      <c r="BB10" s="1"/>
    </row>
    <row r="11" spans="2:54" s="4" customFormat="1" ht="18" customHeight="1">
      <c r="B11" s="82" t="s">
        <v>37</v>
      </c>
      <c r="C11" s="83"/>
      <c r="D11" s="83"/>
      <c r="E11" s="83"/>
      <c r="F11" s="83"/>
      <c r="G11" s="83"/>
      <c r="H11" s="91"/>
      <c r="I11" s="93"/>
      <c r="J11" s="91">
        <v>51208.657840000007</v>
      </c>
      <c r="K11" s="83"/>
      <c r="L11" s="92">
        <v>1</v>
      </c>
      <c r="M11" s="92">
        <f>J11/'סכום נכסי הקרן'!$C$42</f>
        <v>2.9670864656310428E-2</v>
      </c>
      <c r="N11" s="5"/>
      <c r="AY11" s="1"/>
      <c r="AZ11" s="3"/>
      <c r="BB11" s="1"/>
    </row>
    <row r="12" spans="2:54" ht="20.25">
      <c r="B12" s="84" t="s">
        <v>215</v>
      </c>
      <c r="C12" s="85"/>
      <c r="D12" s="85"/>
      <c r="E12" s="85"/>
      <c r="F12" s="85"/>
      <c r="G12" s="85"/>
      <c r="H12" s="94"/>
      <c r="I12" s="96"/>
      <c r="J12" s="94">
        <v>7640.1436900000008</v>
      </c>
      <c r="K12" s="85"/>
      <c r="L12" s="95">
        <v>0.14919632757943807</v>
      </c>
      <c r="M12" s="95">
        <f>J12/'סכום נכסי הקרן'!$C$42</f>
        <v>4.4267840428280619E-3</v>
      </c>
      <c r="AZ12" s="4"/>
    </row>
    <row r="13" spans="2:54">
      <c r="B13" s="104" t="s">
        <v>80</v>
      </c>
      <c r="C13" s="85"/>
      <c r="D13" s="85"/>
      <c r="E13" s="85"/>
      <c r="F13" s="85"/>
      <c r="G13" s="85"/>
      <c r="H13" s="94"/>
      <c r="I13" s="96"/>
      <c r="J13" s="94">
        <v>7570.8930399999999</v>
      </c>
      <c r="K13" s="85"/>
      <c r="L13" s="95">
        <v>0.14784400449734572</v>
      </c>
      <c r="M13" s="95">
        <f>J13/'סכום נכסי הקרן'!$C$42</f>
        <v>4.3866594476876953E-3</v>
      </c>
    </row>
    <row r="14" spans="2:54">
      <c r="B14" s="90" t="s">
        <v>1317</v>
      </c>
      <c r="C14" s="87" t="s">
        <v>1318</v>
      </c>
      <c r="D14" s="100" t="s">
        <v>139</v>
      </c>
      <c r="E14" s="87" t="s">
        <v>1319</v>
      </c>
      <c r="F14" s="100" t="s">
        <v>1320</v>
      </c>
      <c r="G14" s="100" t="s">
        <v>150</v>
      </c>
      <c r="H14" s="97">
        <v>35635</v>
      </c>
      <c r="I14" s="99">
        <v>1258</v>
      </c>
      <c r="J14" s="97">
        <v>448.28829999999999</v>
      </c>
      <c r="K14" s="98">
        <v>1.7259024795404274E-4</v>
      </c>
      <c r="L14" s="98">
        <v>8.7541505461959969E-3</v>
      </c>
      <c r="M14" s="98">
        <f>J14/'סכום נכסי הקרן'!$C$42</f>
        <v>2.5974321603714742E-4</v>
      </c>
    </row>
    <row r="15" spans="2:54">
      <c r="B15" s="90" t="s">
        <v>1321</v>
      </c>
      <c r="C15" s="87" t="s">
        <v>1322</v>
      </c>
      <c r="D15" s="100" t="s">
        <v>139</v>
      </c>
      <c r="E15" s="87" t="s">
        <v>1323</v>
      </c>
      <c r="F15" s="100" t="s">
        <v>1320</v>
      </c>
      <c r="G15" s="100" t="s">
        <v>150</v>
      </c>
      <c r="H15" s="97">
        <v>35024</v>
      </c>
      <c r="I15" s="99">
        <v>1254</v>
      </c>
      <c r="J15" s="97">
        <v>439.20096000000001</v>
      </c>
      <c r="K15" s="98">
        <v>1.3734901960784314E-4</v>
      </c>
      <c r="L15" s="98">
        <v>8.5766934445396115E-3</v>
      </c>
      <c r="M15" s="98">
        <f>J15/'סכום נכסי הקרן'!$C$42</f>
        <v>2.544779103915997E-4</v>
      </c>
    </row>
    <row r="16" spans="2:54" ht="20.25">
      <c r="B16" s="90" t="s">
        <v>1324</v>
      </c>
      <c r="C16" s="87" t="s">
        <v>1325</v>
      </c>
      <c r="D16" s="100" t="s">
        <v>139</v>
      </c>
      <c r="E16" s="87" t="s">
        <v>1323</v>
      </c>
      <c r="F16" s="100" t="s">
        <v>1320</v>
      </c>
      <c r="G16" s="100" t="s">
        <v>150</v>
      </c>
      <c r="H16" s="97">
        <v>44000</v>
      </c>
      <c r="I16" s="99">
        <v>1257</v>
      </c>
      <c r="J16" s="97">
        <v>553.08000000000004</v>
      </c>
      <c r="K16" s="98">
        <v>3.0130829912417006E-4</v>
      </c>
      <c r="L16" s="98">
        <v>1.0800517399383572E-2</v>
      </c>
      <c r="M16" s="98">
        <f>J16/'סכום נכסי הקרן'!$C$42</f>
        <v>3.2046068997523586E-4</v>
      </c>
      <c r="AY16" s="4"/>
    </row>
    <row r="17" spans="2:13">
      <c r="B17" s="90" t="s">
        <v>1326</v>
      </c>
      <c r="C17" s="87" t="s">
        <v>1327</v>
      </c>
      <c r="D17" s="100" t="s">
        <v>139</v>
      </c>
      <c r="E17" s="87" t="s">
        <v>1328</v>
      </c>
      <c r="F17" s="100" t="s">
        <v>1320</v>
      </c>
      <c r="G17" s="100" t="s">
        <v>150</v>
      </c>
      <c r="H17" s="97">
        <v>930</v>
      </c>
      <c r="I17" s="99">
        <v>11440</v>
      </c>
      <c r="J17" s="97">
        <v>106.392</v>
      </c>
      <c r="K17" s="98">
        <v>6.5483734685255595E-5</v>
      </c>
      <c r="L17" s="98">
        <v>2.0776174281391785E-3</v>
      </c>
      <c r="M17" s="98">
        <f>J17/'סכום נכסי הקרן'!$C$42</f>
        <v>6.164470551790932E-5</v>
      </c>
    </row>
    <row r="18" spans="2:13">
      <c r="B18" s="90" t="s">
        <v>1329</v>
      </c>
      <c r="C18" s="87" t="s">
        <v>1330</v>
      </c>
      <c r="D18" s="100" t="s">
        <v>139</v>
      </c>
      <c r="E18" s="87" t="s">
        <v>1328</v>
      </c>
      <c r="F18" s="100" t="s">
        <v>1320</v>
      </c>
      <c r="G18" s="100" t="s">
        <v>150</v>
      </c>
      <c r="H18" s="97">
        <v>4697</v>
      </c>
      <c r="I18" s="99">
        <v>12570</v>
      </c>
      <c r="J18" s="97">
        <v>590.41290000000004</v>
      </c>
      <c r="K18" s="98">
        <v>4.575410390543666E-5</v>
      </c>
      <c r="L18" s="98">
        <v>1.1529552323841962E-2</v>
      </c>
      <c r="M18" s="98">
        <f>J18/'סכום נכסי הקרן'!$C$42</f>
        <v>3.4209178654856428E-4</v>
      </c>
    </row>
    <row r="19" spans="2:13">
      <c r="B19" s="90" t="s">
        <v>1331</v>
      </c>
      <c r="C19" s="87" t="s">
        <v>1332</v>
      </c>
      <c r="D19" s="100" t="s">
        <v>139</v>
      </c>
      <c r="E19" s="87" t="s">
        <v>1333</v>
      </c>
      <c r="F19" s="100" t="s">
        <v>1320</v>
      </c>
      <c r="G19" s="100" t="s">
        <v>150</v>
      </c>
      <c r="H19" s="97">
        <v>79735</v>
      </c>
      <c r="I19" s="99">
        <v>1162</v>
      </c>
      <c r="J19" s="97">
        <v>926.52069999999992</v>
      </c>
      <c r="K19" s="98">
        <v>7.6535505885199815E-4</v>
      </c>
      <c r="L19" s="98">
        <v>1.809304791574283E-2</v>
      </c>
      <c r="M19" s="98">
        <f>J19/'סכום נכסי הקרן'!$C$42</f>
        <v>5.3683637592814501E-4</v>
      </c>
    </row>
    <row r="20" spans="2:13">
      <c r="B20" s="90" t="s">
        <v>1334</v>
      </c>
      <c r="C20" s="87" t="s">
        <v>1335</v>
      </c>
      <c r="D20" s="100" t="s">
        <v>139</v>
      </c>
      <c r="E20" s="87" t="s">
        <v>1333</v>
      </c>
      <c r="F20" s="100" t="s">
        <v>1320</v>
      </c>
      <c r="G20" s="100" t="s">
        <v>150</v>
      </c>
      <c r="H20" s="97">
        <v>4208</v>
      </c>
      <c r="I20" s="99">
        <v>12570</v>
      </c>
      <c r="J20" s="97">
        <v>528.94560000000001</v>
      </c>
      <c r="K20" s="98">
        <v>1.0177390858487589E-4</v>
      </c>
      <c r="L20" s="98">
        <v>1.0329222094683198E-2</v>
      </c>
      <c r="M20" s="98">
        <f>J20/'סכום נכסי הקרן'!$C$42</f>
        <v>3.0647695077631643E-4</v>
      </c>
    </row>
    <row r="21" spans="2:13">
      <c r="B21" s="90" t="s">
        <v>1336</v>
      </c>
      <c r="C21" s="87" t="s">
        <v>1337</v>
      </c>
      <c r="D21" s="100" t="s">
        <v>139</v>
      </c>
      <c r="E21" s="87" t="s">
        <v>1323</v>
      </c>
      <c r="F21" s="100" t="s">
        <v>1320</v>
      </c>
      <c r="G21" s="100" t="s">
        <v>150</v>
      </c>
      <c r="H21" s="97">
        <v>284466</v>
      </c>
      <c r="I21" s="99">
        <v>1163</v>
      </c>
      <c r="J21" s="97">
        <v>3308.3395800000003</v>
      </c>
      <c r="K21" s="98">
        <v>8.1276000000000004E-3</v>
      </c>
      <c r="L21" s="98">
        <v>6.4605082803318392E-2</v>
      </c>
      <c r="M21" s="98">
        <f>J21/'סכום נכסי הקרן'!$C$42</f>
        <v>1.9168886679669884E-3</v>
      </c>
    </row>
    <row r="22" spans="2:13">
      <c r="B22" s="90" t="s">
        <v>1338</v>
      </c>
      <c r="C22" s="87" t="s">
        <v>1339</v>
      </c>
      <c r="D22" s="100" t="s">
        <v>139</v>
      </c>
      <c r="E22" s="87" t="s">
        <v>1323</v>
      </c>
      <c r="F22" s="100" t="s">
        <v>1320</v>
      </c>
      <c r="G22" s="100" t="s">
        <v>150</v>
      </c>
      <c r="H22" s="97">
        <v>56900</v>
      </c>
      <c r="I22" s="99">
        <v>1177</v>
      </c>
      <c r="J22" s="97">
        <v>669.71299999999997</v>
      </c>
      <c r="K22" s="98">
        <v>1.1394751417289795E-3</v>
      </c>
      <c r="L22" s="98">
        <v>1.3078120541500994E-2</v>
      </c>
      <c r="M22" s="98">
        <f>J22/'סכום נכסי הקרן'!$C$42</f>
        <v>3.880391445457892E-4</v>
      </c>
    </row>
    <row r="23" spans="2:13">
      <c r="B23" s="86"/>
      <c r="C23" s="87"/>
      <c r="D23" s="87"/>
      <c r="E23" s="87"/>
      <c r="F23" s="87"/>
      <c r="G23" s="87"/>
      <c r="H23" s="97"/>
      <c r="I23" s="99"/>
      <c r="J23" s="87"/>
      <c r="K23" s="87"/>
      <c r="L23" s="98"/>
      <c r="M23" s="87"/>
    </row>
    <row r="24" spans="2:13">
      <c r="B24" s="104" t="s">
        <v>81</v>
      </c>
      <c r="C24" s="85"/>
      <c r="D24" s="85"/>
      <c r="E24" s="85"/>
      <c r="F24" s="85"/>
      <c r="G24" s="85"/>
      <c r="H24" s="94"/>
      <c r="I24" s="96"/>
      <c r="J24" s="94">
        <v>69.250649999999993</v>
      </c>
      <c r="K24" s="85"/>
      <c r="L24" s="95">
        <v>1.3523230820923226E-3</v>
      </c>
      <c r="M24" s="95">
        <f>J24/'סכום נכסי הקרן'!$C$42</f>
        <v>4.012459514036588E-5</v>
      </c>
    </row>
    <row r="25" spans="2:13">
      <c r="B25" s="90" t="s">
        <v>1340</v>
      </c>
      <c r="C25" s="87" t="s">
        <v>1341</v>
      </c>
      <c r="D25" s="100" t="s">
        <v>139</v>
      </c>
      <c r="E25" s="87" t="s">
        <v>1323</v>
      </c>
      <c r="F25" s="100" t="s">
        <v>1342</v>
      </c>
      <c r="G25" s="100" t="s">
        <v>150</v>
      </c>
      <c r="H25" s="97">
        <v>2100</v>
      </c>
      <c r="I25" s="99">
        <v>3297.65</v>
      </c>
      <c r="J25" s="97">
        <v>69.250649999999993</v>
      </c>
      <c r="K25" s="98">
        <v>6.3662422788091566E-5</v>
      </c>
      <c r="L25" s="98">
        <v>1.3523230820923226E-3</v>
      </c>
      <c r="M25" s="98">
        <f>J25/'סכום נכסי הקרן'!$C$42</f>
        <v>4.012459514036588E-5</v>
      </c>
    </row>
    <row r="26" spans="2:13">
      <c r="B26" s="86"/>
      <c r="C26" s="87"/>
      <c r="D26" s="87"/>
      <c r="E26" s="87"/>
      <c r="F26" s="87"/>
      <c r="G26" s="87"/>
      <c r="H26" s="97"/>
      <c r="I26" s="99"/>
      <c r="J26" s="87"/>
      <c r="K26" s="87"/>
      <c r="L26" s="98"/>
      <c r="M26" s="87"/>
    </row>
    <row r="27" spans="2:13">
      <c r="B27" s="84" t="s">
        <v>214</v>
      </c>
      <c r="C27" s="85"/>
      <c r="D27" s="85"/>
      <c r="E27" s="85"/>
      <c r="F27" s="85"/>
      <c r="G27" s="85"/>
      <c r="H27" s="94"/>
      <c r="I27" s="96"/>
      <c r="J27" s="94">
        <v>43568.514149999995</v>
      </c>
      <c r="K27" s="85"/>
      <c r="L27" s="95">
        <v>0.85080367242056176</v>
      </c>
      <c r="M27" s="95">
        <f>J27/'סכום נכסי הקרן'!$C$42</f>
        <v>2.5244080613482361E-2</v>
      </c>
    </row>
    <row r="28" spans="2:13">
      <c r="B28" s="104" t="s">
        <v>82</v>
      </c>
      <c r="C28" s="85"/>
      <c r="D28" s="85"/>
      <c r="E28" s="85"/>
      <c r="F28" s="85"/>
      <c r="G28" s="85"/>
      <c r="H28" s="94"/>
      <c r="I28" s="96"/>
      <c r="J28" s="94">
        <v>43568.514149999995</v>
      </c>
      <c r="K28" s="85"/>
      <c r="L28" s="95">
        <v>0.85080367242056176</v>
      </c>
      <c r="M28" s="95">
        <f>J28/'סכום נכסי הקרן'!$C$42</f>
        <v>2.5244080613482361E-2</v>
      </c>
    </row>
    <row r="29" spans="2:13">
      <c r="B29" s="90" t="s">
        <v>1343</v>
      </c>
      <c r="C29" s="87" t="s">
        <v>1344</v>
      </c>
      <c r="D29" s="100" t="s">
        <v>32</v>
      </c>
      <c r="E29" s="87"/>
      <c r="F29" s="100" t="s">
        <v>1320</v>
      </c>
      <c r="G29" s="100" t="s">
        <v>149</v>
      </c>
      <c r="H29" s="97">
        <v>35020</v>
      </c>
      <c r="I29" s="99">
        <v>2658</v>
      </c>
      <c r="J29" s="97">
        <v>3498.0651599999992</v>
      </c>
      <c r="K29" s="98">
        <v>8.5580533053330381E-4</v>
      </c>
      <c r="L29" s="98">
        <v>6.8310034036228873E-2</v>
      </c>
      <c r="M29" s="98">
        <f>J29/'סכום נכסי הקרן'!$C$42</f>
        <v>2.0268177745569058E-3</v>
      </c>
    </row>
    <row r="30" spans="2:13">
      <c r="B30" s="90" t="s">
        <v>1345</v>
      </c>
      <c r="C30" s="87" t="s">
        <v>1346</v>
      </c>
      <c r="D30" s="100" t="s">
        <v>141</v>
      </c>
      <c r="E30" s="87"/>
      <c r="F30" s="100" t="s">
        <v>1320</v>
      </c>
      <c r="G30" s="100" t="s">
        <v>158</v>
      </c>
      <c r="H30" s="97">
        <v>35570</v>
      </c>
      <c r="I30" s="99">
        <v>1374</v>
      </c>
      <c r="J30" s="97">
        <v>1817.9845500000001</v>
      </c>
      <c r="K30" s="98">
        <v>3.3408512975628815E-5</v>
      </c>
      <c r="L30" s="98">
        <v>3.5501507492741578E-2</v>
      </c>
      <c r="M30" s="98">
        <f>J30/'סכום נכסי הקרן'!$C$42</f>
        <v>1.053360423912126E-3</v>
      </c>
    </row>
    <row r="31" spans="2:13">
      <c r="B31" s="90" t="s">
        <v>1347</v>
      </c>
      <c r="C31" s="87" t="s">
        <v>1348</v>
      </c>
      <c r="D31" s="100" t="s">
        <v>32</v>
      </c>
      <c r="E31" s="87"/>
      <c r="F31" s="100" t="s">
        <v>1320</v>
      </c>
      <c r="G31" s="100" t="s">
        <v>158</v>
      </c>
      <c r="H31" s="97">
        <v>205</v>
      </c>
      <c r="I31" s="99">
        <v>16860</v>
      </c>
      <c r="J31" s="97">
        <v>128.56745000000001</v>
      </c>
      <c r="K31" s="98">
        <v>2.0547957494434988E-6</v>
      </c>
      <c r="L31" s="98">
        <v>2.5106584593899209E-3</v>
      </c>
      <c r="M31" s="98">
        <f>J31/'סכום נכסי הקרן'!$C$42</f>
        <v>7.4493407346779185E-5</v>
      </c>
    </row>
    <row r="32" spans="2:13">
      <c r="B32" s="90" t="s">
        <v>1349</v>
      </c>
      <c r="C32" s="87" t="s">
        <v>1350</v>
      </c>
      <c r="D32" s="100" t="s">
        <v>1148</v>
      </c>
      <c r="E32" s="87"/>
      <c r="F32" s="100" t="s">
        <v>1320</v>
      </c>
      <c r="G32" s="100" t="s">
        <v>149</v>
      </c>
      <c r="H32" s="97">
        <v>1311</v>
      </c>
      <c r="I32" s="99">
        <v>2579</v>
      </c>
      <c r="J32" s="97">
        <v>127.06057000000001</v>
      </c>
      <c r="K32" s="98">
        <v>1.3418628317107183E-5</v>
      </c>
      <c r="L32" s="98">
        <v>2.4812321853268865E-3</v>
      </c>
      <c r="M32" s="98">
        <f>J32/'סכום נכסי הקרן'!$C$42</f>
        <v>7.3620304351715396E-5</v>
      </c>
    </row>
    <row r="33" spans="2:13">
      <c r="B33" s="90" t="s">
        <v>1351</v>
      </c>
      <c r="C33" s="87" t="s">
        <v>1352</v>
      </c>
      <c r="D33" s="100" t="s">
        <v>32</v>
      </c>
      <c r="E33" s="87"/>
      <c r="F33" s="100" t="s">
        <v>1320</v>
      </c>
      <c r="G33" s="100" t="s">
        <v>151</v>
      </c>
      <c r="H33" s="97">
        <v>1133</v>
      </c>
      <c r="I33" s="99">
        <v>4652</v>
      </c>
      <c r="J33" s="97">
        <v>221.5282</v>
      </c>
      <c r="K33" s="98">
        <v>3.7516556291390728E-4</v>
      </c>
      <c r="L33" s="98">
        <v>4.3259911379079407E-3</v>
      </c>
      <c r="M33" s="98">
        <f>J33/'סכום נכסי הקרן'!$C$42</f>
        <v>1.2835589755726484E-4</v>
      </c>
    </row>
    <row r="34" spans="2:13">
      <c r="B34" s="90" t="s">
        <v>1353</v>
      </c>
      <c r="C34" s="87" t="s">
        <v>1354</v>
      </c>
      <c r="D34" s="100" t="s">
        <v>1148</v>
      </c>
      <c r="E34" s="87"/>
      <c r="F34" s="100" t="s">
        <v>1320</v>
      </c>
      <c r="G34" s="100" t="s">
        <v>149</v>
      </c>
      <c r="H34" s="97">
        <v>1031</v>
      </c>
      <c r="I34" s="99">
        <v>2206</v>
      </c>
      <c r="J34" s="97">
        <v>85.471429999999998</v>
      </c>
      <c r="K34" s="98">
        <v>1.28875E-4</v>
      </c>
      <c r="L34" s="98">
        <v>1.6690816280921293E-3</v>
      </c>
      <c r="M34" s="98">
        <f>J34/'סכום נכסי הקרן'!$C$42</f>
        <v>4.9523095087455826E-5</v>
      </c>
    </row>
    <row r="35" spans="2:13">
      <c r="B35" s="90" t="s">
        <v>1355</v>
      </c>
      <c r="C35" s="87" t="s">
        <v>1356</v>
      </c>
      <c r="D35" s="100" t="s">
        <v>1148</v>
      </c>
      <c r="E35" s="87"/>
      <c r="F35" s="100" t="s">
        <v>1320</v>
      </c>
      <c r="G35" s="100" t="s">
        <v>149</v>
      </c>
      <c r="H35" s="97">
        <v>2322</v>
      </c>
      <c r="I35" s="99">
        <v>2478</v>
      </c>
      <c r="J35" s="97">
        <v>216.23217000000002</v>
      </c>
      <c r="K35" s="98">
        <v>1.3155807365439093E-4</v>
      </c>
      <c r="L35" s="98">
        <v>4.2225705402319132E-3</v>
      </c>
      <c r="M35" s="98">
        <f>J35/'סכום נכסי הקרן'!$C$42</f>
        <v>1.2528731900094469E-4</v>
      </c>
    </row>
    <row r="36" spans="2:13">
      <c r="B36" s="90" t="s">
        <v>1357</v>
      </c>
      <c r="C36" s="87" t="s">
        <v>1358</v>
      </c>
      <c r="D36" s="100" t="s">
        <v>1148</v>
      </c>
      <c r="E36" s="87"/>
      <c r="F36" s="100" t="s">
        <v>1320</v>
      </c>
      <c r="G36" s="100" t="s">
        <v>149</v>
      </c>
      <c r="H36" s="97">
        <v>16290</v>
      </c>
      <c r="I36" s="99">
        <v>2755</v>
      </c>
      <c r="J36" s="97">
        <v>1686.5509399999999</v>
      </c>
      <c r="K36" s="98">
        <v>3.5451577801958649E-4</v>
      </c>
      <c r="L36" s="98">
        <v>3.2934878810328916E-2</v>
      </c>
      <c r="M36" s="98">
        <f>J36/'סכום נכסי הקרן'!$C$42</f>
        <v>9.7720633165325542E-4</v>
      </c>
    </row>
    <row r="37" spans="2:13">
      <c r="B37" s="90" t="s">
        <v>1359</v>
      </c>
      <c r="C37" s="87" t="s">
        <v>1360</v>
      </c>
      <c r="D37" s="100" t="s">
        <v>1148</v>
      </c>
      <c r="E37" s="87"/>
      <c r="F37" s="100" t="s">
        <v>1320</v>
      </c>
      <c r="G37" s="100" t="s">
        <v>149</v>
      </c>
      <c r="H37" s="97">
        <v>2190</v>
      </c>
      <c r="I37" s="99">
        <v>14524</v>
      </c>
      <c r="J37" s="97">
        <v>1195.3281100000002</v>
      </c>
      <c r="K37" s="98">
        <v>5.1529411764705878E-4</v>
      </c>
      <c r="L37" s="98">
        <v>2.3342305001134159E-2</v>
      </c>
      <c r="M37" s="98">
        <f>J37/'סכום נכסי הקרן'!$C$42</f>
        <v>6.9258637245496967E-4</v>
      </c>
    </row>
    <row r="38" spans="2:13">
      <c r="B38" s="90" t="s">
        <v>1361</v>
      </c>
      <c r="C38" s="87" t="s">
        <v>1362</v>
      </c>
      <c r="D38" s="100" t="s">
        <v>140</v>
      </c>
      <c r="E38" s="87"/>
      <c r="F38" s="100" t="s">
        <v>1320</v>
      </c>
      <c r="G38" s="100" t="s">
        <v>152</v>
      </c>
      <c r="H38" s="97">
        <v>253352</v>
      </c>
      <c r="I38" s="99">
        <v>680.9</v>
      </c>
      <c r="J38" s="97">
        <v>8404.0418900000004</v>
      </c>
      <c r="K38" s="98">
        <v>4.1194127133880606E-4</v>
      </c>
      <c r="L38" s="98">
        <v>0.16411369179520757</v>
      </c>
      <c r="M38" s="98">
        <f>J38/'סכום נכסי הקרן'!$C$42</f>
        <v>4.8693951375030466E-3</v>
      </c>
    </row>
    <row r="39" spans="2:13">
      <c r="B39" s="90" t="s">
        <v>1363</v>
      </c>
      <c r="C39" s="87" t="s">
        <v>1364</v>
      </c>
      <c r="D39" s="100" t="s">
        <v>1148</v>
      </c>
      <c r="E39" s="87"/>
      <c r="F39" s="100" t="s">
        <v>1320</v>
      </c>
      <c r="G39" s="100" t="s">
        <v>149</v>
      </c>
      <c r="H39" s="97">
        <v>28050</v>
      </c>
      <c r="I39" s="99">
        <v>3801</v>
      </c>
      <c r="J39" s="97">
        <v>4006.7063199999998</v>
      </c>
      <c r="K39" s="98">
        <v>2.741935483870968E-4</v>
      </c>
      <c r="L39" s="98">
        <v>7.8242752085376649E-2</v>
      </c>
      <c r="M39" s="98">
        <f>J39/'סכום נכסי הקרן'!$C$42</f>
        <v>2.3215301074624608E-3</v>
      </c>
    </row>
    <row r="40" spans="2:13">
      <c r="B40" s="90" t="s">
        <v>1365</v>
      </c>
      <c r="C40" s="87" t="s">
        <v>1366</v>
      </c>
      <c r="D40" s="100" t="s">
        <v>1148</v>
      </c>
      <c r="E40" s="87"/>
      <c r="F40" s="100" t="s">
        <v>1320</v>
      </c>
      <c r="G40" s="100" t="s">
        <v>149</v>
      </c>
      <c r="H40" s="97">
        <v>16610</v>
      </c>
      <c r="I40" s="99">
        <v>3287</v>
      </c>
      <c r="J40" s="97">
        <v>2051.7578899999999</v>
      </c>
      <c r="K40" s="98">
        <v>4.899705014749262E-4</v>
      </c>
      <c r="L40" s="98">
        <v>4.0066621086040935E-2</v>
      </c>
      <c r="M40" s="98">
        <f>J40/'סכום נכסי הקרן'!$C$42</f>
        <v>1.1888112914795943E-3</v>
      </c>
    </row>
    <row r="41" spans="2:13">
      <c r="B41" s="90" t="s">
        <v>1367</v>
      </c>
      <c r="C41" s="87" t="s">
        <v>1368</v>
      </c>
      <c r="D41" s="100" t="s">
        <v>1144</v>
      </c>
      <c r="E41" s="87"/>
      <c r="F41" s="100" t="s">
        <v>1320</v>
      </c>
      <c r="G41" s="100" t="s">
        <v>149</v>
      </c>
      <c r="H41" s="97">
        <v>5275</v>
      </c>
      <c r="I41" s="99">
        <v>6052</v>
      </c>
      <c r="J41" s="97">
        <v>1199.7151900000001</v>
      </c>
      <c r="K41" s="98">
        <v>1.055E-4</v>
      </c>
      <c r="L41" s="98">
        <v>2.3427975670607813E-2</v>
      </c>
      <c r="M41" s="98">
        <f>J41/'סכום נכסי הקרן'!$C$42</f>
        <v>6.9512829529393789E-4</v>
      </c>
    </row>
    <row r="42" spans="2:13">
      <c r="B42" s="90" t="s">
        <v>1369</v>
      </c>
      <c r="C42" s="87" t="s">
        <v>1370</v>
      </c>
      <c r="D42" s="100" t="s">
        <v>1144</v>
      </c>
      <c r="E42" s="87"/>
      <c r="F42" s="100" t="s">
        <v>1320</v>
      </c>
      <c r="G42" s="100" t="s">
        <v>149</v>
      </c>
      <c r="H42" s="97">
        <v>930</v>
      </c>
      <c r="I42" s="99">
        <v>28946</v>
      </c>
      <c r="J42" s="97">
        <v>1011.6453399999999</v>
      </c>
      <c r="K42" s="98">
        <v>3.5361216730038026E-5</v>
      </c>
      <c r="L42" s="98">
        <v>1.9755357446798488E-2</v>
      </c>
      <c r="M42" s="98">
        <f>J42/'סכום נכסי הקרן'!$C$42</f>
        <v>5.8615853704099222E-4</v>
      </c>
    </row>
    <row r="43" spans="2:13">
      <c r="B43" s="90" t="s">
        <v>1371</v>
      </c>
      <c r="C43" s="87" t="s">
        <v>1372</v>
      </c>
      <c r="D43" s="100" t="s">
        <v>1148</v>
      </c>
      <c r="E43" s="87"/>
      <c r="F43" s="100" t="s">
        <v>1320</v>
      </c>
      <c r="G43" s="100" t="s">
        <v>149</v>
      </c>
      <c r="H43" s="97">
        <v>2290</v>
      </c>
      <c r="I43" s="99">
        <v>6552</v>
      </c>
      <c r="J43" s="97">
        <v>563.85331999999994</v>
      </c>
      <c r="K43" s="98">
        <v>3.2253521126760561E-4</v>
      </c>
      <c r="L43" s="98">
        <v>1.1010898230563738E-2</v>
      </c>
      <c r="M43" s="98">
        <f>J43/'סכום נכסי הקרן'!$C$42</f>
        <v>3.2670287114346461E-4</v>
      </c>
    </row>
    <row r="44" spans="2:13">
      <c r="B44" s="90" t="s">
        <v>1373</v>
      </c>
      <c r="C44" s="87" t="s">
        <v>1374</v>
      </c>
      <c r="D44" s="100" t="s">
        <v>1148</v>
      </c>
      <c r="E44" s="87"/>
      <c r="F44" s="100" t="s">
        <v>1320</v>
      </c>
      <c r="G44" s="100" t="s">
        <v>149</v>
      </c>
      <c r="H44" s="97">
        <v>12798</v>
      </c>
      <c r="I44" s="99">
        <v>2804</v>
      </c>
      <c r="J44" s="97">
        <v>1348.5805399999999</v>
      </c>
      <c r="K44" s="98">
        <v>3.9378461538461539E-4</v>
      </c>
      <c r="L44" s="98">
        <v>2.6335010462754199E-2</v>
      </c>
      <c r="M44" s="98">
        <f>J44/'סכום נכסי הקרן'!$C$42</f>
        <v>7.8138253116289877E-4</v>
      </c>
    </row>
    <row r="45" spans="2:13">
      <c r="B45" s="90" t="s">
        <v>1375</v>
      </c>
      <c r="C45" s="87" t="s">
        <v>1376</v>
      </c>
      <c r="D45" s="100" t="s">
        <v>1144</v>
      </c>
      <c r="E45" s="87"/>
      <c r="F45" s="100" t="s">
        <v>1320</v>
      </c>
      <c r="G45" s="100" t="s">
        <v>149</v>
      </c>
      <c r="H45" s="97">
        <v>2760</v>
      </c>
      <c r="I45" s="99">
        <v>4135</v>
      </c>
      <c r="J45" s="97">
        <v>428.88551000000001</v>
      </c>
      <c r="K45" s="98">
        <v>4.416E-4</v>
      </c>
      <c r="L45" s="98">
        <v>8.3752538748435978E-3</v>
      </c>
      <c r="M45" s="98">
        <f>J45/'סכום נכסי הקרן'!$C$42</f>
        <v>2.4850102418272384E-4</v>
      </c>
    </row>
    <row r="46" spans="2:13">
      <c r="B46" s="90" t="s">
        <v>1377</v>
      </c>
      <c r="C46" s="87" t="s">
        <v>1378</v>
      </c>
      <c r="D46" s="100" t="s">
        <v>32</v>
      </c>
      <c r="E46" s="87"/>
      <c r="F46" s="100" t="s">
        <v>1320</v>
      </c>
      <c r="G46" s="100" t="s">
        <v>151</v>
      </c>
      <c r="H46" s="97">
        <v>4760</v>
      </c>
      <c r="I46" s="99">
        <v>1568</v>
      </c>
      <c r="J46" s="97">
        <v>313.69846999999999</v>
      </c>
      <c r="K46" s="98">
        <v>4.9766541598607957E-4</v>
      </c>
      <c r="L46" s="98">
        <v>6.1258873642059111E-3</v>
      </c>
      <c r="M46" s="98">
        <f>J46/'סכום נכסי הקרן'!$C$42</f>
        <v>1.8176037488315579E-4</v>
      </c>
    </row>
    <row r="47" spans="2:13">
      <c r="B47" s="90" t="s">
        <v>1379</v>
      </c>
      <c r="C47" s="87" t="s">
        <v>1380</v>
      </c>
      <c r="D47" s="100" t="s">
        <v>32</v>
      </c>
      <c r="E47" s="87"/>
      <c r="F47" s="100" t="s">
        <v>1320</v>
      </c>
      <c r="G47" s="100" t="s">
        <v>151</v>
      </c>
      <c r="H47" s="97">
        <v>2370</v>
      </c>
      <c r="I47" s="99">
        <v>3490.5</v>
      </c>
      <c r="J47" s="97">
        <v>347.69253999999995</v>
      </c>
      <c r="K47" s="98">
        <v>4.8392866768924673E-4</v>
      </c>
      <c r="L47" s="98">
        <v>6.7897217905291598E-3</v>
      </c>
      <c r="M47" s="98">
        <f>J47/'סכום נכסי הקרן'!$C$42</f>
        <v>2.0145691630079241E-4</v>
      </c>
    </row>
    <row r="48" spans="2:13">
      <c r="B48" s="90" t="s">
        <v>1381</v>
      </c>
      <c r="C48" s="87" t="s">
        <v>1382</v>
      </c>
      <c r="D48" s="100" t="s">
        <v>1148</v>
      </c>
      <c r="E48" s="87"/>
      <c r="F48" s="100" t="s">
        <v>1320</v>
      </c>
      <c r="G48" s="100" t="s">
        <v>149</v>
      </c>
      <c r="H48" s="97">
        <v>1380</v>
      </c>
      <c r="I48" s="99">
        <v>2928</v>
      </c>
      <c r="J48" s="97">
        <v>151.84725</v>
      </c>
      <c r="K48" s="98">
        <v>4.1741197136928945E-5</v>
      </c>
      <c r="L48" s="98">
        <v>2.9652651798538132E-3</v>
      </c>
      <c r="M48" s="98">
        <f>J48/'סכום נכסי הקרן'!$C$42</f>
        <v>8.7981981821512489E-5</v>
      </c>
    </row>
    <row r="49" spans="2:13">
      <c r="B49" s="90" t="s">
        <v>1383</v>
      </c>
      <c r="C49" s="87" t="s">
        <v>1384</v>
      </c>
      <c r="D49" s="100" t="s">
        <v>141</v>
      </c>
      <c r="E49" s="87"/>
      <c r="F49" s="100" t="s">
        <v>1320</v>
      </c>
      <c r="G49" s="100" t="s">
        <v>158</v>
      </c>
      <c r="H49" s="97">
        <v>265088</v>
      </c>
      <c r="I49" s="99">
        <v>149</v>
      </c>
      <c r="J49" s="97">
        <v>1469.2507700000001</v>
      </c>
      <c r="K49" s="98">
        <v>1.5342047833496555E-3</v>
      </c>
      <c r="L49" s="98">
        <v>2.8691452421788367E-2</v>
      </c>
      <c r="M49" s="98">
        <f>J49/'סכום נכסי הקרן'!$C$42</f>
        <v>8.5130020159985274E-4</v>
      </c>
    </row>
    <row r="50" spans="2:13">
      <c r="B50" s="90" t="s">
        <v>1385</v>
      </c>
      <c r="C50" s="87" t="s">
        <v>1386</v>
      </c>
      <c r="D50" s="100" t="s">
        <v>140</v>
      </c>
      <c r="E50" s="87"/>
      <c r="F50" s="100" t="s">
        <v>1320</v>
      </c>
      <c r="G50" s="100" t="s">
        <v>149</v>
      </c>
      <c r="H50" s="97">
        <v>1224</v>
      </c>
      <c r="I50" s="99">
        <v>37402.5</v>
      </c>
      <c r="J50" s="97">
        <v>1720.4371999999998</v>
      </c>
      <c r="K50" s="98">
        <v>1.9501811565339036E-4</v>
      </c>
      <c r="L50" s="98">
        <v>3.3596607928593966E-2</v>
      </c>
      <c r="M50" s="98">
        <f>J50/'סכום נכסי הקרן'!$C$42</f>
        <v>9.9684040676043732E-4</v>
      </c>
    </row>
    <row r="51" spans="2:13">
      <c r="B51" s="90" t="s">
        <v>1387</v>
      </c>
      <c r="C51" s="87" t="s">
        <v>1388</v>
      </c>
      <c r="D51" s="100" t="s">
        <v>32</v>
      </c>
      <c r="E51" s="87"/>
      <c r="F51" s="100" t="s">
        <v>1320</v>
      </c>
      <c r="G51" s="100" t="s">
        <v>151</v>
      </c>
      <c r="H51" s="97">
        <v>1957</v>
      </c>
      <c r="I51" s="99">
        <v>6749</v>
      </c>
      <c r="J51" s="97">
        <v>555.12354000000005</v>
      </c>
      <c r="K51" s="98">
        <v>4.5683258848067565E-4</v>
      </c>
      <c r="L51" s="98">
        <v>1.0840423541942219E-2</v>
      </c>
      <c r="M51" s="98">
        <f>J51/'סכום נכסי הקרן'!$C$42</f>
        <v>3.2164473973004886E-4</v>
      </c>
    </row>
    <row r="52" spans="2:13">
      <c r="B52" s="90" t="s">
        <v>1389</v>
      </c>
      <c r="C52" s="87" t="s">
        <v>1390</v>
      </c>
      <c r="D52" s="100" t="s">
        <v>32</v>
      </c>
      <c r="E52" s="87"/>
      <c r="F52" s="100" t="s">
        <v>1320</v>
      </c>
      <c r="G52" s="100" t="s">
        <v>151</v>
      </c>
      <c r="H52" s="97">
        <v>8818</v>
      </c>
      <c r="I52" s="99">
        <v>2727</v>
      </c>
      <c r="J52" s="97">
        <v>1010.6822099999999</v>
      </c>
      <c r="K52" s="98">
        <v>1.2139420793514481E-3</v>
      </c>
      <c r="L52" s="98">
        <v>1.9736549494381354E-2</v>
      </c>
      <c r="M52" s="98">
        <f>J52/'סכום נכסי הקרן'!$C$42</f>
        <v>5.856004888303612E-4</v>
      </c>
    </row>
    <row r="53" spans="2:13">
      <c r="B53" s="90" t="s">
        <v>1391</v>
      </c>
      <c r="C53" s="87" t="s">
        <v>1392</v>
      </c>
      <c r="D53" s="100" t="s">
        <v>1148</v>
      </c>
      <c r="E53" s="87"/>
      <c r="F53" s="100" t="s">
        <v>1320</v>
      </c>
      <c r="G53" s="100" t="s">
        <v>149</v>
      </c>
      <c r="H53" s="97">
        <v>10907</v>
      </c>
      <c r="I53" s="99">
        <v>3394</v>
      </c>
      <c r="J53" s="97">
        <v>1391.1498999999999</v>
      </c>
      <c r="K53" s="98">
        <v>3.3001496882785171E-4</v>
      </c>
      <c r="L53" s="98">
        <v>2.7166302705034919E-2</v>
      </c>
      <c r="M53" s="98">
        <f>J53/'סכום נכסי הקרן'!$C$42</f>
        <v>8.0604769077345097E-4</v>
      </c>
    </row>
    <row r="54" spans="2:13">
      <c r="B54" s="90" t="s">
        <v>1393</v>
      </c>
      <c r="C54" s="87" t="s">
        <v>1394</v>
      </c>
      <c r="D54" s="100" t="s">
        <v>1148</v>
      </c>
      <c r="E54" s="87"/>
      <c r="F54" s="100" t="s">
        <v>1320</v>
      </c>
      <c r="G54" s="100" t="s">
        <v>149</v>
      </c>
      <c r="H54" s="97">
        <v>5270</v>
      </c>
      <c r="I54" s="99">
        <v>12037</v>
      </c>
      <c r="J54" s="97">
        <v>2383.8869199999999</v>
      </c>
      <c r="K54" s="98">
        <v>6.4636474654554223E-5</v>
      </c>
      <c r="L54" s="98">
        <v>4.6552419464856637E-2</v>
      </c>
      <c r="M54" s="98">
        <f>J54/'סכום נכסי הקרן'!$C$42</f>
        <v>1.3812505373655525E-3</v>
      </c>
    </row>
    <row r="55" spans="2:13">
      <c r="B55" s="90" t="s">
        <v>1395</v>
      </c>
      <c r="C55" s="87" t="s">
        <v>1396</v>
      </c>
      <c r="D55" s="100" t="s">
        <v>1148</v>
      </c>
      <c r="E55" s="87"/>
      <c r="F55" s="100" t="s">
        <v>1320</v>
      </c>
      <c r="G55" s="100" t="s">
        <v>149</v>
      </c>
      <c r="H55" s="97">
        <v>23060.000000000004</v>
      </c>
      <c r="I55" s="99">
        <v>3763</v>
      </c>
      <c r="J55" s="97">
        <v>3260.9962299999997</v>
      </c>
      <c r="K55" s="98">
        <v>2.0007968655061659E-5</v>
      </c>
      <c r="L55" s="98">
        <v>6.3680564333259609E-2</v>
      </c>
      <c r="M55" s="98">
        <f>J55/'סכום נכסי הקרן'!$C$42</f>
        <v>1.889457405569615E-3</v>
      </c>
    </row>
    <row r="56" spans="2:13">
      <c r="B56" s="90" t="s">
        <v>1397</v>
      </c>
      <c r="C56" s="87" t="s">
        <v>1398</v>
      </c>
      <c r="D56" s="100" t="s">
        <v>1148</v>
      </c>
      <c r="E56" s="87"/>
      <c r="F56" s="100" t="s">
        <v>1320</v>
      </c>
      <c r="G56" s="100" t="s">
        <v>149</v>
      </c>
      <c r="H56" s="97">
        <v>3980</v>
      </c>
      <c r="I56" s="99">
        <v>19869</v>
      </c>
      <c r="J56" s="97">
        <v>2971.7745399999999</v>
      </c>
      <c r="K56" s="98">
        <v>1.5337651223845912E-5</v>
      </c>
      <c r="L56" s="98">
        <v>5.803265825254051E-2</v>
      </c>
      <c r="M56" s="98">
        <f>J56/'סכום נכסי הקרן'!$C$42</f>
        <v>1.721879148657046E-3</v>
      </c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B59" s="113" t="s">
        <v>1704</v>
      </c>
      <c r="D59" s="1"/>
      <c r="E59" s="1"/>
      <c r="F59" s="1"/>
      <c r="G59" s="1"/>
    </row>
    <row r="60" spans="2:13">
      <c r="B60" s="113" t="s">
        <v>131</v>
      </c>
      <c r="D60" s="1"/>
      <c r="E60" s="1"/>
      <c r="F60" s="1"/>
      <c r="G60" s="1"/>
    </row>
    <row r="61" spans="2:13">
      <c r="B61" s="102"/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23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Z1:XFD2 A1:B1048576 D3:XFD1048576 D1:X2"/>
  </dataValidations>
  <printOptions gridLines="1"/>
  <pageMargins left="0" right="0" top="0.51181102362204722" bottom="0.51181102362204722" header="0" footer="0.23622047244094491"/>
  <pageSetup paperSize="9" scale="75" fitToHeight="100" pageOrder="overThenDown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workbookViewId="0">
      <pane ySplit="10" topLeftCell="A11" activePane="bottomLeft" state="frozen"/>
      <selection activeCell="I7" sqref="I7"/>
      <selection pane="bottomLeft" activeCell="B7" sqref="B7:O7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31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8554687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163</v>
      </c>
      <c r="C1" s="81" t="s" vm="1">
        <v>219</v>
      </c>
    </row>
    <row r="2" spans="2:58">
      <c r="B2" s="57" t="s">
        <v>162</v>
      </c>
      <c r="C2" s="81" t="s">
        <v>220</v>
      </c>
    </row>
    <row r="3" spans="2:58">
      <c r="B3" s="57" t="s">
        <v>164</v>
      </c>
      <c r="C3" s="81" t="s">
        <v>221</v>
      </c>
    </row>
    <row r="4" spans="2:58">
      <c r="B4" s="57" t="s">
        <v>165</v>
      </c>
      <c r="C4" s="81">
        <v>414</v>
      </c>
    </row>
    <row r="6" spans="2:58" ht="26.25" customHeight="1">
      <c r="B6" s="191" t="s">
        <v>190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3"/>
    </row>
    <row r="7" spans="2:58" ht="26.25" customHeight="1">
      <c r="B7" s="191" t="s">
        <v>111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3"/>
      <c r="BF7" s="3"/>
    </row>
    <row r="8" spans="2:58" s="3" customFormat="1" ht="78.75">
      <c r="B8" s="22" t="s">
        <v>134</v>
      </c>
      <c r="C8" s="30" t="s">
        <v>56</v>
      </c>
      <c r="D8" s="73" t="s">
        <v>138</v>
      </c>
      <c r="E8" s="73" t="s">
        <v>136</v>
      </c>
      <c r="F8" s="77" t="s">
        <v>78</v>
      </c>
      <c r="G8" s="30" t="s">
        <v>15</v>
      </c>
      <c r="H8" s="30" t="s">
        <v>79</v>
      </c>
      <c r="I8" s="30" t="s">
        <v>121</v>
      </c>
      <c r="J8" s="30" t="s">
        <v>0</v>
      </c>
      <c r="K8" s="30" t="s">
        <v>125</v>
      </c>
      <c r="L8" s="30" t="s">
        <v>74</v>
      </c>
      <c r="M8" s="30" t="s">
        <v>71</v>
      </c>
      <c r="N8" s="73" t="s">
        <v>166</v>
      </c>
      <c r="O8" s="31" t="s">
        <v>168</v>
      </c>
      <c r="BA8" s="1"/>
      <c r="BB8" s="1"/>
    </row>
    <row r="9" spans="2:58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</v>
      </c>
      <c r="K9" s="32" t="s">
        <v>75</v>
      </c>
      <c r="L9" s="32" t="s">
        <v>23</v>
      </c>
      <c r="M9" s="32" t="s">
        <v>20</v>
      </c>
      <c r="N9" s="32" t="s">
        <v>20</v>
      </c>
      <c r="O9" s="33" t="s">
        <v>20</v>
      </c>
      <c r="AZ9" s="1"/>
      <c r="BA9" s="1"/>
      <c r="BB9" s="1"/>
      <c r="BF9" s="4"/>
    </row>
    <row r="10" spans="2:5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Z10" s="1"/>
      <c r="BA10" s="3"/>
      <c r="BB10" s="1"/>
    </row>
    <row r="11" spans="2:58" s="4" customFormat="1" ht="18" customHeight="1">
      <c r="B11" s="119" t="s">
        <v>38</v>
      </c>
      <c r="C11" s="85"/>
      <c r="D11" s="85"/>
      <c r="E11" s="85"/>
      <c r="F11" s="85"/>
      <c r="G11" s="85"/>
      <c r="H11" s="85"/>
      <c r="I11" s="85"/>
      <c r="J11" s="94"/>
      <c r="K11" s="96"/>
      <c r="L11" s="94">
        <v>16459.68808</v>
      </c>
      <c r="M11" s="85"/>
      <c r="N11" s="95">
        <v>1</v>
      </c>
      <c r="O11" s="95">
        <f>L11/'סכום נכסי הקרן'!$C$42</f>
        <v>9.5369259399977653E-3</v>
      </c>
      <c r="P11" s="5"/>
      <c r="AZ11" s="126"/>
      <c r="BA11" s="3"/>
      <c r="BB11" s="126"/>
      <c r="BF11" s="126"/>
    </row>
    <row r="12" spans="2:58" s="4" customFormat="1" ht="18" customHeight="1">
      <c r="B12" s="84" t="s">
        <v>214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16459.68808</v>
      </c>
      <c r="M12" s="85"/>
      <c r="N12" s="95">
        <v>1</v>
      </c>
      <c r="O12" s="95">
        <f>L12/'סכום נכסי הקרן'!$C$42</f>
        <v>9.5369259399977653E-3</v>
      </c>
      <c r="P12" s="5"/>
      <c r="AZ12" s="126"/>
      <c r="BA12" s="3"/>
      <c r="BB12" s="126"/>
      <c r="BF12" s="126"/>
    </row>
    <row r="13" spans="2:58">
      <c r="B13" s="104" t="s">
        <v>1399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16459.68808</v>
      </c>
      <c r="M13" s="85"/>
      <c r="N13" s="95">
        <v>1</v>
      </c>
      <c r="O13" s="95">
        <f>L13/'סכום נכסי הקרן'!$C$42</f>
        <v>9.5369259399977653E-3</v>
      </c>
      <c r="BA13" s="3"/>
    </row>
    <row r="14" spans="2:58" ht="20.25">
      <c r="B14" s="90" t="s">
        <v>1400</v>
      </c>
      <c r="C14" s="87" t="s">
        <v>1401</v>
      </c>
      <c r="D14" s="100" t="s">
        <v>32</v>
      </c>
      <c r="E14" s="87"/>
      <c r="F14" s="100" t="s">
        <v>1320</v>
      </c>
      <c r="G14" s="87" t="s">
        <v>286</v>
      </c>
      <c r="H14" s="87" t="s">
        <v>1402</v>
      </c>
      <c r="I14" s="100" t="s">
        <v>149</v>
      </c>
      <c r="J14" s="97">
        <v>3570.39</v>
      </c>
      <c r="K14" s="99">
        <v>14590.59</v>
      </c>
      <c r="L14" s="97">
        <v>1957.6934199999998</v>
      </c>
      <c r="M14" s="98">
        <v>1.4023391317396786E-4</v>
      </c>
      <c r="N14" s="98">
        <v>0.11893867067740933</v>
      </c>
      <c r="O14" s="98">
        <f>L14/'סכום נכסי הקרן'!$C$42</f>
        <v>1.1343092936522367E-3</v>
      </c>
      <c r="BA14" s="4"/>
    </row>
    <row r="15" spans="2:58">
      <c r="B15" s="90" t="s">
        <v>1403</v>
      </c>
      <c r="C15" s="87" t="s">
        <v>1404</v>
      </c>
      <c r="D15" s="100" t="s">
        <v>142</v>
      </c>
      <c r="E15" s="87"/>
      <c r="F15" s="100" t="s">
        <v>1320</v>
      </c>
      <c r="G15" s="87" t="s">
        <v>801</v>
      </c>
      <c r="H15" s="87"/>
      <c r="I15" s="100" t="s">
        <v>151</v>
      </c>
      <c r="J15" s="97">
        <v>5240</v>
      </c>
      <c r="K15" s="99">
        <v>3458</v>
      </c>
      <c r="L15" s="97">
        <v>761.58024</v>
      </c>
      <c r="M15" s="98">
        <v>2.9367865347260444E-4</v>
      </c>
      <c r="N15" s="98">
        <v>4.6269421163903368E-2</v>
      </c>
      <c r="O15" s="98">
        <f>L15/'סכום נכסי הקרן'!$C$42</f>
        <v>4.4126804292671164E-4</v>
      </c>
    </row>
    <row r="16" spans="2:58">
      <c r="B16" s="90" t="s">
        <v>1405</v>
      </c>
      <c r="C16" s="87" t="s">
        <v>1406</v>
      </c>
      <c r="D16" s="100" t="s">
        <v>142</v>
      </c>
      <c r="E16" s="87"/>
      <c r="F16" s="100" t="s">
        <v>1320</v>
      </c>
      <c r="G16" s="87" t="s">
        <v>801</v>
      </c>
      <c r="H16" s="87"/>
      <c r="I16" s="100" t="s">
        <v>151</v>
      </c>
      <c r="J16" s="97">
        <v>8600</v>
      </c>
      <c r="K16" s="99">
        <v>2095</v>
      </c>
      <c r="L16" s="97">
        <v>757.25450999999998</v>
      </c>
      <c r="M16" s="98">
        <v>7.3045583655173931E-5</v>
      </c>
      <c r="N16" s="98">
        <v>4.6006613632012396E-2</v>
      </c>
      <c r="O16" s="98">
        <f>L16/'סכום נכסי הקרן'!$C$42</f>
        <v>4.387616669585939E-4</v>
      </c>
    </row>
    <row r="17" spans="2:52">
      <c r="B17" s="90" t="s">
        <v>1407</v>
      </c>
      <c r="C17" s="87" t="s">
        <v>1408</v>
      </c>
      <c r="D17" s="100" t="s">
        <v>32</v>
      </c>
      <c r="E17" s="87"/>
      <c r="F17" s="100" t="s">
        <v>1320</v>
      </c>
      <c r="G17" s="87" t="s">
        <v>801</v>
      </c>
      <c r="H17" s="87"/>
      <c r="I17" s="100" t="s">
        <v>149</v>
      </c>
      <c r="J17" s="97">
        <v>1717.89</v>
      </c>
      <c r="K17" s="99">
        <v>11294</v>
      </c>
      <c r="L17" s="97">
        <v>729.12031000000002</v>
      </c>
      <c r="M17" s="98">
        <v>2.8511703210679329E-4</v>
      </c>
      <c r="N17" s="98">
        <v>4.4297334582296656E-2</v>
      </c>
      <c r="O17" s="98">
        <f>L17/'סכום נכסי הקרן'!$C$42</f>
        <v>4.2246039925066507E-4</v>
      </c>
    </row>
    <row r="18" spans="2:52">
      <c r="B18" s="90" t="s">
        <v>1409</v>
      </c>
      <c r="C18" s="87" t="s">
        <v>1410</v>
      </c>
      <c r="D18" s="100" t="s">
        <v>32</v>
      </c>
      <c r="E18" s="87"/>
      <c r="F18" s="100" t="s">
        <v>1320</v>
      </c>
      <c r="G18" s="87" t="s">
        <v>801</v>
      </c>
      <c r="H18" s="87"/>
      <c r="I18" s="100" t="s">
        <v>149</v>
      </c>
      <c r="J18" s="97">
        <v>20831.099999999999</v>
      </c>
      <c r="K18" s="99">
        <v>899</v>
      </c>
      <c r="L18" s="97">
        <v>703.76644999999996</v>
      </c>
      <c r="M18" s="98">
        <v>2.1952761065749341E-3</v>
      </c>
      <c r="N18" s="98">
        <v>4.275697367893256E-2</v>
      </c>
      <c r="O18" s="98">
        <f>L18/'סכום נכסי הקרן'!$C$42</f>
        <v>4.0777009139441364E-4</v>
      </c>
    </row>
    <row r="19" spans="2:52" ht="20.25">
      <c r="B19" s="90" t="s">
        <v>1411</v>
      </c>
      <c r="C19" s="87" t="s">
        <v>1412</v>
      </c>
      <c r="D19" s="100" t="s">
        <v>32</v>
      </c>
      <c r="E19" s="87"/>
      <c r="F19" s="100" t="s">
        <v>1320</v>
      </c>
      <c r="G19" s="87" t="s">
        <v>801</v>
      </c>
      <c r="H19" s="87"/>
      <c r="I19" s="100" t="s">
        <v>151</v>
      </c>
      <c r="J19" s="97">
        <v>9413.93</v>
      </c>
      <c r="K19" s="99">
        <v>1858</v>
      </c>
      <c r="L19" s="97">
        <v>735.14992000000007</v>
      </c>
      <c r="M19" s="98">
        <v>3.9703636820481313E-5</v>
      </c>
      <c r="N19" s="98">
        <v>4.4663660479281699E-2</v>
      </c>
      <c r="O19" s="98">
        <f>L19/'סכום נכסי הקרן'!$C$42</f>
        <v>4.2595402220011467E-4</v>
      </c>
      <c r="AZ19" s="4"/>
    </row>
    <row r="20" spans="2:52">
      <c r="B20" s="90" t="s">
        <v>1413</v>
      </c>
      <c r="C20" s="87" t="s">
        <v>1414</v>
      </c>
      <c r="D20" s="100" t="s">
        <v>32</v>
      </c>
      <c r="E20" s="87"/>
      <c r="F20" s="100" t="s">
        <v>1320</v>
      </c>
      <c r="G20" s="87" t="s">
        <v>801</v>
      </c>
      <c r="H20" s="87"/>
      <c r="I20" s="100" t="s">
        <v>158</v>
      </c>
      <c r="J20" s="97">
        <v>44</v>
      </c>
      <c r="K20" s="99">
        <v>958585</v>
      </c>
      <c r="L20" s="97">
        <v>1568.92758</v>
      </c>
      <c r="M20" s="98">
        <v>2.2422063578879645E-3</v>
      </c>
      <c r="N20" s="98">
        <v>9.5319399272601524E-2</v>
      </c>
      <c r="O20" s="98">
        <f>L20/'סכום נכסי הקרן'!$C$42</f>
        <v>9.0905405150787768E-4</v>
      </c>
      <c r="AZ20" s="3"/>
    </row>
    <row r="21" spans="2:52">
      <c r="B21" s="90" t="s">
        <v>1415</v>
      </c>
      <c r="C21" s="87" t="s">
        <v>1416</v>
      </c>
      <c r="D21" s="100" t="s">
        <v>32</v>
      </c>
      <c r="E21" s="87"/>
      <c r="F21" s="100" t="s">
        <v>1320</v>
      </c>
      <c r="G21" s="87" t="s">
        <v>801</v>
      </c>
      <c r="H21" s="87"/>
      <c r="I21" s="100" t="s">
        <v>149</v>
      </c>
      <c r="J21" s="97">
        <v>16119.99</v>
      </c>
      <c r="K21" s="99">
        <v>1520</v>
      </c>
      <c r="L21" s="97">
        <v>920.79962999999998</v>
      </c>
      <c r="M21" s="98">
        <v>6.0018883397935528E-4</v>
      </c>
      <c r="N21" s="98">
        <v>5.5942714438121967E-2</v>
      </c>
      <c r="O21" s="98">
        <f>L21/'סכום נכסי הקרן'!$C$42</f>
        <v>5.3352152447881294E-4</v>
      </c>
    </row>
    <row r="22" spans="2:52">
      <c r="B22" s="90" t="s">
        <v>1417</v>
      </c>
      <c r="C22" s="87" t="s">
        <v>1418</v>
      </c>
      <c r="D22" s="100" t="s">
        <v>32</v>
      </c>
      <c r="E22" s="87"/>
      <c r="F22" s="100" t="s">
        <v>1320</v>
      </c>
      <c r="G22" s="87" t="s">
        <v>801</v>
      </c>
      <c r="H22" s="87"/>
      <c r="I22" s="100" t="s">
        <v>149</v>
      </c>
      <c r="J22" s="97">
        <v>15189.83</v>
      </c>
      <c r="K22" s="99">
        <v>1785.17</v>
      </c>
      <c r="L22" s="97">
        <v>1019.0354100000001</v>
      </c>
      <c r="M22" s="98">
        <v>8.0025112122712394E-5</v>
      </c>
      <c r="N22" s="98">
        <v>6.1910979421184759E-2</v>
      </c>
      <c r="O22" s="98">
        <f>L22/'סכום נכסי הקרן'!$C$42</f>
        <v>5.9044042561256485E-4</v>
      </c>
    </row>
    <row r="23" spans="2:52">
      <c r="B23" s="90" t="s">
        <v>1419</v>
      </c>
      <c r="C23" s="87" t="s">
        <v>1420</v>
      </c>
      <c r="D23" s="100" t="s">
        <v>32</v>
      </c>
      <c r="E23" s="87"/>
      <c r="F23" s="100" t="s">
        <v>1320</v>
      </c>
      <c r="G23" s="87" t="s">
        <v>801</v>
      </c>
      <c r="H23" s="87"/>
      <c r="I23" s="100" t="s">
        <v>151</v>
      </c>
      <c r="J23" s="97">
        <v>34640.32</v>
      </c>
      <c r="K23" s="99">
        <v>1086.2</v>
      </c>
      <c r="L23" s="97">
        <v>1581.4341000000002</v>
      </c>
      <c r="M23" s="98">
        <v>2.0566819142672824E-3</v>
      </c>
      <c r="N23" s="98">
        <v>9.6079226551175331E-2</v>
      </c>
      <c r="O23" s="98">
        <f>L23/'סכום נכסי הקרן'!$C$42</f>
        <v>9.163004679908261E-4</v>
      </c>
    </row>
    <row r="24" spans="2:52">
      <c r="B24" s="90" t="s">
        <v>1421</v>
      </c>
      <c r="C24" s="87" t="s">
        <v>1422</v>
      </c>
      <c r="D24" s="100" t="s">
        <v>32</v>
      </c>
      <c r="E24" s="87"/>
      <c r="F24" s="100" t="s">
        <v>1320</v>
      </c>
      <c r="G24" s="87" t="s">
        <v>801</v>
      </c>
      <c r="H24" s="87"/>
      <c r="I24" s="100" t="s">
        <v>151</v>
      </c>
      <c r="J24" s="97">
        <v>91720</v>
      </c>
      <c r="K24" s="99">
        <v>1030.1300000000001</v>
      </c>
      <c r="L24" s="97">
        <v>3971.1425099999997</v>
      </c>
      <c r="M24" s="98">
        <v>5.1047561884481527E-4</v>
      </c>
      <c r="N24" s="98">
        <v>0.2412647488031863</v>
      </c>
      <c r="O24" s="98">
        <f>L24/'סכום נכסי הקרן'!$C$42</f>
        <v>2.3009240412681523E-3</v>
      </c>
    </row>
    <row r="25" spans="2:52">
      <c r="B25" s="90" t="s">
        <v>1423</v>
      </c>
      <c r="C25" s="87" t="s">
        <v>1424</v>
      </c>
      <c r="D25" s="100" t="s">
        <v>32</v>
      </c>
      <c r="E25" s="87"/>
      <c r="F25" s="100" t="s">
        <v>1320</v>
      </c>
      <c r="G25" s="87" t="s">
        <v>801</v>
      </c>
      <c r="H25" s="87"/>
      <c r="I25" s="100" t="s">
        <v>158</v>
      </c>
      <c r="J25" s="97">
        <v>5806.54</v>
      </c>
      <c r="K25" s="99">
        <v>8119.6819999999998</v>
      </c>
      <c r="L25" s="97">
        <v>1753.7840000000001</v>
      </c>
      <c r="M25" s="98">
        <v>7.1765503285790377E-4</v>
      </c>
      <c r="N25" s="98">
        <v>0.10655025729989412</v>
      </c>
      <c r="O25" s="98">
        <f>L25/'סכום נכסי הקרן'!$C$42</f>
        <v>1.0161619127567966E-3</v>
      </c>
    </row>
    <row r="26" spans="2:52">
      <c r="B26" s="86"/>
      <c r="C26" s="87"/>
      <c r="D26" s="87"/>
      <c r="E26" s="87"/>
      <c r="F26" s="87"/>
      <c r="G26" s="87"/>
      <c r="H26" s="87"/>
      <c r="I26" s="87"/>
      <c r="J26" s="97"/>
      <c r="K26" s="99"/>
      <c r="L26" s="87"/>
      <c r="M26" s="87"/>
      <c r="N26" s="98"/>
      <c r="O26" s="87"/>
    </row>
    <row r="27" spans="2:5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2">
      <c r="B29" s="113" t="s">
        <v>1704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2">
      <c r="B30" s="113" t="s">
        <v>131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23"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A1:XFD2 A1:B1048576 D3:XFD1048576 D1:Y2"/>
  </dataValidations>
  <printOptions gridLines="1"/>
  <pageMargins left="0" right="0" top="0.51181102362204722" bottom="0.51181102362204722" header="0" footer="0.23622047244094491"/>
  <pageSetup paperSize="9" scale="77" fitToHeight="100" pageOrder="overThenDown" orientation="landscape" r:id="rId1"/>
  <headerFooter alignWithMargins="0">
    <oddHeader>&amp;L&amp;D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2016-12-07T13:29:35+00:00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2554F4FA-5CDB-48FB-940E-D3DBA80A168F}"/>
</file>

<file path=customXml/itemProps3.xml><?xml version="1.0" encoding="utf-8"?>
<ds:datastoreItem xmlns:ds="http://schemas.openxmlformats.org/officeDocument/2006/customXml" ds:itemID="{D343379C-934C-47E9-99BB-CCC19D05E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43</vt:i4>
      </vt:variant>
    </vt:vector>
  </HeadingPairs>
  <TitlesOfParts>
    <vt:vector size="74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'השקעה בחברות מוחזקות'!WPrint_Area_W</vt:lpstr>
      <vt:lpstr>'השקעות אחרות '!WPrint_Area_W</vt:lpstr>
      <vt:lpstr>'סכום נכסי הקרן'!WPrint_Area_W</vt:lpstr>
      <vt:lpstr>'אג"ח קונצרני'!WPrint_TitlesW</vt:lpstr>
      <vt:lpstr>אופציות!WPrint_TitlesW</vt:lpstr>
      <vt:lpstr>הלוואות!WPrint_TitlesW</vt:lpstr>
      <vt:lpstr>'לא סחיר - אג"ח קונצרני'!WPrint_TitlesW</vt:lpstr>
      <vt:lpstr>'לא סחיר - חוזים עתידיים'!WPrint_TitlesW</vt:lpstr>
      <vt:lpstr>'לא סחיר - קרנות השקעה'!WPrint_TitlesW</vt:lpstr>
      <vt:lpstr>'לא סחיר- תעודות התחייבות ממשלתי'!WPrint_TitlesW</vt:lpstr>
      <vt:lpstr>מזומנים!WPrint_TitlesW</vt:lpstr>
      <vt:lpstr>מניות!WPrint_TitlesW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2016-12-07T11:25:53Z</cp:lastPrinted>
  <dcterms:created xsi:type="dcterms:W3CDTF">2005-07-19T07:39:38Z</dcterms:created>
  <dcterms:modified xsi:type="dcterms:W3CDTF">2016-12-07T11:29:12Z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5" name="aa1c885e8039426686f6c49672b09953">
    <vt:lpwstr/>
  </property>
  <property fmtid="{D5CDD505-2E9C-101B-9397-08002B2CF9AE}" pid="26" name="e09eddfac2354f9ab04a226e27f86f1f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