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740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הקרן'!$B$6:$D$44</definedName>
    <definedName name="Print_Area" localSheetId="23">'פקדונות מעל 3 חודשים'!$B$6:$O$28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5">'השקעה בחברות מוחזקות'!$A$1:$K$12</definedName>
    <definedName name="_xlnm.Print_Area" localSheetId="26">'השקעות אחרות '!$A$1:$K$11</definedName>
    <definedName name="_xlnm.Print_Area" localSheetId="0">'סכום נכסי הקרן'!$A$1:$E$66</definedName>
    <definedName name="_xlnm.Print_Titles" localSheetId="5">'אג"ח קונצרני'!$6:$10</definedName>
    <definedName name="_xlnm.Print_Titles" localSheetId="10">אופציות!$6:$10</definedName>
    <definedName name="_xlnm.Print_Titles" localSheetId="22">הלוואות!$6:$9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17">'לא סחיר - קרנות השקעה'!$6:$10</definedName>
    <definedName name="_xlnm.Print_Titles" localSheetId="2">מזומנים!$6:$9</definedName>
    <definedName name="_xlnm.Print_Titles" localSheetId="6">מניות!$6:$10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L47" i="58" l="1"/>
  <c r="L46" i="58"/>
  <c r="L45" i="58"/>
  <c r="L44" i="58"/>
  <c r="L43" i="58"/>
  <c r="L42" i="58"/>
  <c r="L41" i="58"/>
  <c r="L40" i="58"/>
  <c r="J40" i="58"/>
  <c r="L39" i="58"/>
  <c r="L38" i="58"/>
  <c r="J38" i="58"/>
  <c r="L35" i="58"/>
  <c r="L34" i="58"/>
  <c r="J33" i="58"/>
  <c r="L33" i="58" s="1"/>
  <c r="L30" i="58"/>
  <c r="L29" i="58"/>
  <c r="L28" i="58"/>
  <c r="L27" i="58"/>
  <c r="L26" i="58"/>
  <c r="L25" i="58"/>
  <c r="L24" i="58"/>
  <c r="L23" i="58"/>
  <c r="L22" i="58"/>
  <c r="L21" i="58"/>
  <c r="L20" i="58"/>
  <c r="L19" i="58"/>
  <c r="J18" i="58"/>
  <c r="L18" i="58" s="1"/>
  <c r="L16" i="58"/>
  <c r="L15" i="58"/>
  <c r="L14" i="58"/>
  <c r="L13" i="58"/>
  <c r="J12" i="58"/>
  <c r="L12" i="58" s="1"/>
  <c r="J11" i="58" l="1"/>
  <c r="J37" i="58"/>
  <c r="J10" i="58" l="1"/>
  <c r="L11" i="58"/>
  <c r="L37" i="58"/>
  <c r="K34" i="58" l="1"/>
  <c r="K31" i="58"/>
  <c r="K29" i="58"/>
  <c r="K27" i="58"/>
  <c r="K25" i="58"/>
  <c r="K23" i="58"/>
  <c r="K21" i="58"/>
  <c r="K19" i="58"/>
  <c r="K47" i="58"/>
  <c r="K45" i="58"/>
  <c r="K43" i="58"/>
  <c r="K41" i="58"/>
  <c r="K16" i="58"/>
  <c r="K14" i="58"/>
  <c r="K12" i="58"/>
  <c r="K15" i="58"/>
  <c r="K13" i="58"/>
  <c r="K10" i="58"/>
  <c r="K39" i="58"/>
  <c r="K35" i="58"/>
  <c r="K30" i="58"/>
  <c r="K28" i="58"/>
  <c r="K26" i="58"/>
  <c r="K24" i="58"/>
  <c r="K22" i="58"/>
  <c r="K20" i="58"/>
  <c r="L10" i="58"/>
  <c r="K46" i="58"/>
  <c r="K44" i="58"/>
  <c r="K42" i="58"/>
  <c r="K40" i="58"/>
  <c r="K38" i="58"/>
  <c r="K18" i="58"/>
  <c r="K33" i="58"/>
  <c r="K37" i="58"/>
  <c r="K11" i="58"/>
  <c r="M12" i="78" l="1"/>
  <c r="J12" i="78"/>
  <c r="G12" i="78"/>
  <c r="M11" i="78" l="1"/>
  <c r="H12" i="73"/>
  <c r="H17" i="73"/>
  <c r="H18" i="73"/>
  <c r="C11" i="88" l="1"/>
  <c r="M10" i="78"/>
  <c r="C23" i="88"/>
  <c r="C12" i="88"/>
  <c r="C11" i="84"/>
  <c r="C30" i="84"/>
  <c r="M96" i="78"/>
  <c r="C10" i="84" l="1"/>
  <c r="C43" i="88" s="1"/>
  <c r="N96" i="78"/>
  <c r="C33" i="88"/>
  <c r="N130" i="78"/>
  <c r="N126" i="78"/>
  <c r="N122" i="78"/>
  <c r="N118" i="78"/>
  <c r="N113" i="78"/>
  <c r="N108" i="78"/>
  <c r="N104" i="78"/>
  <c r="N100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4" i="78"/>
  <c r="N40" i="78"/>
  <c r="N36" i="78"/>
  <c r="N32" i="78"/>
  <c r="N28" i="78"/>
  <c r="N24" i="78"/>
  <c r="N19" i="78"/>
  <c r="N15" i="78"/>
  <c r="N133" i="78"/>
  <c r="N129" i="78"/>
  <c r="N125" i="78"/>
  <c r="N121" i="78"/>
  <c r="N117" i="78"/>
  <c r="N112" i="78"/>
  <c r="N107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47" i="78"/>
  <c r="N43" i="78"/>
  <c r="N39" i="78"/>
  <c r="N35" i="78"/>
  <c r="N31" i="78"/>
  <c r="N23" i="78"/>
  <c r="N14" i="78"/>
  <c r="N132" i="78"/>
  <c r="N128" i="78"/>
  <c r="N124" i="78"/>
  <c r="N120" i="78"/>
  <c r="N116" i="78"/>
  <c r="N111" i="78"/>
  <c r="N106" i="78"/>
  <c r="N102" i="78"/>
  <c r="N98" i="78"/>
  <c r="N94" i="78"/>
  <c r="N90" i="78"/>
  <c r="N86" i="78"/>
  <c r="N82" i="78"/>
  <c r="N78" i="78"/>
  <c r="N74" i="78"/>
  <c r="N70" i="78"/>
  <c r="N66" i="78"/>
  <c r="N62" i="78"/>
  <c r="N58" i="78"/>
  <c r="N54" i="78"/>
  <c r="N50" i="78"/>
  <c r="N46" i="78"/>
  <c r="N42" i="78"/>
  <c r="N38" i="78"/>
  <c r="N34" i="78"/>
  <c r="N30" i="78"/>
  <c r="N26" i="78"/>
  <c r="N22" i="78"/>
  <c r="N17" i="78"/>
  <c r="N13" i="78"/>
  <c r="N131" i="78"/>
  <c r="N127" i="78"/>
  <c r="N123" i="78"/>
  <c r="N119" i="78"/>
  <c r="N114" i="78"/>
  <c r="N109" i="78"/>
  <c r="N105" i="78"/>
  <c r="N101" i="78"/>
  <c r="N97" i="78"/>
  <c r="N93" i="78"/>
  <c r="N89" i="78"/>
  <c r="N85" i="78"/>
  <c r="N81" i="78"/>
  <c r="N77" i="78"/>
  <c r="N73" i="78"/>
  <c r="N69" i="78"/>
  <c r="N65" i="78"/>
  <c r="N61" i="78"/>
  <c r="N57" i="78"/>
  <c r="N53" i="78"/>
  <c r="N49" i="78"/>
  <c r="N45" i="78"/>
  <c r="N41" i="78"/>
  <c r="N37" i="78"/>
  <c r="N33" i="78"/>
  <c r="N29" i="78"/>
  <c r="N25" i="78"/>
  <c r="N20" i="78"/>
  <c r="N16" i="78"/>
  <c r="N27" i="78"/>
  <c r="N18" i="78"/>
  <c r="N10" i="78"/>
  <c r="N12" i="78"/>
  <c r="N11" i="78"/>
  <c r="P185" i="61"/>
  <c r="O185" i="61"/>
  <c r="C10" i="88" l="1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C42" i="88" l="1"/>
  <c r="D10" i="88" s="1"/>
  <c r="O108" i="78" l="1"/>
  <c r="T34" i="61"/>
  <c r="T130" i="61"/>
  <c r="T211" i="61"/>
  <c r="N142" i="62"/>
  <c r="Q35" i="59"/>
  <c r="T29" i="61"/>
  <c r="T77" i="61"/>
  <c r="T117" i="61"/>
  <c r="T157" i="61"/>
  <c r="T198" i="61"/>
  <c r="T230" i="61"/>
  <c r="N44" i="62"/>
  <c r="N151" i="62"/>
  <c r="L18" i="66"/>
  <c r="D13" i="88"/>
  <c r="Q19" i="59"/>
  <c r="Q54" i="59"/>
  <c r="T38" i="61"/>
  <c r="T70" i="61"/>
  <c r="T102" i="61"/>
  <c r="T134" i="61"/>
  <c r="T166" i="61"/>
  <c r="T199" i="61"/>
  <c r="T231" i="61"/>
  <c r="N48" i="62"/>
  <c r="N159" i="62"/>
  <c r="S11" i="71"/>
  <c r="O18" i="78"/>
  <c r="O16" i="79"/>
  <c r="O121" i="78"/>
  <c r="O103" i="78"/>
  <c r="O87" i="78"/>
  <c r="O71" i="78"/>
  <c r="O55" i="78"/>
  <c r="O39" i="78"/>
  <c r="O23" i="78"/>
  <c r="K57" i="76"/>
  <c r="K41" i="76"/>
  <c r="K24" i="76"/>
  <c r="L13" i="74"/>
  <c r="M12" i="72"/>
  <c r="S22" i="71"/>
  <c r="K14" i="67"/>
  <c r="L12" i="66"/>
  <c r="O20" i="64"/>
  <c r="M89" i="63"/>
  <c r="M72" i="63"/>
  <c r="M56" i="63"/>
  <c r="M39" i="63"/>
  <c r="O14" i="79"/>
  <c r="O124" i="78"/>
  <c r="O106" i="78"/>
  <c r="O90" i="78"/>
  <c r="O74" i="78"/>
  <c r="O58" i="78"/>
  <c r="O42" i="78"/>
  <c r="O26" i="78"/>
  <c r="K60" i="76"/>
  <c r="K44" i="76"/>
  <c r="K27" i="76"/>
  <c r="K11" i="76"/>
  <c r="M15" i="72"/>
  <c r="S25" i="71"/>
  <c r="K17" i="67"/>
  <c r="L15" i="66"/>
  <c r="O23" i="64"/>
  <c r="M92" i="63"/>
  <c r="M75" i="63"/>
  <c r="M59" i="63"/>
  <c r="M42" i="63"/>
  <c r="M25" i="63"/>
  <c r="O114" i="78"/>
  <c r="O81" i="78"/>
  <c r="O49" i="78"/>
  <c r="O12" i="78"/>
  <c r="K34" i="76"/>
  <c r="K17" i="73"/>
  <c r="S16" i="71"/>
  <c r="L12" i="65"/>
  <c r="M82" i="63"/>
  <c r="M49" i="63"/>
  <c r="M20" i="63"/>
  <c r="T18" i="61"/>
  <c r="T106" i="61"/>
  <c r="T195" i="61"/>
  <c r="N77" i="62"/>
  <c r="O76" i="78"/>
  <c r="Q27" i="59"/>
  <c r="T21" i="61"/>
  <c r="T61" i="61"/>
  <c r="T109" i="61"/>
  <c r="T149" i="61"/>
  <c r="T190" i="61"/>
  <c r="T222" i="61"/>
  <c r="Q58" i="59"/>
  <c r="T162" i="61"/>
  <c r="K11" i="73"/>
  <c r="T13" i="61"/>
  <c r="T93" i="61"/>
  <c r="T182" i="61"/>
  <c r="N11" i="62"/>
  <c r="N118" i="62"/>
  <c r="K13" i="76"/>
  <c r="D38" i="88"/>
  <c r="Q11" i="59"/>
  <c r="T14" i="61"/>
  <c r="T54" i="61"/>
  <c r="T94" i="61"/>
  <c r="T142" i="61"/>
  <c r="T183" i="61"/>
  <c r="T223" i="61"/>
  <c r="N66" i="62"/>
  <c r="M17" i="63"/>
  <c r="O19" i="78"/>
  <c r="O133" i="78"/>
  <c r="O112" i="78"/>
  <c r="O91" i="78"/>
  <c r="O67" i="78"/>
  <c r="O47" i="78"/>
  <c r="O27" i="78"/>
  <c r="K53" i="76"/>
  <c r="K32" i="76"/>
  <c r="K12" i="76"/>
  <c r="S37" i="71"/>
  <c r="S14" i="71"/>
  <c r="L17" i="66"/>
  <c r="O16" i="64"/>
  <c r="M80" i="63"/>
  <c r="M60" i="63"/>
  <c r="M35" i="63"/>
  <c r="O132" i="78"/>
  <c r="O111" i="78"/>
  <c r="O86" i="78"/>
  <c r="O66" i="78"/>
  <c r="O46" i="78"/>
  <c r="O22" i="78"/>
  <c r="K52" i="76"/>
  <c r="K31" i="76"/>
  <c r="L12" i="74"/>
  <c r="S35" i="71"/>
  <c r="S13" i="71"/>
  <c r="L11" i="66"/>
  <c r="O15" i="64"/>
  <c r="M79" i="63"/>
  <c r="M55" i="63"/>
  <c r="M34" i="63"/>
  <c r="O123" i="78"/>
  <c r="O73" i="78"/>
  <c r="O33" i="78"/>
  <c r="K43" i="76"/>
  <c r="M14" i="72"/>
  <c r="L23" i="66"/>
  <c r="M91" i="63"/>
  <c r="M41" i="63"/>
  <c r="M12" i="63"/>
  <c r="N203" i="62"/>
  <c r="N187" i="62"/>
  <c r="N171" i="62"/>
  <c r="N154" i="62"/>
  <c r="N137" i="62"/>
  <c r="N121" i="62"/>
  <c r="N105" i="62"/>
  <c r="N89" i="62"/>
  <c r="O130" i="78"/>
  <c r="O96" i="78"/>
  <c r="O64" i="78"/>
  <c r="O32" i="78"/>
  <c r="K50" i="76"/>
  <c r="K17" i="76"/>
  <c r="S33" i="71"/>
  <c r="L22" i="66"/>
  <c r="O13" i="64"/>
  <c r="M65" i="63"/>
  <c r="M32" i="63"/>
  <c r="M11" i="63"/>
  <c r="N202" i="62"/>
  <c r="N186" i="62"/>
  <c r="N170" i="62"/>
  <c r="N153" i="62"/>
  <c r="N136" i="62"/>
  <c r="N120" i="62"/>
  <c r="N104" i="62"/>
  <c r="N88" i="62"/>
  <c r="N71" i="62"/>
  <c r="O11" i="79"/>
  <c r="O69" i="78"/>
  <c r="K55" i="76"/>
  <c r="S39" i="71"/>
  <c r="O18" i="64"/>
  <c r="M37" i="63"/>
  <c r="N205" i="62"/>
  <c r="N173" i="62"/>
  <c r="N139" i="62"/>
  <c r="N107" i="62"/>
  <c r="N76" i="62"/>
  <c r="N55" i="62"/>
  <c r="N39" i="62"/>
  <c r="N22" i="62"/>
  <c r="T245" i="61"/>
  <c r="T229" i="61"/>
  <c r="T213" i="61"/>
  <c r="T197" i="61"/>
  <c r="T181" i="61"/>
  <c r="T164" i="61"/>
  <c r="T148" i="61"/>
  <c r="T132" i="61"/>
  <c r="T116" i="61"/>
  <c r="T100" i="61"/>
  <c r="T84" i="61"/>
  <c r="T68" i="61"/>
  <c r="T52" i="61"/>
  <c r="T36" i="61"/>
  <c r="T20" i="61"/>
  <c r="Q52" i="59"/>
  <c r="Q34" i="59"/>
  <c r="Q17" i="59"/>
  <c r="D11" i="88"/>
  <c r="K64" i="76"/>
  <c r="L19" i="66"/>
  <c r="N217" i="62"/>
  <c r="N161" i="62"/>
  <c r="N95" i="62"/>
  <c r="N53" i="62"/>
  <c r="N16" i="62"/>
  <c r="O100" i="78"/>
  <c r="O36" i="78"/>
  <c r="K21" i="76"/>
  <c r="K11" i="67"/>
  <c r="M69" i="63"/>
  <c r="M13" i="63"/>
  <c r="N188" i="62"/>
  <c r="N155" i="62"/>
  <c r="N122" i="62"/>
  <c r="N90" i="62"/>
  <c r="N64" i="62"/>
  <c r="N46" i="62"/>
  <c r="N29" i="62"/>
  <c r="N13" i="62"/>
  <c r="T236" i="61"/>
  <c r="T220" i="61"/>
  <c r="T204" i="61"/>
  <c r="T188" i="61"/>
  <c r="T172" i="61"/>
  <c r="T155" i="61"/>
  <c r="T139" i="61"/>
  <c r="T123" i="61"/>
  <c r="T107" i="61"/>
  <c r="T91" i="61"/>
  <c r="T75" i="61"/>
  <c r="T59" i="61"/>
  <c r="T43" i="61"/>
  <c r="T27" i="61"/>
  <c r="T11" i="61"/>
  <c r="Q42" i="59"/>
  <c r="Q24" i="59"/>
  <c r="D19" i="88"/>
  <c r="O61" i="78"/>
  <c r="S12" i="71"/>
  <c r="T90" i="61"/>
  <c r="O25" i="64"/>
  <c r="T45" i="61"/>
  <c r="T141" i="61"/>
  <c r="T238" i="61"/>
  <c r="N184" i="62"/>
  <c r="O92" i="78"/>
  <c r="T22" i="61"/>
  <c r="T78" i="61"/>
  <c r="T126" i="61"/>
  <c r="T191" i="61"/>
  <c r="N15" i="62"/>
  <c r="N192" i="62"/>
  <c r="O17" i="78"/>
  <c r="O125" i="78"/>
  <c r="O95" i="78"/>
  <c r="O63" i="78"/>
  <c r="O35" i="78"/>
  <c r="K61" i="76"/>
  <c r="K28" i="76"/>
  <c r="K14" i="73"/>
  <c r="S18" i="71"/>
  <c r="L14" i="65"/>
  <c r="M93" i="63"/>
  <c r="M64" i="63"/>
  <c r="M31" i="63"/>
  <c r="O120" i="78"/>
  <c r="O94" i="78"/>
  <c r="O62" i="78"/>
  <c r="O34" i="78"/>
  <c r="K56" i="76"/>
  <c r="K23" i="76"/>
  <c r="K13" i="73"/>
  <c r="S17" i="71"/>
  <c r="L13" i="65"/>
  <c r="M88" i="63"/>
  <c r="M63" i="63"/>
  <c r="M30" i="63"/>
  <c r="O97" i="78"/>
  <c r="O41" i="78"/>
  <c r="K26" i="76"/>
  <c r="S24" i="71"/>
  <c r="O14" i="64"/>
  <c r="M33" i="63"/>
  <c r="N211" i="62"/>
  <c r="N191" i="62"/>
  <c r="N167" i="62"/>
  <c r="N146" i="62"/>
  <c r="N125" i="62"/>
  <c r="N101" i="62"/>
  <c r="N80" i="62"/>
  <c r="O104" i="78"/>
  <c r="O56" i="78"/>
  <c r="O11" i="78"/>
  <c r="K25" i="76"/>
  <c r="S23" i="71"/>
  <c r="L11" i="65"/>
  <c r="M73" i="63"/>
  <c r="M23" i="63"/>
  <c r="N210" i="62"/>
  <c r="N190" i="62"/>
  <c r="N166" i="62"/>
  <c r="N145" i="62"/>
  <c r="N124" i="62"/>
  <c r="N100" i="62"/>
  <c r="N79" i="62"/>
  <c r="N59" i="62"/>
  <c r="O53" i="78"/>
  <c r="K22" i="76"/>
  <c r="L16" i="65"/>
  <c r="M22" i="63"/>
  <c r="N189" i="62"/>
  <c r="N148" i="62"/>
  <c r="N99" i="62"/>
  <c r="N65" i="62"/>
  <c r="N43" i="62"/>
  <c r="N18" i="62"/>
  <c r="T237" i="61"/>
  <c r="T217" i="61"/>
  <c r="T193" i="61"/>
  <c r="T173" i="61"/>
  <c r="T152" i="61"/>
  <c r="T128" i="61"/>
  <c r="T108" i="61"/>
  <c r="D18" i="88"/>
  <c r="T146" i="61"/>
  <c r="T53" i="61"/>
  <c r="T174" i="61"/>
  <c r="N27" i="62"/>
  <c r="N216" i="62"/>
  <c r="D23" i="88"/>
  <c r="Q28" i="59"/>
  <c r="T30" i="61"/>
  <c r="T86" i="61"/>
  <c r="T150" i="61"/>
  <c r="T207" i="61"/>
  <c r="T227" i="61"/>
  <c r="T85" i="61"/>
  <c r="N61" i="62"/>
  <c r="T46" i="61"/>
  <c r="T158" i="61"/>
  <c r="N31" i="62"/>
  <c r="K29" i="76"/>
  <c r="O129" i="78"/>
  <c r="O83" i="78"/>
  <c r="O51" i="78"/>
  <c r="O10" i="78"/>
  <c r="K20" i="76"/>
  <c r="S32" i="71"/>
  <c r="L21" i="66"/>
  <c r="M84" i="63"/>
  <c r="M47" i="63"/>
  <c r="O128" i="78"/>
  <c r="O82" i="78"/>
  <c r="O50" i="78"/>
  <c r="K65" i="76"/>
  <c r="K19" i="76"/>
  <c r="S30" i="71"/>
  <c r="L20" i="66"/>
  <c r="M83" i="63"/>
  <c r="M46" i="63"/>
  <c r="O105" i="78"/>
  <c r="O25" i="78"/>
  <c r="L15" i="74"/>
  <c r="O22" i="64"/>
  <c r="M24" i="63"/>
  <c r="N199" i="62"/>
  <c r="N175" i="62"/>
  <c r="N141" i="62"/>
  <c r="N113" i="62"/>
  <c r="N85" i="62"/>
  <c r="O88" i="78"/>
  <c r="O40" i="78"/>
  <c r="K33" i="76"/>
  <c r="S15" i="71"/>
  <c r="M90" i="63"/>
  <c r="M40" i="63"/>
  <c r="N206" i="62"/>
  <c r="N178" i="62"/>
  <c r="N149" i="62"/>
  <c r="N116" i="62"/>
  <c r="N92" i="62"/>
  <c r="N63" i="62"/>
  <c r="O37" i="78"/>
  <c r="S20" i="71"/>
  <c r="M54" i="63"/>
  <c r="N181" i="62"/>
  <c r="N123" i="62"/>
  <c r="N70" i="62"/>
  <c r="N34" i="62"/>
  <c r="T250" i="61"/>
  <c r="T221" i="61"/>
  <c r="T189" i="61"/>
  <c r="T160" i="61"/>
  <c r="T136" i="61"/>
  <c r="T104" i="61"/>
  <c r="T80" i="61"/>
  <c r="T60" i="61"/>
  <c r="T40" i="61"/>
  <c r="T16" i="61"/>
  <c r="Q43" i="59"/>
  <c r="Q21" i="59"/>
  <c r="D16" i="88"/>
  <c r="K47" i="76"/>
  <c r="M62" i="63"/>
  <c r="N177" i="62"/>
  <c r="N78" i="62"/>
  <c r="N32" i="62"/>
  <c r="O118" i="78"/>
  <c r="O15" i="78"/>
  <c r="S38" i="71"/>
  <c r="M85" i="63"/>
  <c r="N212" i="62"/>
  <c r="N172" i="62"/>
  <c r="N130" i="62"/>
  <c r="N81" i="62"/>
  <c r="N54" i="62"/>
  <c r="N33" i="62"/>
  <c r="T249" i="61"/>
  <c r="T228" i="61"/>
  <c r="T208" i="61"/>
  <c r="T184" i="61"/>
  <c r="T163" i="61"/>
  <c r="T143" i="61"/>
  <c r="T119" i="61"/>
  <c r="T99" i="61"/>
  <c r="T79" i="61"/>
  <c r="T55" i="61"/>
  <c r="T35" i="61"/>
  <c r="T15" i="61"/>
  <c r="Q37" i="59"/>
  <c r="Q16" i="59"/>
  <c r="D42" i="88"/>
  <c r="O127" i="78"/>
  <c r="K12" i="73"/>
  <c r="M18" i="63"/>
  <c r="N152" i="62"/>
  <c r="N87" i="62"/>
  <c r="N41" i="62"/>
  <c r="N12" i="62"/>
  <c r="T26" i="61"/>
  <c r="T82" i="61"/>
  <c r="T154" i="61"/>
  <c r="T219" i="61"/>
  <c r="N110" i="62"/>
  <c r="D12" i="88"/>
  <c r="Q14" i="59"/>
  <c r="Q49" i="59"/>
  <c r="T33" i="61"/>
  <c r="T65" i="61"/>
  <c r="T97" i="61"/>
  <c r="T129" i="61"/>
  <c r="T161" i="61"/>
  <c r="T194" i="61"/>
  <c r="T226" i="61"/>
  <c r="N35" i="62"/>
  <c r="N134" i="62"/>
  <c r="M94" i="63"/>
  <c r="O126" i="78"/>
  <c r="N40" i="62"/>
  <c r="T125" i="61"/>
  <c r="N86" i="62"/>
  <c r="T62" i="61"/>
  <c r="T175" i="61"/>
  <c r="N94" i="62"/>
  <c r="O44" i="78"/>
  <c r="O117" i="78"/>
  <c r="O79" i="78"/>
  <c r="O43" i="78"/>
  <c r="K49" i="76"/>
  <c r="K16" i="76"/>
  <c r="S26" i="71"/>
  <c r="O28" i="64"/>
  <c r="M76" i="63"/>
  <c r="M43" i="63"/>
  <c r="O116" i="78"/>
  <c r="O78" i="78"/>
  <c r="O38" i="78"/>
  <c r="K48" i="76"/>
  <c r="K15" i="76"/>
  <c r="S21" i="71"/>
  <c r="O27" i="64"/>
  <c r="T74" i="61"/>
  <c r="Q45" i="59"/>
  <c r="T214" i="61"/>
  <c r="O28" i="78"/>
  <c r="Q46" i="59"/>
  <c r="T118" i="61"/>
  <c r="T239" i="61"/>
  <c r="M77" i="63"/>
  <c r="O15" i="79"/>
  <c r="O99" i="78"/>
  <c r="O59" i="78"/>
  <c r="O14" i="78"/>
  <c r="K36" i="76"/>
  <c r="M16" i="72"/>
  <c r="L25" i="66"/>
  <c r="O12" i="64"/>
  <c r="M52" i="63"/>
  <c r="O12" i="79"/>
  <c r="O98" i="78"/>
  <c r="O54" i="78"/>
  <c r="O13" i="78"/>
  <c r="K35" i="76"/>
  <c r="M11" i="72"/>
  <c r="L24" i="66"/>
  <c r="O11" i="64"/>
  <c r="M50" i="63"/>
  <c r="O131" i="78"/>
  <c r="O57" i="78"/>
  <c r="K18" i="76"/>
  <c r="L14" i="66"/>
  <c r="M58" i="63"/>
  <c r="N207" i="62"/>
  <c r="N179" i="62"/>
  <c r="N150" i="62"/>
  <c r="N117" i="62"/>
  <c r="N93" i="62"/>
  <c r="O113" i="78"/>
  <c r="O48" i="78"/>
  <c r="K42" i="76"/>
  <c r="M13" i="72"/>
  <c r="O21" i="64"/>
  <c r="M48" i="63"/>
  <c r="N214" i="62"/>
  <c r="N182" i="62"/>
  <c r="N157" i="62"/>
  <c r="N128" i="62"/>
  <c r="N96" i="62"/>
  <c r="N67" i="62"/>
  <c r="O85" i="78"/>
  <c r="L11" i="74"/>
  <c r="M70" i="63"/>
  <c r="N197" i="62"/>
  <c r="N131" i="62"/>
  <c r="N82" i="62"/>
  <c r="N47" i="62"/>
  <c r="N14" i="62"/>
  <c r="T225" i="61"/>
  <c r="T201" i="61"/>
  <c r="T168" i="61"/>
  <c r="T140" i="61"/>
  <c r="T112" i="61"/>
  <c r="T88" i="61"/>
  <c r="T64" i="61"/>
  <c r="T44" i="61"/>
  <c r="T24" i="61"/>
  <c r="Q48" i="59"/>
  <c r="Q25" i="59"/>
  <c r="D20" i="88"/>
  <c r="O45" i="78"/>
  <c r="O26" i="64"/>
  <c r="N193" i="62"/>
  <c r="N111" i="62"/>
  <c r="N45" i="62"/>
  <c r="O10" i="79"/>
  <c r="O52" i="78"/>
  <c r="K20" i="73"/>
  <c r="O17" i="64"/>
  <c r="M21" i="63"/>
  <c r="N180" i="62"/>
  <c r="N138" i="62"/>
  <c r="N98" i="62"/>
  <c r="N58" i="62"/>
  <c r="N38" i="62"/>
  <c r="T206" i="61"/>
  <c r="T215" i="61"/>
  <c r="O75" i="78"/>
  <c r="K18" i="67"/>
  <c r="O102" i="78"/>
  <c r="K18" i="73"/>
  <c r="M67" i="63"/>
  <c r="O65" i="78"/>
  <c r="K16" i="67"/>
  <c r="N215" i="62"/>
  <c r="N158" i="62"/>
  <c r="N97" i="62"/>
  <c r="O72" i="78"/>
  <c r="K21" i="73"/>
  <c r="M57" i="63"/>
  <c r="N194" i="62"/>
  <c r="N132" i="62"/>
  <c r="N75" i="62"/>
  <c r="K38" i="76"/>
  <c r="N213" i="62"/>
  <c r="N91" i="62"/>
  <c r="N26" i="62"/>
  <c r="T205" i="61"/>
  <c r="T144" i="61"/>
  <c r="T92" i="61"/>
  <c r="T48" i="61"/>
  <c r="Q56" i="59"/>
  <c r="D27" i="88"/>
  <c r="S29" i="71"/>
  <c r="N127" i="62"/>
  <c r="T248" i="61"/>
  <c r="K37" i="76"/>
  <c r="M36" i="63"/>
  <c r="N147" i="62"/>
  <c r="N69" i="62"/>
  <c r="N21" i="62"/>
  <c r="T232" i="61"/>
  <c r="T200" i="61"/>
  <c r="T176" i="61"/>
  <c r="T147" i="61"/>
  <c r="T115" i="61"/>
  <c r="T87" i="61"/>
  <c r="T63" i="61"/>
  <c r="T31" i="61"/>
  <c r="Q51" i="59"/>
  <c r="Q20" i="59"/>
  <c r="D26" i="88"/>
  <c r="K30" i="76"/>
  <c r="N201" i="62"/>
  <c r="N119" i="62"/>
  <c r="N49" i="62"/>
  <c r="T243" i="61"/>
  <c r="Q32" i="59"/>
  <c r="T66" i="61"/>
  <c r="T171" i="61"/>
  <c r="N23" i="62"/>
  <c r="K63" i="76"/>
  <c r="D17" i="88"/>
  <c r="Q39" i="59"/>
  <c r="T41" i="61"/>
  <c r="T81" i="61"/>
  <c r="T121" i="61"/>
  <c r="T169" i="61"/>
  <c r="T210" i="61"/>
  <c r="N19" i="62"/>
  <c r="N168" i="62"/>
  <c r="K46" i="76"/>
  <c r="M61" i="63"/>
  <c r="N126" i="62"/>
  <c r="O31" i="78"/>
  <c r="O24" i="64"/>
  <c r="O70" i="78"/>
  <c r="K13" i="67"/>
  <c r="M38" i="63"/>
  <c r="K59" i="76"/>
  <c r="M74" i="63"/>
  <c r="N195" i="62"/>
  <c r="N133" i="62"/>
  <c r="O17" i="79"/>
  <c r="O24" i="78"/>
  <c r="K15" i="67"/>
  <c r="M19" i="63"/>
  <c r="N174" i="62"/>
  <c r="N112" i="62"/>
  <c r="O119" i="78"/>
  <c r="K12" i="67"/>
  <c r="N165" i="62"/>
  <c r="N60" i="62"/>
  <c r="T241" i="61"/>
  <c r="T185" i="61"/>
  <c r="T124" i="61"/>
  <c r="T76" i="61"/>
  <c r="T32" i="61"/>
  <c r="Q38" i="59"/>
  <c r="O109" i="78"/>
  <c r="M29" i="63"/>
  <c r="N68" i="62"/>
  <c r="O84" i="78"/>
  <c r="S19" i="71"/>
  <c r="N204" i="62"/>
  <c r="N114" i="62"/>
  <c r="N50" i="62"/>
  <c r="N17" i="62"/>
  <c r="T224" i="61"/>
  <c r="T196" i="61"/>
  <c r="T167" i="61"/>
  <c r="T135" i="61"/>
  <c r="T111" i="61"/>
  <c r="T83" i="61"/>
  <c r="T51" i="61"/>
  <c r="T23" i="61"/>
  <c r="Q47" i="59"/>
  <c r="Q12" i="59"/>
  <c r="D15" i="88"/>
  <c r="M95" i="63"/>
  <c r="N185" i="62"/>
  <c r="N103" i="62"/>
  <c r="N36" i="62"/>
  <c r="D29" i="88"/>
  <c r="Q50" i="59"/>
  <c r="T98" i="61"/>
  <c r="T187" i="61"/>
  <c r="N56" i="62"/>
  <c r="D34" i="88"/>
  <c r="D28" i="88"/>
  <c r="Q57" i="59"/>
  <c r="T49" i="61"/>
  <c r="T89" i="61"/>
  <c r="T137" i="61"/>
  <c r="T178" i="61"/>
  <c r="T218" i="61"/>
  <c r="N52" i="62"/>
  <c r="N200" i="62"/>
  <c r="O60" i="78"/>
  <c r="Q15" i="59"/>
  <c r="Q36" i="59"/>
  <c r="O20" i="78"/>
  <c r="K45" i="76"/>
  <c r="M68" i="63"/>
  <c r="O30" i="78"/>
  <c r="O19" i="64"/>
  <c r="O13" i="79"/>
  <c r="K51" i="76"/>
  <c r="M66" i="63"/>
  <c r="N183" i="62"/>
  <c r="N129" i="62"/>
  <c r="O122" i="78"/>
  <c r="K58" i="76"/>
  <c r="L13" i="66"/>
  <c r="M15" i="63"/>
  <c r="N162" i="62"/>
  <c r="N108" i="62"/>
  <c r="O101" i="78"/>
  <c r="M87" i="63"/>
  <c r="N156" i="62"/>
  <c r="N51" i="62"/>
  <c r="T233" i="61"/>
  <c r="T177" i="61"/>
  <c r="T120" i="61"/>
  <c r="T72" i="61"/>
  <c r="T28" i="61"/>
  <c r="Q30" i="59"/>
  <c r="O77" i="78"/>
  <c r="N209" i="62"/>
  <c r="N62" i="62"/>
  <c r="O68" i="78"/>
  <c r="L15" i="65"/>
  <c r="N196" i="62"/>
  <c r="N106" i="62"/>
  <c r="N42" i="62"/>
  <c r="T244" i="61"/>
  <c r="T216" i="61"/>
  <c r="T192" i="61"/>
  <c r="T159" i="61"/>
  <c r="T131" i="61"/>
  <c r="T103" i="61"/>
  <c r="T71" i="61"/>
  <c r="T47" i="61"/>
  <c r="T19" i="61"/>
  <c r="Q33" i="59"/>
  <c r="O93" i="78"/>
  <c r="M78" i="63"/>
  <c r="N169" i="62"/>
  <c r="N73" i="62"/>
  <c r="N28" i="62"/>
  <c r="T42" i="61"/>
  <c r="T122" i="61"/>
  <c r="T203" i="61"/>
  <c r="N176" i="62"/>
  <c r="Q22" i="59"/>
  <c r="T17" i="61"/>
  <c r="T57" i="61"/>
  <c r="T105" i="61"/>
  <c r="T145" i="61"/>
  <c r="T186" i="61"/>
  <c r="T234" i="61"/>
  <c r="N72" i="62"/>
  <c r="M28" i="63"/>
  <c r="L14" i="74"/>
  <c r="M81" i="63"/>
  <c r="N198" i="62"/>
  <c r="N140" i="62"/>
  <c r="N84" i="62"/>
  <c r="O16" i="78"/>
  <c r="M14" i="63"/>
  <c r="N115" i="62"/>
  <c r="N30" i="62"/>
  <c r="T209" i="61"/>
  <c r="T156" i="61"/>
  <c r="T96" i="61"/>
  <c r="T56" i="61"/>
  <c r="T12" i="61"/>
  <c r="Q13" i="59"/>
  <c r="K14" i="76"/>
  <c r="N144" i="62"/>
  <c r="N24" i="62"/>
  <c r="K54" i="76"/>
  <c r="M53" i="63"/>
  <c r="N164" i="62"/>
  <c r="N74" i="62"/>
  <c r="N25" i="62"/>
  <c r="T240" i="61"/>
  <c r="T212" i="61"/>
  <c r="T180" i="61"/>
  <c r="T151" i="61"/>
  <c r="T127" i="61"/>
  <c r="T95" i="61"/>
  <c r="T67" i="61"/>
  <c r="T39" i="61"/>
  <c r="Q55" i="59"/>
  <c r="Q29" i="59"/>
  <c r="D31" i="88"/>
  <c r="O29" i="78"/>
  <c r="M45" i="63"/>
  <c r="N135" i="62"/>
  <c r="N57" i="62"/>
  <c r="N20" i="62"/>
  <c r="Q23" i="59"/>
  <c r="T50" i="61"/>
  <c r="T138" i="61"/>
  <c r="T235" i="61"/>
  <c r="M44" i="63"/>
  <c r="Q31" i="59"/>
  <c r="T25" i="61"/>
  <c r="T73" i="61"/>
  <c r="T113" i="61"/>
  <c r="T153" i="61"/>
  <c r="T202" i="61"/>
  <c r="T242" i="61"/>
  <c r="N102" i="62"/>
  <c r="S28" i="71"/>
  <c r="T110" i="61"/>
  <c r="O107" i="78"/>
  <c r="K19" i="73"/>
  <c r="M27" i="63"/>
  <c r="K39" i="76"/>
  <c r="M71" i="63"/>
  <c r="O89" i="78"/>
  <c r="S34" i="71"/>
  <c r="M16" i="63"/>
  <c r="N163" i="62"/>
  <c r="N109" i="62"/>
  <c r="O80" i="78"/>
  <c r="T101" i="61"/>
  <c r="Q18" i="59"/>
  <c r="T179" i="61"/>
  <c r="D33" i="88"/>
  <c r="T69" i="61"/>
  <c r="D21" i="88"/>
  <c r="T114" i="61"/>
  <c r="T165" i="61"/>
  <c r="T37" i="61"/>
  <c r="N208" i="62"/>
  <c r="T58" i="61"/>
  <c r="T133" i="61"/>
  <c r="Q53" i="59"/>
  <c r="T246" i="61"/>
  <c r="Q41" i="5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930]}"/>
    <s v="{[Medida].[Medida].&amp;[2]}"/>
    <s v="{[Keren].[Keren].[All]}"/>
    <s v="{[Cheshbon KM].[Hie Peilut].[Peilut 6].&amp;[Kod_Peilut_L6_475]&amp;[Kod_Peilut_L5_305]&amp;[Kod_Peilut_L4_304]&amp;[Kod_Peilut_L3_303]&amp;[Kod_Peilut_L2_159]&amp;[Kod_Peilut_L1_182],[Cheshbon KM].[Hie Peilut].[Peilut 6].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</mdx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<sst xmlns="http://schemas.openxmlformats.org/spreadsheetml/2006/main" count="6922" uniqueCount="1877">
  <si>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</si>
  <si>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</si>
  <si>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</si>
  <si>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</si>
  <si>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</si>
  <si>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</si>
  <si>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</si>
  <si>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</si>
  <si>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</si>
  <si>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</si>
  <si>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</si>
  <si>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</si>
  <si>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</si>
  <si>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</si>
  <si>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</si>
  <si>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</si>
  <si>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</si>
  <si>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</si>
  <si>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</si>
  <si>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</si>
  <si>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</si>
  <si>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</si>
  <si>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</si>
  <si>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</si>
  <si>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</si>
  <si>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</si>
  <si>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</si>
  <si>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</si>
  <si>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</si>
  <si>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</si>
  <si>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</si>
  <si>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</si>
  <si>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</si>
  <si>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</si>
  <si>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</si>
  <si>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</si>
  <si>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</si>
  <si>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</si>
  <si>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</si>
  <si>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</si>
  <si>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</si>
  <si>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</si>
  <si>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</si>
  <si>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</si>
  <si>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</si>
  <si>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</si>
  <si>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</si>
  <si>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</si>
  <si>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</si>
  <si>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</si>
  <si>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</si>
  <si>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</si>
  <si>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</si>
  <si>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</si>
  <si>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</si>
  <si>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</si>
  <si>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</si>
  <si>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</si>
  <si>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</si>
  <si>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</si>
  <si>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</si>
  <si>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</si>
  <si>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</si>
  <si>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</si>
  <si>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</si>
  <si>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</si>
  <si>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</si>
  <si>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</si>
  <si>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</si>
  <si>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</si>
  <si>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</si>
  <si>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</si>
  <si>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</si>
  <si>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</si>
  <si>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</si>
  <si>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</si>
  <si>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</si>
  <si>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</si>
  <si>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</si>
  <si>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</si>
  <si>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</si>
  <si>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</si>
  <si>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</si>
  <si>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</si>
  <si>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</si>
  <si>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</si>
  <si>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</si>
  <si>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</si>
  <si>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</si>
  <si>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</si>
  <si>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</si>
  <si>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</si>
  <si>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</si>
  <si>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</si>
  <si>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</si>
  <si>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</si>
  <si>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</si>
  <si>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</si>
  <si>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</si>
  <si>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</si>
  <si>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</si>
  <si>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</si>
  <si>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</si>
  <si>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</si>
  <si>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</si>
  <si>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</si>
  <si>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</si>
  <si>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</si>
  <si>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</si>
  <si>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</si>
  <si>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</si>
  <si>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</si>
  <si>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</si>
  <si>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</si>
  <si>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</si>
  <si>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</si>
  <si>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</si>
  <si>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</si>
  <si>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</si>
  <si>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</si>
  <si>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</si>
  <si>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</si>
  <si>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</si>
  <si>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</si>
  <si>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</si>
  <si>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</si>
  <si>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</si>
  <si>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</si>
  <si>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</si>
  <si>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</si>
  <si>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</si>
  <si>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</si>
  <si>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</si>
  <si>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</si>
  <si>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</si>
  <si>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</si>
  <si>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</si>
  <si>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</si>
  <si>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</si>
  <si>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</si>
  <si>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</si>
  <si>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</si>
  <si>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</si>
  <si>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</si>
  <si>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</si>
  <si>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</si>
  <si>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</si>
  <si>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</si>
  <si>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</si>
  <si>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</si>
  <si>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</si>
  <si>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</si>
  <si>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</si>
  <si>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</si>
  <si>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</si>
  <si>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</si>
  <si>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</si>
  <si>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</si>
  <si>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</si>
  <si>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</si>
  <si>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</si>
  <si>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</si>
  <si>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</si>
  <si>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</si>
  <si>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</si>
  <si>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</si>
  <si>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</si>
  <si>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</si>
  <si>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</si>
  <si>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</si>
  <si>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</si>
  <si>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</si>
  <si>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</si>
  <si>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</si>
  <si>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</si>
  <si>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</si>
  <si>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</si>
  <si>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</si>
  <si>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</si>
  <si>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</si>
  <si>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</si>
  <si>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</si>
  <si>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</si>
  <si>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</si>
  <si>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</si>
  <si>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</si>
  <si>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</si>
  <si>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</si>
  <si>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</si>
  <si>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</si>
  <si>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</si>
  <si>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</si>
  <si>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</si>
  <si>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</si>
  <si>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</si>
  <si>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</si>
  <si>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</si>
  <si>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</si>
  <si>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</si>
  <si>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</si>
  <si>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</si>
  <si>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</si>
  <si>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</si>
  <si>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</si>
  <si>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</si>
  <si>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</si>
  <si>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</si>
  <si>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</si>
  <si>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</si>
  <si>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</si>
  <si>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</si>
  <si>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</si>
  <si>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</si>
  <si>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</si>
  <si>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</si>
  <si>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</si>
  <si>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</si>
  <si>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</si>
  <si>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מספר הנייר</t>
  </si>
  <si>
    <t>30/09/2016</t>
  </si>
  <si>
    <t>מגדל מקפת קרנות פנסיה וקופות גמל בע"מ</t>
  </si>
  <si>
    <t>מגדל מקפת משלימה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</si>
  <si>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</si>
  <si>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</si>
  <si>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</si>
  <si>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</si>
  <si>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</si>
  <si>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</si>
  <si>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</si>
  <si>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</si>
  <si>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</si>
  <si>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</si>
  <si>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</si>
  <si>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</si>
  <si>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</si>
  <si>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</si>
  <si>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</si>
  <si>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</si>
  <si>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</si>
  <si>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</si>
  <si>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</si>
  <si>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</si>
  <si>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</si>
  <si>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</si>
  <si>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</si>
  <si>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</si>
  <si>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</si>
  <si>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</si>
  <si>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</si>
  <si>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</si>
  <si>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</si>
  <si>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</si>
  <si>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</si>
  <si>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227</t>
  </si>
  <si>
    <t>8170227</t>
  </si>
  <si>
    <t>מקמ 327</t>
  </si>
  <si>
    <t>8170326</t>
  </si>
  <si>
    <t>מקמ 417</t>
  </si>
  <si>
    <t>8170417</t>
  </si>
  <si>
    <t>מקמ 517</t>
  </si>
  <si>
    <t>8170516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</si>
  <si>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</si>
  <si>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</si>
  <si>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</si>
  <si>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</si>
  <si>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</si>
  <si>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</si>
  <si>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</si>
  <si>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</si>
  <si>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</si>
  <si>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</si>
  <si>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</si>
  <si>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</si>
  <si>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</si>
  <si>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</si>
  <si>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</si>
  <si>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</si>
  <si>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</si>
  <si>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</si>
  <si>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</si>
  <si>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</si>
  <si>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</si>
  <si>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</si>
  <si>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</si>
  <si>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</si>
  <si>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</si>
  <si>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</si>
  <si>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</si>
  <si>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</si>
  <si>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</si>
  <si>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</si>
  <si>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</si>
  <si>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</si>
  <si>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</si>
  <si>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</si>
  <si>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</si>
  <si>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</si>
  <si>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</si>
  <si>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</si>
  <si>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</si>
  <si>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</si>
  <si>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</si>
  <si>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</si>
  <si>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</si>
  <si>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</si>
  <si>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</si>
  <si>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</si>
  <si>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</si>
  <si>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</si>
  <si>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</si>
  <si>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</si>
  <si>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</si>
  <si>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</si>
  <si>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</si>
  <si>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</si>
  <si>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</si>
  <si>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</si>
  <si>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</si>
  <si>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</si>
  <si>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</si>
  <si>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</si>
  <si>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</si>
  <si>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</si>
  <si>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</si>
  <si>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</si>
  <si>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</si>
  <si>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</si>
  <si>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</si>
  <si>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</si>
  <si>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</si>
  <si>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</si>
  <si>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</si>
  <si>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</si>
  <si>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</si>
  <si>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</si>
  <si>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</si>
  <si>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</si>
  <si>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</si>
  <si>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</si>
  <si>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</si>
  <si>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</si>
  <si>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</si>
  <si>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</si>
  <si>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</si>
  <si>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</si>
  <si>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</si>
  <si>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</si>
  <si>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</si>
  <si>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</si>
  <si>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</si>
  <si>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</si>
  <si>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</si>
  <si>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</si>
  <si>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</si>
  <si>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</si>
  <si>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</si>
  <si>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</si>
  <si>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</si>
  <si>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</si>
  <si>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</si>
  <si>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</si>
  <si>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</si>
  <si>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</si>
  <si>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</si>
  <si>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</si>
  <si>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</si>
  <si>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</si>
  <si>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</si>
  <si>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</si>
  <si>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</si>
  <si>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</si>
  <si>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</si>
  <si>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</si>
  <si>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</si>
  <si>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</si>
  <si>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</si>
  <si>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</si>
  <si>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</si>
  <si>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</si>
  <si>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</si>
  <si>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</si>
  <si>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</si>
  <si>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</si>
  <si>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</si>
  <si>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</si>
  <si>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</si>
  <si>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</si>
  <si>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</si>
  <si>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</si>
  <si>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</si>
  <si>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</si>
  <si>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</si>
  <si>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</si>
  <si>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</si>
  <si>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</si>
  <si>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</si>
  <si>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</si>
  <si>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</si>
  <si>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</si>
  <si>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</si>
  <si>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</si>
  <si>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</si>
  <si>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</si>
  <si>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</si>
  <si>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</si>
  <si>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</si>
  <si>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</si>
  <si>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</si>
  <si>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</si>
  <si>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</si>
  <si>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</si>
  <si>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</si>
  <si>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</si>
  <si>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</si>
  <si>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</si>
  <si>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</si>
  <si>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</si>
  <si>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</si>
  <si>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</si>
  <si>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</si>
  <si>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</si>
  <si>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</si>
  <si>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</si>
  <si>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</si>
  <si>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</si>
  <si>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</si>
  <si>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</si>
  <si>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</si>
  <si>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</si>
  <si>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</si>
  <si>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</si>
  <si>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</si>
  <si>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</si>
  <si>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</si>
  <si>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</si>
  <si>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</si>
  <si>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</si>
  <si>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</si>
  <si>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</si>
  <si>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</si>
  <si>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</si>
  <si>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</si>
  <si>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</si>
  <si>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</si>
  <si>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</si>
  <si>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</si>
  <si>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</si>
  <si>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</si>
  <si>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</si>
  <si>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</si>
  <si>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</si>
  <si>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</si>
  <si>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</si>
  <si>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</si>
  <si>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</si>
  <si>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</si>
  <si>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</si>
  <si>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</si>
  <si>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</si>
  <si>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</si>
  <si>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</si>
  <si>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</si>
  <si>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</si>
  <si>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</si>
  <si>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</si>
  <si>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</si>
  <si>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</si>
  <si>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</si>
  <si>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</si>
  <si>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</si>
  <si>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</si>
  <si>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</si>
  <si>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</si>
  <si>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</si>
  <si>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</si>
  <si>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</si>
  <si>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ד*</t>
  </si>
  <si>
    <t>3230083</t>
  </si>
  <si>
    <t>מליסרון אגח ו*</t>
  </si>
  <si>
    <t>3230125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</si>
  <si>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</si>
  <si>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</si>
  <si>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</si>
  <si>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</si>
  <si>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</si>
  <si>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</si>
  <si>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</si>
  <si>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</si>
  <si>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</si>
  <si>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</si>
  <si>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</si>
  <si>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</si>
  <si>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</si>
  <si>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</si>
  <si>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</si>
  <si>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</si>
  <si>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</si>
  <si>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</si>
  <si>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</si>
  <si>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</si>
  <si>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</si>
  <si>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</si>
  <si>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</si>
  <si>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</si>
  <si>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</si>
  <si>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</si>
  <si>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</si>
  <si>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</si>
  <si>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</si>
  <si>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</si>
  <si>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</si>
  <si>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</si>
  <si>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</si>
  <si>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</si>
  <si>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</si>
  <si>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</si>
  <si>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</si>
  <si>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</si>
  <si>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</si>
  <si>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</si>
  <si>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</si>
  <si>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</si>
  <si>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</si>
  <si>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</si>
  <si>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</si>
  <si>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</si>
  <si>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</si>
  <si>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</si>
  <si>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</si>
  <si>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</si>
  <si>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</si>
  <si>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</si>
  <si>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</si>
  <si>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</si>
  <si>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</si>
  <si>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</si>
  <si>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</si>
  <si>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</si>
  <si>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</si>
  <si>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</si>
  <si>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</si>
  <si>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</si>
  <si>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</si>
  <si>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</si>
  <si>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</si>
  <si>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</si>
  <si>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</si>
  <si>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</si>
  <si>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</si>
  <si>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</si>
  <si>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</si>
  <si>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</si>
  <si>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</si>
  <si>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</si>
  <si>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</si>
  <si>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</si>
  <si>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</si>
  <si>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</si>
  <si>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</si>
  <si>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</si>
  <si>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</si>
  <si>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</si>
  <si>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</si>
  <si>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</si>
  <si>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</si>
  <si>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</si>
  <si>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</si>
  <si>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</si>
  <si>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</si>
  <si>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</si>
  <si>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</si>
  <si>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</si>
  <si>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</si>
  <si>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</si>
  <si>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</si>
  <si>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דן רכב אגח סדרה ו</t>
  </si>
  <si>
    <t>4590097</t>
  </si>
  <si>
    <t>520039249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</si>
  <si>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</si>
  <si>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</si>
  <si>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</si>
  <si>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</si>
  <si>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</si>
  <si>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</si>
  <si>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</si>
  <si>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</si>
  <si>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</si>
  <si>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</si>
  <si>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</si>
  <si>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</si>
  <si>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</si>
  <si>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</si>
  <si>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</si>
  <si>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</si>
  <si>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</si>
  <si>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</si>
  <si>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קרדן רכב אגח 5</t>
  </si>
  <si>
    <t>4590089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</si>
  <si>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</si>
  <si>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</si>
  <si>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</si>
  <si>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</si>
  <si>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</si>
  <si>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</si>
  <si>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</si>
  <si>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</si>
  <si>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</si>
  <si>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</si>
  <si>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</si>
  <si>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</si>
  <si>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</si>
  <si>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</si>
  <si>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</si>
  <si>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</si>
  <si>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</si>
  <si>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</si>
  <si>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</si>
  <si>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</si>
  <si>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</si>
  <si>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</si>
  <si>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</si>
  <si>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</si>
  <si>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</si>
  <si>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</si>
  <si>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</si>
  <si>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</si>
  <si>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</si>
  <si>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</si>
  <si>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</si>
  <si>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</si>
  <si>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</si>
  <si>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</si>
  <si>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</si>
  <si>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</si>
  <si>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</si>
  <si>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</si>
  <si>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</si>
  <si>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</si>
  <si>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</si>
  <si>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</si>
  <si>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</si>
  <si>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</si>
  <si>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</si>
  <si>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</si>
  <si>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</si>
  <si>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</si>
  <si>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</si>
  <si>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</si>
  <si>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</si>
  <si>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</si>
  <si>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</si>
  <si>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</si>
  <si>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</si>
  <si>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</si>
  <si>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</si>
  <si>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</si>
  <si>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</si>
  <si>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</si>
  <si>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</si>
  <si>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</si>
  <si>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</si>
  <si>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</si>
  <si>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</si>
  <si>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</si>
  <si>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</si>
  <si>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</si>
  <si>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</si>
  <si>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</si>
  <si>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</si>
  <si>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</si>
  <si>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</si>
  <si>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</si>
  <si>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</si>
  <si>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</si>
  <si>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</si>
  <si>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</si>
  <si>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</si>
  <si>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</si>
  <si>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</si>
  <si>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</si>
  <si>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</si>
  <si>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</si>
  <si>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</si>
  <si>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</si>
  <si>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</si>
  <si>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</si>
  <si>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</si>
  <si>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חלל תקשורת ח</t>
  </si>
  <si>
    <t>1131416</t>
  </si>
  <si>
    <t>511396046</t>
  </si>
  <si>
    <t>NR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</si>
  <si>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</si>
  <si>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</si>
  <si>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</si>
  <si>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</si>
  <si>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</si>
  <si>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</si>
  <si>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</si>
  <si>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</si>
  <si>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</si>
  <si>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</si>
  <si>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</si>
  <si>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</si>
  <si>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</si>
  <si>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</si>
  <si>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</si>
  <si>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</si>
  <si>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</si>
  <si>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</si>
  <si>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</si>
  <si>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</si>
  <si>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</si>
  <si>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</si>
  <si>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</si>
  <si>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</si>
  <si>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</si>
  <si>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</si>
  <si>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</si>
  <si>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</si>
  <si>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</si>
  <si>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</si>
  <si>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</si>
  <si>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</si>
  <si>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</si>
  <si>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</si>
  <si>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</si>
  <si>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</si>
  <si>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</si>
  <si>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</si>
  <si>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</si>
  <si>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</si>
  <si>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</si>
  <si>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</si>
  <si>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</si>
  <si>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</si>
  <si>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</si>
  <si>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</si>
  <si>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</si>
  <si>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</si>
  <si>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</si>
  <si>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</si>
  <si>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</si>
  <si>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</si>
  <si>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</si>
  <si>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</si>
  <si>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</si>
  <si>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</si>
  <si>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</si>
  <si>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</si>
  <si>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</si>
  <si>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</si>
  <si>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</si>
  <si>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</si>
  <si>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</si>
  <si>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</si>
  <si>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</si>
  <si>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</si>
  <si>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</si>
  <si>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</si>
  <si>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</si>
  <si>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</si>
  <si>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</si>
  <si>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</si>
  <si>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</si>
  <si>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</si>
  <si>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</si>
  <si>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</si>
  <si>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</si>
  <si>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</si>
  <si>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</si>
  <si>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</si>
  <si>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</si>
  <si>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</si>
  <si>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</si>
  <si>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</si>
  <si>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</si>
  <si>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</si>
  <si>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</si>
  <si>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</si>
  <si>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</si>
  <si>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</si>
  <si>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</si>
  <si>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</si>
  <si>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</si>
  <si>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</si>
  <si>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</si>
  <si>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</si>
  <si>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</si>
  <si>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</si>
  <si>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</si>
  <si>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</si>
  <si>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</si>
  <si>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</si>
  <si>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</si>
  <si>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שפרסל.ק3</t>
  </si>
  <si>
    <t>7770167</t>
  </si>
  <si>
    <t>520022732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</si>
  <si>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</si>
  <si>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</si>
  <si>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</si>
  <si>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</si>
  <si>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</si>
  <si>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</si>
  <si>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</si>
  <si>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</si>
  <si>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</si>
  <si>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</si>
  <si>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</si>
  <si>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</si>
  <si>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</si>
  <si>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</si>
  <si>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</si>
  <si>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</si>
  <si>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</si>
  <si>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</si>
  <si>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</si>
  <si>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</si>
  <si>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</si>
  <si>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</si>
  <si>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</si>
  <si>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</si>
  <si>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</si>
  <si>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</si>
  <si>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</si>
  <si>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</si>
  <si>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</si>
  <si>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</si>
  <si>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</si>
  <si>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</si>
  <si>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</si>
  <si>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</si>
  <si>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</si>
  <si>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</si>
  <si>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</si>
  <si>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</si>
  <si>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</si>
  <si>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</si>
  <si>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</si>
  <si>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</si>
  <si>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</si>
  <si>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</si>
  <si>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</si>
  <si>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</si>
  <si>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</si>
  <si>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</si>
  <si>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</si>
  <si>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</si>
  <si>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</si>
  <si>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</si>
  <si>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</si>
  <si>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</si>
  <si>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</si>
  <si>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</si>
  <si>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</si>
  <si>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</si>
  <si>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</si>
  <si>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</si>
  <si>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</si>
  <si>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</si>
  <si>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</si>
  <si>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</si>
  <si>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</si>
  <si>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</si>
  <si>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</si>
  <si>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</si>
  <si>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</si>
  <si>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</si>
  <si>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</si>
  <si>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</si>
  <si>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</si>
  <si>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</si>
  <si>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</si>
  <si>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</si>
  <si>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</si>
  <si>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</si>
  <si>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</si>
  <si>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</si>
  <si>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</si>
  <si>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</si>
  <si>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</si>
  <si>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</si>
  <si>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</si>
  <si>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</si>
  <si>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</si>
  <si>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</si>
  <si>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</si>
  <si>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</si>
  <si>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</si>
  <si>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</si>
  <si>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</si>
  <si>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</si>
  <si>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</si>
  <si>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</si>
  <si>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</si>
  <si>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</si>
  <si>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</si>
  <si>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</si>
  <si>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</si>
  <si>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</si>
  <si>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</si>
  <si>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</si>
  <si>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</si>
  <si>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</si>
  <si>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</si>
  <si>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</si>
  <si>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</si>
  <si>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</si>
  <si>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</si>
  <si>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</si>
  <si>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</si>
  <si>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</si>
  <si>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</si>
  <si>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</si>
  <si>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</si>
  <si>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</si>
  <si>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</si>
  <si>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</si>
  <si>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</si>
  <si>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</si>
  <si>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</si>
  <si>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</si>
  <si>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</si>
  <si>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</si>
  <si>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</si>
  <si>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</si>
  <si>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</si>
  <si>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</si>
  <si>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</si>
  <si>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</si>
  <si>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</si>
  <si>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</si>
  <si>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</si>
  <si>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</si>
  <si>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</si>
  <si>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</si>
  <si>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</si>
  <si>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</si>
  <si>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</si>
  <si>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</si>
  <si>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</si>
  <si>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</si>
  <si>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</si>
  <si>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</si>
  <si>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</si>
  <si>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</si>
  <si>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</si>
  <si>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</si>
  <si>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</si>
  <si>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אנרגיקס</t>
  </si>
  <si>
    <t>1123355</t>
  </si>
  <si>
    <t>513901371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</si>
  <si>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</si>
  <si>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</si>
  <si>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</si>
  <si>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</si>
  <si>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</si>
  <si>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</si>
  <si>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</si>
  <si>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</si>
  <si>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</si>
  <si>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</si>
  <si>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</si>
  <si>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</si>
  <si>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</si>
  <si>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</si>
  <si>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</si>
  <si>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</si>
  <si>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</si>
  <si>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</si>
  <si>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</si>
  <si>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</si>
  <si>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</si>
  <si>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</si>
  <si>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</si>
  <si>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</si>
  <si>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</si>
  <si>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</si>
  <si>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</si>
  <si>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</si>
  <si>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</si>
  <si>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</si>
  <si>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</si>
  <si>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</si>
  <si>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כלכלית</t>
  </si>
  <si>
    <t>198010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</si>
  <si>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</si>
  <si>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</si>
  <si>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</si>
  <si>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</si>
  <si>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</si>
  <si>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</si>
  <si>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</si>
  <si>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</si>
  <si>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</si>
  <si>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</si>
  <si>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</si>
  <si>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</si>
  <si>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</si>
  <si>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</si>
  <si>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</si>
  <si>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</si>
  <si>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</si>
  <si>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</si>
  <si>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</si>
  <si>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</si>
  <si>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</si>
  <si>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</si>
  <si>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</si>
  <si>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</si>
  <si>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</si>
  <si>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</si>
  <si>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</si>
  <si>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</si>
  <si>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</si>
  <si>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</si>
  <si>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</si>
  <si>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</si>
  <si>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</si>
  <si>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</si>
  <si>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</si>
  <si>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</si>
  <si>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</si>
  <si>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</si>
  <si>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</si>
  <si>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</si>
  <si>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</si>
  <si>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</si>
  <si>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</si>
  <si>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</si>
  <si>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</si>
  <si>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</si>
  <si>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</si>
  <si>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</si>
  <si>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</si>
  <si>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</si>
  <si>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</si>
  <si>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שופרסל</t>
  </si>
  <si>
    <t>777037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</si>
  <si>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</si>
  <si>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</si>
  <si>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</si>
  <si>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</si>
  <si>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</si>
  <si>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</si>
  <si>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</si>
  <si>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</si>
  <si>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</si>
  <si>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</si>
  <si>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</si>
  <si>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</si>
  <si>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</si>
  <si>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</si>
  <si>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</si>
  <si>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</si>
  <si>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</si>
  <si>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</si>
  <si>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</si>
  <si>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</si>
  <si>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</si>
  <si>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</si>
  <si>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</si>
  <si>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</si>
  <si>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</si>
  <si>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</si>
  <si>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</si>
  <si>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</si>
  <si>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</si>
  <si>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</si>
  <si>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</si>
  <si>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</si>
  <si>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</si>
  <si>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</si>
  <si>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</si>
  <si>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</si>
  <si>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</si>
  <si>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</si>
  <si>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</si>
  <si>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אלקטרה נדלן</t>
  </si>
  <si>
    <t>1094044</t>
  </si>
  <si>
    <t>510607328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</si>
  <si>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</si>
  <si>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</si>
  <si>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</si>
  <si>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</si>
  <si>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</si>
  <si>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</si>
  <si>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</si>
  <si>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</si>
  <si>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</si>
  <si>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</si>
  <si>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</si>
  <si>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</si>
  <si>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</si>
  <si>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</si>
  <si>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</si>
  <si>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</si>
  <si>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</si>
  <si>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</si>
  <si>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</si>
  <si>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</si>
  <si>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</si>
  <si>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</si>
  <si>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</si>
  <si>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אשטרום קבוצה</t>
  </si>
  <si>
    <t>1132315</t>
  </si>
  <si>
    <t>510381601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</si>
  <si>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</si>
  <si>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</si>
  <si>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</si>
  <si>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</si>
  <si>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</si>
  <si>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</si>
  <si>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</si>
  <si>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</si>
  <si>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</si>
  <si>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</si>
  <si>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</si>
  <si>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</si>
  <si>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</si>
  <si>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</si>
  <si>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</si>
  <si>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</si>
  <si>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</si>
  <si>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</si>
  <si>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</si>
  <si>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</si>
  <si>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</si>
  <si>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</si>
  <si>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</si>
  <si>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</si>
  <si>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</si>
  <si>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</si>
  <si>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</si>
  <si>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</si>
  <si>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</si>
  <si>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</si>
  <si>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</si>
  <si>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</si>
  <si>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</si>
  <si>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</si>
  <si>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</si>
  <si>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</si>
  <si>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</si>
  <si>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</si>
  <si>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</si>
  <si>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</si>
  <si>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</si>
  <si>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</si>
  <si>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</si>
  <si>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</si>
  <si>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</si>
  <si>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</si>
  <si>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</si>
  <si>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</si>
  <si>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</si>
  <si>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</si>
  <si>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</si>
  <si>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</si>
  <si>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</si>
  <si>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</si>
  <si>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</si>
  <si>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</si>
  <si>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</si>
  <si>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</si>
  <si>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</si>
  <si>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</si>
  <si>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</si>
  <si>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</si>
  <si>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</si>
  <si>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</si>
  <si>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</si>
  <si>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</si>
  <si>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</si>
  <si>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</si>
  <si>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</si>
  <si>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</si>
  <si>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</si>
  <si>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</si>
  <si>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</si>
  <si>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</si>
  <si>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</si>
  <si>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</si>
  <si>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</si>
  <si>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</si>
  <si>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</si>
  <si>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</si>
  <si>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</si>
  <si>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</si>
  <si>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</si>
  <si>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</si>
  <si>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</si>
  <si>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</si>
  <si>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</si>
  <si>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</si>
  <si>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</si>
  <si>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</si>
  <si>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</si>
  <si>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</si>
  <si>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</si>
  <si>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</si>
  <si>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</si>
  <si>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</si>
  <si>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</si>
  <si>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</si>
  <si>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</si>
  <si>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</si>
  <si>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</si>
  <si>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</si>
  <si>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</si>
  <si>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</si>
  <si>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</si>
  <si>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</si>
  <si>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</si>
  <si>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</si>
  <si>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</si>
  <si>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</si>
  <si>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</si>
  <si>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</si>
  <si>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</si>
  <si>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</si>
  <si>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</si>
  <si>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</si>
  <si>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</si>
  <si>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</si>
  <si>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</si>
  <si>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</si>
  <si>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</si>
  <si>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</si>
  <si>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</si>
  <si>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</si>
  <si>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</si>
  <si>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</si>
  <si>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</si>
  <si>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</si>
  <si>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</si>
  <si>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</si>
  <si>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</si>
  <si>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</si>
  <si>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</si>
  <si>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</si>
  <si>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</si>
  <si>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</si>
  <si>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</si>
  <si>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</si>
  <si>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</si>
  <si>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</si>
  <si>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</si>
  <si>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</si>
  <si>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</si>
  <si>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</si>
  <si>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</si>
  <si>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</si>
  <si>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</si>
  <si>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</si>
  <si>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</si>
  <si>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</si>
  <si>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</si>
  <si>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</si>
  <si>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</si>
  <si>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</si>
  <si>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</si>
  <si>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</si>
  <si>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</si>
  <si>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</si>
  <si>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ANHEUSER BUSCH INBEV SA/NV</t>
  </si>
  <si>
    <t>BE0003793107</t>
  </si>
  <si>
    <t>Food &amp; Beverage &amp; Tobacco</t>
  </si>
  <si>
    <t>ASOS</t>
  </si>
  <si>
    <t>GB0030927254</t>
  </si>
  <si>
    <t>Retailing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</si>
  <si>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</si>
  <si>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</si>
  <si>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</si>
  <si>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</si>
  <si>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</si>
  <si>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</si>
  <si>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</si>
  <si>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</si>
  <si>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</si>
  <si>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</si>
  <si>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</si>
  <si>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</si>
  <si>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</si>
  <si>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</si>
  <si>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</si>
  <si>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CISCO SYSTEMS</t>
  </si>
  <si>
    <t>US17275R1023</t>
  </si>
  <si>
    <t>Technology Hardware &amp; Equipment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</si>
  <si>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</si>
  <si>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</si>
  <si>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</si>
  <si>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</si>
  <si>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</si>
  <si>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</si>
  <si>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</si>
  <si>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</si>
  <si>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</si>
  <si>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</si>
  <si>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</si>
  <si>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</si>
  <si>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</si>
  <si>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</si>
  <si>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</si>
  <si>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</si>
  <si>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</si>
  <si>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</si>
  <si>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</si>
  <si>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</si>
  <si>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</si>
  <si>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</si>
  <si>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</si>
  <si>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</si>
  <si>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</si>
  <si>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</si>
  <si>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</si>
  <si>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</si>
  <si>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</si>
  <si>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</si>
  <si>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</si>
  <si>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</si>
  <si>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</si>
  <si>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ENERGY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</si>
  <si>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</si>
  <si>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</si>
  <si>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</si>
  <si>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</si>
  <si>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</si>
  <si>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</si>
  <si>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</si>
  <si>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</si>
  <si>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</si>
  <si>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</si>
  <si>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</si>
  <si>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</si>
  <si>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</si>
  <si>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</si>
  <si>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</si>
  <si>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</si>
  <si>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</si>
  <si>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</si>
  <si>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</si>
  <si>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</si>
  <si>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</si>
  <si>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</si>
  <si>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</si>
  <si>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</si>
  <si>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</si>
  <si>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</si>
  <si>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</si>
  <si>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</si>
  <si>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</si>
  <si>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</si>
  <si>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</si>
  <si>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</si>
  <si>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</si>
  <si>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</si>
  <si>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</si>
  <si>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</si>
  <si>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</si>
  <si>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</si>
  <si>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</si>
  <si>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</si>
  <si>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</si>
  <si>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</si>
  <si>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</si>
  <si>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</si>
  <si>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</si>
  <si>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</si>
  <si>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</si>
  <si>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</si>
  <si>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</si>
  <si>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</si>
  <si>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</si>
  <si>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</si>
  <si>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</si>
  <si>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</si>
  <si>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</si>
  <si>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</si>
  <si>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</si>
  <si>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</si>
  <si>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</si>
  <si>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</si>
  <si>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</si>
  <si>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</si>
  <si>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</si>
  <si>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</si>
  <si>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</si>
  <si>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</si>
  <si>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</si>
  <si>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</si>
  <si>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</si>
  <si>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</si>
  <si>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</si>
  <si>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</si>
  <si>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</si>
  <si>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</si>
  <si>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</si>
  <si>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</si>
  <si>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</si>
  <si>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</si>
  <si>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</si>
  <si>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</si>
  <si>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</si>
  <si>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</si>
  <si>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</si>
  <si>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</si>
  <si>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</si>
  <si>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</si>
  <si>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</si>
  <si>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</si>
  <si>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</si>
  <si>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</si>
  <si>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</si>
  <si>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</si>
  <si>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הראל סל תל בונד 60</t>
  </si>
  <si>
    <t>1113257</t>
  </si>
  <si>
    <t>אג"ח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</si>
  <si>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</si>
  <si>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</si>
  <si>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</si>
  <si>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</si>
  <si>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</si>
  <si>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</si>
  <si>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</si>
  <si>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</si>
  <si>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</si>
  <si>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</si>
  <si>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</si>
  <si>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</si>
  <si>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</si>
  <si>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</si>
  <si>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</si>
  <si>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</si>
  <si>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</si>
  <si>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</si>
  <si>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</si>
  <si>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</si>
  <si>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</si>
  <si>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</si>
  <si>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</si>
  <si>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</si>
  <si>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</si>
  <si>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</si>
  <si>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</si>
  <si>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</si>
  <si>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</si>
  <si>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</si>
  <si>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</si>
  <si>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</si>
  <si>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</si>
  <si>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</si>
  <si>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</si>
  <si>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</si>
  <si>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הראל סל תל בונד 40</t>
  </si>
  <si>
    <t>1113760</t>
  </si>
  <si>
    <t>קסם תל בונד תשואות</t>
  </si>
  <si>
    <t>1128545</t>
  </si>
  <si>
    <t>תכלית תל בונד שקלי</t>
  </si>
  <si>
    <t>1116250</t>
  </si>
  <si>
    <t>תכלית תל בונד תשואות</t>
  </si>
  <si>
    <t>1128453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</si>
  <si>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</si>
  <si>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</si>
  <si>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</si>
  <si>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</si>
  <si>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</si>
  <si>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</si>
  <si>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</si>
  <si>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</si>
  <si>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</si>
  <si>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</si>
  <si>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DEUTSCHE X TRACKERS MSCI EME</t>
  </si>
  <si>
    <t>US2330511013</t>
  </si>
  <si>
    <t>ISHARE EUR 600 AUTO&amp;PARTS DE</t>
  </si>
  <si>
    <t>DE000A0Q4R28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</si>
  <si>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</si>
  <si>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</si>
  <si>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</si>
  <si>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</si>
  <si>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</si>
  <si>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</si>
  <si>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</si>
  <si>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</si>
  <si>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</si>
  <si>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</si>
  <si>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</si>
  <si>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</si>
  <si>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</si>
  <si>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</si>
  <si>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</si>
  <si>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</si>
  <si>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</si>
  <si>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</si>
  <si>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</si>
  <si>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</si>
  <si>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</si>
  <si>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</si>
  <si>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</si>
  <si>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</si>
  <si>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</si>
  <si>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</si>
  <si>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</si>
  <si>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</si>
  <si>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</si>
  <si>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</si>
  <si>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MARKET VECTORS OIL SERVICE</t>
  </si>
  <si>
    <t>US92189F7188</t>
  </si>
  <si>
    <t>NOMURA ETF BANKS</t>
  </si>
  <si>
    <t>JP3040170007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</si>
  <si>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</si>
  <si>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</si>
  <si>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</si>
  <si>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</si>
  <si>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</si>
  <si>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</si>
  <si>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</si>
  <si>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</si>
  <si>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</si>
  <si>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</si>
  <si>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</si>
  <si>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</si>
  <si>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</si>
  <si>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</si>
  <si>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</si>
  <si>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</si>
  <si>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</si>
  <si>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</si>
  <si>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</si>
  <si>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</si>
  <si>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</si>
  <si>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</si>
  <si>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</si>
  <si>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</si>
  <si>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</si>
  <si>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</si>
  <si>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</si>
  <si>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</si>
  <si>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</si>
  <si>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</si>
  <si>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</si>
  <si>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</si>
  <si>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</si>
  <si>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</si>
  <si>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</si>
  <si>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</si>
  <si>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</si>
  <si>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</si>
  <si>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NEUBER BERMAN H/Y BD I2A</t>
  </si>
  <si>
    <t>IE00B8QBJF01</t>
  </si>
  <si>
    <t>BB</t>
  </si>
  <si>
    <t>EURIZON EASYFND BND HI YL Z</t>
  </si>
  <si>
    <t>LU0335991534</t>
  </si>
  <si>
    <t>BB-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</si>
  <si>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</si>
  <si>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</si>
  <si>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</si>
  <si>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</si>
  <si>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</si>
  <si>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</si>
  <si>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</si>
  <si>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</si>
  <si>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</si>
  <si>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</si>
  <si>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</si>
  <si>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</si>
  <si>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</si>
  <si>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</si>
  <si>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</si>
  <si>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</si>
  <si>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</si>
  <si>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</si>
  <si>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</si>
  <si>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</si>
  <si>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</si>
  <si>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</si>
  <si>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</si>
  <si>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</si>
  <si>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</si>
  <si>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</si>
  <si>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</si>
  <si>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</si>
  <si>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</si>
  <si>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C 1420 NOV 2016</t>
  </si>
  <si>
    <t>81729923</t>
  </si>
  <si>
    <t>P 1420 NOV 2016</t>
  </si>
  <si>
    <t>81730343</t>
  </si>
  <si>
    <t>EURO STOXX 50 DEC16</t>
  </si>
  <si>
    <t>VGZ6</t>
  </si>
  <si>
    <t>EURO STOXX BANK DEC16</t>
  </si>
  <si>
    <t>CAZ6</t>
  </si>
  <si>
    <t>FTSE 100 IDX FUT DEC16</t>
  </si>
  <si>
    <t>Z Z6</t>
  </si>
  <si>
    <t>S&amp;P500 EMINI FUT DEC16</t>
  </si>
  <si>
    <t>ESZ6</t>
  </si>
  <si>
    <t>SX5E DIVIDEND FUR DEC17</t>
  </si>
  <si>
    <t>DEDZ7</t>
  </si>
  <si>
    <t>TOPIX INDX FUTR DEC16</t>
  </si>
  <si>
    <t>TPZ6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</si>
  <si>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</si>
  <si>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</si>
  <si>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</si>
  <si>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</si>
  <si>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</si>
  <si>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</si>
  <si>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</si>
  <si>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</si>
  <si>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</si>
  <si>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</si>
  <si>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</si>
  <si>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</si>
  <si>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</si>
  <si>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</si>
  <si>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</si>
  <si>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</si>
  <si>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</si>
  <si>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</si>
  <si>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</si>
  <si>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</si>
  <si>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</si>
  <si>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</si>
  <si>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</si>
  <si>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</si>
  <si>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</si>
  <si>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</si>
  <si>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</si>
  <si>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3</t>
  </si>
  <si>
    <t>1093939</t>
  </si>
  <si>
    <t>אלון  חברה לדלק ל.ס</t>
  </si>
  <si>
    <t>1101567</t>
  </si>
  <si>
    <t>520041690</t>
  </si>
  <si>
    <t>D</t>
  </si>
  <si>
    <t>חפציבה גרוסלם ג</t>
  </si>
  <si>
    <t>1099969</t>
  </si>
  <si>
    <t>510404460</t>
  </si>
  <si>
    <t>מתמ אגח א'  רמ</t>
  </si>
  <si>
    <t>1138999</t>
  </si>
  <si>
    <t>510687403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</si>
  <si>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</si>
  <si>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</si>
  <si>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</si>
  <si>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</si>
  <si>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</si>
  <si>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</si>
  <si>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</si>
  <si>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</si>
  <si>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</si>
  <si>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</si>
  <si>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</si>
  <si>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</si>
  <si>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Moodys</t>
  </si>
  <si>
    <t>347283</t>
  </si>
  <si>
    <t>550266274</t>
  </si>
  <si>
    <t>1234564</t>
  </si>
  <si>
    <t>סה"כ קרנות השקעה</t>
  </si>
  <si>
    <t>orbimed Israel II</t>
  </si>
  <si>
    <t>THOMA BRAVO</t>
  </si>
  <si>
    <t>apollo</t>
  </si>
  <si>
    <t>Harbourvest co inv cruise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</si>
  <si>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</si>
  <si>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</si>
  <si>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</si>
  <si>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</si>
  <si>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</si>
  <si>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</si>
  <si>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</si>
  <si>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+ILS/-EUR 4.21 08-12-16 (12) +77</t>
  </si>
  <si>
    <t>10002143</t>
  </si>
  <si>
    <t>+ILS/-EUR 4.2201 05-01-17 (10) +81</t>
  </si>
  <si>
    <t>10002162</t>
  </si>
  <si>
    <t>+ILS/-EUR 4.26 05-10-16 (10) +61</t>
  </si>
  <si>
    <t>10002116</t>
  </si>
  <si>
    <t>+ILS/-EUR 4.2753 01-11-16 (26) +73</t>
  </si>
  <si>
    <t>10000368</t>
  </si>
  <si>
    <t>+ILS/-USD 3.7422 03-01-17 (10) --93</t>
  </si>
  <si>
    <t>10000180</t>
  </si>
  <si>
    <t>10000149</t>
  </si>
  <si>
    <t>10000141</t>
  </si>
  <si>
    <t>+ILS/-USD 3.7458 03-11-16 (26) --42</t>
  </si>
  <si>
    <t>10000361</t>
  </si>
  <si>
    <t>+ILS/-USD 3.7466 03-01-17 (10) --84</t>
  </si>
  <si>
    <t>10000155</t>
  </si>
  <si>
    <t>+ILS/-USD 3.747 03-01-17 (10) --90</t>
  </si>
  <si>
    <t>10000185</t>
  </si>
  <si>
    <t>10000154</t>
  </si>
  <si>
    <t>10000143</t>
  </si>
  <si>
    <t>+ILS/-USD 3.756 27-10-16 (26) --26</t>
  </si>
  <si>
    <t>10000372</t>
  </si>
  <si>
    <t>+ILS/-USD 3.7623 12-12-16 (12) --77</t>
  </si>
  <si>
    <t>10002146</t>
  </si>
  <si>
    <t>+ILS/-USD 3.766 22-12-16 (10) --82</t>
  </si>
  <si>
    <t>10000137</t>
  </si>
  <si>
    <t>+ILS/-USD 3.77 03-11-16 (26) --55</t>
  </si>
  <si>
    <t>10000357</t>
  </si>
  <si>
    <t>+ILS/-USD 3.7723 03-11-16 (26) --37</t>
  </si>
  <si>
    <t>10000365</t>
  </si>
  <si>
    <t>+ILS/-USD 3.776 03-11-16 (26) --37</t>
  </si>
  <si>
    <t>+ILS/-USD 3.8036 03-11-16 (26) --64</t>
  </si>
  <si>
    <t>10000354</t>
  </si>
  <si>
    <t>+ILS/-USD 3.81 17-11-16 (10) --100</t>
  </si>
  <si>
    <t>10002119</t>
  </si>
  <si>
    <t>+ILS/-USD 3.846 03-11-16 (26) --97</t>
  </si>
  <si>
    <t>10000350</t>
  </si>
  <si>
    <t>+ILS/-USD 3.8479 03-11-16 (26) --91.5</t>
  </si>
  <si>
    <t>10000370</t>
  </si>
  <si>
    <t>10000347</t>
  </si>
  <si>
    <t>+ILS/-USD 3.851 27-10-16 (26) --87</t>
  </si>
  <si>
    <t>10000345</t>
  </si>
  <si>
    <t>+USD/-ILS 3.8479 03-11-16 (26) --91.5</t>
  </si>
  <si>
    <t>10000171</t>
  </si>
  <si>
    <t>פורוורד ש"ח-מט"ח</t>
  </si>
  <si>
    <t>10002161</t>
  </si>
  <si>
    <t>+EUR/-USD 1.1219 14-12-16 (10) +39.3</t>
  </si>
  <si>
    <t>10002154</t>
  </si>
  <si>
    <t>+GBP/-USD 1.3383 13-12-16 (26) +22.5</t>
  </si>
  <si>
    <t>10002150</t>
  </si>
  <si>
    <t>+JPY/-USD 102.34 07-11-16 (10) --30</t>
  </si>
  <si>
    <t>10002139</t>
  </si>
  <si>
    <t>+USD/-EUR 1.1041 27-10-16 (10) +43</t>
  </si>
  <si>
    <t>10002114</t>
  </si>
  <si>
    <t>+USD/-EUR 1.1136 10-11-16 (10) +43</t>
  </si>
  <si>
    <t>10002123</t>
  </si>
  <si>
    <t>+USD/-EUR 1.1174 07-12-16 (10) +44.1</t>
  </si>
  <si>
    <t>10002141</t>
  </si>
  <si>
    <t>+USD/-EUR 1.1177 02-11-16 (10) +41.7</t>
  </si>
  <si>
    <t>10002121</t>
  </si>
  <si>
    <t>+USD/-EUR 1.1192 30-11-16 (10) +42.2</t>
  </si>
  <si>
    <t>10000159</t>
  </si>
  <si>
    <t>+USD/-EUR 1.121 10-11-16 (10) +43</t>
  </si>
  <si>
    <t>10002125</t>
  </si>
  <si>
    <t>+USD/-EUR 1.1213 06-12-16 (10) +46.7</t>
  </si>
  <si>
    <t>10002138</t>
  </si>
  <si>
    <t>+USD/-EUR 1.1291 14-12-16 (10) +41</t>
  </si>
  <si>
    <t>10002152</t>
  </si>
  <si>
    <t>+USD/-EUR 1.1293 09-01-17 (10) +53</t>
  </si>
  <si>
    <t>10002159</t>
  </si>
  <si>
    <t>+USD/-EUR 1.1295 04-01-17 (10) +51.3</t>
  </si>
  <si>
    <t>10002157</t>
  </si>
  <si>
    <t>+USD/-EUR 1.1305 10-11-16 (10) +39.2</t>
  </si>
  <si>
    <t>10002128</t>
  </si>
  <si>
    <t>+USD/-EUR 1.1317 30-11-16 (10) +44</t>
  </si>
  <si>
    <t>10002133</t>
  </si>
  <si>
    <t>10000151</t>
  </si>
  <si>
    <t>10000131</t>
  </si>
  <si>
    <t>10000124</t>
  </si>
  <si>
    <t>+USD/-JPY 103.13 07-11-16 (10) --26</t>
  </si>
  <si>
    <t>10002144</t>
  </si>
  <si>
    <t>+USD/-JPY 105.355 07-11-16 (10) --44.5</t>
  </si>
  <si>
    <t>10002110</t>
  </si>
  <si>
    <t>393965</t>
  </si>
  <si>
    <t>404626</t>
  </si>
  <si>
    <t/>
  </si>
  <si>
    <t>דולר ניו-זילנד</t>
  </si>
  <si>
    <t>יו בנק</t>
  </si>
  <si>
    <t>30026000</t>
  </si>
  <si>
    <t>Aa3</t>
  </si>
  <si>
    <t>פועלים סהר</t>
  </si>
  <si>
    <t>30095000</t>
  </si>
  <si>
    <t>בנק הפועלים בע"מ</t>
  </si>
  <si>
    <t>30012000</t>
  </si>
  <si>
    <t>בנק לאומי לישראל בע"מ</t>
  </si>
  <si>
    <t>30110000</t>
  </si>
  <si>
    <t>30226000</t>
  </si>
  <si>
    <t>30326000</t>
  </si>
  <si>
    <t>32026000</t>
  </si>
  <si>
    <t>31126000</t>
  </si>
  <si>
    <t>31726000</t>
  </si>
  <si>
    <t>30395000</t>
  </si>
  <si>
    <t>31795000</t>
  </si>
  <si>
    <t>30312000</t>
  </si>
  <si>
    <t>32012000</t>
  </si>
  <si>
    <t>30210000</t>
  </si>
  <si>
    <t>30310000</t>
  </si>
  <si>
    <t>31710000</t>
  </si>
  <si>
    <t>35095000</t>
  </si>
  <si>
    <t>35195000</t>
  </si>
  <si>
    <t>UBS</t>
  </si>
  <si>
    <t>30291000</t>
  </si>
  <si>
    <t>MOODY'S</t>
  </si>
  <si>
    <t>30391000</t>
  </si>
  <si>
    <t>30791000</t>
  </si>
  <si>
    <t>31191000</t>
  </si>
  <si>
    <t>31791000</t>
  </si>
  <si>
    <t>32091000</t>
  </si>
  <si>
    <t>30891000</t>
  </si>
  <si>
    <t>32691000</t>
  </si>
  <si>
    <t>כן</t>
  </si>
  <si>
    <t>לא</t>
  </si>
  <si>
    <t>יובנק 9/17 0.42%</t>
  </si>
  <si>
    <t>444458</t>
  </si>
  <si>
    <t>520032624</t>
  </si>
  <si>
    <t>516460</t>
  </si>
  <si>
    <t>פועלים 8/17 0.42%</t>
  </si>
  <si>
    <t>439793</t>
  </si>
  <si>
    <t>פועלים 8/7 0.45%</t>
  </si>
  <si>
    <t>439878</t>
  </si>
  <si>
    <t>פועלים 9/17 0.42%</t>
  </si>
  <si>
    <t>443773</t>
  </si>
  <si>
    <t>* בעל ענין/צד קשור</t>
  </si>
  <si>
    <t>כתר נורבגי</t>
  </si>
  <si>
    <t>SPX US 01/20/17 P1950</t>
  </si>
  <si>
    <t>SPX 01/17 P1950</t>
  </si>
  <si>
    <t>SPX US 01/20/17 P2150</t>
  </si>
  <si>
    <t>SPX 01/17 P2150</t>
  </si>
  <si>
    <t>SPX US 12/16/16 P1900 INDEX</t>
  </si>
  <si>
    <t>BBG005S309V7</t>
  </si>
  <si>
    <t>SPX US 12/16/16 P2100 INDEX</t>
  </si>
  <si>
    <t>BBG005S30BC3</t>
  </si>
  <si>
    <t>SPX US 12/16/16 P2150 INDEX</t>
  </si>
  <si>
    <t>BBG005S30BD2</t>
  </si>
  <si>
    <t>SX5E 12/16/16 P2700</t>
  </si>
  <si>
    <t>SX5E 12/16 P2700</t>
  </si>
  <si>
    <t>SX5E 12/16/16 P2950</t>
  </si>
  <si>
    <t>SX5E 12/16 P2950</t>
  </si>
  <si>
    <t>Orbimed  II</t>
  </si>
  <si>
    <t>apollo natural pesources partners II</t>
  </si>
  <si>
    <t>Bluebay SLFI</t>
  </si>
  <si>
    <t>harbourvest ח-ן מנוהל</t>
  </si>
  <si>
    <t>סה"כ יתרות התחייבות להשקעה</t>
  </si>
  <si>
    <t>בישראל</t>
  </si>
  <si>
    <t>בחו"ל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</si>
  <si>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</si>
  <si>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</si>
  <si>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</si>
  <si>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</si>
  <si>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</si>
  <si>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</si>
  <si>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</si>
  <si>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</si>
  <si>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</si>
  <si>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</si>
  <si>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</si>
  <si>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</si>
  <si>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61</t>
  </si>
  <si>
    <t>גורם 86</t>
  </si>
  <si>
    <t xml:space="preserve">גורם 83 </t>
  </si>
  <si>
    <t>גורם 89</t>
  </si>
  <si>
    <t>גורם 90</t>
  </si>
  <si>
    <t>גורם 59</t>
  </si>
  <si>
    <t>גורם 83*</t>
  </si>
  <si>
    <t>גורם 85*</t>
  </si>
  <si>
    <t>פורוורד ריבית</t>
  </si>
  <si>
    <t>מובטחות משכנתא- גורם 01</t>
  </si>
  <si>
    <t>בבטחונות אחרים - גורם 80</t>
  </si>
  <si>
    <t>בבטחונות אחרים - גורם 07</t>
  </si>
  <si>
    <t>בבטחונות אחרים-גורם 7</t>
  </si>
  <si>
    <t>בבטחונות אחרים-גורם 28*</t>
  </si>
  <si>
    <t>בבטחונות אחרים - גורם 29</t>
  </si>
  <si>
    <t>בבטחונות אחרים-גורם 29</t>
  </si>
  <si>
    <t>בבטחונות אחרים-גורם 33*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</si>
  <si>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</si>
  <si>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</si>
  <si>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</si>
  <si>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</si>
  <si>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</si>
  <si>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</si>
  <si>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</si>
  <si>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</si>
  <si>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</si>
  <si>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</si>
  <si>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</si>
  <si>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</si>
  <si>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41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</si>
  <si>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</si>
  <si>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</si>
  <si>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</si>
  <si>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</si>
  <si>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</si>
  <si>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</si>
  <si>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</si>
  <si>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</si>
  <si>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</si>
  <si>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</si>
  <si>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אחרים-גורם 79</t>
  </si>
  <si>
    <t>בבטחונות אחרים-גורם 86</t>
  </si>
  <si>
    <t>בבטחונות אחרים-גורם 65</t>
  </si>
  <si>
    <t>בבטחונות אחרים-גורם 84</t>
  </si>
  <si>
    <t>בבטחונות אחרים-גורם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</si>
</sst>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0.0%"/>
    <numFmt numFmtId="169" formatCode="mmm\-yyyy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1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168" fontId="28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3" xfId="0" applyFont="1" applyFill="1" applyBorder="1" applyAlignment="1">
      <alignment horizontal="right" indent="1"/>
    </xf>
    <xf numFmtId="0" fontId="28" fillId="0" borderId="0" xfId="14" applyNumberFormat="1" applyFont="1" applyFill="1" applyBorder="1" applyAlignment="1">
      <alignment horizontal="right"/>
    </xf>
    <xf numFmtId="4" fontId="28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2" fontId="28" fillId="0" borderId="0" xfId="14" applyNumberFormat="1" applyFont="1" applyFill="1" applyBorder="1" applyAlignment="1">
      <alignment horizontal="right"/>
    </xf>
    <xf numFmtId="49" fontId="28" fillId="0" borderId="0" xfId="14" applyNumberFormat="1" applyFont="1" applyFill="1" applyBorder="1" applyAlignment="1">
      <alignment horizontal="right"/>
    </xf>
    <xf numFmtId="0" fontId="28" fillId="0" borderId="33" xfId="14" applyFont="1" applyFill="1" applyBorder="1" applyAlignment="1">
      <alignment horizontal="right" indent="3"/>
    </xf>
    <xf numFmtId="166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169" fontId="0" fillId="0" borderId="24" xfId="0" applyNumberFormat="1" applyFill="1" applyBorder="1" applyAlignment="1">
      <alignment horizontal="center"/>
    </xf>
    <xf numFmtId="0" fontId="21" fillId="7" borderId="24" xfId="0" applyFont="1" applyFill="1" applyBorder="1" applyAlignment="1">
      <alignment horizontal="right"/>
    </xf>
    <xf numFmtId="0" fontId="6" fillId="2" borderId="34" xfId="0" applyFont="1" applyFill="1" applyBorder="1" applyAlignment="1">
      <alignment horizontal="right"/>
    </xf>
    <xf numFmtId="43" fontId="6" fillId="2" borderId="6" xfId="20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43" fontId="21" fillId="0" borderId="24" xfId="20" applyFont="1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43" fontId="2" fillId="0" borderId="24" xfId="20" applyFont="1" applyFill="1" applyBorder="1" applyAlignment="1">
      <alignment horizontal="right"/>
    </xf>
    <xf numFmtId="43" fontId="30" fillId="0" borderId="24" xfId="20" applyFont="1" applyFill="1" applyBorder="1"/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 wrapText="1" readingOrder="2"/>
    </xf>
    <xf numFmtId="3" fontId="6" fillId="0" borderId="0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wrapText="1"/>
    </xf>
    <xf numFmtId="43" fontId="6" fillId="0" borderId="16" xfId="12" applyFont="1" applyFill="1" applyBorder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7" fontId="6" fillId="0" borderId="16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10" fontId="5" fillId="0" borderId="0" xfId="13" applyNumberFormat="1" applyFont="1" applyFill="1" applyAlignment="1">
      <alignment horizontal="center"/>
    </xf>
    <xf numFmtId="0" fontId="29" fillId="0" borderId="33" xfId="14" applyFont="1" applyFill="1" applyBorder="1" applyAlignment="1">
      <alignment horizontal="right" indent="1"/>
    </xf>
    <xf numFmtId="0" fontId="29" fillId="0" borderId="0" xfId="14" applyNumberFormat="1" applyFont="1" applyFill="1" applyBorder="1" applyAlignment="1">
      <alignment horizontal="right"/>
    </xf>
    <xf numFmtId="4" fontId="29" fillId="0" borderId="0" xfId="14" applyNumberFormat="1" applyFont="1" applyFill="1" applyBorder="1" applyAlignment="1">
      <alignment horizontal="right"/>
    </xf>
    <xf numFmtId="2" fontId="29" fillId="0" borderId="0" xfId="14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27" fillId="0" borderId="33" xfId="14" applyFont="1" applyFill="1" applyBorder="1" applyAlignment="1">
      <alignment horizontal="right" indent="2"/>
    </xf>
    <xf numFmtId="0" fontId="27" fillId="0" borderId="0" xfId="14" applyNumberFormat="1" applyFont="1" applyFill="1" applyBorder="1" applyAlignment="1">
      <alignment horizontal="right"/>
    </xf>
    <xf numFmtId="4" fontId="27" fillId="0" borderId="0" xfId="14" applyNumberFormat="1" applyFont="1" applyFill="1" applyBorder="1" applyAlignment="1">
      <alignment horizontal="right"/>
    </xf>
    <xf numFmtId="2" fontId="27" fillId="0" borderId="0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10" fontId="28" fillId="0" borderId="0" xfId="13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10" fontId="27" fillId="0" borderId="0" xfId="13" applyNumberFormat="1" applyFont="1" applyFill="1" applyBorder="1" applyAlignment="1">
      <alignment horizontal="right"/>
    </xf>
    <xf numFmtId="43" fontId="28" fillId="0" borderId="0" xfId="12" applyFont="1" applyFill="1" applyBorder="1" applyAlignment="1">
      <alignment horizontal="right"/>
    </xf>
    <xf numFmtId="10" fontId="28" fillId="0" borderId="0" xfId="21" applyNumberFormat="1" applyFont="1" applyFill="1" applyBorder="1" applyAlignment="1">
      <alignment horizontal="right"/>
    </xf>
    <xf numFmtId="2" fontId="0" fillId="0" borderId="0" xfId="0" applyNumberFormat="1" applyFill="1"/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22">
    <cellStyle name="Comma" xfId="12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4"/>
    <cellStyle name="Normal_2007-16618" xfId="7"/>
    <cellStyle name="Percent" xfId="13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1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kefet/&#1492;&#1504;&#1492;&#1500;&#1514;%20&#1495;&#1513;&#1489;&#1493;&#1504;&#1493;&#1514;/&#1491;&#1497;&#1493;&#1493;&#1495;%20&#1499;&#1505;&#1508;&#1497;/&#1512;&#1513;&#1497;&#1502;&#1493;&#1514;%20&#1504;&#1499;&#1505;&#1497;&#1501;/2016/09-16/&#1502;&#1513;&#1500;&#1497;&#1502;&#1492;%2009-16/5112237744_p6599_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3">
          <cell r="C43">
            <v>668030.81254000019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J66"/>
  <sheetViews>
    <sheetView rightToLeft="1" tabSelected="1" zoomScaleNormal="100" workbookViewId="0">
      <pane ySplit="9" topLeftCell="A10" activePane="bottomLeft" state="frozen"/>
      <selection pane="bottomLeft"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163</v>
      </c>
      <c r="C1" s="81" t="s" vm="1">
        <v>219</v>
      </c>
    </row>
    <row r="2" spans="1:36">
      <c r="B2" s="57" t="s">
        <v>162</v>
      </c>
      <c r="C2" s="81" t="s">
        <v>220</v>
      </c>
    </row>
    <row r="3" spans="1:36">
      <c r="B3" s="57" t="s">
        <v>164</v>
      </c>
      <c r="C3" s="81" t="s">
        <v>221</v>
      </c>
    </row>
    <row r="4" spans="1:36">
      <c r="B4" s="57" t="s">
        <v>165</v>
      </c>
      <c r="C4" s="81">
        <v>659</v>
      </c>
    </row>
    <row r="6" spans="1:36" ht="26.25" customHeight="1">
      <c r="B6" s="179" t="s">
        <v>176</v>
      </c>
      <c r="C6" s="180"/>
      <c r="D6" s="181"/>
    </row>
    <row r="7" spans="1:36" s="10" customFormat="1">
      <c r="B7" s="22"/>
      <c r="C7" s="23" t="s">
        <v>127</v>
      </c>
      <c r="D7" s="24" t="s">
        <v>126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127</v>
      </c>
    </row>
    <row r="8" spans="1:36" s="10" customFormat="1">
      <c r="B8" s="22"/>
      <c r="C8" s="25" t="s">
        <v>23</v>
      </c>
      <c r="D8" s="26" t="s">
        <v>20</v>
      </c>
      <c r="AJ8" s="37" t="s">
        <v>128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137</v>
      </c>
    </row>
    <row r="10" spans="1:36" s="11" customFormat="1" ht="18" customHeight="1">
      <c r="B10" s="69" t="s">
        <v>175</v>
      </c>
      <c r="C10" s="116">
        <f>C11+C12+C23+C33+C34</f>
        <v>670790.23254000023</v>
      </c>
      <c r="D10" s="117">
        <f>C10/$C$42</f>
        <v>1</v>
      </c>
      <c r="AJ10" s="68"/>
    </row>
    <row r="11" spans="1:36">
      <c r="A11" s="45" t="s">
        <v>144</v>
      </c>
      <c r="B11" s="28" t="s">
        <v>177</v>
      </c>
      <c r="C11" s="152">
        <f>+מזומנים!J10</f>
        <v>60404.09593000001</v>
      </c>
      <c r="D11" s="117">
        <f t="shared" ref="D11:D13" si="0">C11/$C$42</f>
        <v>9.0049158440001623E-2</v>
      </c>
    </row>
    <row r="12" spans="1:36">
      <c r="B12" s="28" t="s">
        <v>178</v>
      </c>
      <c r="C12" s="116">
        <f>SUM(C13:C22)</f>
        <v>571543.8219000001</v>
      </c>
      <c r="D12" s="117">
        <f t="shared" si="0"/>
        <v>0.85204553402008287</v>
      </c>
    </row>
    <row r="13" spans="1:36">
      <c r="A13" s="55" t="s">
        <v>144</v>
      </c>
      <c r="B13" s="29" t="s">
        <v>85</v>
      </c>
      <c r="C13" s="116" vm="2">
        <v>199934.39993000001</v>
      </c>
      <c r="D13" s="117">
        <f t="shared" si="0"/>
        <v>0.29805800715513198</v>
      </c>
    </row>
    <row r="14" spans="1:36">
      <c r="A14" s="55" t="s">
        <v>144</v>
      </c>
      <c r="B14" s="29" t="s">
        <v>86</v>
      </c>
      <c r="C14" s="116" t="s" vm="3">
        <v>1750</v>
      </c>
      <c r="D14" s="117" t="s" vm="4">
        <v>1750</v>
      </c>
    </row>
    <row r="15" spans="1:36">
      <c r="A15" s="55" t="s">
        <v>144</v>
      </c>
      <c r="B15" s="29" t="s">
        <v>87</v>
      </c>
      <c r="C15" s="116" vm="5">
        <v>106049.79130999999</v>
      </c>
      <c r="D15" s="117">
        <f t="shared" ref="D15:D21" si="1">C15/$C$42</f>
        <v>0.15809680309212923</v>
      </c>
    </row>
    <row r="16" spans="1:36">
      <c r="A16" s="55" t="s">
        <v>144</v>
      </c>
      <c r="B16" s="29" t="s">
        <v>88</v>
      </c>
      <c r="C16" s="116" vm="6">
        <v>91556.429670000027</v>
      </c>
      <c r="D16" s="117">
        <f t="shared" si="1"/>
        <v>0.13649040374859719</v>
      </c>
    </row>
    <row r="17" spans="1:4">
      <c r="A17" s="55" t="s">
        <v>144</v>
      </c>
      <c r="B17" s="29" t="s">
        <v>89</v>
      </c>
      <c r="C17" s="116" vm="7">
        <v>127215.27205000004</v>
      </c>
      <c r="D17" s="117">
        <f t="shared" si="1"/>
        <v>0.18964985755426009</v>
      </c>
    </row>
    <row r="18" spans="1:4">
      <c r="A18" s="55" t="s">
        <v>144</v>
      </c>
      <c r="B18" s="29" t="s">
        <v>90</v>
      </c>
      <c r="C18" s="116" vm="8">
        <v>45908.481289999989</v>
      </c>
      <c r="D18" s="117">
        <f t="shared" si="1"/>
        <v>6.8439400371355874E-2</v>
      </c>
    </row>
    <row r="19" spans="1:4">
      <c r="A19" s="55" t="s">
        <v>144</v>
      </c>
      <c r="B19" s="29" t="s">
        <v>91</v>
      </c>
      <c r="C19" s="116" vm="9">
        <v>15.122349999999999</v>
      </c>
      <c r="D19" s="117">
        <f t="shared" si="1"/>
        <v>2.2544081989294964E-5</v>
      </c>
    </row>
    <row r="20" spans="1:4">
      <c r="A20" s="55" t="s">
        <v>144</v>
      </c>
      <c r="B20" s="29" t="s">
        <v>92</v>
      </c>
      <c r="C20" s="116" vm="10">
        <v>195.07903000000002</v>
      </c>
      <c r="D20" s="117">
        <f t="shared" si="1"/>
        <v>2.9081972356889853E-4</v>
      </c>
    </row>
    <row r="21" spans="1:4">
      <c r="A21" s="55" t="s">
        <v>144</v>
      </c>
      <c r="B21" s="29" t="s">
        <v>93</v>
      </c>
      <c r="C21" s="116" vm="11">
        <v>669.24626999999998</v>
      </c>
      <c r="D21" s="117">
        <f t="shared" si="1"/>
        <v>9.9769829305034158E-4</v>
      </c>
    </row>
    <row r="22" spans="1:4">
      <c r="A22" s="55" t="s">
        <v>144</v>
      </c>
      <c r="B22" s="29" t="s">
        <v>94</v>
      </c>
      <c r="C22" s="116" t="s" vm="12">
        <v>1750</v>
      </c>
      <c r="D22" s="117" t="s" vm="13">
        <v>1750</v>
      </c>
    </row>
    <row r="23" spans="1:4">
      <c r="B23" s="28" t="s">
        <v>179</v>
      </c>
      <c r="C23" s="116">
        <f>SUM(C24:C32)</f>
        <v>6918.5754799999995</v>
      </c>
      <c r="D23" s="117">
        <f>C23/$C$42</f>
        <v>1.0314067117230177E-2</v>
      </c>
    </row>
    <row r="24" spans="1:4">
      <c r="A24" s="55" t="s">
        <v>144</v>
      </c>
      <c r="B24" s="29" t="s">
        <v>95</v>
      </c>
      <c r="C24" s="116" t="s" vm="14">
        <v>1750</v>
      </c>
      <c r="D24" s="117" t="s" vm="15">
        <v>1750</v>
      </c>
    </row>
    <row r="25" spans="1:4">
      <c r="A25" s="55" t="s">
        <v>144</v>
      </c>
      <c r="B25" s="29" t="s">
        <v>96</v>
      </c>
      <c r="C25" s="116" t="s" vm="16">
        <v>1750</v>
      </c>
      <c r="D25" s="117" t="s" vm="17">
        <v>1750</v>
      </c>
    </row>
    <row r="26" spans="1:4">
      <c r="A26" s="55" t="s">
        <v>144</v>
      </c>
      <c r="B26" s="29" t="s">
        <v>87</v>
      </c>
      <c r="C26" s="116" vm="18">
        <v>5839.0613499999999</v>
      </c>
      <c r="D26" s="117">
        <f t="shared" ref="D26:D29" si="2">C26/$C$42</f>
        <v>8.7047501092702741E-3</v>
      </c>
    </row>
    <row r="27" spans="1:4">
      <c r="A27" s="55" t="s">
        <v>144</v>
      </c>
      <c r="B27" s="29" t="s">
        <v>97</v>
      </c>
      <c r="C27" s="116" vm="19">
        <v>188.29825</v>
      </c>
      <c r="D27" s="117">
        <f t="shared" si="2"/>
        <v>2.8071107906117504E-4</v>
      </c>
    </row>
    <row r="28" spans="1:4">
      <c r="A28" s="55" t="s">
        <v>144</v>
      </c>
      <c r="B28" s="29" t="s">
        <v>98</v>
      </c>
      <c r="C28" s="116" vm="20">
        <v>403.31092999999993</v>
      </c>
      <c r="D28" s="117">
        <f t="shared" si="2"/>
        <v>6.0124746967890575E-4</v>
      </c>
    </row>
    <row r="29" spans="1:4">
      <c r="A29" s="55" t="s">
        <v>144</v>
      </c>
      <c r="B29" s="29" t="s">
        <v>99</v>
      </c>
      <c r="C29" s="116" vm="21">
        <v>3.28207</v>
      </c>
      <c r="D29" s="117">
        <f t="shared" si="2"/>
        <v>4.8928410713021006E-6</v>
      </c>
    </row>
    <row r="30" spans="1:4">
      <c r="A30" s="55" t="s">
        <v>144</v>
      </c>
      <c r="B30" s="29" t="s">
        <v>204</v>
      </c>
      <c r="C30" s="116" t="s" vm="22">
        <v>1750</v>
      </c>
      <c r="D30" s="117" t="s" vm="23">
        <v>1750</v>
      </c>
    </row>
    <row r="31" spans="1:4">
      <c r="A31" s="55" t="s">
        <v>144</v>
      </c>
      <c r="B31" s="29" t="s">
        <v>122</v>
      </c>
      <c r="C31" s="116" vm="24">
        <v>484.62288000000001</v>
      </c>
      <c r="D31" s="117">
        <f>C31/$C$42</f>
        <v>7.2246561814851896E-4</v>
      </c>
    </row>
    <row r="32" spans="1:4">
      <c r="A32" s="55" t="s">
        <v>144</v>
      </c>
      <c r="B32" s="29" t="s">
        <v>100</v>
      </c>
      <c r="C32" s="116" t="s" vm="25">
        <v>1750</v>
      </c>
      <c r="D32" s="117" t="s" vm="26">
        <v>1750</v>
      </c>
    </row>
    <row r="33" spans="1:4">
      <c r="A33" s="55" t="s">
        <v>144</v>
      </c>
      <c r="B33" s="28" t="s">
        <v>180</v>
      </c>
      <c r="C33" s="152">
        <f>+הלוואות!M10</f>
        <v>24422.239329999997</v>
      </c>
      <c r="D33" s="117">
        <f t="shared" ref="D33:D34" si="3">C33/$C$42</f>
        <v>3.6408161814645477E-2</v>
      </c>
    </row>
    <row r="34" spans="1:4">
      <c r="A34" s="55" t="s">
        <v>144</v>
      </c>
      <c r="B34" s="28" t="s">
        <v>181</v>
      </c>
      <c r="C34" s="116" vm="27">
        <v>7501.4999000000007</v>
      </c>
      <c r="D34" s="117">
        <f t="shared" si="3"/>
        <v>1.1183078608039623E-2</v>
      </c>
    </row>
    <row r="35" spans="1:4">
      <c r="A35" s="55" t="s">
        <v>144</v>
      </c>
      <c r="B35" s="28" t="s">
        <v>182</v>
      </c>
      <c r="C35" s="116" t="s" vm="28">
        <v>1750</v>
      </c>
      <c r="D35" s="117" t="s" vm="29">
        <v>1750</v>
      </c>
    </row>
    <row r="36" spans="1:4">
      <c r="A36" s="55" t="s">
        <v>144</v>
      </c>
      <c r="B36" s="56" t="s">
        <v>183</v>
      </c>
      <c r="C36" s="116" t="s" vm="30">
        <v>1750</v>
      </c>
      <c r="D36" s="117" t="s" vm="31">
        <v>1750</v>
      </c>
    </row>
    <row r="37" spans="1:4">
      <c r="A37" s="55" t="s">
        <v>144</v>
      </c>
      <c r="B37" s="28" t="s">
        <v>184</v>
      </c>
      <c r="C37" s="116"/>
      <c r="D37" s="117"/>
    </row>
    <row r="38" spans="1:4">
      <c r="A38" s="55"/>
      <c r="B38" s="70" t="s">
        <v>186</v>
      </c>
      <c r="C38" s="116">
        <v>0</v>
      </c>
      <c r="D38" s="117">
        <f>C38/$C$42</f>
        <v>0</v>
      </c>
    </row>
    <row r="39" spans="1:4">
      <c r="A39" s="55" t="s">
        <v>144</v>
      </c>
      <c r="B39" s="71" t="s">
        <v>188</v>
      </c>
      <c r="C39" s="116" t="s" vm="32">
        <v>1750</v>
      </c>
      <c r="D39" s="117" t="s" vm="33">
        <v>1750</v>
      </c>
    </row>
    <row r="40" spans="1:4">
      <c r="A40" s="55" t="s">
        <v>144</v>
      </c>
      <c r="B40" s="71" t="s">
        <v>187</v>
      </c>
      <c r="C40" s="116" t="s" vm="34">
        <v>1750</v>
      </c>
      <c r="D40" s="117" t="s" vm="35">
        <v>1750</v>
      </c>
    </row>
    <row r="41" spans="1:4">
      <c r="A41" s="55" t="s">
        <v>144</v>
      </c>
      <c r="B41" s="71" t="s">
        <v>189</v>
      </c>
      <c r="C41" s="116" t="s" vm="36">
        <v>1750</v>
      </c>
      <c r="D41" s="117" t="s" vm="37">
        <v>1750</v>
      </c>
    </row>
    <row r="42" spans="1:4">
      <c r="B42" s="71" t="s">
        <v>101</v>
      </c>
      <c r="C42" s="116">
        <f>C10+C38</f>
        <v>670790.23254000023</v>
      </c>
      <c r="D42" s="117">
        <f>C42/$C$42</f>
        <v>1</v>
      </c>
    </row>
    <row r="43" spans="1:4">
      <c r="A43" s="55" t="s">
        <v>144</v>
      </c>
      <c r="B43" s="71" t="s">
        <v>185</v>
      </c>
      <c r="C43" s="152">
        <f>'יתרת התחייבות להשקעה'!C10</f>
        <v>12350.885573609987</v>
      </c>
      <c r="D43" s="117"/>
    </row>
    <row r="44" spans="1:4">
      <c r="B44" s="6"/>
    </row>
    <row r="45" spans="1:4">
      <c r="C45" s="65" t="s">
        <v>170</v>
      </c>
      <c r="D45" s="35" t="s">
        <v>121</v>
      </c>
    </row>
    <row r="46" spans="1:4">
      <c r="C46" s="65" t="s">
        <v>1</v>
      </c>
      <c r="D46" s="65" t="s">
        <v>2</v>
      </c>
    </row>
    <row r="47" spans="1:4">
      <c r="C47" s="153" t="s">
        <v>153</v>
      </c>
      <c r="D47" s="154">
        <v>2.8611</v>
      </c>
    </row>
    <row r="48" spans="1:4">
      <c r="C48" s="153" t="s">
        <v>160</v>
      </c>
      <c r="D48" s="154">
        <v>1.1527000000000001</v>
      </c>
    </row>
    <row r="49" spans="3:4" s="9" customFormat="1">
      <c r="C49" s="153" t="s">
        <v>157</v>
      </c>
      <c r="D49" s="154">
        <v>2.8552</v>
      </c>
    </row>
    <row r="50" spans="3:4" s="9" customFormat="1">
      <c r="C50" s="153" t="s">
        <v>1355</v>
      </c>
      <c r="D50" s="154">
        <v>3.8805000000000001</v>
      </c>
    </row>
    <row r="51" spans="3:4" s="9" customFormat="1">
      <c r="C51" s="153" t="s">
        <v>151</v>
      </c>
      <c r="D51" s="154">
        <v>4.2030000000000003</v>
      </c>
    </row>
    <row r="52" spans="3:4" s="9" customFormat="1">
      <c r="C52" s="153" t="s">
        <v>152</v>
      </c>
      <c r="D52" s="154">
        <v>4.8716999999999997</v>
      </c>
    </row>
    <row r="53" spans="3:4" s="9" customFormat="1">
      <c r="C53" s="153" t="s">
        <v>154</v>
      </c>
      <c r="D53" s="154">
        <v>0.48470000000000002</v>
      </c>
    </row>
    <row r="54" spans="3:4" s="9" customFormat="1">
      <c r="C54" s="153" t="s">
        <v>158</v>
      </c>
      <c r="D54" s="154">
        <v>3.7198000000000002</v>
      </c>
    </row>
    <row r="55" spans="3:4" s="9" customFormat="1">
      <c r="C55" s="153" t="s">
        <v>159</v>
      </c>
      <c r="D55" s="154">
        <v>0.1915</v>
      </c>
    </row>
    <row r="56" spans="3:4" s="9" customFormat="1">
      <c r="C56" s="153" t="s">
        <v>156</v>
      </c>
      <c r="D56" s="154">
        <v>0.56399999999999995</v>
      </c>
    </row>
    <row r="57" spans="3:4" s="9" customFormat="1">
      <c r="C57" s="153" t="s">
        <v>1751</v>
      </c>
      <c r="D57" s="154">
        <v>2.7281</v>
      </c>
    </row>
    <row r="58" spans="3:4" s="9" customFormat="1">
      <c r="C58" s="153" t="s">
        <v>155</v>
      </c>
      <c r="D58" s="154">
        <v>0.43730000000000002</v>
      </c>
    </row>
    <row r="59" spans="3:4" s="9" customFormat="1">
      <c r="C59" s="153" t="s">
        <v>149</v>
      </c>
      <c r="D59" s="154">
        <v>3.758</v>
      </c>
    </row>
    <row r="60" spans="3:4" s="9" customFormat="1">
      <c r="C60" s="153" t="s">
        <v>161</v>
      </c>
      <c r="D60" s="154">
        <v>0.26779999999999998</v>
      </c>
    </row>
    <row r="61" spans="3:4" s="9" customFormat="1">
      <c r="C61" s="153" t="s">
        <v>1798</v>
      </c>
      <c r="D61" s="154">
        <v>0.46739999999999998</v>
      </c>
    </row>
    <row r="62" spans="3:4" s="9" customFormat="1">
      <c r="C62" s="153" t="s">
        <v>150</v>
      </c>
      <c r="D62" s="154">
        <v>1</v>
      </c>
    </row>
    <row r="65" spans="2:2">
      <c r="B65" s="113" t="s">
        <v>1797</v>
      </c>
    </row>
    <row r="66" spans="2:2">
      <c r="B66" s="113" t="s">
        <v>130</v>
      </c>
    </row>
  </sheetData>
  <sheetProtection password="CC23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gridLines="1"/>
  <pageMargins left="0" right="0" top="0.51181102362204722" bottom="0.51181102362204722" header="0" footer="0.23622047244094491"/>
  <pageSetup paperSize="9" fitToHeight="2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81" t="s" vm="1">
        <v>219</v>
      </c>
    </row>
    <row r="2" spans="2:60">
      <c r="B2" s="57" t="s">
        <v>162</v>
      </c>
      <c r="C2" s="81" t="s">
        <v>220</v>
      </c>
    </row>
    <row r="3" spans="2:60">
      <c r="B3" s="57" t="s">
        <v>164</v>
      </c>
      <c r="C3" s="81" t="s">
        <v>221</v>
      </c>
    </row>
    <row r="4" spans="2:60">
      <c r="B4" s="57" t="s">
        <v>165</v>
      </c>
      <c r="C4" s="81">
        <v>659</v>
      </c>
    </row>
    <row r="6" spans="2:60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60" ht="26.25" customHeight="1">
      <c r="B7" s="192" t="s">
        <v>110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  <c r="BH7" s="3"/>
    </row>
    <row r="8" spans="2:60" s="3" customFormat="1" ht="78.75">
      <c r="B8" s="22" t="s">
        <v>134</v>
      </c>
      <c r="C8" s="30" t="s">
        <v>57</v>
      </c>
      <c r="D8" s="73" t="s">
        <v>138</v>
      </c>
      <c r="E8" s="73" t="s">
        <v>78</v>
      </c>
      <c r="F8" s="30" t="s">
        <v>119</v>
      </c>
      <c r="G8" s="30" t="s">
        <v>0</v>
      </c>
      <c r="H8" s="30" t="s">
        <v>123</v>
      </c>
      <c r="I8" s="30" t="s">
        <v>74</v>
      </c>
      <c r="J8" s="30" t="s">
        <v>71</v>
      </c>
      <c r="K8" s="73" t="s">
        <v>166</v>
      </c>
      <c r="L8" s="31" t="s">
        <v>168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75</v>
      </c>
      <c r="I9" s="16" t="s">
        <v>23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7" t="s">
        <v>60</v>
      </c>
      <c r="C11" s="121"/>
      <c r="D11" s="121"/>
      <c r="E11" s="121"/>
      <c r="F11" s="121"/>
      <c r="G11" s="122"/>
      <c r="H11" s="124"/>
      <c r="I11" s="122">
        <v>15.122349999999999</v>
      </c>
      <c r="J11" s="121"/>
      <c r="K11" s="123">
        <v>1</v>
      </c>
      <c r="L11" s="123">
        <f>I11/'סכום נכסי הקרן'!$C$42</f>
        <v>2.2544081989294964E-5</v>
      </c>
      <c r="BC11" s="125"/>
      <c r="BD11" s="3"/>
      <c r="BE11" s="125"/>
      <c r="BG11" s="125"/>
    </row>
    <row r="12" spans="2:60" s="4" customFormat="1" ht="18" customHeight="1">
      <c r="B12" s="128" t="s">
        <v>30</v>
      </c>
      <c r="C12" s="121"/>
      <c r="D12" s="121"/>
      <c r="E12" s="121"/>
      <c r="F12" s="121"/>
      <c r="G12" s="122"/>
      <c r="H12" s="124"/>
      <c r="I12" s="122">
        <v>15.122349999999999</v>
      </c>
      <c r="J12" s="121"/>
      <c r="K12" s="123">
        <v>1</v>
      </c>
      <c r="L12" s="123">
        <f>I12/'סכום נכסי הקרן'!$C$42</f>
        <v>2.2544081989294964E-5</v>
      </c>
      <c r="BC12" s="125"/>
      <c r="BD12" s="3"/>
      <c r="BE12" s="125"/>
      <c r="BG12" s="125"/>
    </row>
    <row r="13" spans="2:60">
      <c r="B13" s="104" t="s">
        <v>1575</v>
      </c>
      <c r="C13" s="85"/>
      <c r="D13" s="85"/>
      <c r="E13" s="85"/>
      <c r="F13" s="85"/>
      <c r="G13" s="94"/>
      <c r="H13" s="96"/>
      <c r="I13" s="94">
        <v>15.122349999999999</v>
      </c>
      <c r="J13" s="85"/>
      <c r="K13" s="95">
        <v>1</v>
      </c>
      <c r="L13" s="95">
        <f>I13/'סכום נכסי הקרן'!$C$42</f>
        <v>2.2544081989294964E-5</v>
      </c>
      <c r="BD13" s="3"/>
    </row>
    <row r="14" spans="2:60" ht="20.25">
      <c r="B14" s="90" t="s">
        <v>1576</v>
      </c>
      <c r="C14" s="87" t="s">
        <v>1577</v>
      </c>
      <c r="D14" s="100" t="s">
        <v>139</v>
      </c>
      <c r="E14" s="100" t="s">
        <v>994</v>
      </c>
      <c r="F14" s="100" t="s">
        <v>150</v>
      </c>
      <c r="G14" s="97">
        <v>4426.75</v>
      </c>
      <c r="H14" s="99">
        <v>116</v>
      </c>
      <c r="I14" s="97">
        <v>5.1350299999999995</v>
      </c>
      <c r="J14" s="98">
        <v>6.8758084618070528E-4</v>
      </c>
      <c r="K14" s="98">
        <v>0.3395656098423856</v>
      </c>
      <c r="L14" s="98">
        <f>I14/'סכום נכסי הקרן'!$C$42</f>
        <v>7.6551949490316852E-6</v>
      </c>
      <c r="BD14" s="4"/>
    </row>
    <row r="15" spans="2:60">
      <c r="B15" s="90" t="s">
        <v>1578</v>
      </c>
      <c r="C15" s="87" t="s">
        <v>1579</v>
      </c>
      <c r="D15" s="100" t="s">
        <v>139</v>
      </c>
      <c r="E15" s="100" t="s">
        <v>978</v>
      </c>
      <c r="F15" s="100" t="s">
        <v>150</v>
      </c>
      <c r="G15" s="97">
        <v>320.23</v>
      </c>
      <c r="H15" s="99">
        <v>2907</v>
      </c>
      <c r="I15" s="97">
        <v>9.3090899999999994</v>
      </c>
      <c r="J15" s="98">
        <v>1.0665658597673892E-4</v>
      </c>
      <c r="K15" s="98">
        <v>0.61558487933423045</v>
      </c>
      <c r="L15" s="98">
        <f>I15/'סכום נכסי הקרן'!$C$42</f>
        <v>1.3877795991081138E-5</v>
      </c>
    </row>
    <row r="16" spans="2:60">
      <c r="B16" s="90" t="s">
        <v>1580</v>
      </c>
      <c r="C16" s="87" t="s">
        <v>1581</v>
      </c>
      <c r="D16" s="100" t="s">
        <v>139</v>
      </c>
      <c r="E16" s="100" t="s">
        <v>928</v>
      </c>
      <c r="F16" s="100" t="s">
        <v>150</v>
      </c>
      <c r="G16" s="97">
        <v>18330.5</v>
      </c>
      <c r="H16" s="99">
        <v>3.7</v>
      </c>
      <c r="I16" s="97">
        <v>0.67823</v>
      </c>
      <c r="J16" s="98">
        <v>5.1982984757178302E-4</v>
      </c>
      <c r="K16" s="98">
        <v>4.4849510823383933E-2</v>
      </c>
      <c r="L16" s="98">
        <f>I16/'סכום נכסי הקרן'!$C$42</f>
        <v>1.0110910491821392E-6</v>
      </c>
    </row>
    <row r="17" spans="2:56">
      <c r="B17" s="86"/>
      <c r="C17" s="87"/>
      <c r="D17" s="87"/>
      <c r="E17" s="87"/>
      <c r="F17" s="87"/>
      <c r="G17" s="97"/>
      <c r="H17" s="99"/>
      <c r="I17" s="87"/>
      <c r="J17" s="87"/>
      <c r="K17" s="98"/>
      <c r="L17" s="87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13" t="s">
        <v>1797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13" t="s">
        <v>130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1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96" fitToHeight="2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>
      <pane ySplit="10" topLeftCell="A11" activePane="bottomLeft" state="frozen"/>
      <selection pane="bottomLeft" activeCell="A13" sqref="A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15.7109375" style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163</v>
      </c>
      <c r="C1" s="81" t="s" vm="1">
        <v>219</v>
      </c>
    </row>
    <row r="2" spans="2:61">
      <c r="B2" s="57" t="s">
        <v>162</v>
      </c>
      <c r="C2" s="81" t="s">
        <v>220</v>
      </c>
    </row>
    <row r="3" spans="2:61">
      <c r="B3" s="57" t="s">
        <v>164</v>
      </c>
      <c r="C3" s="81" t="s">
        <v>221</v>
      </c>
    </row>
    <row r="4" spans="2:61">
      <c r="B4" s="57" t="s">
        <v>165</v>
      </c>
      <c r="C4" s="81">
        <v>659</v>
      </c>
    </row>
    <row r="6" spans="2:61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61" ht="26.25" customHeight="1">
      <c r="B7" s="192" t="s">
        <v>111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  <c r="BI7" s="3"/>
    </row>
    <row r="8" spans="2:61" s="3" customFormat="1" ht="78.75">
      <c r="B8" s="22" t="s">
        <v>134</v>
      </c>
      <c r="C8" s="30" t="s">
        <v>57</v>
      </c>
      <c r="D8" s="73" t="s">
        <v>138</v>
      </c>
      <c r="E8" s="73" t="s">
        <v>78</v>
      </c>
      <c r="F8" s="30" t="s">
        <v>119</v>
      </c>
      <c r="G8" s="30" t="s">
        <v>0</v>
      </c>
      <c r="H8" s="30" t="s">
        <v>123</v>
      </c>
      <c r="I8" s="30" t="s">
        <v>74</v>
      </c>
      <c r="J8" s="30" t="s">
        <v>71</v>
      </c>
      <c r="K8" s="73" t="s">
        <v>166</v>
      </c>
      <c r="L8" s="31" t="s">
        <v>168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</v>
      </c>
      <c r="H9" s="16" t="s">
        <v>75</v>
      </c>
      <c r="I9" s="16" t="s">
        <v>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4" t="s">
        <v>62</v>
      </c>
      <c r="C11" s="85"/>
      <c r="D11" s="85"/>
      <c r="E11" s="85"/>
      <c r="F11" s="85"/>
      <c r="G11" s="94"/>
      <c r="H11" s="96"/>
      <c r="I11" s="94">
        <v>195.07903000000002</v>
      </c>
      <c r="J11" s="85"/>
      <c r="K11" s="95">
        <v>1</v>
      </c>
      <c r="L11" s="95">
        <f>I11/'סכום נכסי הקרן'!$C$42</f>
        <v>2.9081972356889853E-4</v>
      </c>
      <c r="BD11" s="1"/>
      <c r="BE11" s="3"/>
      <c r="BF11" s="1"/>
      <c r="BH11" s="1"/>
    </row>
    <row r="12" spans="2:61" s="125" customFormat="1">
      <c r="B12" s="129" t="s">
        <v>216</v>
      </c>
      <c r="C12" s="121"/>
      <c r="D12" s="121"/>
      <c r="E12" s="121"/>
      <c r="F12" s="121"/>
      <c r="G12" s="122"/>
      <c r="H12" s="124"/>
      <c r="I12" s="122">
        <v>-53.636000000000003</v>
      </c>
      <c r="J12" s="121"/>
      <c r="K12" s="123">
        <v>-0.27494497999092982</v>
      </c>
      <c r="L12" s="123">
        <f>I12/'סכום נכסי הקרן'!$C$42</f>
        <v>-7.9959423077618537E-5</v>
      </c>
      <c r="BE12" s="3"/>
    </row>
    <row r="13" spans="2:61" ht="20.25">
      <c r="B13" s="109" t="s">
        <v>210</v>
      </c>
      <c r="C13" s="85"/>
      <c r="D13" s="85"/>
      <c r="E13" s="85"/>
      <c r="F13" s="85"/>
      <c r="G13" s="94"/>
      <c r="H13" s="96"/>
      <c r="I13" s="94">
        <v>-53.636000000000003</v>
      </c>
      <c r="J13" s="85"/>
      <c r="K13" s="95">
        <v>-0.27494497999092982</v>
      </c>
      <c r="L13" s="95">
        <f>I13/'סכום נכסי הקרן'!$C$42</f>
        <v>-7.9959423077618537E-5</v>
      </c>
      <c r="BE13" s="4"/>
    </row>
    <row r="14" spans="2:61" s="147" customFormat="1">
      <c r="B14" s="110" t="s">
        <v>1582</v>
      </c>
      <c r="C14" s="87" t="s">
        <v>1583</v>
      </c>
      <c r="D14" s="100" t="s">
        <v>139</v>
      </c>
      <c r="E14" s="100"/>
      <c r="F14" s="100" t="s">
        <v>150</v>
      </c>
      <c r="G14" s="97">
        <v>46</v>
      </c>
      <c r="H14" s="99">
        <v>303400</v>
      </c>
      <c r="I14" s="97">
        <v>139.56399999999999</v>
      </c>
      <c r="J14" s="87"/>
      <c r="K14" s="98">
        <v>0.71542287246353431</v>
      </c>
      <c r="L14" s="98">
        <f>I14/'סכום נכסי הקרן'!$C$42</f>
        <v>2.0805908200471237E-4</v>
      </c>
    </row>
    <row r="15" spans="2:61" s="147" customFormat="1">
      <c r="B15" s="110" t="s">
        <v>1584</v>
      </c>
      <c r="C15" s="87" t="s">
        <v>1585</v>
      </c>
      <c r="D15" s="100" t="s">
        <v>139</v>
      </c>
      <c r="E15" s="100"/>
      <c r="F15" s="100" t="s">
        <v>150</v>
      </c>
      <c r="G15" s="97">
        <v>-46</v>
      </c>
      <c r="H15" s="99">
        <v>420000</v>
      </c>
      <c r="I15" s="97">
        <v>-193.2</v>
      </c>
      <c r="J15" s="87"/>
      <c r="K15" s="98">
        <v>-0.99036785245446413</v>
      </c>
      <c r="L15" s="98">
        <f>I15/'סכום נכסי הקרן'!$C$42</f>
        <v>-2.8801850508233091E-4</v>
      </c>
    </row>
    <row r="16" spans="2:61" s="147" customFormat="1">
      <c r="B16" s="111"/>
      <c r="C16" s="87"/>
      <c r="D16" s="87"/>
      <c r="E16" s="87"/>
      <c r="F16" s="87"/>
      <c r="G16" s="97"/>
      <c r="H16" s="99"/>
      <c r="I16" s="87"/>
      <c r="J16" s="87"/>
      <c r="K16" s="98"/>
      <c r="L16" s="87"/>
    </row>
    <row r="17" spans="2:56" s="165" customFormat="1">
      <c r="B17" s="160" t="s">
        <v>215</v>
      </c>
      <c r="C17" s="161"/>
      <c r="D17" s="161"/>
      <c r="E17" s="161"/>
      <c r="F17" s="161"/>
      <c r="G17" s="162"/>
      <c r="H17" s="163"/>
      <c r="I17" s="162">
        <v>248.71503000000001</v>
      </c>
      <c r="J17" s="161"/>
      <c r="K17" s="164">
        <v>1.27494497999093</v>
      </c>
      <c r="L17" s="164">
        <f>I17/'סכום נכסי הקרן'!$C$42</f>
        <v>3.7077914664651704E-4</v>
      </c>
    </row>
    <row r="18" spans="2:56" s="147" customFormat="1" ht="20.25">
      <c r="B18" s="166" t="s">
        <v>210</v>
      </c>
      <c r="C18" s="167"/>
      <c r="D18" s="167"/>
      <c r="E18" s="167"/>
      <c r="F18" s="167"/>
      <c r="G18" s="168"/>
      <c r="H18" s="169"/>
      <c r="I18" s="168">
        <v>248.71503000000001</v>
      </c>
      <c r="J18" s="167"/>
      <c r="K18" s="170">
        <v>1.27494497999093</v>
      </c>
      <c r="L18" s="170">
        <f>I18/'סכום נכסי הקרן'!$C$42</f>
        <v>3.7077914664651704E-4</v>
      </c>
      <c r="BD18" s="155"/>
    </row>
    <row r="19" spans="2:56" s="147" customFormat="1">
      <c r="B19" s="135" t="s">
        <v>1799</v>
      </c>
      <c r="C19" s="130" t="s">
        <v>1800</v>
      </c>
      <c r="D19" s="134" t="s">
        <v>32</v>
      </c>
      <c r="E19" s="134"/>
      <c r="F19" s="134" t="s">
        <v>149</v>
      </c>
      <c r="G19" s="131">
        <v>-5</v>
      </c>
      <c r="H19" s="133">
        <v>2060</v>
      </c>
      <c r="I19" s="131">
        <v>-38.7074</v>
      </c>
      <c r="J19" s="130"/>
      <c r="K19" s="132">
        <v>-0.19841907149117977</v>
      </c>
      <c r="L19" s="132">
        <f>I19/'סכום נכסי הקרן'!$C$42</f>
        <v>-5.7704179521862404E-5</v>
      </c>
    </row>
    <row r="20" spans="2:56" s="147" customFormat="1">
      <c r="B20" s="135" t="s">
        <v>1801</v>
      </c>
      <c r="C20" s="130" t="s">
        <v>1802</v>
      </c>
      <c r="D20" s="134" t="s">
        <v>32</v>
      </c>
      <c r="E20" s="134"/>
      <c r="F20" s="134" t="s">
        <v>149</v>
      </c>
      <c r="G20" s="131">
        <v>5</v>
      </c>
      <c r="H20" s="133">
        <v>5900</v>
      </c>
      <c r="I20" s="131">
        <v>110.861</v>
      </c>
      <c r="J20" s="130"/>
      <c r="K20" s="132">
        <v>0.5682876319407576</v>
      </c>
      <c r="L20" s="132">
        <f>I20/'סכום נכסי הקרן'!$C$42</f>
        <v>1.6526925202863503E-4</v>
      </c>
    </row>
    <row r="21" spans="2:56" s="147" customFormat="1">
      <c r="B21" s="135" t="s">
        <v>1803</v>
      </c>
      <c r="C21" s="130" t="s">
        <v>1804</v>
      </c>
      <c r="D21" s="134" t="s">
        <v>32</v>
      </c>
      <c r="E21" s="134"/>
      <c r="F21" s="134" t="s">
        <v>149</v>
      </c>
      <c r="G21" s="131">
        <v>-9</v>
      </c>
      <c r="H21" s="133">
        <v>894</v>
      </c>
      <c r="I21" s="131">
        <v>-30.236879999999999</v>
      </c>
      <c r="J21" s="130"/>
      <c r="K21" s="132">
        <v>-0.15499810512693241</v>
      </c>
      <c r="L21" s="132">
        <f>I21/'סכום נכסי הקרן'!$C$42</f>
        <v>-4.507650608671755E-5</v>
      </c>
      <c r="BD21" s="171"/>
    </row>
    <row r="22" spans="2:56" s="147" customFormat="1">
      <c r="B22" s="135" t="s">
        <v>1805</v>
      </c>
      <c r="C22" s="130" t="s">
        <v>1806</v>
      </c>
      <c r="D22" s="134" t="s">
        <v>32</v>
      </c>
      <c r="E22" s="134"/>
      <c r="F22" s="134" t="s">
        <v>149</v>
      </c>
      <c r="G22" s="131">
        <v>6</v>
      </c>
      <c r="H22" s="133">
        <v>3400</v>
      </c>
      <c r="I22" s="131">
        <v>76.663200000000003</v>
      </c>
      <c r="J22" s="130"/>
      <c r="K22" s="132">
        <v>0.39298534547767644</v>
      </c>
      <c r="L22" s="132">
        <f>I22/'סכום נכסי הקרן'!$C$42</f>
        <v>1.1428788953844593E-4</v>
      </c>
    </row>
    <row r="23" spans="2:56" s="147" customFormat="1">
      <c r="B23" s="135" t="s">
        <v>1807</v>
      </c>
      <c r="C23" s="130" t="s">
        <v>1808</v>
      </c>
      <c r="D23" s="134" t="s">
        <v>32</v>
      </c>
      <c r="E23" s="134"/>
      <c r="F23" s="134" t="s">
        <v>149</v>
      </c>
      <c r="G23" s="131">
        <v>3</v>
      </c>
      <c r="H23" s="133">
        <v>4655</v>
      </c>
      <c r="I23" s="131">
        <v>52.480470000000004</v>
      </c>
      <c r="J23" s="130"/>
      <c r="K23" s="132">
        <v>0.26902158576449764</v>
      </c>
      <c r="L23" s="132">
        <f>I23/'סכום נכסי הקרן'!$C$42</f>
        <v>7.8236783206097918E-5</v>
      </c>
    </row>
    <row r="24" spans="2:56" s="147" customFormat="1">
      <c r="B24" s="135" t="s">
        <v>1809</v>
      </c>
      <c r="C24" s="130" t="s">
        <v>1810</v>
      </c>
      <c r="D24" s="134" t="s">
        <v>32</v>
      </c>
      <c r="E24" s="134"/>
      <c r="F24" s="134" t="s">
        <v>151</v>
      </c>
      <c r="G24" s="131">
        <v>-31</v>
      </c>
      <c r="H24" s="133">
        <v>3360</v>
      </c>
      <c r="I24" s="131">
        <v>-43.778440000000003</v>
      </c>
      <c r="J24" s="130"/>
      <c r="K24" s="132">
        <v>-0.22441386959941315</v>
      </c>
      <c r="L24" s="132">
        <f>I24/'סכום נכסי הקרן'!$C$42</f>
        <v>-6.5263979521928156E-5</v>
      </c>
    </row>
    <row r="25" spans="2:56" s="147" customFormat="1">
      <c r="B25" s="135" t="s">
        <v>1811</v>
      </c>
      <c r="C25" s="130" t="s">
        <v>1812</v>
      </c>
      <c r="D25" s="134" t="s">
        <v>32</v>
      </c>
      <c r="E25" s="134"/>
      <c r="F25" s="134" t="s">
        <v>151</v>
      </c>
      <c r="G25" s="131">
        <v>31</v>
      </c>
      <c r="H25" s="133">
        <v>9320</v>
      </c>
      <c r="I25" s="131">
        <v>121.43308</v>
      </c>
      <c r="J25" s="130"/>
      <c r="K25" s="132">
        <v>0.62248146302552365</v>
      </c>
      <c r="L25" s="132">
        <f>I25/'סכום נכסי הקרן'!$C$42</f>
        <v>1.8102988700384627E-4</v>
      </c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13" t="s">
        <v>1797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13" t="s">
        <v>130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1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89" fitToHeight="10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90" zoomScaleNormal="90" workbookViewId="0">
      <selection activeCell="A19" sqref="A19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7.28515625" style="1" bestFit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163</v>
      </c>
      <c r="C1" s="81" t="s" vm="1">
        <v>219</v>
      </c>
    </row>
    <row r="2" spans="1:60">
      <c r="B2" s="57" t="s">
        <v>162</v>
      </c>
      <c r="C2" s="81" t="s">
        <v>220</v>
      </c>
    </row>
    <row r="3" spans="1:60">
      <c r="B3" s="57" t="s">
        <v>164</v>
      </c>
      <c r="C3" s="81" t="s">
        <v>221</v>
      </c>
    </row>
    <row r="4" spans="1:60">
      <c r="B4" s="57" t="s">
        <v>165</v>
      </c>
      <c r="C4" s="81">
        <v>659</v>
      </c>
    </row>
    <row r="6" spans="1:60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4"/>
      <c r="BH6" s="3"/>
    </row>
    <row r="7" spans="1:60" ht="26.25" customHeight="1">
      <c r="B7" s="192" t="s">
        <v>112</v>
      </c>
      <c r="C7" s="193"/>
      <c r="D7" s="193"/>
      <c r="E7" s="193"/>
      <c r="F7" s="193"/>
      <c r="G7" s="193"/>
      <c r="H7" s="193"/>
      <c r="I7" s="193"/>
      <c r="J7" s="193"/>
      <c r="K7" s="194"/>
      <c r="BD7" s="3"/>
      <c r="BH7" s="3"/>
    </row>
    <row r="8" spans="1:60" s="3" customFormat="1" ht="78.75">
      <c r="A8" s="2"/>
      <c r="B8" s="22" t="s">
        <v>134</v>
      </c>
      <c r="C8" s="30" t="s">
        <v>57</v>
      </c>
      <c r="D8" s="73" t="s">
        <v>138</v>
      </c>
      <c r="E8" s="73" t="s">
        <v>78</v>
      </c>
      <c r="F8" s="30" t="s">
        <v>119</v>
      </c>
      <c r="G8" s="30" t="s">
        <v>0</v>
      </c>
      <c r="H8" s="30" t="s">
        <v>123</v>
      </c>
      <c r="I8" s="30" t="s">
        <v>74</v>
      </c>
      <c r="J8" s="73" t="s">
        <v>166</v>
      </c>
      <c r="K8" s="30" t="s">
        <v>168</v>
      </c>
      <c r="BC8" s="1"/>
      <c r="BD8" s="1"/>
      <c r="BE8" s="1"/>
      <c r="BG8" s="4"/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75</v>
      </c>
      <c r="I9" s="16" t="s">
        <v>23</v>
      </c>
      <c r="J9" s="32" t="s">
        <v>20</v>
      </c>
      <c r="K9" s="58" t="s">
        <v>20</v>
      </c>
      <c r="BC9" s="1"/>
      <c r="BE9" s="1"/>
      <c r="BG9" s="4"/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/>
      <c r="BD10" s="3"/>
      <c r="BE10" s="1"/>
      <c r="BG10" s="1"/>
    </row>
    <row r="11" spans="1:60" s="4" customFormat="1" ht="18" customHeight="1">
      <c r="A11" s="102"/>
      <c r="B11" s="127" t="s">
        <v>61</v>
      </c>
      <c r="C11" s="121"/>
      <c r="D11" s="121"/>
      <c r="E11" s="121"/>
      <c r="F11" s="121"/>
      <c r="G11" s="122"/>
      <c r="H11" s="124"/>
      <c r="I11" s="122">
        <v>669.24626999999998</v>
      </c>
      <c r="J11" s="123">
        <v>1</v>
      </c>
      <c r="K11" s="123">
        <f>I11/'סכום נכסי הקרן'!$C$42</f>
        <v>9.9769829305034158E-4</v>
      </c>
      <c r="L11" s="3"/>
      <c r="M11" s="3"/>
      <c r="N11" s="3"/>
      <c r="O11" s="3"/>
      <c r="BC11" s="125"/>
      <c r="BD11" s="3"/>
      <c r="BE11" s="125"/>
      <c r="BG11" s="125"/>
    </row>
    <row r="12" spans="1:60" s="125" customFormat="1" ht="20.25">
      <c r="A12" s="102"/>
      <c r="B12" s="128" t="s">
        <v>217</v>
      </c>
      <c r="C12" s="121"/>
      <c r="D12" s="121"/>
      <c r="E12" s="121"/>
      <c r="F12" s="121"/>
      <c r="G12" s="122"/>
      <c r="H12" s="124"/>
      <c r="I12" s="122">
        <v>669.24626999999998</v>
      </c>
      <c r="J12" s="123">
        <v>1</v>
      </c>
      <c r="K12" s="123">
        <f>I12/'סכום נכסי הקרן'!$C$42</f>
        <v>9.9769829305034158E-4</v>
      </c>
      <c r="L12" s="3"/>
      <c r="M12" s="3"/>
      <c r="N12" s="3"/>
      <c r="O12" s="3"/>
      <c r="BD12" s="4"/>
    </row>
    <row r="13" spans="1:60">
      <c r="B13" s="86" t="s">
        <v>1586</v>
      </c>
      <c r="C13" s="87" t="s">
        <v>1587</v>
      </c>
      <c r="D13" s="100" t="s">
        <v>32</v>
      </c>
      <c r="E13" s="100"/>
      <c r="F13" s="100" t="s">
        <v>151</v>
      </c>
      <c r="G13" s="97">
        <v>31</v>
      </c>
      <c r="H13" s="99">
        <v>299400</v>
      </c>
      <c r="I13" s="97">
        <v>5.0436399999999999</v>
      </c>
      <c r="J13" s="98">
        <v>7.5362990069410473E-3</v>
      </c>
      <c r="K13" s="98">
        <f>I13/'סכום נכסי הקרן'!$C$42</f>
        <v>7.518952655142068E-6</v>
      </c>
      <c r="P13" s="1"/>
    </row>
    <row r="14" spans="1:60">
      <c r="B14" s="86" t="s">
        <v>1588</v>
      </c>
      <c r="C14" s="87" t="s">
        <v>1589</v>
      </c>
      <c r="D14" s="100" t="s">
        <v>32</v>
      </c>
      <c r="E14" s="100"/>
      <c r="F14" s="100" t="s">
        <v>151</v>
      </c>
      <c r="G14" s="97">
        <v>37</v>
      </c>
      <c r="H14" s="99">
        <v>9230</v>
      </c>
      <c r="I14" s="97">
        <v>-26.85717</v>
      </c>
      <c r="J14" s="98">
        <v>-4.0130473943470767E-2</v>
      </c>
      <c r="K14" s="98">
        <f>I14/'סכום נכסי הקרן'!$C$42</f>
        <v>-4.0038105352701998E-5</v>
      </c>
      <c r="P14" s="1"/>
    </row>
    <row r="15" spans="1:60">
      <c r="B15" s="86" t="s">
        <v>1590</v>
      </c>
      <c r="C15" s="87" t="s">
        <v>1591</v>
      </c>
      <c r="D15" s="100" t="s">
        <v>32</v>
      </c>
      <c r="E15" s="100"/>
      <c r="F15" s="100" t="s">
        <v>152</v>
      </c>
      <c r="G15" s="97">
        <v>12</v>
      </c>
      <c r="H15" s="99">
        <v>685750</v>
      </c>
      <c r="I15" s="97">
        <v>110.64624999999999</v>
      </c>
      <c r="J15" s="98">
        <v>0.16532964763479369</v>
      </c>
      <c r="K15" s="98">
        <f>I15/'סכום נכסי הקרן'!$C$42</f>
        <v>1.6494910723584811E-4</v>
      </c>
      <c r="P15" s="1"/>
    </row>
    <row r="16" spans="1:60" ht="20.25">
      <c r="B16" s="86" t="s">
        <v>1592</v>
      </c>
      <c r="C16" s="87" t="s">
        <v>1593</v>
      </c>
      <c r="D16" s="100" t="s">
        <v>32</v>
      </c>
      <c r="E16" s="100"/>
      <c r="F16" s="100" t="s">
        <v>149</v>
      </c>
      <c r="G16" s="97">
        <v>73</v>
      </c>
      <c r="H16" s="99">
        <v>216050</v>
      </c>
      <c r="I16" s="97">
        <v>610.39314999999999</v>
      </c>
      <c r="J16" s="98">
        <v>0.91206059318044463</v>
      </c>
      <c r="K16" s="98">
        <f>I16/'סכום נכסי הקרן'!$C$42</f>
        <v>9.0996129697461172E-4</v>
      </c>
      <c r="P16" s="1"/>
      <c r="BC16" s="4"/>
    </row>
    <row r="17" spans="2:16">
      <c r="B17" s="86" t="s">
        <v>1594</v>
      </c>
      <c r="C17" s="87" t="s">
        <v>1595</v>
      </c>
      <c r="D17" s="100" t="s">
        <v>32</v>
      </c>
      <c r="E17" s="100"/>
      <c r="F17" s="100" t="s">
        <v>151</v>
      </c>
      <c r="G17" s="97">
        <v>28</v>
      </c>
      <c r="H17" s="99">
        <v>11480</v>
      </c>
      <c r="I17" s="97">
        <v>13.281559999999999</v>
      </c>
      <c r="J17" s="98">
        <v>1.9845549531415391E-2</v>
      </c>
      <c r="K17" s="98">
        <f>I17/'סכום נכסי הקרן'!$C$42</f>
        <v>1.9799870892139144E-5</v>
      </c>
      <c r="P17" s="1"/>
    </row>
    <row r="18" spans="2:16">
      <c r="B18" s="86" t="s">
        <v>1596</v>
      </c>
      <c r="C18" s="87" t="s">
        <v>1597</v>
      </c>
      <c r="D18" s="100" t="s">
        <v>32</v>
      </c>
      <c r="E18" s="100"/>
      <c r="F18" s="100" t="s">
        <v>158</v>
      </c>
      <c r="G18" s="97">
        <v>11</v>
      </c>
      <c r="H18" s="99">
        <v>132300</v>
      </c>
      <c r="I18" s="97">
        <v>-43.261160000000004</v>
      </c>
      <c r="J18" s="98">
        <v>-6.464161541012399E-2</v>
      </c>
      <c r="K18" s="98">
        <f>I18/'סכום נכסי הקרן'!$C$42</f>
        <v>-6.4492829354697377E-5</v>
      </c>
    </row>
    <row r="19" spans="2:16">
      <c r="B19" s="112"/>
      <c r="C19" s="87"/>
      <c r="D19" s="87"/>
      <c r="E19" s="87"/>
      <c r="F19" s="87"/>
      <c r="G19" s="97"/>
      <c r="H19" s="99"/>
      <c r="I19" s="87"/>
      <c r="J19" s="98"/>
      <c r="K19" s="87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6">
      <c r="B21" s="113" t="s">
        <v>1797</v>
      </c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6">
      <c r="B22" s="113" t="s">
        <v>130</v>
      </c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6">
      <c r="B23" s="102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1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98" fitToHeight="2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163</v>
      </c>
      <c r="C1" s="81" t="s" vm="1">
        <v>219</v>
      </c>
    </row>
    <row r="2" spans="2:81">
      <c r="B2" s="57" t="s">
        <v>162</v>
      </c>
      <c r="C2" s="81" t="s">
        <v>220</v>
      </c>
    </row>
    <row r="3" spans="2:81">
      <c r="B3" s="57" t="s">
        <v>164</v>
      </c>
      <c r="C3" s="81" t="s">
        <v>221</v>
      </c>
      <c r="E3" s="2"/>
    </row>
    <row r="4" spans="2:81">
      <c r="B4" s="57" t="s">
        <v>165</v>
      </c>
      <c r="C4" s="81">
        <v>659</v>
      </c>
    </row>
    <row r="6" spans="2:81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2:81" ht="26.25" customHeight="1">
      <c r="B7" s="192" t="s">
        <v>113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4"/>
    </row>
    <row r="8" spans="2:81" s="3" customFormat="1" ht="47.25">
      <c r="B8" s="22" t="s">
        <v>134</v>
      </c>
      <c r="C8" s="30" t="s">
        <v>57</v>
      </c>
      <c r="D8" s="13" t="s">
        <v>63</v>
      </c>
      <c r="E8" s="30" t="s">
        <v>15</v>
      </c>
      <c r="F8" s="30" t="s">
        <v>79</v>
      </c>
      <c r="G8" s="30" t="s">
        <v>120</v>
      </c>
      <c r="H8" s="30" t="s">
        <v>18</v>
      </c>
      <c r="I8" s="30" t="s">
        <v>119</v>
      </c>
      <c r="J8" s="30" t="s">
        <v>17</v>
      </c>
      <c r="K8" s="30" t="s">
        <v>19</v>
      </c>
      <c r="L8" s="30" t="s">
        <v>0</v>
      </c>
      <c r="M8" s="30" t="s">
        <v>123</v>
      </c>
      <c r="N8" s="30" t="s">
        <v>74</v>
      </c>
      <c r="O8" s="30" t="s">
        <v>71</v>
      </c>
      <c r="P8" s="73" t="s">
        <v>166</v>
      </c>
      <c r="Q8" s="31" t="s">
        <v>168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75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password="CC1F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84" fitToHeight="2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>
      <selection activeCell="B14" sqref="B14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163</v>
      </c>
      <c r="C1" s="81" t="s" vm="1">
        <v>219</v>
      </c>
    </row>
    <row r="2" spans="2:72">
      <c r="B2" s="57" t="s">
        <v>162</v>
      </c>
      <c r="C2" s="81" t="s">
        <v>220</v>
      </c>
    </row>
    <row r="3" spans="2:72">
      <c r="B3" s="57" t="s">
        <v>164</v>
      </c>
      <c r="C3" s="81" t="s">
        <v>221</v>
      </c>
    </row>
    <row r="4" spans="2:72">
      <c r="B4" s="57" t="s">
        <v>165</v>
      </c>
      <c r="C4" s="81">
        <v>659</v>
      </c>
    </row>
    <row r="6" spans="2:72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72" ht="26.25" customHeight="1">
      <c r="B7" s="192" t="s">
        <v>104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4"/>
    </row>
    <row r="8" spans="2:72" s="3" customFormat="1" ht="78.75">
      <c r="B8" s="22" t="s">
        <v>134</v>
      </c>
      <c r="C8" s="30" t="s">
        <v>57</v>
      </c>
      <c r="D8" s="30" t="s">
        <v>15</v>
      </c>
      <c r="E8" s="30" t="s">
        <v>79</v>
      </c>
      <c r="F8" s="30" t="s">
        <v>120</v>
      </c>
      <c r="G8" s="30" t="s">
        <v>18</v>
      </c>
      <c r="H8" s="30" t="s">
        <v>119</v>
      </c>
      <c r="I8" s="30" t="s">
        <v>17</v>
      </c>
      <c r="J8" s="30" t="s">
        <v>19</v>
      </c>
      <c r="K8" s="30" t="s">
        <v>0</v>
      </c>
      <c r="L8" s="30" t="s">
        <v>123</v>
      </c>
      <c r="M8" s="30" t="s">
        <v>127</v>
      </c>
      <c r="N8" s="30" t="s">
        <v>71</v>
      </c>
      <c r="O8" s="73" t="s">
        <v>166</v>
      </c>
      <c r="P8" s="31" t="s">
        <v>168</v>
      </c>
    </row>
    <row r="9" spans="2:72" s="3" customFormat="1" ht="25.5" customHeight="1">
      <c r="B9" s="15"/>
      <c r="C9" s="32"/>
      <c r="D9" s="32"/>
      <c r="E9" s="32"/>
      <c r="F9" s="32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75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password="CC1F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7" fitToHeight="2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163</v>
      </c>
      <c r="C1" s="81" t="s" vm="1">
        <v>219</v>
      </c>
    </row>
    <row r="2" spans="2:65">
      <c r="B2" s="57" t="s">
        <v>162</v>
      </c>
      <c r="C2" s="81" t="s">
        <v>220</v>
      </c>
    </row>
    <row r="3" spans="2:65">
      <c r="B3" s="57" t="s">
        <v>164</v>
      </c>
      <c r="C3" s="81" t="s">
        <v>221</v>
      </c>
    </row>
    <row r="4" spans="2:65">
      <c r="B4" s="57" t="s">
        <v>165</v>
      </c>
      <c r="C4" s="81">
        <v>659</v>
      </c>
    </row>
    <row r="6" spans="2:65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4"/>
    </row>
    <row r="7" spans="2:65" ht="26.25" customHeight="1">
      <c r="B7" s="192" t="s">
        <v>105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4"/>
    </row>
    <row r="8" spans="2:65" s="3" customFormat="1" ht="78.75">
      <c r="B8" s="22" t="s">
        <v>134</v>
      </c>
      <c r="C8" s="30" t="s">
        <v>57</v>
      </c>
      <c r="D8" s="73" t="s">
        <v>136</v>
      </c>
      <c r="E8" s="73" t="s">
        <v>135</v>
      </c>
      <c r="F8" s="73" t="s">
        <v>78</v>
      </c>
      <c r="G8" s="30" t="s">
        <v>15</v>
      </c>
      <c r="H8" s="30" t="s">
        <v>79</v>
      </c>
      <c r="I8" s="30" t="s">
        <v>120</v>
      </c>
      <c r="J8" s="30" t="s">
        <v>18</v>
      </c>
      <c r="K8" s="30" t="s">
        <v>119</v>
      </c>
      <c r="L8" s="30" t="s">
        <v>17</v>
      </c>
      <c r="M8" s="73" t="s">
        <v>19</v>
      </c>
      <c r="N8" s="30" t="s">
        <v>0</v>
      </c>
      <c r="O8" s="30" t="s">
        <v>123</v>
      </c>
      <c r="P8" s="30" t="s">
        <v>127</v>
      </c>
      <c r="Q8" s="30" t="s">
        <v>71</v>
      </c>
      <c r="R8" s="73" t="s">
        <v>166</v>
      </c>
      <c r="S8" s="31" t="s">
        <v>168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75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131</v>
      </c>
      <c r="R10" s="20" t="s">
        <v>132</v>
      </c>
      <c r="S10" s="20" t="s">
        <v>169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1F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84" fitToHeight="2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163</v>
      </c>
      <c r="C1" s="81" t="s" vm="1">
        <v>219</v>
      </c>
    </row>
    <row r="2" spans="2:81">
      <c r="B2" s="57" t="s">
        <v>162</v>
      </c>
      <c r="C2" s="81" t="s">
        <v>220</v>
      </c>
    </row>
    <row r="3" spans="2:81">
      <c r="B3" s="57" t="s">
        <v>164</v>
      </c>
      <c r="C3" s="81" t="s">
        <v>221</v>
      </c>
    </row>
    <row r="4" spans="2:81">
      <c r="B4" s="57" t="s">
        <v>165</v>
      </c>
      <c r="C4" s="81">
        <v>659</v>
      </c>
    </row>
    <row r="6" spans="2:81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4"/>
    </row>
    <row r="7" spans="2:81" ht="26.25" customHeight="1">
      <c r="B7" s="192" t="s">
        <v>106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4"/>
    </row>
    <row r="8" spans="2:81" s="3" customFormat="1" ht="78.75">
      <c r="B8" s="22" t="s">
        <v>134</v>
      </c>
      <c r="C8" s="30" t="s">
        <v>57</v>
      </c>
      <c r="D8" s="73" t="s">
        <v>136</v>
      </c>
      <c r="E8" s="73" t="s">
        <v>135</v>
      </c>
      <c r="F8" s="73" t="s">
        <v>78</v>
      </c>
      <c r="G8" s="30" t="s">
        <v>15</v>
      </c>
      <c r="H8" s="30" t="s">
        <v>79</v>
      </c>
      <c r="I8" s="30" t="s">
        <v>120</v>
      </c>
      <c r="J8" s="30" t="s">
        <v>18</v>
      </c>
      <c r="K8" s="30" t="s">
        <v>119</v>
      </c>
      <c r="L8" s="30" t="s">
        <v>17</v>
      </c>
      <c r="M8" s="73" t="s">
        <v>19</v>
      </c>
      <c r="N8" s="30" t="s">
        <v>0</v>
      </c>
      <c r="O8" s="30" t="s">
        <v>123</v>
      </c>
      <c r="P8" s="30" t="s">
        <v>127</v>
      </c>
      <c r="Q8" s="30" t="s">
        <v>71</v>
      </c>
      <c r="R8" s="73" t="s">
        <v>166</v>
      </c>
      <c r="S8" s="31" t="s">
        <v>168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75</v>
      </c>
      <c r="P9" s="32" t="s">
        <v>23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131</v>
      </c>
      <c r="R10" s="20" t="s">
        <v>132</v>
      </c>
      <c r="S10" s="20" t="s">
        <v>169</v>
      </c>
      <c r="T10" s="5"/>
      <c r="BZ10" s="1"/>
    </row>
    <row r="11" spans="2:81" s="4" customFormat="1" ht="18" customHeight="1">
      <c r="B11" s="107" t="s">
        <v>64</v>
      </c>
      <c r="C11" s="83"/>
      <c r="D11" s="83"/>
      <c r="E11" s="83"/>
      <c r="F11" s="83"/>
      <c r="G11" s="83"/>
      <c r="H11" s="83"/>
      <c r="I11" s="83"/>
      <c r="J11" s="93">
        <v>6.3946181116593337</v>
      </c>
      <c r="K11" s="83"/>
      <c r="L11" s="83"/>
      <c r="M11" s="92">
        <v>2.9344413165482499E-2</v>
      </c>
      <c r="N11" s="91"/>
      <c r="O11" s="93"/>
      <c r="P11" s="91">
        <v>5839.0613499999999</v>
      </c>
      <c r="Q11" s="83"/>
      <c r="R11" s="92">
        <v>1</v>
      </c>
      <c r="S11" s="92">
        <f>P11/'סכום נכסי הקרן'!$C$42</f>
        <v>8.7047501092702741E-3</v>
      </c>
      <c r="T11" s="5"/>
      <c r="BZ11" s="1"/>
      <c r="CC11" s="1"/>
    </row>
    <row r="12" spans="2:81" ht="17.25" customHeight="1">
      <c r="B12" s="108" t="s">
        <v>216</v>
      </c>
      <c r="C12" s="85"/>
      <c r="D12" s="85"/>
      <c r="E12" s="85"/>
      <c r="F12" s="85"/>
      <c r="G12" s="85"/>
      <c r="H12" s="85"/>
      <c r="I12" s="85"/>
      <c r="J12" s="96">
        <v>6.6808652777299207</v>
      </c>
      <c r="K12" s="85"/>
      <c r="L12" s="85"/>
      <c r="M12" s="95">
        <v>2.74933043190012E-2</v>
      </c>
      <c r="N12" s="94"/>
      <c r="O12" s="96"/>
      <c r="P12" s="94">
        <v>5248.6359499999999</v>
      </c>
      <c r="Q12" s="85"/>
      <c r="R12" s="95">
        <v>0.89888350804877226</v>
      </c>
      <c r="S12" s="95">
        <f>P12/'סכום נכסי הקרן'!$C$42</f>
        <v>7.8245563149087986E-3</v>
      </c>
    </row>
    <row r="13" spans="2:81">
      <c r="B13" s="109" t="s">
        <v>72</v>
      </c>
      <c r="C13" s="85"/>
      <c r="D13" s="85"/>
      <c r="E13" s="85"/>
      <c r="F13" s="85"/>
      <c r="G13" s="85"/>
      <c r="H13" s="85"/>
      <c r="I13" s="85"/>
      <c r="J13" s="96">
        <v>7.0748861844199711</v>
      </c>
      <c r="K13" s="85"/>
      <c r="L13" s="85"/>
      <c r="M13" s="95">
        <v>2.0204004847417526E-2</v>
      </c>
      <c r="N13" s="94"/>
      <c r="O13" s="96"/>
      <c r="P13" s="94">
        <v>3474.3613300000002</v>
      </c>
      <c r="Q13" s="85"/>
      <c r="R13" s="95">
        <v>0.59502052157749641</v>
      </c>
      <c r="S13" s="95">
        <f>P13/'סכום נכסי הקרן'!$C$42</f>
        <v>5.1795049502197672E-3</v>
      </c>
    </row>
    <row r="14" spans="2:81">
      <c r="B14" s="110" t="s">
        <v>1598</v>
      </c>
      <c r="C14" s="87" t="s">
        <v>1599</v>
      </c>
      <c r="D14" s="100" t="s">
        <v>1600</v>
      </c>
      <c r="E14" s="87" t="s">
        <v>1601</v>
      </c>
      <c r="F14" s="100" t="s">
        <v>385</v>
      </c>
      <c r="G14" s="87" t="s">
        <v>302</v>
      </c>
      <c r="H14" s="87" t="s">
        <v>148</v>
      </c>
      <c r="I14" s="115">
        <v>39076</v>
      </c>
      <c r="J14" s="99">
        <v>9.6599999999999984</v>
      </c>
      <c r="K14" s="100" t="s">
        <v>150</v>
      </c>
      <c r="L14" s="101">
        <v>4.9000000000000002E-2</v>
      </c>
      <c r="M14" s="98">
        <v>2.0099999999999996E-2</v>
      </c>
      <c r="N14" s="97">
        <v>178351</v>
      </c>
      <c r="O14" s="99">
        <v>160.78</v>
      </c>
      <c r="P14" s="97">
        <v>286.75271000000004</v>
      </c>
      <c r="Q14" s="98">
        <v>9.0851905538933986E-5</v>
      </c>
      <c r="R14" s="98">
        <v>4.9109384678754926E-2</v>
      </c>
      <c r="S14" s="98">
        <f>P14/'סכום נכסי הקרן'!$C$42</f>
        <v>4.2748492164858785E-4</v>
      </c>
    </row>
    <row r="15" spans="2:81">
      <c r="B15" s="110" t="s">
        <v>1602</v>
      </c>
      <c r="C15" s="87" t="s">
        <v>1603</v>
      </c>
      <c r="D15" s="100" t="s">
        <v>1600</v>
      </c>
      <c r="E15" s="87" t="s">
        <v>1601</v>
      </c>
      <c r="F15" s="100" t="s">
        <v>385</v>
      </c>
      <c r="G15" s="87" t="s">
        <v>302</v>
      </c>
      <c r="H15" s="87" t="s">
        <v>148</v>
      </c>
      <c r="I15" s="115">
        <v>42639</v>
      </c>
      <c r="J15" s="99">
        <v>12.35</v>
      </c>
      <c r="K15" s="100" t="s">
        <v>150</v>
      </c>
      <c r="L15" s="101">
        <v>4.0999999999999995E-2</v>
      </c>
      <c r="M15" s="98">
        <v>2.4200000000000003E-2</v>
      </c>
      <c r="N15" s="97">
        <v>801000</v>
      </c>
      <c r="O15" s="99">
        <v>125.38</v>
      </c>
      <c r="P15" s="97">
        <v>1004.2938</v>
      </c>
      <c r="Q15" s="98">
        <v>2.7510809981242513E-4</v>
      </c>
      <c r="R15" s="98">
        <v>0.17199576092825264</v>
      </c>
      <c r="S15" s="98">
        <f>P15/'סכום נכסי הקרן'!$C$42</f>
        <v>1.4971801187342311E-3</v>
      </c>
    </row>
    <row r="16" spans="2:81" s="147" customFormat="1">
      <c r="B16" s="110" t="s">
        <v>1604</v>
      </c>
      <c r="C16" s="87" t="s">
        <v>1605</v>
      </c>
      <c r="D16" s="100" t="s">
        <v>1600</v>
      </c>
      <c r="E16" s="87" t="s">
        <v>1606</v>
      </c>
      <c r="F16" s="100" t="s">
        <v>463</v>
      </c>
      <c r="G16" s="87" t="s">
        <v>302</v>
      </c>
      <c r="H16" s="87" t="s">
        <v>148</v>
      </c>
      <c r="I16" s="115">
        <v>38918</v>
      </c>
      <c r="J16" s="99">
        <v>2.4</v>
      </c>
      <c r="K16" s="100" t="s">
        <v>150</v>
      </c>
      <c r="L16" s="101">
        <v>0.05</v>
      </c>
      <c r="M16" s="98">
        <v>7.4000000000000003E-3</v>
      </c>
      <c r="N16" s="97">
        <v>24026.13</v>
      </c>
      <c r="O16" s="99">
        <v>130.16999999999999</v>
      </c>
      <c r="P16" s="97">
        <v>31.274810000000002</v>
      </c>
      <c r="Q16" s="98">
        <v>6.5841172745902956E-4</v>
      </c>
      <c r="R16" s="98">
        <v>5.3561365646552081E-3</v>
      </c>
      <c r="S16" s="98">
        <f>P16/'סכום נכסי הקרן'!$C$42</f>
        <v>4.6623830346448938E-5</v>
      </c>
    </row>
    <row r="17" spans="2:19" s="147" customFormat="1">
      <c r="B17" s="110" t="s">
        <v>1607</v>
      </c>
      <c r="C17" s="87" t="s">
        <v>1608</v>
      </c>
      <c r="D17" s="100" t="s">
        <v>1600</v>
      </c>
      <c r="E17" s="87" t="s">
        <v>1609</v>
      </c>
      <c r="F17" s="100" t="s">
        <v>385</v>
      </c>
      <c r="G17" s="87" t="s">
        <v>358</v>
      </c>
      <c r="H17" s="87" t="s">
        <v>148</v>
      </c>
      <c r="I17" s="115">
        <v>40196</v>
      </c>
      <c r="J17" s="99">
        <v>0.7400000000000001</v>
      </c>
      <c r="K17" s="100" t="s">
        <v>150</v>
      </c>
      <c r="L17" s="101">
        <v>8.4000000000000005E-2</v>
      </c>
      <c r="M17" s="98">
        <v>1.46E-2</v>
      </c>
      <c r="N17" s="97">
        <v>77600</v>
      </c>
      <c r="O17" s="99">
        <v>127.17</v>
      </c>
      <c r="P17" s="97">
        <v>98.683929999999989</v>
      </c>
      <c r="Q17" s="98">
        <v>5.0899992213481859E-4</v>
      </c>
      <c r="R17" s="98">
        <v>1.6900649622391788E-2</v>
      </c>
      <c r="S17" s="98">
        <f>P17/'סכום נכסי הקרן'!$C$42</f>
        <v>1.4711593164725356E-4</v>
      </c>
    </row>
    <row r="18" spans="2:19" s="147" customFormat="1">
      <c r="B18" s="110" t="s">
        <v>1610</v>
      </c>
      <c r="C18" s="87" t="s">
        <v>1611</v>
      </c>
      <c r="D18" s="100" t="s">
        <v>1600</v>
      </c>
      <c r="E18" s="87" t="s">
        <v>384</v>
      </c>
      <c r="F18" s="100" t="s">
        <v>385</v>
      </c>
      <c r="G18" s="87" t="s">
        <v>358</v>
      </c>
      <c r="H18" s="87" t="s">
        <v>148</v>
      </c>
      <c r="I18" s="115">
        <v>38817</v>
      </c>
      <c r="J18" s="99">
        <v>0.52</v>
      </c>
      <c r="K18" s="100" t="s">
        <v>150</v>
      </c>
      <c r="L18" s="101">
        <v>6.5000000000000002E-2</v>
      </c>
      <c r="M18" s="98">
        <v>1.1300000000000001E-2</v>
      </c>
      <c r="N18" s="97">
        <v>100000</v>
      </c>
      <c r="O18" s="99">
        <v>126.28</v>
      </c>
      <c r="P18" s="97">
        <v>126.27999000000001</v>
      </c>
      <c r="Q18" s="98">
        <v>2.3011359465554732E-4</v>
      </c>
      <c r="R18" s="98">
        <v>2.1626761979474666E-2</v>
      </c>
      <c r="S18" s="98">
        <f>P18/'סכום נכסי הקרן'!$C$42</f>
        <v>1.8825555870399433E-4</v>
      </c>
    </row>
    <row r="19" spans="2:19" s="147" customFormat="1">
      <c r="B19" s="110" t="s">
        <v>1612</v>
      </c>
      <c r="C19" s="87" t="s">
        <v>1613</v>
      </c>
      <c r="D19" s="100" t="s">
        <v>1600</v>
      </c>
      <c r="E19" s="87" t="s">
        <v>384</v>
      </c>
      <c r="F19" s="100" t="s">
        <v>385</v>
      </c>
      <c r="G19" s="87" t="s">
        <v>358</v>
      </c>
      <c r="H19" s="87" t="s">
        <v>148</v>
      </c>
      <c r="I19" s="115">
        <v>39856</v>
      </c>
      <c r="J19" s="99">
        <v>3.0700000000000003</v>
      </c>
      <c r="K19" s="100" t="s">
        <v>150</v>
      </c>
      <c r="L19" s="101">
        <v>6.8499999999999991E-2</v>
      </c>
      <c r="M19" s="98">
        <v>9.8000000000000014E-3</v>
      </c>
      <c r="N19" s="97">
        <v>168000</v>
      </c>
      <c r="O19" s="99">
        <v>134.22</v>
      </c>
      <c r="P19" s="97">
        <v>225.4896</v>
      </c>
      <c r="Q19" s="98">
        <v>3.3263967401311948E-4</v>
      </c>
      <c r="R19" s="98">
        <v>3.8617439770520651E-2</v>
      </c>
      <c r="S19" s="98">
        <f>P19/'סכום נכסי הקרן'!$C$42</f>
        <v>3.3615516306217789E-4</v>
      </c>
    </row>
    <row r="20" spans="2:19" s="147" customFormat="1">
      <c r="B20" s="110" t="s">
        <v>1614</v>
      </c>
      <c r="C20" s="87" t="s">
        <v>1615</v>
      </c>
      <c r="D20" s="100" t="s">
        <v>1600</v>
      </c>
      <c r="E20" s="87" t="s">
        <v>1616</v>
      </c>
      <c r="F20" s="100" t="s">
        <v>385</v>
      </c>
      <c r="G20" s="87" t="s">
        <v>358</v>
      </c>
      <c r="H20" s="87" t="s">
        <v>148</v>
      </c>
      <c r="I20" s="115">
        <v>39350</v>
      </c>
      <c r="J20" s="99">
        <v>5.370000000000001</v>
      </c>
      <c r="K20" s="100" t="s">
        <v>150</v>
      </c>
      <c r="L20" s="101">
        <v>5.5999999999999994E-2</v>
      </c>
      <c r="M20" s="98">
        <v>1.2400000000000001E-2</v>
      </c>
      <c r="N20" s="97">
        <v>138313.17000000001</v>
      </c>
      <c r="O20" s="99">
        <v>151.63999999999999</v>
      </c>
      <c r="P20" s="97">
        <v>209.73806999999994</v>
      </c>
      <c r="Q20" s="98">
        <v>1.4291982378752298E-4</v>
      </c>
      <c r="R20" s="98">
        <v>3.5919826394699539E-2</v>
      </c>
      <c r="S20" s="98">
        <f>P20/'סכום נכסי הקרן'!$C$42</f>
        <v>3.1267311273423012E-4</v>
      </c>
    </row>
    <row r="21" spans="2:19" s="147" customFormat="1">
      <c r="B21" s="110" t="s">
        <v>1617</v>
      </c>
      <c r="C21" s="87" t="s">
        <v>1618</v>
      </c>
      <c r="D21" s="100" t="s">
        <v>1600</v>
      </c>
      <c r="E21" s="87" t="s">
        <v>1619</v>
      </c>
      <c r="F21" s="100" t="s">
        <v>344</v>
      </c>
      <c r="G21" s="87" t="s">
        <v>406</v>
      </c>
      <c r="H21" s="87" t="s">
        <v>148</v>
      </c>
      <c r="I21" s="115">
        <v>38652</v>
      </c>
      <c r="J21" s="99">
        <v>3.12</v>
      </c>
      <c r="K21" s="100" t="s">
        <v>150</v>
      </c>
      <c r="L21" s="101">
        <v>5.2999999999999999E-2</v>
      </c>
      <c r="M21" s="98">
        <v>1.01E-2</v>
      </c>
      <c r="N21" s="97">
        <v>18575.330000000002</v>
      </c>
      <c r="O21" s="99">
        <v>138.47</v>
      </c>
      <c r="P21" s="97">
        <v>25.721250000000001</v>
      </c>
      <c r="Q21" s="98">
        <v>8.7051544536901942E-5</v>
      </c>
      <c r="R21" s="98">
        <v>4.4050316409160522E-3</v>
      </c>
      <c r="S21" s="98">
        <f>P21/'סכום נכסי הקרן'!$C$42</f>
        <v>3.8344699657603024E-5</v>
      </c>
    </row>
    <row r="22" spans="2:19" s="147" customFormat="1">
      <c r="B22" s="110" t="s">
        <v>1620</v>
      </c>
      <c r="C22" s="87" t="s">
        <v>1621</v>
      </c>
      <c r="D22" s="100" t="s">
        <v>1600</v>
      </c>
      <c r="E22" s="87" t="s">
        <v>316</v>
      </c>
      <c r="F22" s="100" t="s">
        <v>301</v>
      </c>
      <c r="G22" s="87" t="s">
        <v>510</v>
      </c>
      <c r="H22" s="87" t="s">
        <v>148</v>
      </c>
      <c r="I22" s="115">
        <v>39656</v>
      </c>
      <c r="J22" s="99">
        <v>5.27</v>
      </c>
      <c r="K22" s="100" t="s">
        <v>150</v>
      </c>
      <c r="L22" s="101">
        <v>5.7500000000000002E-2</v>
      </c>
      <c r="M22" s="98">
        <v>1.0500000000000001E-2</v>
      </c>
      <c r="N22" s="97">
        <v>889349</v>
      </c>
      <c r="O22" s="99">
        <v>150.55000000000001</v>
      </c>
      <c r="P22" s="97">
        <v>1338.91497</v>
      </c>
      <c r="Q22" s="98">
        <v>6.8306374807987715E-4</v>
      </c>
      <c r="R22" s="98">
        <v>0.22930311735806647</v>
      </c>
      <c r="S22" s="98">
        <f>P22/'סכום נכסי הקרן'!$C$42</f>
        <v>1.9960263358786436E-3</v>
      </c>
    </row>
    <row r="23" spans="2:19" s="147" customFormat="1">
      <c r="B23" s="110" t="s">
        <v>1622</v>
      </c>
      <c r="C23" s="87" t="s">
        <v>1623</v>
      </c>
      <c r="D23" s="100" t="s">
        <v>1600</v>
      </c>
      <c r="E23" s="87" t="s">
        <v>1624</v>
      </c>
      <c r="F23" s="100" t="s">
        <v>344</v>
      </c>
      <c r="G23" s="87" t="s">
        <v>559</v>
      </c>
      <c r="H23" s="87" t="s">
        <v>146</v>
      </c>
      <c r="I23" s="115">
        <v>39422</v>
      </c>
      <c r="J23" s="99">
        <v>0.21000000000000002</v>
      </c>
      <c r="K23" s="100" t="s">
        <v>150</v>
      </c>
      <c r="L23" s="101">
        <v>6.5000000000000002E-2</v>
      </c>
      <c r="M23" s="98">
        <v>1.7800000000000003E-2</v>
      </c>
      <c r="N23" s="97">
        <v>20000</v>
      </c>
      <c r="O23" s="99">
        <v>120.31</v>
      </c>
      <c r="P23" s="97">
        <v>24.062009999999997</v>
      </c>
      <c r="Q23" s="98">
        <v>1.9430605535390906E-4</v>
      </c>
      <c r="R23" s="98">
        <v>4.1208695298260564E-3</v>
      </c>
      <c r="S23" s="98">
        <f>P23/'סכום נכסי הקרן'!$C$42</f>
        <v>3.5871139490041909E-5</v>
      </c>
    </row>
    <row r="24" spans="2:19" s="147" customFormat="1">
      <c r="B24" s="110" t="s">
        <v>1625</v>
      </c>
      <c r="C24" s="87" t="s">
        <v>1626</v>
      </c>
      <c r="D24" s="100" t="s">
        <v>1600</v>
      </c>
      <c r="E24" s="87"/>
      <c r="F24" s="100" t="s">
        <v>344</v>
      </c>
      <c r="G24" s="87" t="s">
        <v>611</v>
      </c>
      <c r="H24" s="87" t="s">
        <v>148</v>
      </c>
      <c r="I24" s="115">
        <v>38890</v>
      </c>
      <c r="J24" s="99">
        <v>2.17</v>
      </c>
      <c r="K24" s="100" t="s">
        <v>150</v>
      </c>
      <c r="L24" s="101">
        <v>6.7000000000000004E-2</v>
      </c>
      <c r="M24" s="98">
        <v>5.1899999999999995E-2</v>
      </c>
      <c r="N24" s="97">
        <v>27693.74</v>
      </c>
      <c r="O24" s="99">
        <v>128.55000000000001</v>
      </c>
      <c r="P24" s="97">
        <v>35.600300000000004</v>
      </c>
      <c r="Q24" s="98">
        <v>3.0216646573873759E-4</v>
      </c>
      <c r="R24" s="98">
        <v>6.0969217252701078E-3</v>
      </c>
      <c r="S24" s="98">
        <f>P24/'סכום נכסי הקרן'!$C$42</f>
        <v>5.307218005425728E-5</v>
      </c>
    </row>
    <row r="25" spans="2:19" s="147" customFormat="1">
      <c r="B25" s="110" t="s">
        <v>1627</v>
      </c>
      <c r="C25" s="87" t="s">
        <v>1628</v>
      </c>
      <c r="D25" s="100" t="s">
        <v>1600</v>
      </c>
      <c r="E25" s="87" t="s">
        <v>1629</v>
      </c>
      <c r="F25" s="100" t="s">
        <v>867</v>
      </c>
      <c r="G25" s="87" t="s">
        <v>1630</v>
      </c>
      <c r="H25" s="87" t="s">
        <v>148</v>
      </c>
      <c r="I25" s="115">
        <v>39104</v>
      </c>
      <c r="J25" s="99">
        <v>2.3200000000000003</v>
      </c>
      <c r="K25" s="100" t="s">
        <v>150</v>
      </c>
      <c r="L25" s="101">
        <v>5.5999999999999994E-2</v>
      </c>
      <c r="M25" s="98">
        <v>0.23129999999999998</v>
      </c>
      <c r="N25" s="97">
        <v>81063.09</v>
      </c>
      <c r="O25" s="99">
        <v>83.33</v>
      </c>
      <c r="P25" s="97">
        <v>67.549890000000005</v>
      </c>
      <c r="Q25" s="98">
        <v>5.5572237560013872E-5</v>
      </c>
      <c r="R25" s="98">
        <v>1.1568621384668274E-2</v>
      </c>
      <c r="S25" s="98">
        <f>P25/'סכום נכסי הקרן'!$C$42</f>
        <v>1.0070195826229761E-4</v>
      </c>
    </row>
    <row r="26" spans="2:19" s="147" customFormat="1">
      <c r="B26" s="110" t="s">
        <v>1631</v>
      </c>
      <c r="C26" s="87" t="s">
        <v>1632</v>
      </c>
      <c r="D26" s="100" t="s">
        <v>1600</v>
      </c>
      <c r="E26" s="87" t="s">
        <v>1633</v>
      </c>
      <c r="F26" s="100" t="s">
        <v>385</v>
      </c>
      <c r="G26" s="87" t="s">
        <v>690</v>
      </c>
      <c r="H26" s="87"/>
      <c r="I26" s="115">
        <v>39071</v>
      </c>
      <c r="J26" s="99">
        <v>0</v>
      </c>
      <c r="K26" s="100" t="s">
        <v>150</v>
      </c>
      <c r="L26" s="101">
        <v>0</v>
      </c>
      <c r="M26" s="101">
        <v>0</v>
      </c>
      <c r="N26" s="97">
        <v>46480.24</v>
      </c>
      <c r="O26" s="99">
        <v>0</v>
      </c>
      <c r="P26" s="99">
        <v>0</v>
      </c>
      <c r="Q26" s="98">
        <v>9.8076337939605705E-4</v>
      </c>
      <c r="R26" s="98">
        <v>0</v>
      </c>
      <c r="S26" s="172">
        <f>P26/'סכום נכסי הקרן'!$C$42</f>
        <v>0</v>
      </c>
    </row>
    <row r="27" spans="2:19" s="147" customFormat="1">
      <c r="B27" s="111"/>
      <c r="C27" s="87"/>
      <c r="D27" s="87"/>
      <c r="E27" s="87"/>
      <c r="F27" s="87"/>
      <c r="G27" s="87"/>
      <c r="H27" s="87"/>
      <c r="I27" s="87"/>
      <c r="J27" s="99"/>
      <c r="K27" s="87"/>
      <c r="L27" s="87"/>
      <c r="M27" s="98"/>
      <c r="N27" s="97"/>
      <c r="O27" s="99"/>
      <c r="P27" s="87"/>
      <c r="Q27" s="87"/>
      <c r="R27" s="98"/>
      <c r="S27" s="87"/>
    </row>
    <row r="28" spans="2:19" s="147" customFormat="1">
      <c r="B28" s="109" t="s">
        <v>73</v>
      </c>
      <c r="C28" s="85"/>
      <c r="D28" s="85"/>
      <c r="E28" s="85"/>
      <c r="F28" s="85"/>
      <c r="G28" s="85"/>
      <c r="H28" s="85"/>
      <c r="I28" s="85"/>
      <c r="J28" s="96">
        <v>6.3029856620320928</v>
      </c>
      <c r="K28" s="85"/>
      <c r="L28" s="85"/>
      <c r="M28" s="95">
        <v>3.1578156102383584E-2</v>
      </c>
      <c r="N28" s="94"/>
      <c r="O28" s="96"/>
      <c r="P28" s="94">
        <v>1124.1572099999998</v>
      </c>
      <c r="Q28" s="85"/>
      <c r="R28" s="95">
        <v>0.19252361683098257</v>
      </c>
      <c r="S28" s="95">
        <f>P28/'סכום נכסי הקרן'!$C$42</f>
        <v>1.6758699746466041E-3</v>
      </c>
    </row>
    <row r="29" spans="2:19" s="147" customFormat="1">
      <c r="B29" s="110" t="s">
        <v>1634</v>
      </c>
      <c r="C29" s="87" t="s">
        <v>1635</v>
      </c>
      <c r="D29" s="100" t="s">
        <v>1600</v>
      </c>
      <c r="E29" s="87" t="s">
        <v>1636</v>
      </c>
      <c r="F29" s="100" t="s">
        <v>344</v>
      </c>
      <c r="G29" s="87" t="s">
        <v>358</v>
      </c>
      <c r="H29" s="87" t="s">
        <v>146</v>
      </c>
      <c r="I29" s="115">
        <v>42598</v>
      </c>
      <c r="J29" s="99">
        <v>6.63</v>
      </c>
      <c r="K29" s="100" t="s">
        <v>150</v>
      </c>
      <c r="L29" s="101">
        <v>3.1E-2</v>
      </c>
      <c r="M29" s="98">
        <v>3.1800000000000002E-2</v>
      </c>
      <c r="N29" s="97">
        <v>1035000</v>
      </c>
      <c r="O29" s="99">
        <v>99.69</v>
      </c>
      <c r="P29" s="97">
        <v>1031.7915</v>
      </c>
      <c r="Q29" s="98">
        <v>2.5875E-3</v>
      </c>
      <c r="R29" s="98">
        <v>0.17670502811209546</v>
      </c>
      <c r="S29" s="98">
        <f>P29/'סכום נכסי הקרן'!$C$42</f>
        <v>1.53817311276737E-3</v>
      </c>
    </row>
    <row r="30" spans="2:19" s="147" customFormat="1">
      <c r="B30" s="110" t="s">
        <v>1637</v>
      </c>
      <c r="C30" s="87" t="s">
        <v>1638</v>
      </c>
      <c r="D30" s="100" t="s">
        <v>1600</v>
      </c>
      <c r="E30" s="87" t="s">
        <v>1639</v>
      </c>
      <c r="F30" s="100" t="s">
        <v>344</v>
      </c>
      <c r="G30" s="87" t="s">
        <v>611</v>
      </c>
      <c r="H30" s="87" t="s">
        <v>146</v>
      </c>
      <c r="I30" s="115">
        <v>41903</v>
      </c>
      <c r="J30" s="99">
        <v>2.65</v>
      </c>
      <c r="K30" s="100" t="s">
        <v>150</v>
      </c>
      <c r="L30" s="101">
        <v>5.1500000000000004E-2</v>
      </c>
      <c r="M30" s="98">
        <v>2.9100000000000001E-2</v>
      </c>
      <c r="N30" s="97">
        <v>86428.1</v>
      </c>
      <c r="O30" s="99">
        <v>106.87</v>
      </c>
      <c r="P30" s="97">
        <v>92.365710000000007</v>
      </c>
      <c r="Q30" s="98">
        <v>6.4705882352941182E-4</v>
      </c>
      <c r="R30" s="98">
        <v>1.5818588718887156E-2</v>
      </c>
      <c r="S30" s="98">
        <f>P30/'סכום נכסי הקרן'!$C$42</f>
        <v>1.3769686187923452E-4</v>
      </c>
    </row>
    <row r="31" spans="2:19" s="147" customFormat="1">
      <c r="B31" s="111"/>
      <c r="C31" s="87"/>
      <c r="D31" s="87"/>
      <c r="E31" s="87"/>
      <c r="F31" s="87"/>
      <c r="G31" s="87"/>
      <c r="H31" s="87"/>
      <c r="I31" s="87"/>
      <c r="J31" s="99"/>
      <c r="K31" s="87"/>
      <c r="L31" s="87"/>
      <c r="M31" s="98"/>
      <c r="N31" s="97"/>
      <c r="O31" s="99"/>
      <c r="P31" s="87"/>
      <c r="Q31" s="87"/>
      <c r="R31" s="98"/>
      <c r="S31" s="87"/>
    </row>
    <row r="32" spans="2:19" s="147" customFormat="1">
      <c r="B32" s="109" t="s">
        <v>59</v>
      </c>
      <c r="C32" s="85"/>
      <c r="D32" s="85"/>
      <c r="E32" s="85"/>
      <c r="F32" s="85"/>
      <c r="G32" s="85"/>
      <c r="H32" s="85"/>
      <c r="I32" s="85"/>
      <c r="J32" s="96">
        <v>5.228550830533826</v>
      </c>
      <c r="K32" s="85"/>
      <c r="L32" s="85"/>
      <c r="M32" s="95">
        <v>5.9385458418964671E-2</v>
      </c>
      <c r="N32" s="94"/>
      <c r="O32" s="96"/>
      <c r="P32" s="94">
        <v>650.11740999999995</v>
      </c>
      <c r="Q32" s="85"/>
      <c r="R32" s="95">
        <v>0.11133936964029328</v>
      </c>
      <c r="S32" s="95">
        <f>P32/'סכום נכסי הקרן'!$C$42</f>
        <v>9.6918139004242647E-4</v>
      </c>
    </row>
    <row r="33" spans="2:19" s="147" customFormat="1">
      <c r="B33" s="110" t="s">
        <v>1640</v>
      </c>
      <c r="C33" s="87" t="s">
        <v>1641</v>
      </c>
      <c r="D33" s="100" t="s">
        <v>1600</v>
      </c>
      <c r="E33" s="87" t="s">
        <v>873</v>
      </c>
      <c r="F33" s="100" t="s">
        <v>874</v>
      </c>
      <c r="G33" s="87" t="s">
        <v>510</v>
      </c>
      <c r="H33" s="87" t="s">
        <v>148</v>
      </c>
      <c r="I33" s="115">
        <v>42625</v>
      </c>
      <c r="J33" s="99">
        <v>5.29</v>
      </c>
      <c r="K33" s="100" t="s">
        <v>149</v>
      </c>
      <c r="L33" s="101">
        <v>4.4500000000000005E-2</v>
      </c>
      <c r="M33" s="98">
        <v>4.5600000000000002E-2</v>
      </c>
      <c r="N33" s="97">
        <v>163683</v>
      </c>
      <c r="O33" s="99">
        <v>99.89</v>
      </c>
      <c r="P33" s="97">
        <v>614.44407999999999</v>
      </c>
      <c r="Q33" s="98">
        <v>1.1936495246261945E-3</v>
      </c>
      <c r="R33" s="98">
        <v>0.10522994076779138</v>
      </c>
      <c r="S33" s="98">
        <f>P33/'סכום נכסי הקרן'!$C$42</f>
        <v>9.160003383969366E-4</v>
      </c>
    </row>
    <row r="34" spans="2:19" s="147" customFormat="1">
      <c r="B34" s="110" t="s">
        <v>1642</v>
      </c>
      <c r="C34" s="87" t="s">
        <v>1643</v>
      </c>
      <c r="D34" s="100" t="s">
        <v>1600</v>
      </c>
      <c r="E34" s="87" t="s">
        <v>1644</v>
      </c>
      <c r="F34" s="100" t="s">
        <v>385</v>
      </c>
      <c r="G34" s="87" t="s">
        <v>690</v>
      </c>
      <c r="H34" s="87"/>
      <c r="I34" s="115">
        <v>41840</v>
      </c>
      <c r="J34" s="99">
        <v>5.28</v>
      </c>
      <c r="K34" s="100" t="s">
        <v>149</v>
      </c>
      <c r="L34" s="101">
        <v>0.03</v>
      </c>
      <c r="M34" s="98">
        <v>0.2941146001130156</v>
      </c>
      <c r="N34" s="97">
        <v>22220.86</v>
      </c>
      <c r="O34" s="99">
        <v>27.02</v>
      </c>
      <c r="P34" s="97">
        <v>22.56325</v>
      </c>
      <c r="Q34" s="98">
        <v>6.2475064712187134E-5</v>
      </c>
      <c r="R34" s="98">
        <v>3.8641912882110751E-3</v>
      </c>
      <c r="S34" s="98">
        <f>P34/'סכום נכסי הקרן'!$C$42</f>
        <v>3.3636819538296602E-5</v>
      </c>
    </row>
    <row r="35" spans="2:19" s="147" customFormat="1">
      <c r="B35" s="110" t="s">
        <v>1645</v>
      </c>
      <c r="C35" s="87" t="s">
        <v>1646</v>
      </c>
      <c r="D35" s="100" t="s">
        <v>1600</v>
      </c>
      <c r="E35" s="87" t="s">
        <v>1644</v>
      </c>
      <c r="F35" s="100" t="s">
        <v>385</v>
      </c>
      <c r="G35" s="87" t="s">
        <v>690</v>
      </c>
      <c r="H35" s="87"/>
      <c r="I35" s="115">
        <v>41840</v>
      </c>
      <c r="J35" s="99">
        <v>2.2600000000000002</v>
      </c>
      <c r="K35" s="100" t="s">
        <v>149</v>
      </c>
      <c r="L35" s="101">
        <v>3.6456000000000002E-2</v>
      </c>
      <c r="M35" s="98">
        <v>0.27456848025321967</v>
      </c>
      <c r="N35" s="97">
        <v>6176.66</v>
      </c>
      <c r="O35" s="99">
        <v>56.48</v>
      </c>
      <c r="P35" s="97">
        <v>13.11008</v>
      </c>
      <c r="Q35" s="98">
        <v>1.732416040020817E-4</v>
      </c>
      <c r="R35" s="98">
        <v>2.2452375842908381E-3</v>
      </c>
      <c r="S35" s="98">
        <f>P35/'סכום נכסי הקרן'!$C$42</f>
        <v>1.9544232107193401E-5</v>
      </c>
    </row>
    <row r="36" spans="2:19" s="147" customFormat="1">
      <c r="B36" s="111"/>
      <c r="C36" s="87"/>
      <c r="D36" s="87"/>
      <c r="E36" s="87"/>
      <c r="F36" s="87"/>
      <c r="G36" s="87"/>
      <c r="H36" s="87"/>
      <c r="I36" s="87"/>
      <c r="J36" s="99"/>
      <c r="K36" s="87"/>
      <c r="L36" s="87"/>
      <c r="M36" s="98"/>
      <c r="N36" s="97"/>
      <c r="O36" s="99"/>
      <c r="P36" s="87"/>
      <c r="Q36" s="87"/>
      <c r="R36" s="98"/>
      <c r="S36" s="87"/>
    </row>
    <row r="37" spans="2:19" s="147" customFormat="1">
      <c r="B37" s="108" t="s">
        <v>215</v>
      </c>
      <c r="C37" s="85"/>
      <c r="D37" s="85"/>
      <c r="E37" s="85"/>
      <c r="F37" s="85"/>
      <c r="G37" s="85"/>
      <c r="H37" s="85"/>
      <c r="I37" s="85"/>
      <c r="J37" s="96">
        <v>3.85</v>
      </c>
      <c r="K37" s="85"/>
      <c r="L37" s="85"/>
      <c r="M37" s="95">
        <v>4.58E-2</v>
      </c>
      <c r="N37" s="94"/>
      <c r="O37" s="96"/>
      <c r="P37" s="94">
        <v>590.42539999999997</v>
      </c>
      <c r="Q37" s="85"/>
      <c r="R37" s="95">
        <v>0.10111649195122774</v>
      </c>
      <c r="S37" s="95">
        <f>P37/'סכום נכסי הקרן'!$C$42</f>
        <v>8.8019379436147648E-4</v>
      </c>
    </row>
    <row r="38" spans="2:19" s="147" customFormat="1">
      <c r="B38" s="109" t="s">
        <v>84</v>
      </c>
      <c r="C38" s="85"/>
      <c r="D38" s="85"/>
      <c r="E38" s="85"/>
      <c r="F38" s="85"/>
      <c r="G38" s="85"/>
      <c r="H38" s="85"/>
      <c r="I38" s="85"/>
      <c r="J38" s="96">
        <v>3.85</v>
      </c>
      <c r="K38" s="85"/>
      <c r="L38" s="85"/>
      <c r="M38" s="95">
        <v>4.58E-2</v>
      </c>
      <c r="N38" s="94"/>
      <c r="O38" s="96"/>
      <c r="P38" s="94">
        <v>590.42539999999997</v>
      </c>
      <c r="Q38" s="85"/>
      <c r="R38" s="95">
        <v>0.10111649195122774</v>
      </c>
      <c r="S38" s="95">
        <f>P38/'סכום נכסי הקרן'!$C$42</f>
        <v>8.8019379436147648E-4</v>
      </c>
    </row>
    <row r="39" spans="2:19" s="147" customFormat="1">
      <c r="B39" s="110" t="s">
        <v>1647</v>
      </c>
      <c r="C39" s="87" t="s">
        <v>1648</v>
      </c>
      <c r="D39" s="100" t="s">
        <v>1600</v>
      </c>
      <c r="E39" s="87"/>
      <c r="F39" s="100" t="s">
        <v>1321</v>
      </c>
      <c r="G39" s="87" t="s">
        <v>667</v>
      </c>
      <c r="H39" s="87" t="s">
        <v>1649</v>
      </c>
      <c r="I39" s="115">
        <v>42135</v>
      </c>
      <c r="J39" s="99">
        <v>3.85</v>
      </c>
      <c r="K39" s="100" t="s">
        <v>149</v>
      </c>
      <c r="L39" s="101">
        <v>0.06</v>
      </c>
      <c r="M39" s="98">
        <v>4.58E-2</v>
      </c>
      <c r="N39" s="97">
        <v>137000</v>
      </c>
      <c r="O39" s="99">
        <v>114.68</v>
      </c>
      <c r="P39" s="97">
        <v>590.42539999999997</v>
      </c>
      <c r="Q39" s="98">
        <v>1.6606060606060607E-4</v>
      </c>
      <c r="R39" s="98">
        <v>0.10111649195122774</v>
      </c>
      <c r="S39" s="98">
        <f>P39/'סכום נכסי הקרן'!$C$42</f>
        <v>8.8019379436147648E-4</v>
      </c>
    </row>
    <row r="40" spans="2:19" s="147" customFormat="1">
      <c r="B40" s="156"/>
    </row>
    <row r="41" spans="2:19" s="147" customFormat="1">
      <c r="B41" s="156"/>
    </row>
    <row r="42" spans="2:19" s="147" customFormat="1">
      <c r="B42" s="156"/>
    </row>
    <row r="43" spans="2:19" s="147" customFormat="1">
      <c r="B43" s="157" t="s">
        <v>1797</v>
      </c>
    </row>
    <row r="44" spans="2:19" s="147" customFormat="1">
      <c r="B44" s="157" t="s">
        <v>130</v>
      </c>
    </row>
    <row r="45" spans="2:19" s="147" customFormat="1">
      <c r="B45" s="156"/>
    </row>
    <row r="46" spans="2:19" s="147" customFormat="1">
      <c r="B46" s="156"/>
    </row>
    <row r="47" spans="2:19" s="147" customFormat="1">
      <c r="B47" s="156"/>
    </row>
    <row r="48" spans="2:19" s="147" customFormat="1">
      <c r="B48" s="156"/>
    </row>
    <row r="49" spans="2:5" s="147" customFormat="1">
      <c r="B49" s="156"/>
    </row>
    <row r="50" spans="2:5" s="147" customFormat="1">
      <c r="B50" s="156"/>
    </row>
    <row r="51" spans="2:5" s="147" customFormat="1">
      <c r="B51" s="156"/>
    </row>
    <row r="52" spans="2:5" s="147" customFormat="1">
      <c r="B52" s="156"/>
    </row>
    <row r="53" spans="2:5" s="147" customFormat="1">
      <c r="B53" s="156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sheetProtection password="CC1F" sheet="1" objects="1" scenarios="1"/>
  <mergeCells count="2">
    <mergeCell ref="B6:S6"/>
    <mergeCell ref="B7:S7"/>
  </mergeCells>
  <phoneticPr fontId="4" type="noConversion"/>
  <conditionalFormatting sqref="B12:B39">
    <cfRule type="cellIs" dxfId="14" priority="1" operator="equal">
      <formula>"NR3"</formula>
    </cfRule>
  </conditionalFormatting>
  <dataValidations count="1">
    <dataValidation allowBlank="1" showInputMessage="1" showErrorMessage="1" sqref="C5:C1048576 A1:B1048576 AH1:XFD2 D1:AF2 D3:XFD1048576"/>
  </dataValidations>
  <printOptions gridLines="1"/>
  <pageMargins left="0" right="0" top="0.51181102362204722" bottom="0.51181102362204722" header="0" footer="0.23622047244094491"/>
  <pageSetup paperSize="9" scale="62" fitToHeight="100" pageOrder="overThenDown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K404"/>
  <sheetViews>
    <sheetView rightToLeft="1" topLeftCell="A4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8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89">
      <c r="B1" s="57" t="s">
        <v>163</v>
      </c>
      <c r="C1" s="81" t="s" vm="1">
        <v>219</v>
      </c>
    </row>
    <row r="2" spans="2:89">
      <c r="B2" s="57" t="s">
        <v>162</v>
      </c>
      <c r="C2" s="81" t="s">
        <v>220</v>
      </c>
    </row>
    <row r="3" spans="2:89">
      <c r="B3" s="57" t="s">
        <v>164</v>
      </c>
      <c r="C3" s="81" t="s">
        <v>221</v>
      </c>
    </row>
    <row r="4" spans="2:89">
      <c r="B4" s="57" t="s">
        <v>165</v>
      </c>
      <c r="C4" s="81">
        <v>659</v>
      </c>
    </row>
    <row r="6" spans="2:89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4"/>
    </row>
    <row r="7" spans="2:89" ht="26.25" customHeight="1">
      <c r="B7" s="192" t="s">
        <v>107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4"/>
    </row>
    <row r="8" spans="2:89" s="3" customFormat="1" ht="63">
      <c r="B8" s="22" t="s">
        <v>134</v>
      </c>
      <c r="C8" s="30" t="s">
        <v>57</v>
      </c>
      <c r="D8" s="73" t="s">
        <v>136</v>
      </c>
      <c r="E8" s="73" t="s">
        <v>135</v>
      </c>
      <c r="F8" s="73" t="s">
        <v>78</v>
      </c>
      <c r="G8" s="30" t="s">
        <v>119</v>
      </c>
      <c r="H8" s="30" t="s">
        <v>0</v>
      </c>
      <c r="I8" s="30" t="s">
        <v>123</v>
      </c>
      <c r="J8" s="30" t="s">
        <v>127</v>
      </c>
      <c r="K8" s="30" t="s">
        <v>71</v>
      </c>
      <c r="L8" s="73" t="s">
        <v>166</v>
      </c>
      <c r="M8" s="31" t="s">
        <v>168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CK8" s="1"/>
    </row>
    <row r="9" spans="2:89" s="3" customFormat="1" ht="14.25" customHeight="1">
      <c r="B9" s="15"/>
      <c r="C9" s="32"/>
      <c r="D9" s="16"/>
      <c r="E9" s="16"/>
      <c r="F9" s="32"/>
      <c r="G9" s="32"/>
      <c r="H9" s="32" t="s">
        <v>22</v>
      </c>
      <c r="I9" s="32" t="s">
        <v>75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CK9" s="1"/>
    </row>
    <row r="10" spans="2:8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CK10" s="1"/>
    </row>
    <row r="11" spans="2:89" s="4" customFormat="1" ht="18" customHeight="1">
      <c r="B11" s="127" t="s">
        <v>36</v>
      </c>
      <c r="C11" s="121"/>
      <c r="D11" s="121"/>
      <c r="E11" s="121"/>
      <c r="F11" s="121"/>
      <c r="G11" s="121"/>
      <c r="H11" s="122"/>
      <c r="I11" s="124"/>
      <c r="J11" s="122">
        <v>188.29825</v>
      </c>
      <c r="K11" s="121"/>
      <c r="L11" s="123">
        <v>1</v>
      </c>
      <c r="M11" s="123">
        <f>J11/'סכום נכסי הקרן'!$C$42</f>
        <v>2.8071107906117504E-4</v>
      </c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CK11" s="125"/>
    </row>
    <row r="12" spans="2:89" s="125" customFormat="1" ht="17.25" customHeight="1">
      <c r="B12" s="128" t="s">
        <v>216</v>
      </c>
      <c r="C12" s="121"/>
      <c r="D12" s="121"/>
      <c r="E12" s="121"/>
      <c r="F12" s="121"/>
      <c r="G12" s="121"/>
      <c r="H12" s="122"/>
      <c r="I12" s="124"/>
      <c r="J12" s="122">
        <v>107.97163999999998</v>
      </c>
      <c r="K12" s="121"/>
      <c r="L12" s="123">
        <v>0.57340755954980982</v>
      </c>
      <c r="M12" s="123">
        <f>J12/'סכום נכסי הקרן'!$C$42</f>
        <v>1.6096185478306211E-4</v>
      </c>
    </row>
    <row r="13" spans="2:89">
      <c r="B13" s="86" t="s">
        <v>1837</v>
      </c>
      <c r="C13" s="87" t="s">
        <v>1650</v>
      </c>
      <c r="D13" s="100" t="s">
        <v>32</v>
      </c>
      <c r="E13" s="87" t="s">
        <v>1644</v>
      </c>
      <c r="F13" s="100" t="s">
        <v>385</v>
      </c>
      <c r="G13" s="100" t="s">
        <v>149</v>
      </c>
      <c r="H13" s="97">
        <v>341.01000000000005</v>
      </c>
      <c r="I13" s="99">
        <v>3637.2492999999999</v>
      </c>
      <c r="J13" s="97">
        <v>46.61193999999999</v>
      </c>
      <c r="K13" s="98">
        <v>3.4778752469004842E-5</v>
      </c>
      <c r="L13" s="98">
        <v>0.24754313967336389</v>
      </c>
      <c r="M13" s="98">
        <f>J13/'סכום נכסי הקרן'!$C$42</f>
        <v>6.948810185190115E-5</v>
      </c>
    </row>
    <row r="14" spans="2:89">
      <c r="B14" s="86" t="s">
        <v>1838</v>
      </c>
      <c r="C14" s="87">
        <v>4960</v>
      </c>
      <c r="D14" s="100" t="s">
        <v>32</v>
      </c>
      <c r="E14" s="87" t="s">
        <v>1651</v>
      </c>
      <c r="F14" s="100" t="s">
        <v>173</v>
      </c>
      <c r="G14" s="100" t="s">
        <v>151</v>
      </c>
      <c r="H14" s="97">
        <v>14598.55</v>
      </c>
      <c r="I14" s="99">
        <v>100</v>
      </c>
      <c r="J14" s="97">
        <v>61.357699999999994</v>
      </c>
      <c r="K14" s="98">
        <v>1.3694577768772228E-3</v>
      </c>
      <c r="L14" s="98">
        <v>0.32585379842882234</v>
      </c>
      <c r="M14" s="98">
        <f>J14/'סכום נכסי הקרן'!$C$42</f>
        <v>9.1470771373137338E-5</v>
      </c>
    </row>
    <row r="15" spans="2:89" s="125" customFormat="1">
      <c r="B15" s="128" t="s">
        <v>215</v>
      </c>
      <c r="C15" s="121"/>
      <c r="D15" s="121"/>
      <c r="E15" s="121"/>
      <c r="F15" s="121"/>
      <c r="G15" s="121"/>
      <c r="H15" s="122"/>
      <c r="I15" s="124"/>
      <c r="J15" s="122">
        <v>80.326610000000002</v>
      </c>
      <c r="K15" s="121"/>
      <c r="L15" s="123">
        <v>0.42659244045019007</v>
      </c>
      <c r="M15" s="123">
        <f>J15/'סכום נכסי הקרן'!$C$42</f>
        <v>1.1974922427811291E-4</v>
      </c>
    </row>
    <row r="16" spans="2:89">
      <c r="B16" s="86" t="s">
        <v>1839</v>
      </c>
      <c r="C16" s="87">
        <v>4811</v>
      </c>
      <c r="D16" s="100" t="s">
        <v>32</v>
      </c>
      <c r="E16" s="87" t="s">
        <v>1652</v>
      </c>
      <c r="F16" s="100" t="s">
        <v>758</v>
      </c>
      <c r="G16" s="100" t="s">
        <v>149</v>
      </c>
      <c r="H16" s="97">
        <v>7962</v>
      </c>
      <c r="I16" s="99">
        <v>268.4606</v>
      </c>
      <c r="J16" s="97">
        <v>80.326610000000002</v>
      </c>
      <c r="K16" s="98">
        <v>4.1104315032490437E-4</v>
      </c>
      <c r="L16" s="98">
        <v>0.42659244045019007</v>
      </c>
      <c r="M16" s="98">
        <f>J16/'סכום נכסי הקרן'!$C$42</f>
        <v>1.1974922427811291E-4</v>
      </c>
    </row>
    <row r="17" spans="2:13">
      <c r="B17" s="103"/>
      <c r="C17" s="87"/>
      <c r="D17" s="87"/>
      <c r="E17" s="87"/>
      <c r="F17" s="87"/>
      <c r="G17" s="87"/>
      <c r="H17" s="97"/>
      <c r="I17" s="99"/>
      <c r="J17" s="87"/>
      <c r="K17" s="87"/>
      <c r="L17" s="98"/>
      <c r="M17" s="87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13" t="s">
        <v>1797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13" t="s">
        <v>130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2:13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1F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Y1:XFD2 C5:C1048576 A1:B1048576 D3:XFD1048576 D1:W2"/>
  </dataValidations>
  <printOptions gridLines="1"/>
  <pageMargins left="0" right="0" top="0.51181102362204722" bottom="0.51181102362204722" header="0" footer="0.23622047244094491"/>
  <pageSetup paperSize="9" scale="82" fitToHeight="2" pageOrder="overThenDown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A1:AK634"/>
  <sheetViews>
    <sheetView rightToLeft="1" workbookViewId="0">
      <pane ySplit="10" topLeftCell="A11" activePane="bottomLeft" state="frozen"/>
      <selection pane="bottomLeft" activeCell="A15" sqref="A15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9" style="147" customWidth="1"/>
    <col min="13" max="24" width="5.7109375" style="1" customWidth="1"/>
    <col min="25" max="16384" width="9.140625" style="1"/>
  </cols>
  <sheetData>
    <row r="1" spans="1:37">
      <c r="B1" s="57" t="s">
        <v>163</v>
      </c>
      <c r="C1" s="81" t="s" vm="1">
        <v>219</v>
      </c>
    </row>
    <row r="2" spans="1:37">
      <c r="B2" s="57" t="s">
        <v>162</v>
      </c>
      <c r="C2" s="81" t="s">
        <v>220</v>
      </c>
    </row>
    <row r="3" spans="1:37">
      <c r="B3" s="57" t="s">
        <v>164</v>
      </c>
      <c r="C3" s="81" t="s">
        <v>221</v>
      </c>
    </row>
    <row r="4" spans="1:37">
      <c r="B4" s="57" t="s">
        <v>165</v>
      </c>
      <c r="C4" s="81">
        <v>659</v>
      </c>
    </row>
    <row r="6" spans="1:37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4"/>
      <c r="L6" s="148"/>
    </row>
    <row r="7" spans="1:37" ht="26.25" customHeight="1">
      <c r="B7" s="192" t="s">
        <v>114</v>
      </c>
      <c r="C7" s="193"/>
      <c r="D7" s="193"/>
      <c r="E7" s="193"/>
      <c r="F7" s="193"/>
      <c r="G7" s="193"/>
      <c r="H7" s="193"/>
      <c r="I7" s="193"/>
      <c r="J7" s="193"/>
      <c r="K7" s="194"/>
      <c r="L7" s="148"/>
    </row>
    <row r="8" spans="1:37" s="3" customFormat="1" ht="78.75">
      <c r="B8" s="22" t="s">
        <v>134</v>
      </c>
      <c r="C8" s="30" t="s">
        <v>57</v>
      </c>
      <c r="D8" s="30" t="s">
        <v>119</v>
      </c>
      <c r="E8" s="30" t="s">
        <v>120</v>
      </c>
      <c r="F8" s="30" t="s">
        <v>0</v>
      </c>
      <c r="G8" s="30" t="s">
        <v>123</v>
      </c>
      <c r="H8" s="30" t="s">
        <v>127</v>
      </c>
      <c r="I8" s="30" t="s">
        <v>71</v>
      </c>
      <c r="J8" s="73" t="s">
        <v>166</v>
      </c>
      <c r="K8" s="31" t="s">
        <v>168</v>
      </c>
      <c r="L8" s="149"/>
      <c r="AK8" s="1"/>
    </row>
    <row r="9" spans="1:37" s="3" customFormat="1" ht="21" customHeight="1">
      <c r="B9" s="15"/>
      <c r="C9" s="16"/>
      <c r="D9" s="16"/>
      <c r="E9" s="32" t="s">
        <v>24</v>
      </c>
      <c r="F9" s="32" t="s">
        <v>22</v>
      </c>
      <c r="G9" s="32" t="s">
        <v>75</v>
      </c>
      <c r="H9" s="32" t="s">
        <v>23</v>
      </c>
      <c r="I9" s="32" t="s">
        <v>20</v>
      </c>
      <c r="J9" s="32" t="s">
        <v>20</v>
      </c>
      <c r="K9" s="33" t="s">
        <v>20</v>
      </c>
      <c r="L9" s="150"/>
      <c r="AK9" s="1"/>
    </row>
    <row r="10" spans="1:37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151"/>
      <c r="AK10" s="1"/>
    </row>
    <row r="11" spans="1:37" s="4" customFormat="1" ht="18" customHeight="1">
      <c r="B11" s="127" t="s">
        <v>1653</v>
      </c>
      <c r="C11" s="121"/>
      <c r="D11" s="121"/>
      <c r="E11" s="121"/>
      <c r="F11" s="122"/>
      <c r="G11" s="124"/>
      <c r="H11" s="122">
        <v>403.31092999999993</v>
      </c>
      <c r="I11" s="121"/>
      <c r="J11" s="123">
        <v>1</v>
      </c>
      <c r="K11" s="123">
        <f>H11/'סכום נכסי הקרן'!$C$42</f>
        <v>6.0124746967890575E-4</v>
      </c>
      <c r="L11" s="123"/>
      <c r="AK11" s="125"/>
    </row>
    <row r="12" spans="1:37" s="125" customFormat="1" ht="21" customHeight="1">
      <c r="A12" s="165"/>
      <c r="B12" s="128" t="s">
        <v>41</v>
      </c>
      <c r="C12" s="121"/>
      <c r="D12" s="121"/>
      <c r="E12" s="121"/>
      <c r="F12" s="122"/>
      <c r="G12" s="124"/>
      <c r="H12" s="122">
        <f>H13</f>
        <v>24.606639999999999</v>
      </c>
      <c r="I12" s="121"/>
      <c r="J12" s="123">
        <v>0.3758497445134949</v>
      </c>
      <c r="K12" s="123">
        <f>H12/'סכום נכסי הקרן'!$C$42</f>
        <v>3.6683062463245792E-5</v>
      </c>
      <c r="L12" s="123"/>
    </row>
    <row r="13" spans="1:37">
      <c r="A13" s="147"/>
      <c r="B13" s="104" t="s">
        <v>212</v>
      </c>
      <c r="C13" s="85"/>
      <c r="D13" s="85"/>
      <c r="E13" s="85"/>
      <c r="F13" s="94"/>
      <c r="G13" s="96"/>
      <c r="H13" s="94">
        <v>24.606639999999999</v>
      </c>
      <c r="I13" s="85"/>
      <c r="J13" s="95">
        <v>6.1011587263454535E-2</v>
      </c>
      <c r="K13" s="95">
        <f>H13/'סכום נכסי הקרן'!$C$42</f>
        <v>3.6683062463245792E-5</v>
      </c>
      <c r="L13" s="95"/>
    </row>
    <row r="14" spans="1:37">
      <c r="A14" s="147"/>
      <c r="B14" s="90" t="s">
        <v>1654</v>
      </c>
      <c r="C14" s="87">
        <v>5277</v>
      </c>
      <c r="D14" s="100" t="s">
        <v>149</v>
      </c>
      <c r="E14" s="115">
        <v>42545</v>
      </c>
      <c r="F14" s="97">
        <v>8346.1</v>
      </c>
      <c r="G14" s="99">
        <v>78.453400000000002</v>
      </c>
      <c r="H14" s="97">
        <v>24.606639999999999</v>
      </c>
      <c r="I14" s="98">
        <v>4.1666666666666664E-4</v>
      </c>
      <c r="J14" s="98">
        <v>6.1011587263454535E-2</v>
      </c>
      <c r="K14" s="98">
        <f>H14/'סכום נכסי הקרן'!$C$42</f>
        <v>3.6683062463245792E-5</v>
      </c>
      <c r="L14" s="98"/>
    </row>
    <row r="15" spans="1:37">
      <c r="A15" s="147"/>
      <c r="B15" s="86"/>
      <c r="C15" s="87"/>
      <c r="D15" s="87"/>
      <c r="E15" s="87"/>
      <c r="F15" s="97"/>
      <c r="G15" s="99"/>
      <c r="H15" s="87"/>
      <c r="I15" s="87"/>
      <c r="J15" s="98"/>
      <c r="K15" s="87"/>
      <c r="L15" s="87"/>
    </row>
    <row r="16" spans="1:37">
      <c r="A16" s="147"/>
      <c r="B16" s="86"/>
      <c r="C16" s="87"/>
      <c r="D16" s="87"/>
      <c r="E16" s="87"/>
      <c r="F16" s="97"/>
      <c r="G16" s="99"/>
      <c r="H16" s="87"/>
      <c r="I16" s="87"/>
      <c r="J16" s="98"/>
      <c r="K16" s="87"/>
      <c r="L16" s="87"/>
    </row>
    <row r="17" spans="1:12">
      <c r="A17" s="147"/>
      <c r="B17" s="128" t="s">
        <v>42</v>
      </c>
      <c r="C17" s="121"/>
      <c r="D17" s="121"/>
      <c r="E17" s="121"/>
      <c r="F17" s="122"/>
      <c r="G17" s="124"/>
      <c r="H17" s="122">
        <f>H18</f>
        <v>378.70429000000001</v>
      </c>
      <c r="I17" s="121"/>
      <c r="J17" s="123">
        <v>0.62415025548650538</v>
      </c>
      <c r="K17" s="123">
        <f>H17/'סכום נכסי הקרן'!$C$42</f>
        <v>5.645644072156601E-4</v>
      </c>
      <c r="L17" s="123"/>
    </row>
    <row r="18" spans="1:12">
      <c r="A18" s="147"/>
      <c r="B18" s="104" t="s">
        <v>214</v>
      </c>
      <c r="C18" s="85"/>
      <c r="D18" s="85"/>
      <c r="E18" s="85"/>
      <c r="F18" s="94"/>
      <c r="G18" s="96"/>
      <c r="H18" s="94">
        <f>SUM(H19:H21)</f>
        <v>378.70429000000001</v>
      </c>
      <c r="I18" s="85"/>
      <c r="J18" s="95">
        <v>0.62415025548650538</v>
      </c>
      <c r="K18" s="95">
        <f>H18/'סכום נכסי הקרן'!$C$42</f>
        <v>5.645644072156601E-4</v>
      </c>
      <c r="L18" s="95"/>
    </row>
    <row r="19" spans="1:12" s="125" customFormat="1">
      <c r="A19" s="165"/>
      <c r="B19" s="90" t="s">
        <v>1656</v>
      </c>
      <c r="C19" s="87">
        <v>5281</v>
      </c>
      <c r="D19" s="100" t="s">
        <v>149</v>
      </c>
      <c r="E19" s="115">
        <v>42642</v>
      </c>
      <c r="F19" s="97">
        <v>58027.05</v>
      </c>
      <c r="G19" s="99">
        <v>100</v>
      </c>
      <c r="H19" s="97">
        <v>218.06565000000003</v>
      </c>
      <c r="I19" s="98">
        <v>1.097484481787488E-4</v>
      </c>
      <c r="J19" s="98">
        <v>0.54068866916153269</v>
      </c>
      <c r="K19" s="98">
        <f>H19/'סכום נכסי הקרן'!$C$42</f>
        <v>3.2508769421742655E-4</v>
      </c>
      <c r="L19" s="98"/>
    </row>
    <row r="20" spans="1:12">
      <c r="A20" s="147"/>
      <c r="B20" s="90" t="s">
        <v>1657</v>
      </c>
      <c r="C20" s="87">
        <v>5280</v>
      </c>
      <c r="D20" s="100" t="s">
        <v>149</v>
      </c>
      <c r="E20" s="115">
        <v>42604</v>
      </c>
      <c r="F20" s="97">
        <v>8957.15</v>
      </c>
      <c r="G20" s="99">
        <v>100</v>
      </c>
      <c r="H20" s="97">
        <v>33.660969999999999</v>
      </c>
      <c r="I20" s="98">
        <v>4.2653095238095236E-3</v>
      </c>
      <c r="J20" s="98">
        <v>8.3461586324972664E-2</v>
      </c>
      <c r="K20" s="98">
        <f>H20/'סכום נכסי הקרן'!$C$42</f>
        <v>5.0181067593277376E-5</v>
      </c>
      <c r="L20" s="98"/>
    </row>
    <row r="21" spans="1:12">
      <c r="A21" s="147"/>
      <c r="B21" s="90" t="s">
        <v>1655</v>
      </c>
      <c r="C21" s="87">
        <v>5276</v>
      </c>
      <c r="D21" s="100" t="s">
        <v>149</v>
      </c>
      <c r="E21" s="115">
        <v>42521</v>
      </c>
      <c r="F21" s="97">
        <v>35166.75</v>
      </c>
      <c r="G21" s="99">
        <v>96.081199999999995</v>
      </c>
      <c r="H21" s="97">
        <v>126.97767</v>
      </c>
      <c r="I21" s="98">
        <v>2.8000000000000003E-5</v>
      </c>
      <c r="J21" s="98">
        <v>0.31483815725004038</v>
      </c>
      <c r="K21" s="98">
        <f>H21/'סכום נכסי הקרן'!$C$42</f>
        <v>1.892956454049562E-4</v>
      </c>
      <c r="L21" s="98"/>
    </row>
    <row r="22" spans="1:12" ht="16.5" customHeight="1">
      <c r="A22" s="147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1:12" ht="16.5" customHeight="1">
      <c r="A23" s="147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1:12" ht="16.5" customHeight="1">
      <c r="A24" s="147"/>
      <c r="B24" s="158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1:12">
      <c r="A25" s="147"/>
      <c r="B25" s="157" t="s">
        <v>1797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1:12">
      <c r="A26" s="147"/>
      <c r="B26" s="157" t="s">
        <v>130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1:12">
      <c r="A27" s="147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1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1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1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1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1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C121" s="1"/>
    </row>
    <row r="122" spans="2:12">
      <c r="C122" s="1"/>
    </row>
    <row r="123" spans="2:12">
      <c r="C123" s="1"/>
    </row>
    <row r="124" spans="2:12">
      <c r="C124" s="1"/>
    </row>
    <row r="125" spans="2:12">
      <c r="C125" s="1"/>
    </row>
    <row r="126" spans="2:12">
      <c r="C126" s="1"/>
    </row>
    <row r="127" spans="2:12">
      <c r="C127" s="1"/>
    </row>
    <row r="128" spans="2:12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</sheetData>
  <sheetProtection password="CC1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P1:XFD2 A1:A1048576 C5:C15 B1:B15 B16:L1048576 D3:L15 M3:XFD1048576 D1:N2"/>
  </dataValidations>
  <printOptions gridLines="1"/>
  <pageMargins left="0" right="0" top="0.51181102362204722" bottom="0.51181102362204722" header="0" footer="0.23622047244094491"/>
  <pageSetup paperSize="9" scale="94" fitToHeight="100" pageOrder="overThenDown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10.140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163</v>
      </c>
      <c r="C1" s="81" t="s" vm="1">
        <v>219</v>
      </c>
    </row>
    <row r="2" spans="2:59">
      <c r="B2" s="57" t="s">
        <v>162</v>
      </c>
      <c r="C2" s="81" t="s">
        <v>220</v>
      </c>
    </row>
    <row r="3" spans="2:59">
      <c r="B3" s="57" t="s">
        <v>164</v>
      </c>
      <c r="C3" s="81" t="s">
        <v>221</v>
      </c>
    </row>
    <row r="4" spans="2:59">
      <c r="B4" s="57" t="s">
        <v>165</v>
      </c>
      <c r="C4" s="81">
        <v>659</v>
      </c>
    </row>
    <row r="6" spans="2:59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59" ht="26.25" customHeight="1">
      <c r="B7" s="192" t="s">
        <v>115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</row>
    <row r="8" spans="2:59" s="3" customFormat="1" ht="78.75">
      <c r="B8" s="22" t="s">
        <v>134</v>
      </c>
      <c r="C8" s="30" t="s">
        <v>57</v>
      </c>
      <c r="D8" s="73" t="s">
        <v>78</v>
      </c>
      <c r="E8" s="30" t="s">
        <v>119</v>
      </c>
      <c r="F8" s="30" t="s">
        <v>120</v>
      </c>
      <c r="G8" s="30" t="s">
        <v>0</v>
      </c>
      <c r="H8" s="30" t="s">
        <v>123</v>
      </c>
      <c r="I8" s="30" t="s">
        <v>127</v>
      </c>
      <c r="J8" s="30" t="s">
        <v>71</v>
      </c>
      <c r="K8" s="73" t="s">
        <v>166</v>
      </c>
      <c r="L8" s="31" t="s">
        <v>168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75</v>
      </c>
      <c r="I9" s="16" t="s">
        <v>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60</v>
      </c>
      <c r="C11" s="121"/>
      <c r="D11" s="121"/>
      <c r="E11" s="121"/>
      <c r="F11" s="121"/>
      <c r="G11" s="122"/>
      <c r="H11" s="124"/>
      <c r="I11" s="122">
        <v>3.28207</v>
      </c>
      <c r="J11" s="121"/>
      <c r="K11" s="123">
        <v>1</v>
      </c>
      <c r="L11" s="123">
        <f>I11/'סכום נכסי הקרן'!$C$42</f>
        <v>4.8928410713021006E-6</v>
      </c>
      <c r="M11" s="125"/>
      <c r="N11" s="125"/>
      <c r="O11" s="125"/>
      <c r="P11" s="125"/>
      <c r="BG11" s="125"/>
    </row>
    <row r="12" spans="2:59" s="125" customFormat="1" ht="21" customHeight="1">
      <c r="B12" s="128" t="s">
        <v>1658</v>
      </c>
      <c r="C12" s="121"/>
      <c r="D12" s="121"/>
      <c r="E12" s="121"/>
      <c r="F12" s="121"/>
      <c r="G12" s="122"/>
      <c r="H12" s="124"/>
      <c r="I12" s="122">
        <v>3.28207</v>
      </c>
      <c r="J12" s="121"/>
      <c r="K12" s="123">
        <v>1</v>
      </c>
      <c r="L12" s="123">
        <f>I12/'סכום נכסי הקרן'!$C$42</f>
        <v>4.8928410713021006E-6</v>
      </c>
    </row>
    <row r="13" spans="2:59">
      <c r="B13" s="86" t="s">
        <v>1659</v>
      </c>
      <c r="C13" s="87" t="s">
        <v>1660</v>
      </c>
      <c r="D13" s="100" t="s">
        <v>935</v>
      </c>
      <c r="E13" s="100" t="s">
        <v>150</v>
      </c>
      <c r="F13" s="115">
        <v>41546</v>
      </c>
      <c r="G13" s="97">
        <v>428</v>
      </c>
      <c r="H13" s="99">
        <v>0</v>
      </c>
      <c r="I13" s="99">
        <v>0</v>
      </c>
      <c r="J13" s="87"/>
      <c r="K13" s="98">
        <v>0</v>
      </c>
      <c r="L13" s="172">
        <f>I13/'סכום נכסי הקרן'!$C$42</f>
        <v>0</v>
      </c>
      <c r="M13" s="147"/>
      <c r="N13" s="147"/>
    </row>
    <row r="14" spans="2:59">
      <c r="B14" s="86" t="s">
        <v>1661</v>
      </c>
      <c r="C14" s="87" t="s">
        <v>1662</v>
      </c>
      <c r="D14" s="100" t="s">
        <v>928</v>
      </c>
      <c r="E14" s="100" t="s">
        <v>150</v>
      </c>
      <c r="F14" s="115">
        <v>41879</v>
      </c>
      <c r="G14" s="97">
        <v>48000</v>
      </c>
      <c r="H14" s="99">
        <v>2.9999999999999997E-4</v>
      </c>
      <c r="I14" s="97">
        <v>1.325E-2</v>
      </c>
      <c r="J14" s="98">
        <v>1.4072691432140867E-3</v>
      </c>
      <c r="K14" s="98">
        <v>4.0370863509919044E-3</v>
      </c>
      <c r="L14" s="98">
        <f>I14/'סכום נכסי הקרן'!$C$42</f>
        <v>1.9752821906526319E-8</v>
      </c>
    </row>
    <row r="15" spans="2:59">
      <c r="B15" s="86" t="s">
        <v>1663</v>
      </c>
      <c r="C15" s="87" t="s">
        <v>1664</v>
      </c>
      <c r="D15" s="100" t="s">
        <v>928</v>
      </c>
      <c r="E15" s="100" t="s">
        <v>150</v>
      </c>
      <c r="F15" s="115">
        <v>41660</v>
      </c>
      <c r="G15" s="97">
        <v>5490</v>
      </c>
      <c r="H15" s="99">
        <v>0.59540000000000004</v>
      </c>
      <c r="I15" s="97">
        <v>3.2688200000000003</v>
      </c>
      <c r="J15" s="98">
        <v>1.3122995695466185E-3</v>
      </c>
      <c r="K15" s="98">
        <v>0.99596291364900813</v>
      </c>
      <c r="L15" s="98">
        <f>I15/'סכום נכסי הקרן'!$C$42</f>
        <v>4.8730882493955746E-6</v>
      </c>
    </row>
    <row r="16" spans="2:59">
      <c r="B16" s="103"/>
      <c r="C16" s="87"/>
      <c r="D16" s="87"/>
      <c r="E16" s="87"/>
      <c r="F16" s="87"/>
      <c r="G16" s="97"/>
      <c r="H16" s="99"/>
      <c r="I16" s="87"/>
      <c r="J16" s="87"/>
      <c r="K16" s="98"/>
      <c r="L16" s="87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13" t="s">
        <v>1797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13" t="s">
        <v>130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1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D3:XFD1048576 AH1:XFD2 D1:AF2 A1:B1048576"/>
  </dataValidations>
  <printOptions gridLines="1"/>
  <pageMargins left="0" right="0" top="0.51181102362204722" bottom="0.51181102362204722" header="0" footer="0.23622047244094491"/>
  <pageSetup paperSize="9" scale="83" fitToHeight="2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102</v>
      </c>
      <c r="C6" s="13" t="s">
        <v>57</v>
      </c>
      <c r="E6" s="13" t="s">
        <v>135</v>
      </c>
      <c r="I6" s="13" t="s">
        <v>15</v>
      </c>
      <c r="J6" s="13" t="s">
        <v>79</v>
      </c>
      <c r="M6" s="13" t="s">
        <v>119</v>
      </c>
      <c r="Q6" s="13" t="s">
        <v>17</v>
      </c>
      <c r="R6" s="13" t="s">
        <v>19</v>
      </c>
      <c r="U6" s="13" t="s">
        <v>74</v>
      </c>
      <c r="W6" s="14" t="s">
        <v>70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104</v>
      </c>
      <c r="C8" s="30" t="s">
        <v>57</v>
      </c>
      <c r="D8" s="30" t="s">
        <v>138</v>
      </c>
      <c r="I8" s="30" t="s">
        <v>15</v>
      </c>
      <c r="J8" s="30" t="s">
        <v>79</v>
      </c>
      <c r="K8" s="30" t="s">
        <v>120</v>
      </c>
      <c r="L8" s="30" t="s">
        <v>18</v>
      </c>
      <c r="M8" s="30" t="s">
        <v>119</v>
      </c>
      <c r="Q8" s="30" t="s">
        <v>17</v>
      </c>
      <c r="R8" s="30" t="s">
        <v>19</v>
      </c>
      <c r="S8" s="30" t="s">
        <v>0</v>
      </c>
      <c r="T8" s="30" t="s">
        <v>123</v>
      </c>
      <c r="U8" s="30" t="s">
        <v>74</v>
      </c>
      <c r="V8" s="30" t="s">
        <v>71</v>
      </c>
      <c r="W8" s="31" t="s">
        <v>129</v>
      </c>
    </row>
    <row r="9" spans="2:25" ht="31.5">
      <c r="B9" s="49" t="str">
        <f>'תעודות חוב מסחריות '!B7:T7</f>
        <v>2. תעודות חוב מסחריות</v>
      </c>
      <c r="C9" s="13" t="s">
        <v>57</v>
      </c>
      <c r="D9" s="13" t="s">
        <v>138</v>
      </c>
      <c r="E9" s="42" t="s">
        <v>135</v>
      </c>
      <c r="G9" s="13" t="s">
        <v>78</v>
      </c>
      <c r="I9" s="13" t="s">
        <v>15</v>
      </c>
      <c r="J9" s="13" t="s">
        <v>79</v>
      </c>
      <c r="K9" s="13" t="s">
        <v>120</v>
      </c>
      <c r="L9" s="13" t="s">
        <v>18</v>
      </c>
      <c r="M9" s="13" t="s">
        <v>119</v>
      </c>
      <c r="Q9" s="13" t="s">
        <v>17</v>
      </c>
      <c r="R9" s="13" t="s">
        <v>19</v>
      </c>
      <c r="S9" s="13" t="s">
        <v>0</v>
      </c>
      <c r="T9" s="13" t="s">
        <v>123</v>
      </c>
      <c r="U9" s="13" t="s">
        <v>74</v>
      </c>
      <c r="V9" s="13" t="s">
        <v>71</v>
      </c>
      <c r="W9" s="39" t="s">
        <v>129</v>
      </c>
    </row>
    <row r="10" spans="2:25" ht="31.5">
      <c r="B10" s="49" t="str">
        <f>'אג"ח קונצרני'!B7:T7</f>
        <v>3. אג"ח קונצרני</v>
      </c>
      <c r="C10" s="30" t="s">
        <v>57</v>
      </c>
      <c r="D10" s="13" t="s">
        <v>138</v>
      </c>
      <c r="E10" s="42" t="s">
        <v>135</v>
      </c>
      <c r="G10" s="30" t="s">
        <v>78</v>
      </c>
      <c r="I10" s="30" t="s">
        <v>15</v>
      </c>
      <c r="J10" s="30" t="s">
        <v>79</v>
      </c>
      <c r="K10" s="30" t="s">
        <v>120</v>
      </c>
      <c r="L10" s="30" t="s">
        <v>18</v>
      </c>
      <c r="M10" s="30" t="s">
        <v>119</v>
      </c>
      <c r="Q10" s="30" t="s">
        <v>17</v>
      </c>
      <c r="R10" s="30" t="s">
        <v>19</v>
      </c>
      <c r="S10" s="30" t="s">
        <v>0</v>
      </c>
      <c r="T10" s="30" t="s">
        <v>123</v>
      </c>
      <c r="U10" s="30" t="s">
        <v>74</v>
      </c>
      <c r="V10" s="13" t="s">
        <v>71</v>
      </c>
      <c r="W10" s="31" t="s">
        <v>129</v>
      </c>
    </row>
    <row r="11" spans="2:25" ht="31.5">
      <c r="B11" s="49" t="str">
        <f>מניות!B7</f>
        <v>4. מניות</v>
      </c>
      <c r="C11" s="30" t="s">
        <v>57</v>
      </c>
      <c r="D11" s="13" t="s">
        <v>138</v>
      </c>
      <c r="E11" s="42" t="s">
        <v>135</v>
      </c>
      <c r="H11" s="30" t="s">
        <v>119</v>
      </c>
      <c r="S11" s="30" t="s">
        <v>0</v>
      </c>
      <c r="T11" s="13" t="s">
        <v>123</v>
      </c>
      <c r="U11" s="13" t="s">
        <v>74</v>
      </c>
      <c r="V11" s="13" t="s">
        <v>71</v>
      </c>
      <c r="W11" s="14" t="s">
        <v>129</v>
      </c>
    </row>
    <row r="12" spans="2:25" ht="31.5">
      <c r="B12" s="49" t="str">
        <f>'תעודות סל'!B7:M7</f>
        <v>5. תעודות סל</v>
      </c>
      <c r="C12" s="30" t="s">
        <v>57</v>
      </c>
      <c r="D12" s="13" t="s">
        <v>138</v>
      </c>
      <c r="E12" s="42" t="s">
        <v>135</v>
      </c>
      <c r="H12" s="30" t="s">
        <v>119</v>
      </c>
      <c r="S12" s="30" t="s">
        <v>0</v>
      </c>
      <c r="T12" s="30" t="s">
        <v>123</v>
      </c>
      <c r="U12" s="30" t="s">
        <v>74</v>
      </c>
      <c r="V12" s="30" t="s">
        <v>71</v>
      </c>
      <c r="W12" s="31" t="s">
        <v>129</v>
      </c>
    </row>
    <row r="13" spans="2:25" ht="31.5">
      <c r="B13" s="49" t="str">
        <f>'קרנות נאמנות'!B7:O7</f>
        <v>6. קרנות נאמנות</v>
      </c>
      <c r="C13" s="30" t="s">
        <v>57</v>
      </c>
      <c r="D13" s="30" t="s">
        <v>138</v>
      </c>
      <c r="G13" s="30" t="s">
        <v>78</v>
      </c>
      <c r="H13" s="30" t="s">
        <v>119</v>
      </c>
      <c r="S13" s="30" t="s">
        <v>0</v>
      </c>
      <c r="T13" s="30" t="s">
        <v>123</v>
      </c>
      <c r="U13" s="30" t="s">
        <v>74</v>
      </c>
      <c r="V13" s="30" t="s">
        <v>71</v>
      </c>
      <c r="W13" s="31" t="s">
        <v>129</v>
      </c>
    </row>
    <row r="14" spans="2:25" ht="31.5">
      <c r="B14" s="49" t="str">
        <f>'כתבי אופציה'!B7:L7</f>
        <v>7. כתבי אופציה</v>
      </c>
      <c r="C14" s="30" t="s">
        <v>57</v>
      </c>
      <c r="D14" s="30" t="s">
        <v>138</v>
      </c>
      <c r="G14" s="30" t="s">
        <v>78</v>
      </c>
      <c r="H14" s="30" t="s">
        <v>119</v>
      </c>
      <c r="S14" s="30" t="s">
        <v>0</v>
      </c>
      <c r="T14" s="30" t="s">
        <v>123</v>
      </c>
      <c r="U14" s="30" t="s">
        <v>74</v>
      </c>
      <c r="V14" s="30" t="s">
        <v>71</v>
      </c>
      <c r="W14" s="31" t="s">
        <v>129</v>
      </c>
    </row>
    <row r="15" spans="2:25" ht="31.5">
      <c r="B15" s="49" t="str">
        <f>אופציות!B7</f>
        <v>8. אופציות</v>
      </c>
      <c r="C15" s="30" t="s">
        <v>57</v>
      </c>
      <c r="D15" s="30" t="s">
        <v>138</v>
      </c>
      <c r="G15" s="30" t="s">
        <v>78</v>
      </c>
      <c r="H15" s="30" t="s">
        <v>119</v>
      </c>
      <c r="S15" s="30" t="s">
        <v>0</v>
      </c>
      <c r="T15" s="30" t="s">
        <v>123</v>
      </c>
      <c r="U15" s="30" t="s">
        <v>74</v>
      </c>
      <c r="V15" s="30" t="s">
        <v>71</v>
      </c>
      <c r="W15" s="31" t="s">
        <v>129</v>
      </c>
    </row>
    <row r="16" spans="2:25" ht="31.5">
      <c r="B16" s="49" t="str">
        <f>'חוזים עתידיים'!B7:I7</f>
        <v>9. חוזים עתידיים</v>
      </c>
      <c r="C16" s="30" t="s">
        <v>57</v>
      </c>
      <c r="D16" s="30" t="s">
        <v>138</v>
      </c>
      <c r="G16" s="30" t="s">
        <v>78</v>
      </c>
      <c r="H16" s="30" t="s">
        <v>119</v>
      </c>
      <c r="S16" s="30" t="s">
        <v>0</v>
      </c>
      <c r="T16" s="31" t="s">
        <v>123</v>
      </c>
    </row>
    <row r="17" spans="2:25" ht="31.5">
      <c r="B17" s="49" t="str">
        <f>'מוצרים מובנים'!B7:Q7</f>
        <v>10. מוצרים מובנים</v>
      </c>
      <c r="C17" s="30" t="s">
        <v>57</v>
      </c>
      <c r="F17" s="13" t="s">
        <v>63</v>
      </c>
      <c r="I17" s="30" t="s">
        <v>15</v>
      </c>
      <c r="J17" s="30" t="s">
        <v>79</v>
      </c>
      <c r="K17" s="30" t="s">
        <v>120</v>
      </c>
      <c r="L17" s="30" t="s">
        <v>18</v>
      </c>
      <c r="M17" s="30" t="s">
        <v>119</v>
      </c>
      <c r="Q17" s="30" t="s">
        <v>17</v>
      </c>
      <c r="R17" s="30" t="s">
        <v>19</v>
      </c>
      <c r="S17" s="30" t="s">
        <v>0</v>
      </c>
      <c r="T17" s="30" t="s">
        <v>123</v>
      </c>
      <c r="U17" s="30" t="s">
        <v>74</v>
      </c>
      <c r="V17" s="30" t="s">
        <v>71</v>
      </c>
      <c r="W17" s="31" t="s">
        <v>129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57</v>
      </c>
      <c r="I19" s="30" t="s">
        <v>15</v>
      </c>
      <c r="J19" s="30" t="s">
        <v>79</v>
      </c>
      <c r="K19" s="30" t="s">
        <v>120</v>
      </c>
      <c r="L19" s="30" t="s">
        <v>18</v>
      </c>
      <c r="M19" s="30" t="s">
        <v>119</v>
      </c>
      <c r="Q19" s="30" t="s">
        <v>17</v>
      </c>
      <c r="R19" s="30" t="s">
        <v>19</v>
      </c>
      <c r="S19" s="30" t="s">
        <v>0</v>
      </c>
      <c r="T19" s="30" t="s">
        <v>123</v>
      </c>
      <c r="U19" s="30" t="s">
        <v>127</v>
      </c>
      <c r="V19" s="30" t="s">
        <v>71</v>
      </c>
      <c r="W19" s="31" t="s">
        <v>129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57</v>
      </c>
      <c r="D20" s="42" t="s">
        <v>136</v>
      </c>
      <c r="E20" s="42" t="s">
        <v>135</v>
      </c>
      <c r="G20" s="30" t="s">
        <v>78</v>
      </c>
      <c r="I20" s="30" t="s">
        <v>15</v>
      </c>
      <c r="J20" s="30" t="s">
        <v>79</v>
      </c>
      <c r="K20" s="30" t="s">
        <v>120</v>
      </c>
      <c r="L20" s="30" t="s">
        <v>18</v>
      </c>
      <c r="M20" s="30" t="s">
        <v>119</v>
      </c>
      <c r="Q20" s="30" t="s">
        <v>17</v>
      </c>
      <c r="R20" s="30" t="s">
        <v>19</v>
      </c>
      <c r="S20" s="30" t="s">
        <v>0</v>
      </c>
      <c r="T20" s="30" t="s">
        <v>123</v>
      </c>
      <c r="U20" s="30" t="s">
        <v>127</v>
      </c>
      <c r="V20" s="30" t="s">
        <v>71</v>
      </c>
      <c r="W20" s="31" t="s">
        <v>129</v>
      </c>
    </row>
    <row r="21" spans="2:25" ht="31.5">
      <c r="B21" s="49" t="str">
        <f>'לא סחיר - אג"ח קונצרני'!B7:S7</f>
        <v>3. אג"ח קונצרני</v>
      </c>
      <c r="C21" s="30" t="s">
        <v>57</v>
      </c>
      <c r="D21" s="42" t="s">
        <v>136</v>
      </c>
      <c r="E21" s="42" t="s">
        <v>135</v>
      </c>
      <c r="G21" s="30" t="s">
        <v>78</v>
      </c>
      <c r="I21" s="30" t="s">
        <v>15</v>
      </c>
      <c r="J21" s="30" t="s">
        <v>79</v>
      </c>
      <c r="K21" s="30" t="s">
        <v>120</v>
      </c>
      <c r="L21" s="30" t="s">
        <v>18</v>
      </c>
      <c r="M21" s="30" t="s">
        <v>119</v>
      </c>
      <c r="Q21" s="30" t="s">
        <v>17</v>
      </c>
      <c r="R21" s="30" t="s">
        <v>19</v>
      </c>
      <c r="S21" s="30" t="s">
        <v>0</v>
      </c>
      <c r="T21" s="30" t="s">
        <v>123</v>
      </c>
      <c r="U21" s="30" t="s">
        <v>127</v>
      </c>
      <c r="V21" s="30" t="s">
        <v>71</v>
      </c>
      <c r="W21" s="31" t="s">
        <v>129</v>
      </c>
    </row>
    <row r="22" spans="2:25" ht="31.5">
      <c r="B22" s="49" t="str">
        <f>'לא סחיר - מניות'!B7:M7</f>
        <v>4. מניות</v>
      </c>
      <c r="C22" s="30" t="s">
        <v>57</v>
      </c>
      <c r="D22" s="42" t="s">
        <v>136</v>
      </c>
      <c r="E22" s="42" t="s">
        <v>135</v>
      </c>
      <c r="G22" s="30" t="s">
        <v>78</v>
      </c>
      <c r="H22" s="30" t="s">
        <v>119</v>
      </c>
      <c r="S22" s="30" t="s">
        <v>0</v>
      </c>
      <c r="T22" s="30" t="s">
        <v>123</v>
      </c>
      <c r="U22" s="30" t="s">
        <v>127</v>
      </c>
      <c r="V22" s="30" t="s">
        <v>71</v>
      </c>
      <c r="W22" s="31" t="s">
        <v>129</v>
      </c>
    </row>
    <row r="23" spans="2:25" ht="31.5">
      <c r="B23" s="49" t="str">
        <f>'לא סחיר - קרנות השקעה'!B7:K7</f>
        <v>5. קרנות השקעה</v>
      </c>
      <c r="C23" s="30" t="s">
        <v>57</v>
      </c>
      <c r="G23" s="30" t="s">
        <v>78</v>
      </c>
      <c r="H23" s="30" t="s">
        <v>119</v>
      </c>
      <c r="K23" s="30" t="s">
        <v>120</v>
      </c>
      <c r="S23" s="30" t="s">
        <v>0</v>
      </c>
      <c r="T23" s="30" t="s">
        <v>123</v>
      </c>
      <c r="U23" s="30" t="s">
        <v>127</v>
      </c>
      <c r="V23" s="30" t="s">
        <v>71</v>
      </c>
      <c r="W23" s="31" t="s">
        <v>129</v>
      </c>
    </row>
    <row r="24" spans="2:25" ht="31.5">
      <c r="B24" s="49" t="str">
        <f>'לא סחיר - כתבי אופציה'!B7:L7</f>
        <v>6. כתבי אופציה</v>
      </c>
      <c r="C24" s="30" t="s">
        <v>57</v>
      </c>
      <c r="G24" s="30" t="s">
        <v>78</v>
      </c>
      <c r="H24" s="30" t="s">
        <v>119</v>
      </c>
      <c r="K24" s="30" t="s">
        <v>120</v>
      </c>
      <c r="S24" s="30" t="s">
        <v>0</v>
      </c>
      <c r="T24" s="30" t="s">
        <v>123</v>
      </c>
      <c r="U24" s="30" t="s">
        <v>127</v>
      </c>
      <c r="V24" s="30" t="s">
        <v>71</v>
      </c>
      <c r="W24" s="31" t="s">
        <v>129</v>
      </c>
    </row>
    <row r="25" spans="2:25" ht="31.5">
      <c r="B25" s="49" t="str">
        <f>'לא סחיר - אופציות'!B7:L7</f>
        <v>7. אופציות</v>
      </c>
      <c r="C25" s="30" t="s">
        <v>57</v>
      </c>
      <c r="G25" s="30" t="s">
        <v>78</v>
      </c>
      <c r="H25" s="30" t="s">
        <v>119</v>
      </c>
      <c r="K25" s="30" t="s">
        <v>120</v>
      </c>
      <c r="S25" s="30" t="s">
        <v>0</v>
      </c>
      <c r="T25" s="30" t="s">
        <v>123</v>
      </c>
      <c r="U25" s="30" t="s">
        <v>127</v>
      </c>
      <c r="V25" s="30" t="s">
        <v>71</v>
      </c>
      <c r="W25" s="31" t="s">
        <v>129</v>
      </c>
    </row>
    <row r="26" spans="2:25" ht="31.5">
      <c r="B26" s="49" t="str">
        <f>'לא סחיר - חוזים עתידיים'!B7:K7</f>
        <v>8. חוזים עתידיים</v>
      </c>
      <c r="C26" s="30" t="s">
        <v>57</v>
      </c>
      <c r="G26" s="30" t="s">
        <v>78</v>
      </c>
      <c r="H26" s="30" t="s">
        <v>119</v>
      </c>
      <c r="K26" s="30" t="s">
        <v>120</v>
      </c>
      <c r="S26" s="30" t="s">
        <v>0</v>
      </c>
      <c r="T26" s="30" t="s">
        <v>123</v>
      </c>
      <c r="U26" s="30" t="s">
        <v>127</v>
      </c>
      <c r="V26" s="31" t="s">
        <v>129</v>
      </c>
    </row>
    <row r="27" spans="2:25" ht="31.5">
      <c r="B27" s="49" t="str">
        <f>'לא סחיר - מוצרים מובנים'!B7:Q7</f>
        <v>9. מוצרים מובנים</v>
      </c>
      <c r="C27" s="30" t="s">
        <v>57</v>
      </c>
      <c r="F27" s="30" t="s">
        <v>63</v>
      </c>
      <c r="I27" s="30" t="s">
        <v>15</v>
      </c>
      <c r="J27" s="30" t="s">
        <v>79</v>
      </c>
      <c r="K27" s="30" t="s">
        <v>120</v>
      </c>
      <c r="L27" s="30" t="s">
        <v>18</v>
      </c>
      <c r="M27" s="30" t="s">
        <v>119</v>
      </c>
      <c r="Q27" s="30" t="s">
        <v>17</v>
      </c>
      <c r="R27" s="30" t="s">
        <v>19</v>
      </c>
      <c r="S27" s="30" t="s">
        <v>0</v>
      </c>
      <c r="T27" s="30" t="s">
        <v>123</v>
      </c>
      <c r="U27" s="30" t="s">
        <v>127</v>
      </c>
      <c r="V27" s="30" t="s">
        <v>71</v>
      </c>
      <c r="W27" s="31" t="s">
        <v>129</v>
      </c>
    </row>
    <row r="28" spans="2:25" ht="31.5">
      <c r="B28" s="53" t="str">
        <f>הלוואות!B6</f>
        <v>1.ד. הלוואות:</v>
      </c>
      <c r="C28" s="30" t="s">
        <v>57</v>
      </c>
      <c r="I28" s="30" t="s">
        <v>15</v>
      </c>
      <c r="J28" s="30" t="s">
        <v>79</v>
      </c>
      <c r="L28" s="30" t="s">
        <v>18</v>
      </c>
      <c r="M28" s="30" t="s">
        <v>119</v>
      </c>
      <c r="Q28" s="13" t="s">
        <v>45</v>
      </c>
      <c r="R28" s="30" t="s">
        <v>19</v>
      </c>
      <c r="S28" s="30" t="s">
        <v>0</v>
      </c>
      <c r="T28" s="30" t="s">
        <v>123</v>
      </c>
      <c r="U28" s="30" t="s">
        <v>127</v>
      </c>
      <c r="V28" s="31" t="s">
        <v>129</v>
      </c>
    </row>
    <row r="29" spans="2:25" ht="47.25">
      <c r="B29" s="53" t="str">
        <f>'פקדונות מעל 3 חודשים'!B6:O6</f>
        <v>1.ה. פקדונות מעל 3 חודשים:</v>
      </c>
      <c r="C29" s="30" t="s">
        <v>57</v>
      </c>
      <c r="E29" s="30" t="s">
        <v>135</v>
      </c>
      <c r="I29" s="30" t="s">
        <v>15</v>
      </c>
      <c r="J29" s="30" t="s">
        <v>79</v>
      </c>
      <c r="L29" s="30" t="s">
        <v>18</v>
      </c>
      <c r="M29" s="30" t="s">
        <v>119</v>
      </c>
      <c r="O29" s="50" t="s">
        <v>65</v>
      </c>
      <c r="P29" s="51"/>
      <c r="R29" s="30" t="s">
        <v>19</v>
      </c>
      <c r="S29" s="30" t="s">
        <v>0</v>
      </c>
      <c r="T29" s="30" t="s">
        <v>123</v>
      </c>
      <c r="U29" s="30" t="s">
        <v>127</v>
      </c>
      <c r="V29" s="31" t="s">
        <v>129</v>
      </c>
    </row>
    <row r="30" spans="2:25" ht="63">
      <c r="B30" s="53" t="str">
        <f>'זכויות מקרקעין'!B6</f>
        <v>1. ו. זכויות במקרקעין:</v>
      </c>
      <c r="C30" s="13" t="s">
        <v>67</v>
      </c>
      <c r="N30" s="50" t="s">
        <v>103</v>
      </c>
      <c r="P30" s="51" t="s">
        <v>68</v>
      </c>
      <c r="U30" s="30" t="s">
        <v>127</v>
      </c>
      <c r="V30" s="14" t="s">
        <v>70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69</v>
      </c>
      <c r="R31" s="13" t="s">
        <v>66</v>
      </c>
      <c r="U31" s="30" t="s">
        <v>127</v>
      </c>
      <c r="V31" s="14" t="s">
        <v>70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125</v>
      </c>
      <c r="Y32" s="14" t="s">
        <v>124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163</v>
      </c>
      <c r="C1" s="81" t="s" vm="1">
        <v>219</v>
      </c>
    </row>
    <row r="2" spans="2:54">
      <c r="B2" s="57" t="s">
        <v>162</v>
      </c>
      <c r="C2" s="81" t="s">
        <v>220</v>
      </c>
    </row>
    <row r="3" spans="2:54">
      <c r="B3" s="57" t="s">
        <v>164</v>
      </c>
      <c r="C3" s="81" t="s">
        <v>221</v>
      </c>
    </row>
    <row r="4" spans="2:54">
      <c r="B4" s="57" t="s">
        <v>165</v>
      </c>
      <c r="C4" s="81">
        <v>659</v>
      </c>
    </row>
    <row r="6" spans="2:54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54" ht="26.25" customHeight="1">
      <c r="B7" s="192" t="s">
        <v>116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</row>
    <row r="8" spans="2:54" s="3" customFormat="1" ht="78.75">
      <c r="B8" s="22" t="s">
        <v>134</v>
      </c>
      <c r="C8" s="30" t="s">
        <v>57</v>
      </c>
      <c r="D8" s="73" t="s">
        <v>78</v>
      </c>
      <c r="E8" s="30" t="s">
        <v>119</v>
      </c>
      <c r="F8" s="30" t="s">
        <v>120</v>
      </c>
      <c r="G8" s="30" t="s">
        <v>0</v>
      </c>
      <c r="H8" s="30" t="s">
        <v>123</v>
      </c>
      <c r="I8" s="30" t="s">
        <v>127</v>
      </c>
      <c r="J8" s="30" t="s">
        <v>71</v>
      </c>
      <c r="K8" s="73" t="s">
        <v>166</v>
      </c>
      <c r="L8" s="31" t="s">
        <v>168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75</v>
      </c>
      <c r="I9" s="16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1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2" pageOrder="overThenDown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163</v>
      </c>
      <c r="C1" s="81" t="s" vm="1">
        <v>219</v>
      </c>
    </row>
    <row r="2" spans="2:51">
      <c r="B2" s="57" t="s">
        <v>162</v>
      </c>
      <c r="C2" s="81" t="s">
        <v>220</v>
      </c>
    </row>
    <row r="3" spans="2:51">
      <c r="B3" s="57" t="s">
        <v>164</v>
      </c>
      <c r="C3" s="81" t="s">
        <v>221</v>
      </c>
    </row>
    <row r="4" spans="2:51">
      <c r="B4" s="57" t="s">
        <v>165</v>
      </c>
      <c r="C4" s="81">
        <v>659</v>
      </c>
    </row>
    <row r="6" spans="2:51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51" ht="26.25" customHeight="1">
      <c r="B7" s="192" t="s">
        <v>117</v>
      </c>
      <c r="C7" s="193"/>
      <c r="D7" s="193"/>
      <c r="E7" s="193"/>
      <c r="F7" s="193"/>
      <c r="G7" s="193"/>
      <c r="H7" s="193"/>
      <c r="I7" s="193"/>
      <c r="J7" s="193"/>
      <c r="K7" s="194"/>
    </row>
    <row r="8" spans="2:51" s="3" customFormat="1" ht="63">
      <c r="B8" s="22" t="s">
        <v>134</v>
      </c>
      <c r="C8" s="30" t="s">
        <v>57</v>
      </c>
      <c r="D8" s="73" t="s">
        <v>78</v>
      </c>
      <c r="E8" s="30" t="s">
        <v>119</v>
      </c>
      <c r="F8" s="30" t="s">
        <v>120</v>
      </c>
      <c r="G8" s="30" t="s">
        <v>0</v>
      </c>
      <c r="H8" s="30" t="s">
        <v>123</v>
      </c>
      <c r="I8" s="30" t="s">
        <v>127</v>
      </c>
      <c r="J8" s="73" t="s">
        <v>166</v>
      </c>
      <c r="K8" s="31" t="s">
        <v>168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75</v>
      </c>
      <c r="I9" s="16" t="s">
        <v>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2" t="s">
        <v>61</v>
      </c>
      <c r="C11" s="83"/>
      <c r="D11" s="83"/>
      <c r="E11" s="83"/>
      <c r="F11" s="83"/>
      <c r="G11" s="91"/>
      <c r="H11" s="93"/>
      <c r="I11" s="91">
        <v>484.62288000000001</v>
      </c>
      <c r="J11" s="92">
        <v>1</v>
      </c>
      <c r="K11" s="92">
        <f>I11/'סכום נכסי הקרן'!$C$42</f>
        <v>7.2246561814851896E-4</v>
      </c>
      <c r="AW11" s="1"/>
    </row>
    <row r="12" spans="2:51" ht="19.5" customHeight="1">
      <c r="B12" s="84" t="s">
        <v>44</v>
      </c>
      <c r="C12" s="85"/>
      <c r="D12" s="85"/>
      <c r="E12" s="85"/>
      <c r="F12" s="85"/>
      <c r="G12" s="94"/>
      <c r="H12" s="96"/>
      <c r="I12" s="94">
        <v>484.62288000000001</v>
      </c>
      <c r="J12" s="95">
        <v>1</v>
      </c>
      <c r="K12" s="95">
        <f>I12/'סכום נכסי הקרן'!$C$42</f>
        <v>7.2246561814851896E-4</v>
      </c>
    </row>
    <row r="13" spans="2:51">
      <c r="B13" s="104" t="s">
        <v>43</v>
      </c>
      <c r="C13" s="85"/>
      <c r="D13" s="85"/>
      <c r="E13" s="85"/>
      <c r="F13" s="85"/>
      <c r="G13" s="94"/>
      <c r="H13" s="96"/>
      <c r="I13" s="94">
        <v>550.62093999999991</v>
      </c>
      <c r="J13" s="95">
        <v>1.1361843666976679</v>
      </c>
      <c r="K13" s="95">
        <f>I13/'סכום נכסי הקרן'!$C$42</f>
        <v>8.208541408169141E-4</v>
      </c>
    </row>
    <row r="14" spans="2:51" s="147" customFormat="1">
      <c r="B14" s="90" t="s">
        <v>1665</v>
      </c>
      <c r="C14" s="87" t="s">
        <v>1666</v>
      </c>
      <c r="D14" s="100"/>
      <c r="E14" s="100" t="s">
        <v>151</v>
      </c>
      <c r="F14" s="115">
        <v>42619</v>
      </c>
      <c r="G14" s="97">
        <v>1894500</v>
      </c>
      <c r="H14" s="99">
        <v>8.8700000000000001E-2</v>
      </c>
      <c r="I14" s="97">
        <v>1.6812199999999999</v>
      </c>
      <c r="J14" s="98">
        <v>3.469130471099507E-3</v>
      </c>
      <c r="K14" s="98">
        <f>I14/'סכום נכסי הקרן'!$C$42</f>
        <v>2.5063274902407679E-6</v>
      </c>
    </row>
    <row r="15" spans="2:51" s="147" customFormat="1">
      <c r="B15" s="90" t="s">
        <v>1667</v>
      </c>
      <c r="C15" s="87" t="s">
        <v>1668</v>
      </c>
      <c r="D15" s="100"/>
      <c r="E15" s="100" t="s">
        <v>151</v>
      </c>
      <c r="F15" s="115">
        <v>42642</v>
      </c>
      <c r="G15" s="97">
        <v>633015</v>
      </c>
      <c r="H15" s="99">
        <v>0.33179999999999998</v>
      </c>
      <c r="I15" s="97">
        <v>2.1003699999999998</v>
      </c>
      <c r="J15" s="98">
        <v>4.3340297924027021E-3</v>
      </c>
      <c r="K15" s="98">
        <f>I15/'סכום נכסי הקרן'!$C$42</f>
        <v>3.1311875130423158E-6</v>
      </c>
    </row>
    <row r="16" spans="2:51" s="173" customFormat="1">
      <c r="B16" s="90" t="s">
        <v>1669</v>
      </c>
      <c r="C16" s="87" t="s">
        <v>1670</v>
      </c>
      <c r="D16" s="100"/>
      <c r="E16" s="100" t="s">
        <v>151</v>
      </c>
      <c r="F16" s="115">
        <v>42583</v>
      </c>
      <c r="G16" s="97">
        <v>639000</v>
      </c>
      <c r="H16" s="99">
        <v>1.3315999999999999</v>
      </c>
      <c r="I16" s="97">
        <v>8.5089899999999989</v>
      </c>
      <c r="J16" s="98">
        <v>1.7557961770191286E-2</v>
      </c>
      <c r="K16" s="98">
        <f>I16/'סכום נכסי הקרן'!$C$42</f>
        <v>1.268502370372931E-5</v>
      </c>
      <c r="AW16" s="147"/>
      <c r="AY16" s="147"/>
    </row>
    <row r="17" spans="2:51" s="173" customFormat="1">
      <c r="B17" s="90" t="s">
        <v>1671</v>
      </c>
      <c r="C17" s="87" t="s">
        <v>1672</v>
      </c>
      <c r="D17" s="100"/>
      <c r="E17" s="100" t="s">
        <v>151</v>
      </c>
      <c r="F17" s="115">
        <v>42570</v>
      </c>
      <c r="G17" s="97">
        <v>919189.5</v>
      </c>
      <c r="H17" s="99">
        <v>1.6500999999999999</v>
      </c>
      <c r="I17" s="97">
        <v>15.16718</v>
      </c>
      <c r="J17" s="98">
        <v>3.1296871497276398E-2</v>
      </c>
      <c r="K17" s="98">
        <f>I17/'סכום נכסי הקרן'!$C$42</f>
        <v>2.2610913612394554E-5</v>
      </c>
      <c r="AW17" s="147"/>
      <c r="AY17" s="147"/>
    </row>
    <row r="18" spans="2:51" s="173" customFormat="1">
      <c r="B18" s="90" t="s">
        <v>1673</v>
      </c>
      <c r="C18" s="87" t="s">
        <v>1674</v>
      </c>
      <c r="D18" s="100"/>
      <c r="E18" s="100" t="s">
        <v>149</v>
      </c>
      <c r="F18" s="115">
        <v>42641</v>
      </c>
      <c r="G18" s="97">
        <v>1956796.38</v>
      </c>
      <c r="H18" s="99">
        <v>-0.21190000000000001</v>
      </c>
      <c r="I18" s="97">
        <v>-4.14663</v>
      </c>
      <c r="J18" s="98">
        <v>-8.5564057561623996E-3</v>
      </c>
      <c r="K18" s="98">
        <f>I18/'סכום נכסי הקרן'!$C$42</f>
        <v>-6.1817089737554135E-6</v>
      </c>
      <c r="AW18" s="147"/>
      <c r="AY18" s="147"/>
    </row>
    <row r="19" spans="2:51" s="147" customFormat="1">
      <c r="B19" s="90" t="s">
        <v>1673</v>
      </c>
      <c r="C19" s="87" t="s">
        <v>1675</v>
      </c>
      <c r="D19" s="100"/>
      <c r="E19" s="100" t="s">
        <v>149</v>
      </c>
      <c r="F19" s="115">
        <v>42641</v>
      </c>
      <c r="G19" s="97">
        <v>790539.75</v>
      </c>
      <c r="H19" s="99">
        <v>-0.21190000000000001</v>
      </c>
      <c r="I19" s="97">
        <v>-1.67523</v>
      </c>
      <c r="J19" s="98">
        <v>-3.4567703448091431E-3</v>
      </c>
      <c r="K19" s="98">
        <f>I19/'סכום נכסי הקרן'!$C$42</f>
        <v>-2.4973977239600063E-6</v>
      </c>
    </row>
    <row r="20" spans="2:51" s="147" customFormat="1">
      <c r="B20" s="90" t="s">
        <v>1673</v>
      </c>
      <c r="C20" s="87" t="s">
        <v>1676</v>
      </c>
      <c r="D20" s="100"/>
      <c r="E20" s="100" t="s">
        <v>149</v>
      </c>
      <c r="F20" s="115">
        <v>42641</v>
      </c>
      <c r="G20" s="97">
        <v>611849.69999999995</v>
      </c>
      <c r="H20" s="99">
        <v>-0.21190000000000001</v>
      </c>
      <c r="I20" s="97">
        <v>-1.29657</v>
      </c>
      <c r="J20" s="98">
        <v>-2.6754205249244524E-3</v>
      </c>
      <c r="K20" s="98">
        <f>I20/'סכום נכסי הקרן'!$C$42</f>
        <v>-1.9328993433467795E-6</v>
      </c>
    </row>
    <row r="21" spans="2:51" s="147" customFormat="1">
      <c r="B21" s="90" t="s">
        <v>1677</v>
      </c>
      <c r="C21" s="87" t="s">
        <v>1678</v>
      </c>
      <c r="D21" s="100"/>
      <c r="E21" s="100" t="s">
        <v>149</v>
      </c>
      <c r="F21" s="115">
        <v>42621</v>
      </c>
      <c r="G21" s="97">
        <v>29966.400000000001</v>
      </c>
      <c r="H21" s="99">
        <v>-0.2838</v>
      </c>
      <c r="I21" s="97">
        <v>-8.5029999999999994E-2</v>
      </c>
      <c r="J21" s="98">
        <v>-1.7545601643900922E-4</v>
      </c>
      <c r="K21" s="98">
        <f>I21/'סכום נכסי הקרן'!$C$42</f>
        <v>-1.2676093937448549E-7</v>
      </c>
    </row>
    <row r="22" spans="2:51" s="147" customFormat="1">
      <c r="B22" s="90" t="s">
        <v>1679</v>
      </c>
      <c r="C22" s="87" t="s">
        <v>1680</v>
      </c>
      <c r="D22" s="100"/>
      <c r="E22" s="100" t="s">
        <v>149</v>
      </c>
      <c r="F22" s="115">
        <v>42642</v>
      </c>
      <c r="G22" s="97">
        <v>37466</v>
      </c>
      <c r="H22" s="99">
        <v>-9.4200000000000006E-2</v>
      </c>
      <c r="I22" s="97">
        <v>-3.5310000000000001E-2</v>
      </c>
      <c r="J22" s="98">
        <v>-7.2860777848540709E-5</v>
      </c>
      <c r="K22" s="98">
        <f>I22/'סכום נכסי הקרן'!$C$42</f>
        <v>-5.2639406907127873E-8</v>
      </c>
    </row>
    <row r="23" spans="2:51" s="147" customFormat="1">
      <c r="B23" s="90" t="s">
        <v>1681</v>
      </c>
      <c r="C23" s="87" t="s">
        <v>1682</v>
      </c>
      <c r="D23" s="100"/>
      <c r="E23" s="100" t="s">
        <v>149</v>
      </c>
      <c r="F23" s="115">
        <v>42642</v>
      </c>
      <c r="G23" s="97">
        <v>112410</v>
      </c>
      <c r="H23" s="99">
        <v>-8.3599999999999994E-2</v>
      </c>
      <c r="I23" s="97">
        <v>-9.3930000000000013E-2</v>
      </c>
      <c r="J23" s="98">
        <v>-1.9382081176192096E-4</v>
      </c>
      <c r="K23" s="98">
        <f>I23/'סכום נכסי הקרן'!$C$42</f>
        <v>-1.4002887257962396E-7</v>
      </c>
    </row>
    <row r="24" spans="2:51" s="147" customFormat="1">
      <c r="B24" s="90" t="s">
        <v>1681</v>
      </c>
      <c r="C24" s="87" t="s">
        <v>1683</v>
      </c>
      <c r="D24" s="100"/>
      <c r="E24" s="100" t="s">
        <v>149</v>
      </c>
      <c r="F24" s="115">
        <v>42642</v>
      </c>
      <c r="G24" s="97">
        <v>29976</v>
      </c>
      <c r="H24" s="99">
        <v>-8.3599999999999994E-2</v>
      </c>
      <c r="I24" s="97">
        <v>-2.5049999999999999E-2</v>
      </c>
      <c r="J24" s="98">
        <v>-5.1689676723476199E-5</v>
      </c>
      <c r="K24" s="98">
        <f>I24/'סכום נכסי הקרן'!$C$42</f>
        <v>-3.7344014245923342E-8</v>
      </c>
    </row>
    <row r="25" spans="2:51" s="147" customFormat="1">
      <c r="B25" s="90" t="s">
        <v>1681</v>
      </c>
      <c r="C25" s="87" t="s">
        <v>1684</v>
      </c>
      <c r="D25" s="100"/>
      <c r="E25" s="100" t="s">
        <v>149</v>
      </c>
      <c r="F25" s="115">
        <v>42642</v>
      </c>
      <c r="G25" s="97">
        <v>37470</v>
      </c>
      <c r="H25" s="99">
        <v>-8.3599999999999994E-2</v>
      </c>
      <c r="I25" s="97">
        <v>-3.1309999999999998E-2</v>
      </c>
      <c r="J25" s="98">
        <v>-6.4606937253973635E-5</v>
      </c>
      <c r="K25" s="98">
        <f>I25/'סכום נכסי הקרן'!$C$42</f>
        <v>-4.6676290859874642E-8</v>
      </c>
    </row>
    <row r="26" spans="2:51" s="147" customFormat="1">
      <c r="B26" s="90" t="s">
        <v>1685</v>
      </c>
      <c r="C26" s="87" t="s">
        <v>1686</v>
      </c>
      <c r="D26" s="100"/>
      <c r="E26" s="100" t="s">
        <v>149</v>
      </c>
      <c r="F26" s="115">
        <v>42639</v>
      </c>
      <c r="G26" s="97">
        <v>9765.6</v>
      </c>
      <c r="H26" s="99">
        <v>-2.2100000000000002E-2</v>
      </c>
      <c r="I26" s="97">
        <v>-2.16E-3</v>
      </c>
      <c r="J26" s="98">
        <v>-4.4570739210662115E-6</v>
      </c>
      <c r="K26" s="98">
        <f>I26/'סכום נכסי הקרן'!$C$42</f>
        <v>-3.2200826655167431E-9</v>
      </c>
    </row>
    <row r="27" spans="2:51" s="147" customFormat="1">
      <c r="B27" s="90" t="s">
        <v>1687</v>
      </c>
      <c r="C27" s="87" t="s">
        <v>1688</v>
      </c>
      <c r="D27" s="100"/>
      <c r="E27" s="100" t="s">
        <v>149</v>
      </c>
      <c r="F27" s="115">
        <v>42620</v>
      </c>
      <c r="G27" s="97">
        <v>32017173</v>
      </c>
      <c r="H27" s="99">
        <v>0.24590000000000001</v>
      </c>
      <c r="I27" s="97">
        <v>78.739630000000005</v>
      </c>
      <c r="J27" s="98">
        <v>0.16247608862379756</v>
      </c>
      <c r="K27" s="98">
        <f>I27/'סכום נכסי הקרן'!$C$42</f>
        <v>1.1738338780194543E-4</v>
      </c>
    </row>
    <row r="28" spans="2:51" s="147" customFormat="1">
      <c r="B28" s="90" t="s">
        <v>1689</v>
      </c>
      <c r="C28" s="87" t="s">
        <v>1690</v>
      </c>
      <c r="D28" s="100"/>
      <c r="E28" s="100" t="s">
        <v>149</v>
      </c>
      <c r="F28" s="115">
        <v>42633</v>
      </c>
      <c r="G28" s="97">
        <v>75320</v>
      </c>
      <c r="H28" s="99">
        <v>0.37780000000000002</v>
      </c>
      <c r="I28" s="97">
        <v>0.28455000000000003</v>
      </c>
      <c r="J28" s="98">
        <v>5.8715758529601417E-4</v>
      </c>
      <c r="K28" s="98">
        <f>I28/'סכום נכסי הקרן'!$C$42</f>
        <v>4.2420116781147657E-7</v>
      </c>
    </row>
    <row r="29" spans="2:51" s="147" customFormat="1">
      <c r="B29" s="90" t="s">
        <v>1691</v>
      </c>
      <c r="C29" s="87" t="s">
        <v>1692</v>
      </c>
      <c r="D29" s="100"/>
      <c r="E29" s="100" t="s">
        <v>149</v>
      </c>
      <c r="F29" s="115">
        <v>42604</v>
      </c>
      <c r="G29" s="97">
        <v>37700</v>
      </c>
      <c r="H29" s="99">
        <v>0.3599</v>
      </c>
      <c r="I29" s="97">
        <v>0.13569000000000001</v>
      </c>
      <c r="J29" s="98">
        <v>2.7999090756920103E-4</v>
      </c>
      <c r="K29" s="98">
        <f>I29/'סכום נכסי הקרן'!$C$42</f>
        <v>2.0228380411294765E-7</v>
      </c>
    </row>
    <row r="30" spans="2:51" s="147" customFormat="1">
      <c r="B30" s="90" t="s">
        <v>1693</v>
      </c>
      <c r="C30" s="87" t="s">
        <v>1694</v>
      </c>
      <c r="D30" s="100"/>
      <c r="E30" s="100" t="s">
        <v>149</v>
      </c>
      <c r="F30" s="115">
        <v>42632</v>
      </c>
      <c r="G30" s="97">
        <v>26406.1</v>
      </c>
      <c r="H30" s="99">
        <v>0.42070000000000002</v>
      </c>
      <c r="I30" s="97">
        <v>0.11108</v>
      </c>
      <c r="J30" s="98">
        <v>2.2920915331112719E-4</v>
      </c>
      <c r="K30" s="98">
        <f>I30/'סכום נכסי הקרן'!$C$42</f>
        <v>1.6559573263222214E-7</v>
      </c>
    </row>
    <row r="31" spans="2:51" s="147" customFormat="1">
      <c r="B31" s="90" t="s">
        <v>1695</v>
      </c>
      <c r="C31" s="87" t="s">
        <v>1672</v>
      </c>
      <c r="D31" s="100"/>
      <c r="E31" s="100" t="s">
        <v>149</v>
      </c>
      <c r="F31" s="115">
        <v>42634</v>
      </c>
      <c r="G31" s="97">
        <v>15104</v>
      </c>
      <c r="H31" s="99">
        <v>0.51819999999999999</v>
      </c>
      <c r="I31" s="97">
        <v>7.8269999999999992E-2</v>
      </c>
      <c r="J31" s="98">
        <v>1.6150702583419088E-4</v>
      </c>
      <c r="K31" s="98">
        <f>I31/'סכום נכסי הקרן'!$C$42</f>
        <v>1.1668327325462754E-7</v>
      </c>
    </row>
    <row r="32" spans="2:51" s="147" customFormat="1">
      <c r="B32" s="90" t="s">
        <v>1696</v>
      </c>
      <c r="C32" s="87" t="s">
        <v>1697</v>
      </c>
      <c r="D32" s="100"/>
      <c r="E32" s="100" t="s">
        <v>149</v>
      </c>
      <c r="F32" s="115">
        <v>42597</v>
      </c>
      <c r="G32" s="97">
        <v>30428.799999999999</v>
      </c>
      <c r="H32" s="99">
        <v>1.24</v>
      </c>
      <c r="I32" s="97">
        <v>0.37731999999999999</v>
      </c>
      <c r="J32" s="98">
        <v>7.7858478328551059E-4</v>
      </c>
      <c r="K32" s="98">
        <f>I32/'סכום נכסי הקרן'!$C$42</f>
        <v>5.6250073673739696E-7</v>
      </c>
    </row>
    <row r="33" spans="2:11" s="147" customFormat="1">
      <c r="B33" s="90" t="s">
        <v>1698</v>
      </c>
      <c r="C33" s="87" t="s">
        <v>1699</v>
      </c>
      <c r="D33" s="100"/>
      <c r="E33" s="100" t="s">
        <v>149</v>
      </c>
      <c r="F33" s="115">
        <v>42585</v>
      </c>
      <c r="G33" s="97">
        <v>16154400</v>
      </c>
      <c r="H33" s="99">
        <v>1.4314</v>
      </c>
      <c r="I33" s="97">
        <v>231.22701999999998</v>
      </c>
      <c r="J33" s="98">
        <v>0.4771277410591922</v>
      </c>
      <c r="K33" s="98">
        <f>I33/'סכום נכסי הקרן'!$C$42</f>
        <v>3.4470838838013577E-4</v>
      </c>
    </row>
    <row r="34" spans="2:11" s="147" customFormat="1">
      <c r="B34" s="90" t="s">
        <v>1700</v>
      </c>
      <c r="C34" s="87" t="s">
        <v>1701</v>
      </c>
      <c r="D34" s="100"/>
      <c r="E34" s="100" t="s">
        <v>149</v>
      </c>
      <c r="F34" s="115">
        <v>42572</v>
      </c>
      <c r="G34" s="97">
        <v>19230</v>
      </c>
      <c r="H34" s="99">
        <v>2.3287</v>
      </c>
      <c r="I34" s="97">
        <v>0.44780999999999999</v>
      </c>
      <c r="J34" s="98">
        <v>9.2403808916326853E-4</v>
      </c>
      <c r="K34" s="98">
        <f>I34/'סכום נכסי הקרן'!$C$42</f>
        <v>6.6758574928011702E-7</v>
      </c>
    </row>
    <row r="35" spans="2:11" s="147" customFormat="1">
      <c r="B35" s="90" t="s">
        <v>1702</v>
      </c>
      <c r="C35" s="87" t="s">
        <v>1703</v>
      </c>
      <c r="D35" s="100"/>
      <c r="E35" s="100" t="s">
        <v>149</v>
      </c>
      <c r="F35" s="115">
        <v>42572</v>
      </c>
      <c r="G35" s="97">
        <v>8240170.7800000003</v>
      </c>
      <c r="H35" s="99">
        <v>2.3757000000000001</v>
      </c>
      <c r="I35" s="97">
        <v>195.75763000000001</v>
      </c>
      <c r="J35" s="98">
        <v>0.40393806829755952</v>
      </c>
      <c r="K35" s="98">
        <f>I35/'סכום נכסי הקרן'!$C$42</f>
        <v>2.9183136620631499E-4</v>
      </c>
    </row>
    <row r="36" spans="2:11" s="147" customFormat="1">
      <c r="B36" s="90" t="s">
        <v>1702</v>
      </c>
      <c r="C36" s="87" t="s">
        <v>1704</v>
      </c>
      <c r="D36" s="100"/>
      <c r="E36" s="100" t="s">
        <v>149</v>
      </c>
      <c r="F36" s="115">
        <v>42572</v>
      </c>
      <c r="G36" s="97">
        <v>464435.5</v>
      </c>
      <c r="H36" s="99">
        <v>2.3757000000000001</v>
      </c>
      <c r="I36" s="97">
        <v>11.033370000000001</v>
      </c>
      <c r="J36" s="98">
        <v>2.2766919300219589E-2</v>
      </c>
      <c r="K36" s="98">
        <f>I36/'סכום נכסי הקרן'!$C$42</f>
        <v>1.644831642557059E-5</v>
      </c>
    </row>
    <row r="37" spans="2:11" s="147" customFormat="1">
      <c r="B37" s="90" t="s">
        <v>1705</v>
      </c>
      <c r="C37" s="87" t="s">
        <v>1706</v>
      </c>
      <c r="D37" s="100"/>
      <c r="E37" s="100" t="s">
        <v>149</v>
      </c>
      <c r="F37" s="115">
        <v>42571</v>
      </c>
      <c r="G37" s="97">
        <v>562246</v>
      </c>
      <c r="H37" s="99">
        <v>2.4451999999999998</v>
      </c>
      <c r="I37" s="97">
        <v>13.7479</v>
      </c>
      <c r="J37" s="98">
        <v>2.8368243777512112E-2</v>
      </c>
      <c r="K37" s="98">
        <f>I37/'סכום נכסי הקרן'!$C$42</f>
        <v>2.0495080776508162E-5</v>
      </c>
    </row>
    <row r="38" spans="2:11" s="147" customFormat="1">
      <c r="B38" s="90" t="s">
        <v>1707</v>
      </c>
      <c r="C38" s="87" t="s">
        <v>1708</v>
      </c>
      <c r="D38" s="100"/>
      <c r="E38" s="100" t="s">
        <v>149</v>
      </c>
      <c r="F38" s="115">
        <v>42572</v>
      </c>
      <c r="G38" s="97">
        <v>3156.72</v>
      </c>
      <c r="H38" s="99">
        <v>-2.4323000000000001</v>
      </c>
      <c r="I38" s="97">
        <v>-7.6780000000000001E-2</v>
      </c>
      <c r="J38" s="98">
        <v>-1.5843247021271468E-4</v>
      </c>
      <c r="K38" s="98">
        <f>I38/'סכום נכסי הקרן'!$C$42</f>
        <v>-1.1446201252702571E-7</v>
      </c>
    </row>
    <row r="39" spans="2:11" s="147" customFormat="1">
      <c r="B39" s="90" t="s">
        <v>1709</v>
      </c>
      <c r="C39" s="87" t="s">
        <v>1710</v>
      </c>
      <c r="D39" s="100"/>
      <c r="E39" s="100" t="s">
        <v>151</v>
      </c>
      <c r="F39" s="115">
        <v>42642</v>
      </c>
      <c r="G39" s="97">
        <v>630450</v>
      </c>
      <c r="H39" s="99">
        <v>-0.20760000000000001</v>
      </c>
      <c r="I39" s="97">
        <v>-1.3090899999999999</v>
      </c>
      <c r="J39" s="98">
        <v>-2.7012550459854473E-3</v>
      </c>
      <c r="K39" s="98">
        <f>I39/'סכום נכסי הקרן'!$C$42</f>
        <v>-1.9515638965746818E-6</v>
      </c>
    </row>
    <row r="40" spans="2:11" s="147" customFormat="1">
      <c r="B40" s="86"/>
      <c r="C40" s="87"/>
      <c r="D40" s="87"/>
      <c r="E40" s="87"/>
      <c r="F40" s="87"/>
      <c r="G40" s="97"/>
      <c r="H40" s="99"/>
      <c r="I40" s="87"/>
      <c r="J40" s="98"/>
      <c r="K40" s="87"/>
    </row>
    <row r="41" spans="2:11" s="147" customFormat="1">
      <c r="B41" s="104" t="s">
        <v>213</v>
      </c>
      <c r="C41" s="85"/>
      <c r="D41" s="85"/>
      <c r="E41" s="85"/>
      <c r="F41" s="85"/>
      <c r="G41" s="94"/>
      <c r="H41" s="96"/>
      <c r="I41" s="94">
        <v>-188.13448999999994</v>
      </c>
      <c r="J41" s="95">
        <v>-0.38820802270004245</v>
      </c>
      <c r="K41" s="95">
        <f>I41/'סכום נכסי הקרן'!$C$42</f>
        <v>-2.8046694909020041E-4</v>
      </c>
    </row>
    <row r="42" spans="2:11" s="147" customFormat="1">
      <c r="B42" s="90" t="s">
        <v>1711</v>
      </c>
      <c r="C42" s="87" t="s">
        <v>1712</v>
      </c>
      <c r="D42" s="100"/>
      <c r="E42" s="100" t="s">
        <v>151</v>
      </c>
      <c r="F42" s="115">
        <v>42632</v>
      </c>
      <c r="G42" s="97">
        <v>420300</v>
      </c>
      <c r="H42" s="99">
        <v>-9.3399999999999997E-2</v>
      </c>
      <c r="I42" s="97">
        <v>-0.39271</v>
      </c>
      <c r="J42" s="98">
        <v>-8.1034143497310735E-4</v>
      </c>
      <c r="K42" s="98">
        <f>I42/'סכום נכסי הקרן'!$C$42</f>
        <v>-5.8544382572920387E-7</v>
      </c>
    </row>
    <row r="43" spans="2:11" s="147" customFormat="1">
      <c r="B43" s="90" t="s">
        <v>1713</v>
      </c>
      <c r="C43" s="87" t="s">
        <v>1714</v>
      </c>
      <c r="D43" s="100"/>
      <c r="E43" s="100" t="s">
        <v>152</v>
      </c>
      <c r="F43" s="115">
        <v>42621</v>
      </c>
      <c r="G43" s="97">
        <v>1997397</v>
      </c>
      <c r="H43" s="99">
        <v>-3.1482999999999999</v>
      </c>
      <c r="I43" s="97">
        <v>-62.884059999999998</v>
      </c>
      <c r="J43" s="98">
        <v>-0.12975875179479762</v>
      </c>
      <c r="K43" s="98">
        <f>I43/'סכום נכסי הקרן'!$C$42</f>
        <v>-9.3746236825608705E-5</v>
      </c>
    </row>
    <row r="44" spans="2:11" s="147" customFormat="1">
      <c r="B44" s="90" t="s">
        <v>1715</v>
      </c>
      <c r="C44" s="87" t="s">
        <v>1716</v>
      </c>
      <c r="D44" s="100"/>
      <c r="E44" s="100" t="s">
        <v>149</v>
      </c>
      <c r="F44" s="115">
        <v>42612</v>
      </c>
      <c r="G44" s="97">
        <v>1903524</v>
      </c>
      <c r="H44" s="99">
        <v>1.3485</v>
      </c>
      <c r="I44" s="97">
        <v>25.668950000000002</v>
      </c>
      <c r="J44" s="98">
        <v>5.2966855382478022E-2</v>
      </c>
      <c r="K44" s="98">
        <f>I44/'סכום נכסי הקרן'!$C$42</f>
        <v>3.8266731915285191E-5</v>
      </c>
    </row>
    <row r="45" spans="2:11" s="147" customFormat="1">
      <c r="B45" s="90" t="s">
        <v>1717</v>
      </c>
      <c r="C45" s="87" t="s">
        <v>1718</v>
      </c>
      <c r="D45" s="100"/>
      <c r="E45" s="100" t="s">
        <v>151</v>
      </c>
      <c r="F45" s="115">
        <v>42578</v>
      </c>
      <c r="G45" s="97">
        <v>954317.79</v>
      </c>
      <c r="H45" s="99">
        <v>-1.3633</v>
      </c>
      <c r="I45" s="97">
        <v>-13.010309999999999</v>
      </c>
      <c r="J45" s="98">
        <v>-2.6846256206475433E-2</v>
      </c>
      <c r="K45" s="98">
        <f>I45/'סכום נכסי הקרן'!$C$42</f>
        <v>-1.9395497085184785E-5</v>
      </c>
    </row>
    <row r="46" spans="2:11" s="147" customFormat="1">
      <c r="B46" s="90" t="s">
        <v>1719</v>
      </c>
      <c r="C46" s="87" t="s">
        <v>1720</v>
      </c>
      <c r="D46" s="100"/>
      <c r="E46" s="100" t="s">
        <v>151</v>
      </c>
      <c r="F46" s="115">
        <v>42591</v>
      </c>
      <c r="G46" s="97">
        <v>1966907.14</v>
      </c>
      <c r="H46" s="99">
        <v>-0.53810000000000002</v>
      </c>
      <c r="I46" s="97">
        <v>-10.584239999999999</v>
      </c>
      <c r="J46" s="98">
        <v>-2.1840157443660108E-2</v>
      </c>
      <c r="K46" s="98">
        <f>I46/'סכום נכסי הקרן'!$C$42</f>
        <v>-1.5778762847994877E-5</v>
      </c>
    </row>
    <row r="47" spans="2:11" s="147" customFormat="1">
      <c r="B47" s="90" t="s">
        <v>1721</v>
      </c>
      <c r="C47" s="87" t="s">
        <v>1722</v>
      </c>
      <c r="D47" s="100"/>
      <c r="E47" s="100" t="s">
        <v>151</v>
      </c>
      <c r="F47" s="115">
        <v>42614</v>
      </c>
      <c r="G47" s="97">
        <v>2855474.21</v>
      </c>
      <c r="H47" s="99">
        <v>-0.28299999999999997</v>
      </c>
      <c r="I47" s="97">
        <v>-8.08155</v>
      </c>
      <c r="J47" s="98">
        <v>-1.667595636425585E-2</v>
      </c>
      <c r="K47" s="98">
        <f>I47/'סכום נכסי הקרן'!$C$42</f>
        <v>-1.2047805122919831E-5</v>
      </c>
    </row>
    <row r="48" spans="2:11" s="147" customFormat="1">
      <c r="B48" s="90" t="s">
        <v>1723</v>
      </c>
      <c r="C48" s="87" t="s">
        <v>1724</v>
      </c>
      <c r="D48" s="100"/>
      <c r="E48" s="100" t="s">
        <v>151</v>
      </c>
      <c r="F48" s="115">
        <v>42586</v>
      </c>
      <c r="G48" s="97">
        <v>285613.86</v>
      </c>
      <c r="H48" s="99">
        <v>-0.14949999999999999</v>
      </c>
      <c r="I48" s="97">
        <v>-0.42687999999999998</v>
      </c>
      <c r="J48" s="98">
        <v>-8.8084986825219633E-4</v>
      </c>
      <c r="K48" s="98">
        <f>I48/'סכום נכסי הקרן'!$C$42</f>
        <v>-6.3638374456286447E-7</v>
      </c>
    </row>
    <row r="49" spans="2:11" s="147" customFormat="1">
      <c r="B49" s="90" t="s">
        <v>1725</v>
      </c>
      <c r="C49" s="87" t="s">
        <v>1726</v>
      </c>
      <c r="D49" s="100"/>
      <c r="E49" s="100" t="s">
        <v>151</v>
      </c>
      <c r="F49" s="115">
        <v>42614</v>
      </c>
      <c r="G49" s="97">
        <v>63090.43</v>
      </c>
      <c r="H49" s="99">
        <v>-9.5100000000000004E-2</v>
      </c>
      <c r="I49" s="97">
        <v>-0.06</v>
      </c>
      <c r="J49" s="98">
        <v>-1.2380760891850587E-4</v>
      </c>
      <c r="K49" s="98">
        <f>I49/'סכום נכסי הקרן'!$C$42</f>
        <v>-8.9446740708798418E-8</v>
      </c>
    </row>
    <row r="50" spans="2:11" s="147" customFormat="1">
      <c r="B50" s="90" t="s">
        <v>1727</v>
      </c>
      <c r="C50" s="87" t="s">
        <v>1728</v>
      </c>
      <c r="D50" s="100"/>
      <c r="E50" s="100" t="s">
        <v>151</v>
      </c>
      <c r="F50" s="115">
        <v>42592</v>
      </c>
      <c r="G50" s="97">
        <v>189572.31</v>
      </c>
      <c r="H50" s="99">
        <v>0.12509999999999999</v>
      </c>
      <c r="I50" s="97">
        <v>0.23721999999999999</v>
      </c>
      <c r="J50" s="98">
        <v>4.8949401646079934E-4</v>
      </c>
      <c r="K50" s="98">
        <f>I50/'סכום נכסי הקרן'!$C$42</f>
        <v>3.5364259718235267E-7</v>
      </c>
    </row>
    <row r="51" spans="2:11" s="147" customFormat="1">
      <c r="B51" s="90" t="s">
        <v>1729</v>
      </c>
      <c r="C51" s="87" t="s">
        <v>1730</v>
      </c>
      <c r="D51" s="100"/>
      <c r="E51" s="100" t="s">
        <v>151</v>
      </c>
      <c r="F51" s="115">
        <v>42612</v>
      </c>
      <c r="G51" s="97">
        <v>842746.53</v>
      </c>
      <c r="H51" s="99">
        <v>6.5500000000000003E-2</v>
      </c>
      <c r="I51" s="97">
        <v>0.5524</v>
      </c>
      <c r="J51" s="98">
        <v>1.1398553861097108E-3</v>
      </c>
      <c r="K51" s="98">
        <f>I51/'סכום נכסי הקרן'!$C$42</f>
        <v>8.2350632612567079E-7</v>
      </c>
    </row>
    <row r="52" spans="2:11" s="147" customFormat="1">
      <c r="B52" s="90" t="s">
        <v>1731</v>
      </c>
      <c r="C52" s="87" t="s">
        <v>1732</v>
      </c>
      <c r="D52" s="100"/>
      <c r="E52" s="100" t="s">
        <v>151</v>
      </c>
      <c r="F52" s="115">
        <v>42625</v>
      </c>
      <c r="G52" s="97">
        <v>657689.46</v>
      </c>
      <c r="H52" s="99">
        <v>0.72660000000000002</v>
      </c>
      <c r="I52" s="97">
        <v>4.7787499999999996</v>
      </c>
      <c r="J52" s="98">
        <v>9.8607601853218305E-3</v>
      </c>
      <c r="K52" s="98">
        <f>I52/'סכום נכסי הקרן'!$C$42</f>
        <v>7.1240602027028404E-6</v>
      </c>
    </row>
    <row r="53" spans="2:11" s="147" customFormat="1">
      <c r="B53" s="90" t="s">
        <v>1733</v>
      </c>
      <c r="C53" s="87" t="s">
        <v>1734</v>
      </c>
      <c r="D53" s="100"/>
      <c r="E53" s="100" t="s">
        <v>151</v>
      </c>
      <c r="F53" s="115">
        <v>42639</v>
      </c>
      <c r="G53" s="97">
        <v>1315611.9099999999</v>
      </c>
      <c r="H53" s="99">
        <v>0.67849999999999999</v>
      </c>
      <c r="I53" s="97">
        <v>8.9263999999999992</v>
      </c>
      <c r="J53" s="98">
        <v>1.8419270670835843E-2</v>
      </c>
      <c r="K53" s="98">
        <f>I53/'סכום נכסי הקרן'!$C$42</f>
        <v>1.3307289771050303E-5</v>
      </c>
    </row>
    <row r="54" spans="2:11" s="147" customFormat="1">
      <c r="B54" s="90" t="s">
        <v>1735</v>
      </c>
      <c r="C54" s="87" t="s">
        <v>1736</v>
      </c>
      <c r="D54" s="100"/>
      <c r="E54" s="100" t="s">
        <v>151</v>
      </c>
      <c r="F54" s="115">
        <v>42635</v>
      </c>
      <c r="G54" s="97">
        <v>1273432.1200000001</v>
      </c>
      <c r="H54" s="99">
        <v>0.69430000000000003</v>
      </c>
      <c r="I54" s="97">
        <v>8.8420100000000001</v>
      </c>
      <c r="J54" s="98">
        <v>1.8245135268891967E-2</v>
      </c>
      <c r="K54" s="98">
        <f>I54/'סכום נכסי הקרן'!$C$42</f>
        <v>1.318148293024338E-5</v>
      </c>
    </row>
    <row r="55" spans="2:11" s="147" customFormat="1">
      <c r="B55" s="90" t="s">
        <v>1737</v>
      </c>
      <c r="C55" s="87" t="s">
        <v>1738</v>
      </c>
      <c r="D55" s="100"/>
      <c r="E55" s="100" t="s">
        <v>151</v>
      </c>
      <c r="F55" s="115">
        <v>42598</v>
      </c>
      <c r="G55" s="97">
        <v>191182.24</v>
      </c>
      <c r="H55" s="99">
        <v>0.96560000000000001</v>
      </c>
      <c r="I55" s="97">
        <v>1.8461099999999999</v>
      </c>
      <c r="J55" s="98">
        <v>3.8093744150090474E-3</v>
      </c>
      <c r="K55" s="98">
        <f>I55/'סכום נכסי הקרן'!$C$42</f>
        <v>2.7521420414986642E-6</v>
      </c>
    </row>
    <row r="56" spans="2:11" s="147" customFormat="1">
      <c r="B56" s="90" t="s">
        <v>1739</v>
      </c>
      <c r="C56" s="87" t="s">
        <v>1740</v>
      </c>
      <c r="D56" s="100"/>
      <c r="E56" s="100" t="s">
        <v>151</v>
      </c>
      <c r="F56" s="115">
        <v>42607</v>
      </c>
      <c r="G56" s="97">
        <v>595410</v>
      </c>
      <c r="H56" s="99">
        <v>1.0075000000000001</v>
      </c>
      <c r="I56" s="97">
        <v>5.9987599999999999</v>
      </c>
      <c r="J56" s="98">
        <v>1.2378202201266271E-2</v>
      </c>
      <c r="K56" s="98">
        <f>I56/'סכום נכסי הקרן'!$C$42</f>
        <v>8.9428255049051931E-6</v>
      </c>
    </row>
    <row r="57" spans="2:11" s="147" customFormat="1">
      <c r="B57" s="90" t="s">
        <v>1739</v>
      </c>
      <c r="C57" s="87" t="s">
        <v>1741</v>
      </c>
      <c r="D57" s="100"/>
      <c r="E57" s="100" t="s">
        <v>151</v>
      </c>
      <c r="F57" s="115">
        <v>42607</v>
      </c>
      <c r="G57" s="97">
        <v>176496.54</v>
      </c>
      <c r="H57" s="99">
        <v>1.0075000000000001</v>
      </c>
      <c r="I57" s="97">
        <v>1.7782</v>
      </c>
      <c r="J57" s="98">
        <v>3.6692448363147855E-3</v>
      </c>
      <c r="K57" s="98">
        <f>I57/'סכום נכסי הקרן'!$C$42</f>
        <v>2.6509032388064228E-6</v>
      </c>
    </row>
    <row r="58" spans="2:11" s="147" customFormat="1">
      <c r="B58" s="90" t="s">
        <v>1739</v>
      </c>
      <c r="C58" s="87" t="s">
        <v>1742</v>
      </c>
      <c r="D58" s="100"/>
      <c r="E58" s="100" t="s">
        <v>151</v>
      </c>
      <c r="F58" s="115">
        <v>42607</v>
      </c>
      <c r="G58" s="97">
        <v>102495.58</v>
      </c>
      <c r="H58" s="99">
        <v>1.0075000000000001</v>
      </c>
      <c r="I58" s="97">
        <v>1.03264</v>
      </c>
      <c r="J58" s="98">
        <v>2.1308114878934316E-3</v>
      </c>
      <c r="K58" s="98">
        <f>I58/'סכום נכסי הקרן'!$C$42</f>
        <v>1.5394380387588934E-6</v>
      </c>
    </row>
    <row r="59" spans="2:11" s="147" customFormat="1">
      <c r="B59" s="90" t="s">
        <v>1739</v>
      </c>
      <c r="C59" s="87" t="s">
        <v>1743</v>
      </c>
      <c r="D59" s="100"/>
      <c r="E59" s="100" t="s">
        <v>151</v>
      </c>
      <c r="F59" s="115">
        <v>42607</v>
      </c>
      <c r="G59" s="97">
        <v>60178.96</v>
      </c>
      <c r="H59" s="99">
        <v>1.0075000000000001</v>
      </c>
      <c r="I59" s="97">
        <v>0.60632000000000008</v>
      </c>
      <c r="J59" s="98">
        <v>1.2511171573244748E-3</v>
      </c>
      <c r="K59" s="98">
        <f>I59/'סכום נכסי הקרן'!$C$42</f>
        <v>9.0388913044264449E-7</v>
      </c>
    </row>
    <row r="60" spans="2:11" s="147" customFormat="1">
      <c r="B60" s="90" t="s">
        <v>1744</v>
      </c>
      <c r="C60" s="87" t="s">
        <v>1745</v>
      </c>
      <c r="D60" s="100"/>
      <c r="E60" s="100" t="s">
        <v>149</v>
      </c>
      <c r="F60" s="115">
        <v>42619</v>
      </c>
      <c r="G60" s="97">
        <v>187900</v>
      </c>
      <c r="H60" s="99">
        <v>-2.1480999999999999</v>
      </c>
      <c r="I60" s="97">
        <v>-4.0363299999999995</v>
      </c>
      <c r="J60" s="98">
        <v>-8.3288061017672121E-3</v>
      </c>
      <c r="K60" s="98">
        <f>I60/'סכום נכסי הקרן'!$C$42</f>
        <v>-6.0172760487524053E-6</v>
      </c>
    </row>
    <row r="61" spans="2:11" s="147" customFormat="1">
      <c r="B61" s="90" t="s">
        <v>1746</v>
      </c>
      <c r="C61" s="87" t="s">
        <v>1747</v>
      </c>
      <c r="D61" s="100"/>
      <c r="E61" s="100" t="s">
        <v>149</v>
      </c>
      <c r="F61" s="115">
        <v>42572</v>
      </c>
      <c r="G61" s="97">
        <v>3423056.26</v>
      </c>
      <c r="H61" s="99">
        <v>-4.3506999999999998</v>
      </c>
      <c r="I61" s="97">
        <v>-148.92617000000001</v>
      </c>
      <c r="J61" s="98">
        <v>-0.30730321688484868</v>
      </c>
      <c r="K61" s="98">
        <f>I61/'סכום נכסי הקרן'!$C$42</f>
        <v>-2.220160085457406E-4</v>
      </c>
    </row>
    <row r="62" spans="2:11" s="147" customFormat="1">
      <c r="B62" s="86"/>
      <c r="C62" s="87"/>
      <c r="D62" s="87"/>
      <c r="E62" s="87"/>
      <c r="F62" s="87"/>
      <c r="G62" s="97"/>
      <c r="H62" s="99"/>
      <c r="I62" s="87"/>
      <c r="J62" s="98"/>
      <c r="K62" s="87"/>
    </row>
    <row r="63" spans="2:11" s="147" customFormat="1">
      <c r="B63" s="104" t="s">
        <v>211</v>
      </c>
      <c r="C63" s="85"/>
      <c r="D63" s="85"/>
      <c r="E63" s="85"/>
      <c r="F63" s="85"/>
      <c r="G63" s="94"/>
      <c r="H63" s="96"/>
      <c r="I63" s="94">
        <v>122.13642999999999</v>
      </c>
      <c r="J63" s="95">
        <v>0.25202365600237442</v>
      </c>
      <c r="K63" s="95">
        <f>I63/'סכום נכסי הקרן'!$C$42</f>
        <v>1.8207842642180513E-4</v>
      </c>
    </row>
    <row r="64" spans="2:11" s="147" customFormat="1">
      <c r="B64" s="174" t="s">
        <v>1840</v>
      </c>
      <c r="C64" s="87" t="s">
        <v>1748</v>
      </c>
      <c r="D64" s="100"/>
      <c r="E64" s="100" t="s">
        <v>150</v>
      </c>
      <c r="F64" s="115">
        <v>42185</v>
      </c>
      <c r="G64" s="97">
        <v>403.76</v>
      </c>
      <c r="H64" s="99">
        <v>5246.9867000000004</v>
      </c>
      <c r="I64" s="97">
        <v>99.723339999999993</v>
      </c>
      <c r="J64" s="98">
        <v>0.20577513797945321</v>
      </c>
      <c r="K64" s="98">
        <f>I64/'סכום נכסי הקרן'!$C$42</f>
        <v>1.4866546225992243E-4</v>
      </c>
    </row>
    <row r="65" spans="2:11" s="147" customFormat="1">
      <c r="B65" s="174" t="s">
        <v>1840</v>
      </c>
      <c r="C65" s="87" t="s">
        <v>1749</v>
      </c>
      <c r="D65" s="100"/>
      <c r="E65" s="100" t="s">
        <v>150</v>
      </c>
      <c r="F65" s="115">
        <v>42369</v>
      </c>
      <c r="G65" s="97">
        <v>426.3</v>
      </c>
      <c r="H65" s="99">
        <v>2052.5754000000002</v>
      </c>
      <c r="I65" s="97">
        <v>22.41309</v>
      </c>
      <c r="J65" s="98">
        <v>4.6248518022921244E-2</v>
      </c>
      <c r="K65" s="98">
        <f>I65/'סכום נכסי הקרן'!$C$42</f>
        <v>3.3412964161882716E-5</v>
      </c>
    </row>
    <row r="66" spans="2:11" s="147" customFormat="1">
      <c r="B66" s="156"/>
    </row>
    <row r="67" spans="2:11" s="147" customFormat="1">
      <c r="B67" s="156"/>
    </row>
    <row r="68" spans="2:11" s="147" customFormat="1">
      <c r="B68" s="156"/>
    </row>
    <row r="69" spans="2:11" s="147" customFormat="1">
      <c r="B69" s="157" t="s">
        <v>1797</v>
      </c>
    </row>
    <row r="70" spans="2:11" s="147" customFormat="1">
      <c r="B70" s="157" t="s">
        <v>130</v>
      </c>
    </row>
    <row r="71" spans="2:11" s="147" customFormat="1">
      <c r="B71" s="156"/>
    </row>
    <row r="72" spans="2:11" s="147" customFormat="1">
      <c r="B72" s="156"/>
    </row>
    <row r="73" spans="2:11" s="147" customFormat="1">
      <c r="B73" s="156"/>
    </row>
    <row r="74" spans="2:11" s="147" customFormat="1">
      <c r="B74" s="156"/>
    </row>
    <row r="75" spans="2:11" s="147" customFormat="1">
      <c r="B75" s="156"/>
    </row>
    <row r="76" spans="2:11" s="147" customFormat="1">
      <c r="B76" s="156"/>
    </row>
    <row r="77" spans="2:11" s="147" customFormat="1">
      <c r="B77" s="156"/>
    </row>
    <row r="78" spans="2:11" s="147" customFormat="1">
      <c r="B78" s="156"/>
    </row>
    <row r="79" spans="2:11" s="147" customFormat="1">
      <c r="B79" s="156"/>
    </row>
    <row r="80" spans="2:11" s="147" customFormat="1">
      <c r="B80" s="156"/>
    </row>
    <row r="81" spans="2:2" s="147" customFormat="1">
      <c r="B81" s="156"/>
    </row>
    <row r="82" spans="2:2" s="147" customFormat="1">
      <c r="B82" s="156"/>
    </row>
    <row r="83" spans="2:2" s="147" customFormat="1">
      <c r="B83" s="156"/>
    </row>
    <row r="84" spans="2:2" s="147" customFormat="1">
      <c r="B84" s="156"/>
    </row>
    <row r="85" spans="2:2" s="147" customFormat="1">
      <c r="B85" s="156"/>
    </row>
    <row r="86" spans="2:2" s="147" customFormat="1">
      <c r="B86" s="156"/>
    </row>
    <row r="87" spans="2:2" s="147" customFormat="1">
      <c r="B87" s="156"/>
    </row>
    <row r="88" spans="2:2" s="147" customFormat="1">
      <c r="B88" s="156"/>
    </row>
    <row r="89" spans="2:2" s="147" customFormat="1">
      <c r="B89" s="156"/>
    </row>
    <row r="90" spans="2:2" s="147" customFormat="1">
      <c r="B90" s="156"/>
    </row>
    <row r="91" spans="2:2" s="147" customFormat="1">
      <c r="B91" s="156"/>
    </row>
    <row r="92" spans="2:2" s="147" customFormat="1">
      <c r="B92" s="156"/>
    </row>
    <row r="93" spans="2:2" s="147" customFormat="1">
      <c r="B93" s="156"/>
    </row>
    <row r="94" spans="2:2" s="147" customFormat="1">
      <c r="B94" s="156"/>
    </row>
    <row r="95" spans="2:2" s="147" customFormat="1">
      <c r="B95" s="156"/>
    </row>
    <row r="96" spans="2:2" s="147" customFormat="1">
      <c r="B96" s="156"/>
    </row>
    <row r="97" spans="2:2" s="147" customFormat="1">
      <c r="B97" s="156"/>
    </row>
    <row r="98" spans="2:2" s="147" customFormat="1">
      <c r="B98" s="156"/>
    </row>
    <row r="99" spans="2:2" s="147" customFormat="1">
      <c r="B99" s="156"/>
    </row>
    <row r="100" spans="2:2" s="147" customFormat="1">
      <c r="B100" s="156"/>
    </row>
    <row r="101" spans="2:2" s="147" customFormat="1">
      <c r="B101" s="156"/>
    </row>
    <row r="102" spans="2:2" s="147" customFormat="1">
      <c r="B102" s="156"/>
    </row>
    <row r="103" spans="2:2" s="147" customFormat="1">
      <c r="B103" s="156"/>
    </row>
    <row r="104" spans="2:2" s="147" customFormat="1">
      <c r="B104" s="156"/>
    </row>
    <row r="105" spans="2:2" s="147" customFormat="1">
      <c r="B105" s="156"/>
    </row>
    <row r="106" spans="2:2" s="147" customFormat="1">
      <c r="B106" s="156"/>
    </row>
    <row r="107" spans="2:2" s="147" customFormat="1">
      <c r="B107" s="156"/>
    </row>
    <row r="108" spans="2:2" s="147" customFormat="1">
      <c r="B108" s="156"/>
    </row>
    <row r="109" spans="2:2" s="147" customFormat="1">
      <c r="B109" s="156"/>
    </row>
    <row r="110" spans="2:2" s="147" customFormat="1">
      <c r="B110" s="156"/>
    </row>
    <row r="111" spans="2:2" s="147" customFormat="1">
      <c r="B111" s="156"/>
    </row>
    <row r="112" spans="2:2" s="147" customFormat="1">
      <c r="B112" s="156"/>
    </row>
    <row r="113" spans="2:2" s="147" customFormat="1">
      <c r="B113" s="156"/>
    </row>
    <row r="114" spans="2:2" s="147" customFormat="1">
      <c r="B114" s="156"/>
    </row>
    <row r="115" spans="2:2" s="147" customFormat="1">
      <c r="B115" s="156"/>
    </row>
    <row r="116" spans="2:2" s="147" customFormat="1">
      <c r="B116" s="156"/>
    </row>
    <row r="117" spans="2:2" s="147" customFormat="1">
      <c r="B117" s="156"/>
    </row>
    <row r="118" spans="2:2" s="147" customFormat="1">
      <c r="B118" s="156"/>
    </row>
    <row r="119" spans="2:2" s="147" customFormat="1">
      <c r="B119" s="156"/>
    </row>
    <row r="120" spans="2:2" s="147" customFormat="1">
      <c r="B120" s="156"/>
    </row>
    <row r="121" spans="2:2" s="147" customFormat="1">
      <c r="B121" s="156"/>
    </row>
    <row r="122" spans="2:2" s="147" customFormat="1">
      <c r="B122" s="156"/>
    </row>
    <row r="123" spans="2:2" s="147" customFormat="1">
      <c r="B123" s="156"/>
    </row>
    <row r="124" spans="2:2" s="147" customFormat="1">
      <c r="B124" s="156"/>
    </row>
    <row r="125" spans="2:2" s="147" customFormat="1">
      <c r="B125" s="156"/>
    </row>
    <row r="126" spans="2:2" s="147" customFormat="1">
      <c r="B126" s="156"/>
    </row>
    <row r="127" spans="2:2" s="147" customFormat="1">
      <c r="B127" s="156"/>
    </row>
    <row r="128" spans="2:2" s="147" customFormat="1">
      <c r="B128" s="156"/>
    </row>
    <row r="129" spans="2:2" s="147" customFormat="1">
      <c r="B129" s="156"/>
    </row>
    <row r="130" spans="2:2" s="147" customFormat="1">
      <c r="B130" s="156"/>
    </row>
    <row r="131" spans="2:2" s="147" customFormat="1">
      <c r="B131" s="156"/>
    </row>
    <row r="132" spans="2:2" s="147" customFormat="1">
      <c r="B132" s="156"/>
    </row>
    <row r="133" spans="2:2" s="147" customFormat="1">
      <c r="B133" s="156"/>
    </row>
    <row r="134" spans="2:2" s="147" customFormat="1">
      <c r="B134" s="156"/>
    </row>
    <row r="135" spans="2:2" s="147" customFormat="1">
      <c r="B135" s="156"/>
    </row>
    <row r="136" spans="2:2" s="147" customFormat="1">
      <c r="B136" s="156"/>
    </row>
    <row r="137" spans="2:2" s="147" customFormat="1">
      <c r="B137" s="156"/>
    </row>
    <row r="138" spans="2:2" s="147" customFormat="1">
      <c r="B138" s="156"/>
    </row>
    <row r="139" spans="2:2" s="147" customFormat="1">
      <c r="B139" s="156"/>
    </row>
    <row r="140" spans="2:2" s="147" customFormat="1">
      <c r="B140" s="156"/>
    </row>
    <row r="141" spans="2:2" s="147" customFormat="1">
      <c r="B141" s="156"/>
    </row>
    <row r="142" spans="2:2" s="147" customFormat="1">
      <c r="B142" s="156"/>
    </row>
    <row r="143" spans="2:2" s="147" customFormat="1">
      <c r="B143" s="156"/>
    </row>
    <row r="144" spans="2:2" s="147" customFormat="1">
      <c r="B144" s="156"/>
    </row>
    <row r="145" spans="2:2" s="147" customFormat="1">
      <c r="B145" s="156"/>
    </row>
    <row r="146" spans="2:2" s="147" customFormat="1">
      <c r="B146" s="156"/>
    </row>
    <row r="147" spans="2:2" s="147" customFormat="1">
      <c r="B147" s="156"/>
    </row>
    <row r="148" spans="2:2" s="147" customFormat="1">
      <c r="B148" s="156"/>
    </row>
    <row r="149" spans="2:2" s="147" customFormat="1">
      <c r="B149" s="156"/>
    </row>
    <row r="150" spans="2:2" s="147" customFormat="1">
      <c r="B150" s="156"/>
    </row>
    <row r="151" spans="2:2" s="147" customFormat="1">
      <c r="B151" s="156"/>
    </row>
    <row r="152" spans="2:2" s="147" customFormat="1">
      <c r="B152" s="156"/>
    </row>
    <row r="153" spans="2:2" s="147" customFormat="1">
      <c r="B153" s="156"/>
    </row>
    <row r="154" spans="2:2" s="147" customFormat="1">
      <c r="B154" s="156"/>
    </row>
    <row r="155" spans="2:2" s="147" customFormat="1">
      <c r="B155" s="156"/>
    </row>
    <row r="156" spans="2:2" s="147" customFormat="1">
      <c r="B156" s="156"/>
    </row>
    <row r="157" spans="2:2" s="147" customFormat="1">
      <c r="B157" s="156"/>
    </row>
    <row r="158" spans="2:2" s="147" customFormat="1">
      <c r="B158" s="156"/>
    </row>
    <row r="159" spans="2:2" s="147" customFormat="1">
      <c r="B159" s="156"/>
    </row>
    <row r="160" spans="2:2" s="147" customFormat="1">
      <c r="B160" s="156"/>
    </row>
    <row r="161" spans="2:2" s="147" customFormat="1">
      <c r="B161" s="156"/>
    </row>
    <row r="162" spans="2:2" s="147" customFormat="1">
      <c r="B162" s="156"/>
    </row>
    <row r="163" spans="2:2" s="147" customFormat="1">
      <c r="B163" s="156"/>
    </row>
    <row r="164" spans="2:2" s="147" customFormat="1">
      <c r="B164" s="156"/>
    </row>
    <row r="165" spans="2:2" s="147" customFormat="1">
      <c r="B165" s="156"/>
    </row>
    <row r="166" spans="2:2" s="147" customFormat="1">
      <c r="B166" s="156"/>
    </row>
    <row r="167" spans="2:2" s="147" customFormat="1">
      <c r="B167" s="156"/>
    </row>
    <row r="168" spans="2:2" s="147" customFormat="1">
      <c r="B168" s="156"/>
    </row>
    <row r="169" spans="2:2" s="147" customFormat="1">
      <c r="B169" s="156"/>
    </row>
    <row r="170" spans="2:2" s="147" customFormat="1">
      <c r="B170" s="156"/>
    </row>
    <row r="171" spans="2:2" s="147" customFormat="1">
      <c r="B171" s="156"/>
    </row>
    <row r="172" spans="2:2" s="147" customFormat="1">
      <c r="B172" s="156"/>
    </row>
    <row r="173" spans="2:2" s="147" customFormat="1">
      <c r="B173" s="156"/>
    </row>
    <row r="174" spans="2:2" s="147" customFormat="1">
      <c r="B174" s="156"/>
    </row>
    <row r="175" spans="2:2" s="147" customFormat="1">
      <c r="B175" s="156"/>
    </row>
    <row r="176" spans="2:2" s="147" customFormat="1">
      <c r="B176" s="156"/>
    </row>
    <row r="177" spans="2:4" s="147" customFormat="1">
      <c r="B177" s="156"/>
    </row>
    <row r="178" spans="2:4" s="147" customFormat="1">
      <c r="B178" s="156"/>
    </row>
    <row r="179" spans="2:4" s="147" customFormat="1">
      <c r="B179" s="156"/>
    </row>
    <row r="180" spans="2:4" s="147" customFormat="1">
      <c r="B180" s="156"/>
    </row>
    <row r="181" spans="2:4" s="147" customFormat="1">
      <c r="B181" s="156"/>
    </row>
    <row r="182" spans="2:4" s="147" customFormat="1">
      <c r="B182" s="156"/>
    </row>
    <row r="183" spans="2:4" s="147" customFormat="1">
      <c r="B183" s="156"/>
    </row>
    <row r="184" spans="2:4">
      <c r="C184" s="1"/>
      <c r="D184" s="1"/>
    </row>
    <row r="185" spans="2:4">
      <c r="C185" s="1"/>
      <c r="D185" s="1"/>
    </row>
    <row r="186" spans="2:4">
      <c r="C186" s="1"/>
      <c r="D186" s="1"/>
    </row>
    <row r="187" spans="2:4">
      <c r="C187" s="1"/>
      <c r="D187" s="1"/>
    </row>
    <row r="188" spans="2:4">
      <c r="C188" s="1"/>
      <c r="D188" s="1"/>
    </row>
    <row r="189" spans="2:4">
      <c r="C189" s="1"/>
      <c r="D189" s="1"/>
    </row>
    <row r="190" spans="2:4">
      <c r="C190" s="1"/>
      <c r="D190" s="1"/>
    </row>
    <row r="191" spans="2:4">
      <c r="C191" s="1"/>
      <c r="D191" s="1"/>
    </row>
    <row r="192" spans="2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1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63 B66:B1048576"/>
  </dataValidations>
  <printOptions gridLines="1"/>
  <pageMargins left="0" right="0" top="0.51181102362204722" bottom="0.51181102362204722" header="0" footer="0.23622047244094491"/>
  <pageSetup paperSize="9" scale="80" fitToHeight="100" pageOrder="overThenDown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163</v>
      </c>
      <c r="C1" s="81" t="s" vm="1">
        <v>219</v>
      </c>
    </row>
    <row r="2" spans="2:78">
      <c r="B2" s="57" t="s">
        <v>162</v>
      </c>
      <c r="C2" s="81" t="s">
        <v>220</v>
      </c>
    </row>
    <row r="3" spans="2:78">
      <c r="B3" s="57" t="s">
        <v>164</v>
      </c>
      <c r="C3" s="81" t="s">
        <v>221</v>
      </c>
    </row>
    <row r="4" spans="2:78">
      <c r="B4" s="57" t="s">
        <v>165</v>
      </c>
      <c r="C4" s="81">
        <v>659</v>
      </c>
    </row>
    <row r="6" spans="2:78" ht="26.25" customHeight="1">
      <c r="B6" s="192" t="s">
        <v>192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2:78" ht="26.25" customHeight="1">
      <c r="B7" s="192" t="s">
        <v>118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4"/>
    </row>
    <row r="8" spans="2:78" s="3" customFormat="1" ht="47.25">
      <c r="B8" s="22" t="s">
        <v>134</v>
      </c>
      <c r="C8" s="30" t="s">
        <v>57</v>
      </c>
      <c r="D8" s="30" t="s">
        <v>63</v>
      </c>
      <c r="E8" s="30" t="s">
        <v>15</v>
      </c>
      <c r="F8" s="30" t="s">
        <v>79</v>
      </c>
      <c r="G8" s="30" t="s">
        <v>120</v>
      </c>
      <c r="H8" s="30" t="s">
        <v>18</v>
      </c>
      <c r="I8" s="30" t="s">
        <v>119</v>
      </c>
      <c r="J8" s="30" t="s">
        <v>17</v>
      </c>
      <c r="K8" s="30" t="s">
        <v>19</v>
      </c>
      <c r="L8" s="30" t="s">
        <v>0</v>
      </c>
      <c r="M8" s="30" t="s">
        <v>123</v>
      </c>
      <c r="N8" s="30" t="s">
        <v>127</v>
      </c>
      <c r="O8" s="30" t="s">
        <v>71</v>
      </c>
      <c r="P8" s="73" t="s">
        <v>166</v>
      </c>
      <c r="Q8" s="31" t="s">
        <v>168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75</v>
      </c>
      <c r="N9" s="16" t="s">
        <v>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131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1F" sheet="1" objects="1" scenarios="1"/>
  <mergeCells count="2">
    <mergeCell ref="B6:Q6"/>
    <mergeCell ref="B7:Q7"/>
  </mergeCells>
  <phoneticPr fontId="4" type="noConversion"/>
  <conditionalFormatting sqref="B14:B110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84" fitToHeight="2" pageOrder="overThenDown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AR138"/>
  <sheetViews>
    <sheetView rightToLeft="1" zoomScale="90" zoomScaleNormal="90" workbookViewId="0">
      <pane ySplit="9" topLeftCell="A10" activePane="bottomLeft" state="frozen"/>
      <selection pane="bottomLeft" activeCell="B18" sqref="B18"/>
    </sheetView>
  </sheetViews>
  <sheetFormatPr defaultColWidth="9.140625" defaultRowHeight="18"/>
  <cols>
    <col min="1" max="1" width="10.425781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6" style="1" bestFit="1" customWidth="1"/>
    <col min="6" max="6" width="8.140625" style="1" bestFit="1" customWidth="1"/>
    <col min="7" max="7" width="7.42578125" style="1" bestFit="1" customWidth="1"/>
    <col min="8" max="8" width="12" style="1" bestFit="1" customWidth="1"/>
    <col min="9" max="9" width="7.5703125" style="1" customWidth="1"/>
    <col min="10" max="10" width="8" style="1" bestFit="1" customWidth="1"/>
    <col min="11" max="11" width="13.140625" style="1" bestFit="1" customWidth="1"/>
    <col min="12" max="12" width="7.28515625" style="1" bestFit="1" customWidth="1"/>
    <col min="13" max="13" width="11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4">
      <c r="B1" s="57" t="s">
        <v>163</v>
      </c>
      <c r="C1" s="81" t="s" vm="1">
        <v>219</v>
      </c>
    </row>
    <row r="2" spans="2:44">
      <c r="B2" s="57" t="s">
        <v>162</v>
      </c>
      <c r="C2" s="81" t="s">
        <v>220</v>
      </c>
    </row>
    <row r="3" spans="2:44">
      <c r="B3" s="57" t="s">
        <v>164</v>
      </c>
      <c r="C3" s="81" t="s">
        <v>221</v>
      </c>
    </row>
    <row r="4" spans="2:44">
      <c r="B4" s="57" t="s">
        <v>165</v>
      </c>
      <c r="C4" s="81">
        <v>659</v>
      </c>
    </row>
    <row r="6" spans="2:44" ht="26.25" customHeight="1">
      <c r="B6" s="192" t="s">
        <v>193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4"/>
    </row>
    <row r="7" spans="2:44" s="3" customFormat="1" ht="63">
      <c r="B7" s="22" t="s">
        <v>134</v>
      </c>
      <c r="C7" s="30" t="s">
        <v>206</v>
      </c>
      <c r="D7" s="30" t="s">
        <v>57</v>
      </c>
      <c r="E7" s="30" t="s">
        <v>15</v>
      </c>
      <c r="F7" s="30" t="s">
        <v>79</v>
      </c>
      <c r="G7" s="30" t="s">
        <v>18</v>
      </c>
      <c r="H7" s="30" t="s">
        <v>119</v>
      </c>
      <c r="I7" s="13" t="s">
        <v>45</v>
      </c>
      <c r="J7" s="73" t="s">
        <v>19</v>
      </c>
      <c r="K7" s="30" t="s">
        <v>0</v>
      </c>
      <c r="L7" s="30" t="s">
        <v>123</v>
      </c>
      <c r="M7" s="30" t="s">
        <v>127</v>
      </c>
      <c r="N7" s="73" t="s">
        <v>166</v>
      </c>
      <c r="O7" s="31" t="s">
        <v>168</v>
      </c>
      <c r="P7" s="1"/>
    </row>
    <row r="8" spans="2:44" s="3" customFormat="1" ht="24" customHeight="1">
      <c r="B8" s="15"/>
      <c r="C8" s="72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75</v>
      </c>
      <c r="M8" s="16" t="s">
        <v>23</v>
      </c>
      <c r="N8" s="32" t="s">
        <v>20</v>
      </c>
      <c r="O8" s="17" t="s">
        <v>20</v>
      </c>
      <c r="P8" s="1"/>
    </row>
    <row r="9" spans="2:44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1"/>
    </row>
    <row r="10" spans="2:44" s="155" customFormat="1" ht="18" customHeight="1">
      <c r="B10" s="82" t="s">
        <v>51</v>
      </c>
      <c r="C10" s="83"/>
      <c r="D10" s="83"/>
      <c r="E10" s="83"/>
      <c r="F10" s="83"/>
      <c r="G10" s="91">
        <v>5.5212938741014321</v>
      </c>
      <c r="H10" s="83"/>
      <c r="I10" s="83"/>
      <c r="J10" s="105">
        <v>3.0115556473517421E-2</v>
      </c>
      <c r="K10" s="91"/>
      <c r="L10" s="93"/>
      <c r="M10" s="91">
        <f>+M11+M116</f>
        <v>24422.239329999997</v>
      </c>
      <c r="N10" s="92">
        <f>+M10/$M$10</f>
        <v>1</v>
      </c>
      <c r="O10" s="92">
        <f>M10/'סכום נכסי הקרן'!$C$42</f>
        <v>3.6408161814645477E-2</v>
      </c>
      <c r="P10" s="147"/>
      <c r="AR10" s="147"/>
    </row>
    <row r="11" spans="2:44" s="147" customFormat="1" ht="21.75" customHeight="1">
      <c r="B11" s="84" t="s">
        <v>49</v>
      </c>
      <c r="C11" s="85"/>
      <c r="D11" s="85"/>
      <c r="E11" s="85"/>
      <c r="F11" s="85"/>
      <c r="G11" s="94">
        <v>5.5844081856759544</v>
      </c>
      <c r="H11" s="85"/>
      <c r="I11" s="85"/>
      <c r="J11" s="106">
        <v>2.9448469008821983E-2</v>
      </c>
      <c r="K11" s="94"/>
      <c r="L11" s="96"/>
      <c r="M11" s="94">
        <f>+M12+M22+M111</f>
        <v>22722.324749999996</v>
      </c>
      <c r="N11" s="95">
        <f t="shared" ref="N11:N20" si="0">+M11/$M$10</f>
        <v>0.93039481117884859</v>
      </c>
      <c r="O11" s="95">
        <f>M11/'סכום נכסי הקרן'!$C$42</f>
        <v>3.3873964836906044E-2</v>
      </c>
    </row>
    <row r="12" spans="2:44" s="147" customFormat="1">
      <c r="B12" s="104" t="s">
        <v>46</v>
      </c>
      <c r="C12" s="85"/>
      <c r="D12" s="85"/>
      <c r="E12" s="85"/>
      <c r="F12" s="85"/>
      <c r="G12" s="85">
        <f>AVERAGEA(G13:G20)</f>
        <v>8.31</v>
      </c>
      <c r="H12" s="85"/>
      <c r="I12" s="85"/>
      <c r="J12" s="175">
        <f>AVERAGEA(J13:J20)</f>
        <v>2.5625000000000002E-2</v>
      </c>
      <c r="K12" s="94"/>
      <c r="L12" s="96"/>
      <c r="M12" s="94">
        <f>SUM(M13:M20)</f>
        <v>5440.8896199999999</v>
      </c>
      <c r="N12" s="95">
        <f t="shared" si="0"/>
        <v>0.22278422328440922</v>
      </c>
      <c r="O12" s="95">
        <f>M12/'סכום נכסי הקרן'!$C$42</f>
        <v>8.1111640510888802E-3</v>
      </c>
    </row>
    <row r="13" spans="2:44" s="147" customFormat="1">
      <c r="B13" s="90" t="s">
        <v>1841</v>
      </c>
      <c r="C13" s="100" t="s">
        <v>1786</v>
      </c>
      <c r="D13" s="87">
        <v>5025</v>
      </c>
      <c r="E13" s="87" t="s">
        <v>690</v>
      </c>
      <c r="F13" s="87"/>
      <c r="G13" s="176">
        <v>10.35</v>
      </c>
      <c r="H13" s="100" t="s">
        <v>150</v>
      </c>
      <c r="I13" s="172">
        <v>3.1E-2</v>
      </c>
      <c r="J13" s="172">
        <v>3.1E-2</v>
      </c>
      <c r="K13" s="97">
        <v>774979.92</v>
      </c>
      <c r="L13" s="99">
        <v>99.38</v>
      </c>
      <c r="M13" s="97">
        <v>770.17504000000008</v>
      </c>
      <c r="N13" s="98">
        <f t="shared" si="0"/>
        <v>3.1535807572482755E-2</v>
      </c>
      <c r="O13" s="98">
        <f>M13/'סכום נכסי הקרן'!$C$42</f>
        <v>1.1481607850544744E-3</v>
      </c>
    </row>
    <row r="14" spans="2:44" s="147" customFormat="1">
      <c r="B14" s="90" t="s">
        <v>1841</v>
      </c>
      <c r="C14" s="100" t="s">
        <v>1786</v>
      </c>
      <c r="D14" s="87">
        <v>5024</v>
      </c>
      <c r="E14" s="87" t="s">
        <v>690</v>
      </c>
      <c r="F14" s="87"/>
      <c r="G14" s="176">
        <v>7.7</v>
      </c>
      <c r="H14" s="100" t="s">
        <v>150</v>
      </c>
      <c r="I14" s="172">
        <v>3.9199999999999999E-2</v>
      </c>
      <c r="J14" s="172">
        <v>3.9199999999999999E-2</v>
      </c>
      <c r="K14" s="97">
        <v>657861.87</v>
      </c>
      <c r="L14" s="99">
        <v>102.99</v>
      </c>
      <c r="M14" s="97">
        <v>677.53193999999996</v>
      </c>
      <c r="N14" s="98">
        <f t="shared" si="0"/>
        <v>2.7742416690173351E-2</v>
      </c>
      <c r="O14" s="98">
        <f>M14/'סכום נכסי הקרן'!$C$42</f>
        <v>1.0100503959851528E-3</v>
      </c>
    </row>
    <row r="15" spans="2:44" s="147" customFormat="1">
      <c r="B15" s="90" t="s">
        <v>1841</v>
      </c>
      <c r="C15" s="100" t="s">
        <v>1786</v>
      </c>
      <c r="D15" s="87">
        <v>5023</v>
      </c>
      <c r="E15" s="87" t="s">
        <v>690</v>
      </c>
      <c r="F15" s="87"/>
      <c r="G15" s="176">
        <v>10.49</v>
      </c>
      <c r="H15" s="100" t="s">
        <v>150</v>
      </c>
      <c r="I15" s="172">
        <v>2.5700000000000001E-2</v>
      </c>
      <c r="J15" s="172">
        <v>2.5700000000000001E-2</v>
      </c>
      <c r="K15" s="97">
        <v>695518.86</v>
      </c>
      <c r="L15" s="99">
        <v>100.2</v>
      </c>
      <c r="M15" s="97">
        <v>696.90958000000001</v>
      </c>
      <c r="N15" s="98">
        <f t="shared" si="0"/>
        <v>2.8535859082501263E-2</v>
      </c>
      <c r="O15" s="98">
        <f>M15/'סכום נכסי הקרן'!$C$42</f>
        <v>1.0389381749956268E-3</v>
      </c>
    </row>
    <row r="16" spans="2:44" s="147" customFormat="1">
      <c r="B16" s="90" t="s">
        <v>1841</v>
      </c>
      <c r="C16" s="100" t="s">
        <v>1786</v>
      </c>
      <c r="D16" s="87">
        <v>5022</v>
      </c>
      <c r="E16" s="87" t="s">
        <v>690</v>
      </c>
      <c r="F16" s="87"/>
      <c r="G16" s="176">
        <v>8.85</v>
      </c>
      <c r="H16" s="100" t="s">
        <v>150</v>
      </c>
      <c r="I16" s="172">
        <v>2.8299999999999999E-2</v>
      </c>
      <c r="J16" s="172">
        <v>2.8299999999999999E-2</v>
      </c>
      <c r="K16" s="97">
        <v>537696.27</v>
      </c>
      <c r="L16" s="99">
        <v>99.85</v>
      </c>
      <c r="M16" s="97">
        <v>536.88958000000002</v>
      </c>
      <c r="N16" s="98">
        <f t="shared" si="0"/>
        <v>2.1983634372974598E-2</v>
      </c>
      <c r="O16" s="98">
        <f>M16/'סכום נכסי הקרן'!$C$42</f>
        <v>8.0038371752526153E-4</v>
      </c>
    </row>
    <row r="17" spans="2:15" s="147" customFormat="1">
      <c r="B17" s="90" t="s">
        <v>1841</v>
      </c>
      <c r="C17" s="100" t="s">
        <v>1786</v>
      </c>
      <c r="D17" s="87">
        <v>5209</v>
      </c>
      <c r="E17" s="87" t="s">
        <v>690</v>
      </c>
      <c r="F17" s="87"/>
      <c r="G17" s="99">
        <v>7.42</v>
      </c>
      <c r="H17" s="100" t="s">
        <v>150</v>
      </c>
      <c r="I17" s="177">
        <v>1.8499999999999999E-2</v>
      </c>
      <c r="J17" s="177">
        <v>1.8499999999999999E-2</v>
      </c>
      <c r="K17" s="97">
        <v>490465</v>
      </c>
      <c r="L17" s="178">
        <v>104.821659</v>
      </c>
      <c r="M17" s="97">
        <v>514.11355000000003</v>
      </c>
      <c r="N17" s="98">
        <f t="shared" si="0"/>
        <v>2.1051040531261559E-2</v>
      </c>
      <c r="O17" s="98">
        <f>M17/'סכום נכסי הקרן'!$C$42</f>
        <v>7.6642969002883128E-4</v>
      </c>
    </row>
    <row r="18" spans="2:15" s="147" customFormat="1">
      <c r="B18" s="90" t="s">
        <v>1841</v>
      </c>
      <c r="C18" s="100" t="s">
        <v>1786</v>
      </c>
      <c r="D18" s="87">
        <v>5210</v>
      </c>
      <c r="E18" s="87" t="s">
        <v>690</v>
      </c>
      <c r="F18" s="87"/>
      <c r="G18" s="99">
        <v>5</v>
      </c>
      <c r="H18" s="100" t="s">
        <v>150</v>
      </c>
      <c r="I18" s="177">
        <v>1.61E-2</v>
      </c>
      <c r="J18" s="177">
        <v>1.61E-2</v>
      </c>
      <c r="K18" s="97">
        <v>583193</v>
      </c>
      <c r="L18" s="178">
        <v>102.75722399999999</v>
      </c>
      <c r="M18" s="97">
        <v>599.27293999999995</v>
      </c>
      <c r="N18" s="98">
        <f t="shared" si="0"/>
        <v>2.453800128245652E-2</v>
      </c>
      <c r="O18" s="98">
        <f>M18/'סכום נכסי הקרן'!$C$42</f>
        <v>8.9338352129965523E-4</v>
      </c>
    </row>
    <row r="19" spans="2:15" s="147" customFormat="1">
      <c r="B19" s="90" t="s">
        <v>1841</v>
      </c>
      <c r="C19" s="100" t="s">
        <v>1786</v>
      </c>
      <c r="D19" s="87">
        <v>5211</v>
      </c>
      <c r="E19" s="87" t="s">
        <v>690</v>
      </c>
      <c r="F19" s="87"/>
      <c r="G19" s="99">
        <v>6.5</v>
      </c>
      <c r="H19" s="100" t="s">
        <v>150</v>
      </c>
      <c r="I19" s="177">
        <v>2.9100000000000001E-2</v>
      </c>
      <c r="J19" s="177">
        <v>2.9100000000000001E-2</v>
      </c>
      <c r="K19" s="97">
        <v>874248</v>
      </c>
      <c r="L19" s="178">
        <v>105.643804</v>
      </c>
      <c r="M19" s="97">
        <v>923.58884</v>
      </c>
      <c r="N19" s="98">
        <f t="shared" si="0"/>
        <v>3.7817532926453394E-2</v>
      </c>
      <c r="O19" s="98">
        <f>M19/'סכום נכסי הקרן'!$C$42</f>
        <v>1.3768668582169986E-3</v>
      </c>
    </row>
    <row r="20" spans="2:15" s="147" customFormat="1">
      <c r="B20" s="90" t="s">
        <v>1841</v>
      </c>
      <c r="C20" s="100" t="s">
        <v>1786</v>
      </c>
      <c r="D20" s="87">
        <v>5212</v>
      </c>
      <c r="E20" s="87" t="s">
        <v>690</v>
      </c>
      <c r="F20" s="87"/>
      <c r="G20" s="99">
        <v>10.17</v>
      </c>
      <c r="H20" s="100" t="s">
        <v>150</v>
      </c>
      <c r="I20" s="177">
        <v>1.7100000000000001E-2</v>
      </c>
      <c r="J20" s="177">
        <v>1.7100000000000001E-2</v>
      </c>
      <c r="K20" s="97">
        <v>788882</v>
      </c>
      <c r="L20" s="178">
        <v>91.573663999999994</v>
      </c>
      <c r="M20" s="97">
        <v>722.40814999999986</v>
      </c>
      <c r="N20" s="98">
        <f t="shared" si="0"/>
        <v>2.9579930826105778E-2</v>
      </c>
      <c r="O20" s="98">
        <f>M20/'סכום נכסי הקרן'!$C$42</f>
        <v>1.0769509079828791E-3</v>
      </c>
    </row>
    <row r="21" spans="2:15" s="147" customFormat="1">
      <c r="B21" s="86"/>
      <c r="C21" s="87"/>
      <c r="D21" s="87"/>
      <c r="E21" s="87"/>
      <c r="F21" s="87"/>
      <c r="G21" s="87"/>
      <c r="H21" s="87"/>
      <c r="I21" s="87"/>
      <c r="J21" s="87"/>
      <c r="K21" s="97"/>
      <c r="L21" s="99"/>
      <c r="M21" s="87"/>
      <c r="N21" s="98"/>
      <c r="O21" s="87"/>
    </row>
    <row r="22" spans="2:15" s="147" customFormat="1">
      <c r="B22" s="104" t="s">
        <v>48</v>
      </c>
      <c r="C22" s="85"/>
      <c r="D22" s="85"/>
      <c r="E22" s="85"/>
      <c r="F22" s="85"/>
      <c r="G22" s="94">
        <v>5.7518020171961384</v>
      </c>
      <c r="H22" s="85"/>
      <c r="I22" s="85"/>
      <c r="J22" s="106">
        <v>2.9598430590359878E-2</v>
      </c>
      <c r="K22" s="94"/>
      <c r="L22" s="96"/>
      <c r="M22" s="94">
        <v>16596.461489999994</v>
      </c>
      <c r="N22" s="95">
        <f t="shared" ref="N22:N85" si="1">+M22/$M$10</f>
        <v>0.67956346122663258</v>
      </c>
      <c r="O22" s="95">
        <f>M22/'סכום נכסי הקרן'!$C$42</f>
        <v>2.4741656459659797E-2</v>
      </c>
    </row>
    <row r="23" spans="2:15" s="147" customFormat="1">
      <c r="B23" s="90" t="s">
        <v>1842</v>
      </c>
      <c r="C23" s="100" t="s">
        <v>1785</v>
      </c>
      <c r="D23" s="87">
        <v>90148620</v>
      </c>
      <c r="E23" s="87" t="s">
        <v>358</v>
      </c>
      <c r="F23" s="87" t="s">
        <v>148</v>
      </c>
      <c r="G23" s="97">
        <v>10.889999999999999</v>
      </c>
      <c r="H23" s="100" t="s">
        <v>150</v>
      </c>
      <c r="I23" s="101">
        <v>3.1699999999999999E-2</v>
      </c>
      <c r="J23" s="101">
        <v>2.4999999999999994E-2</v>
      </c>
      <c r="K23" s="97">
        <v>73448.209999999992</v>
      </c>
      <c r="L23" s="99">
        <v>107.75</v>
      </c>
      <c r="M23" s="97">
        <v>79.140439999999998</v>
      </c>
      <c r="N23" s="98">
        <f t="shared" si="1"/>
        <v>3.2405071021798068E-3</v>
      </c>
      <c r="O23" s="98">
        <f>M23/'סכום נכסי הקרן'!$C$42</f>
        <v>1.1798090693767031E-4</v>
      </c>
    </row>
    <row r="24" spans="2:15" s="147" customFormat="1">
      <c r="B24" s="90" t="s">
        <v>1842</v>
      </c>
      <c r="C24" s="100" t="s">
        <v>1785</v>
      </c>
      <c r="D24" s="87">
        <v>90148621</v>
      </c>
      <c r="E24" s="87" t="s">
        <v>358</v>
      </c>
      <c r="F24" s="87" t="s">
        <v>148</v>
      </c>
      <c r="G24" s="97">
        <v>10.889999999999999</v>
      </c>
      <c r="H24" s="100" t="s">
        <v>150</v>
      </c>
      <c r="I24" s="101">
        <v>3.1899999999999998E-2</v>
      </c>
      <c r="J24" s="101">
        <v>2.4999999999999994E-2</v>
      </c>
      <c r="K24" s="97">
        <v>102827.5</v>
      </c>
      <c r="L24" s="99">
        <v>108.04</v>
      </c>
      <c r="M24" s="97">
        <v>111.09482000000001</v>
      </c>
      <c r="N24" s="98">
        <f t="shared" si="1"/>
        <v>4.5489202893664394E-3</v>
      </c>
      <c r="O24" s="98">
        <f>M24/'סכום נכסי הקרן'!$C$42</f>
        <v>1.6561782597717724E-4</v>
      </c>
    </row>
    <row r="25" spans="2:15" s="147" customFormat="1">
      <c r="B25" s="90" t="s">
        <v>1842</v>
      </c>
      <c r="C25" s="100" t="s">
        <v>1785</v>
      </c>
      <c r="D25" s="87">
        <v>90148622</v>
      </c>
      <c r="E25" s="87" t="s">
        <v>358</v>
      </c>
      <c r="F25" s="87" t="s">
        <v>148</v>
      </c>
      <c r="G25" s="97">
        <v>11.010000000000002</v>
      </c>
      <c r="H25" s="100" t="s">
        <v>150</v>
      </c>
      <c r="I25" s="101">
        <v>2.7400000000000001E-2</v>
      </c>
      <c r="J25" s="101">
        <v>2.7100000000000003E-2</v>
      </c>
      <c r="K25" s="97">
        <v>102827.5</v>
      </c>
      <c r="L25" s="99">
        <v>101.31</v>
      </c>
      <c r="M25" s="97">
        <v>104.17453999999999</v>
      </c>
      <c r="N25" s="98">
        <f t="shared" si="1"/>
        <v>4.2655605242568071E-3</v>
      </c>
      <c r="O25" s="98">
        <f>M25/'סכום נכסי הקרן'!$C$42</f>
        <v>1.5530121779730582E-4</v>
      </c>
    </row>
    <row r="26" spans="2:15" s="147" customFormat="1">
      <c r="B26" s="90" t="s">
        <v>1843</v>
      </c>
      <c r="C26" s="100" t="s">
        <v>1785</v>
      </c>
      <c r="D26" s="87">
        <v>90150400</v>
      </c>
      <c r="E26" s="87" t="s">
        <v>358</v>
      </c>
      <c r="F26" s="87" t="s">
        <v>146</v>
      </c>
      <c r="G26" s="97">
        <v>5.18</v>
      </c>
      <c r="H26" s="100" t="s">
        <v>149</v>
      </c>
      <c r="I26" s="101">
        <v>9.8519999999999996E-2</v>
      </c>
      <c r="J26" s="101">
        <v>3.2599999999999997E-2</v>
      </c>
      <c r="K26" s="97">
        <v>172282.56</v>
      </c>
      <c r="L26" s="99">
        <v>139.88999999999999</v>
      </c>
      <c r="M26" s="97">
        <v>905.70084999999995</v>
      </c>
      <c r="N26" s="98">
        <f t="shared" si="1"/>
        <v>3.7085086169287004E-2</v>
      </c>
      <c r="O26" s="98">
        <f>M26/'סכום נכסי הקרן'!$C$42</f>
        <v>1.3501998181614722E-3</v>
      </c>
    </row>
    <row r="27" spans="2:15" s="147" customFormat="1">
      <c r="B27" s="90" t="s">
        <v>1844</v>
      </c>
      <c r="C27" s="100" t="s">
        <v>1785</v>
      </c>
      <c r="D27" s="87">
        <v>90150520</v>
      </c>
      <c r="E27" s="87" t="s">
        <v>358</v>
      </c>
      <c r="F27" s="87" t="s">
        <v>146</v>
      </c>
      <c r="G27" s="97">
        <v>5.44</v>
      </c>
      <c r="H27" s="100" t="s">
        <v>150</v>
      </c>
      <c r="I27" s="101">
        <v>3.8450999999999999E-2</v>
      </c>
      <c r="J27" s="101">
        <v>1.4499999999999999E-2</v>
      </c>
      <c r="K27" s="97">
        <v>495680.26</v>
      </c>
      <c r="L27" s="99">
        <v>145.41999999999999</v>
      </c>
      <c r="M27" s="97">
        <v>720.81849999999997</v>
      </c>
      <c r="N27" s="98">
        <f t="shared" si="1"/>
        <v>2.9514840562329388E-2</v>
      </c>
      <c r="O27" s="98">
        <f>M27/'סכום נכסי הקרן'!$C$42</f>
        <v>1.0745810911267503E-3</v>
      </c>
    </row>
    <row r="28" spans="2:15" s="147" customFormat="1">
      <c r="B28" s="90" t="s">
        <v>1845</v>
      </c>
      <c r="C28" s="100" t="s">
        <v>1785</v>
      </c>
      <c r="D28" s="87">
        <v>92321020</v>
      </c>
      <c r="E28" s="87" t="s">
        <v>358</v>
      </c>
      <c r="F28" s="87" t="s">
        <v>148</v>
      </c>
      <c r="G28" s="97">
        <v>1.6800000000000002</v>
      </c>
      <c r="H28" s="100" t="s">
        <v>149</v>
      </c>
      <c r="I28" s="101">
        <v>3.8961000000000003E-2</v>
      </c>
      <c r="J28" s="101">
        <v>2.6399999999999996E-2</v>
      </c>
      <c r="K28" s="97">
        <v>69234.33</v>
      </c>
      <c r="L28" s="99">
        <v>103.61</v>
      </c>
      <c r="M28" s="97">
        <v>269.57516999999996</v>
      </c>
      <c r="N28" s="98">
        <f t="shared" si="1"/>
        <v>1.1038102049424146E-2</v>
      </c>
      <c r="O28" s="98">
        <f>M28/'סכום נכסי הקרן'!$C$42</f>
        <v>4.0187700554200422E-4</v>
      </c>
    </row>
    <row r="29" spans="2:15" s="147" customFormat="1">
      <c r="B29" s="90" t="s">
        <v>1846</v>
      </c>
      <c r="C29" s="100" t="s">
        <v>1786</v>
      </c>
      <c r="D29" s="87">
        <v>14811160</v>
      </c>
      <c r="E29" s="87" t="s">
        <v>358</v>
      </c>
      <c r="F29" s="87" t="s">
        <v>147</v>
      </c>
      <c r="G29" s="97">
        <v>8.1999999999999993</v>
      </c>
      <c r="H29" s="100" t="s">
        <v>150</v>
      </c>
      <c r="I29" s="101">
        <v>4.2030000000000005E-2</v>
      </c>
      <c r="J29" s="101">
        <v>2.8399999999999998E-2</v>
      </c>
      <c r="K29" s="97">
        <v>41011.519999999997</v>
      </c>
      <c r="L29" s="99">
        <v>112.72</v>
      </c>
      <c r="M29" s="97">
        <v>46.228180000000002</v>
      </c>
      <c r="N29" s="98">
        <f t="shared" si="1"/>
        <v>1.8928722864169887E-3</v>
      </c>
      <c r="O29" s="98">
        <f>M29/'סכום נכסי הקרן'!$C$42</f>
        <v>6.8916000498327686E-5</v>
      </c>
    </row>
    <row r="30" spans="2:15" s="147" customFormat="1">
      <c r="B30" s="90" t="s">
        <v>1847</v>
      </c>
      <c r="C30" s="100" t="s">
        <v>1786</v>
      </c>
      <c r="D30" s="87">
        <v>14760843</v>
      </c>
      <c r="E30" s="87" t="s">
        <v>358</v>
      </c>
      <c r="F30" s="87" t="s">
        <v>147</v>
      </c>
      <c r="G30" s="97">
        <v>6.35</v>
      </c>
      <c r="H30" s="100" t="s">
        <v>150</v>
      </c>
      <c r="I30" s="101">
        <v>4.4999999999999998E-2</v>
      </c>
      <c r="J30" s="101">
        <v>1.3800000000000002E-2</v>
      </c>
      <c r="K30" s="97">
        <v>552738.44000000006</v>
      </c>
      <c r="L30" s="99">
        <v>124.83</v>
      </c>
      <c r="M30" s="97">
        <v>689.98338000000001</v>
      </c>
      <c r="N30" s="98">
        <f t="shared" si="1"/>
        <v>2.8252256915377631E-2</v>
      </c>
      <c r="O30" s="98">
        <f>M30/'סכום נכסי הקרן'!$C$42</f>
        <v>1.0286127414040056E-3</v>
      </c>
    </row>
    <row r="31" spans="2:15" s="147" customFormat="1">
      <c r="B31" s="90" t="s">
        <v>1848</v>
      </c>
      <c r="C31" s="100" t="s">
        <v>1786</v>
      </c>
      <c r="D31" s="87">
        <v>2963</v>
      </c>
      <c r="E31" s="87" t="s">
        <v>406</v>
      </c>
      <c r="F31" s="87" t="s">
        <v>147</v>
      </c>
      <c r="G31" s="97">
        <v>5.7000000000000011</v>
      </c>
      <c r="H31" s="100" t="s">
        <v>150</v>
      </c>
      <c r="I31" s="101">
        <v>0.05</v>
      </c>
      <c r="J31" s="101">
        <v>2.0899999999999998E-2</v>
      </c>
      <c r="K31" s="97">
        <v>163230.49</v>
      </c>
      <c r="L31" s="99">
        <v>118.88</v>
      </c>
      <c r="M31" s="97">
        <v>194.04839999999999</v>
      </c>
      <c r="N31" s="98">
        <f t="shared" si="1"/>
        <v>7.9455613131115769E-3</v>
      </c>
      <c r="O31" s="98">
        <f>M31/'סכום נכסי הקרן'!$C$42</f>
        <v>2.8928328199595332E-4</v>
      </c>
    </row>
    <row r="32" spans="2:15" s="147" customFormat="1">
      <c r="B32" s="90" t="s">
        <v>1848</v>
      </c>
      <c r="C32" s="100" t="s">
        <v>1786</v>
      </c>
      <c r="D32" s="87">
        <v>2968</v>
      </c>
      <c r="E32" s="87" t="s">
        <v>406</v>
      </c>
      <c r="F32" s="87" t="s">
        <v>147</v>
      </c>
      <c r="G32" s="97">
        <v>5.7000000000000011</v>
      </c>
      <c r="H32" s="100" t="s">
        <v>150</v>
      </c>
      <c r="I32" s="101">
        <v>0.05</v>
      </c>
      <c r="J32" s="101">
        <v>2.0900000000000009E-2</v>
      </c>
      <c r="K32" s="97">
        <v>52498.18</v>
      </c>
      <c r="L32" s="99">
        <v>118.88</v>
      </c>
      <c r="M32" s="97">
        <v>62.409829999999985</v>
      </c>
      <c r="N32" s="98">
        <f t="shared" si="1"/>
        <v>2.5554507576762819E-3</v>
      </c>
      <c r="O32" s="98">
        <f>M32/'סכום נכסי הקרן'!$C$42</f>
        <v>9.3039264694836458E-5</v>
      </c>
    </row>
    <row r="33" spans="2:15" s="147" customFormat="1">
      <c r="B33" s="90" t="s">
        <v>1848</v>
      </c>
      <c r="C33" s="100" t="s">
        <v>1786</v>
      </c>
      <c r="D33" s="87">
        <v>4605</v>
      </c>
      <c r="E33" s="87" t="s">
        <v>406</v>
      </c>
      <c r="F33" s="87" t="s">
        <v>147</v>
      </c>
      <c r="G33" s="97">
        <v>7.37</v>
      </c>
      <c r="H33" s="100" t="s">
        <v>150</v>
      </c>
      <c r="I33" s="101">
        <v>0.05</v>
      </c>
      <c r="J33" s="101">
        <v>3.4599999999999992E-2</v>
      </c>
      <c r="K33" s="97">
        <v>148961.27000000002</v>
      </c>
      <c r="L33" s="99">
        <v>113.04</v>
      </c>
      <c r="M33" s="97">
        <v>168.38582</v>
      </c>
      <c r="N33" s="98">
        <f t="shared" si="1"/>
        <v>6.894773969115797E-3</v>
      </c>
      <c r="O33" s="98">
        <f>M33/'סכום נכסי הקרן'!$C$42</f>
        <v>2.5102604634297341E-4</v>
      </c>
    </row>
    <row r="34" spans="2:15" s="147" customFormat="1">
      <c r="B34" s="90" t="s">
        <v>1848</v>
      </c>
      <c r="C34" s="100" t="s">
        <v>1786</v>
      </c>
      <c r="D34" s="87">
        <v>4606</v>
      </c>
      <c r="E34" s="87" t="s">
        <v>406</v>
      </c>
      <c r="F34" s="87" t="s">
        <v>147</v>
      </c>
      <c r="G34" s="97">
        <v>8.6199999999999992</v>
      </c>
      <c r="H34" s="100" t="s">
        <v>150</v>
      </c>
      <c r="I34" s="101">
        <v>4.0999999999999995E-2</v>
      </c>
      <c r="J34" s="101">
        <v>2.92E-2</v>
      </c>
      <c r="K34" s="97">
        <v>373775.67</v>
      </c>
      <c r="L34" s="99">
        <v>111.55</v>
      </c>
      <c r="M34" s="97">
        <v>416.94675999999998</v>
      </c>
      <c r="N34" s="98">
        <f t="shared" si="1"/>
        <v>1.7072421343763813E-2</v>
      </c>
      <c r="O34" s="98">
        <f>M34/'סכום נכסי הקרן'!$C$42</f>
        <v>6.2157547885156005E-4</v>
      </c>
    </row>
    <row r="35" spans="2:15" s="147" customFormat="1">
      <c r="B35" s="90" t="s">
        <v>1848</v>
      </c>
      <c r="C35" s="100" t="s">
        <v>1786</v>
      </c>
      <c r="D35" s="87">
        <v>5150</v>
      </c>
      <c r="E35" s="87" t="s">
        <v>406</v>
      </c>
      <c r="F35" s="87" t="s">
        <v>147</v>
      </c>
      <c r="G35" s="97">
        <v>9.49</v>
      </c>
      <c r="H35" s="100" t="s">
        <v>150</v>
      </c>
      <c r="I35" s="101">
        <v>4.0999999999999995E-2</v>
      </c>
      <c r="J35" s="101">
        <v>4.2599999999999999E-2</v>
      </c>
      <c r="K35" s="97">
        <v>107091.07</v>
      </c>
      <c r="L35" s="99">
        <v>99.06</v>
      </c>
      <c r="M35" s="97">
        <v>106.08442000000001</v>
      </c>
      <c r="N35" s="98">
        <f t="shared" si="1"/>
        <v>4.3437630172466265E-3</v>
      </c>
      <c r="O35" s="98">
        <f>M35/'סכום נכסי הקרן'!$C$42</f>
        <v>1.5814842681638783E-4</v>
      </c>
    </row>
    <row r="36" spans="2:15" s="147" customFormat="1">
      <c r="B36" s="90" t="s">
        <v>1849</v>
      </c>
      <c r="C36" s="100" t="s">
        <v>1785</v>
      </c>
      <c r="D36" s="87">
        <v>90145563</v>
      </c>
      <c r="E36" s="87" t="s">
        <v>406</v>
      </c>
      <c r="F36" s="87" t="s">
        <v>147</v>
      </c>
      <c r="G36" s="97">
        <v>6.8600000000000012</v>
      </c>
      <c r="H36" s="100" t="s">
        <v>150</v>
      </c>
      <c r="I36" s="101">
        <v>2.4799999999999999E-2</v>
      </c>
      <c r="J36" s="101">
        <v>2.4100000000000007E-2</v>
      </c>
      <c r="K36" s="97">
        <v>2364182.58</v>
      </c>
      <c r="L36" s="99">
        <v>101.02</v>
      </c>
      <c r="M36" s="97">
        <v>2388.2972699999996</v>
      </c>
      <c r="N36" s="98">
        <f t="shared" si="1"/>
        <v>9.7791903425753543E-2</v>
      </c>
      <c r="O36" s="98">
        <f>M36/'סכום נכסי הקרן'!$C$42</f>
        <v>3.5604234440870185E-3</v>
      </c>
    </row>
    <row r="37" spans="2:15" s="147" customFormat="1">
      <c r="B37" s="90" t="s">
        <v>1850</v>
      </c>
      <c r="C37" s="100" t="s">
        <v>1785</v>
      </c>
      <c r="D37" s="87">
        <v>422332</v>
      </c>
      <c r="E37" s="87" t="s">
        <v>406</v>
      </c>
      <c r="F37" s="87" t="s">
        <v>147</v>
      </c>
      <c r="G37" s="97">
        <v>0.24000000000000002</v>
      </c>
      <c r="H37" s="100" t="s">
        <v>150</v>
      </c>
      <c r="I37" s="101">
        <v>0.02</v>
      </c>
      <c r="J37" s="101">
        <v>1.77E-2</v>
      </c>
      <c r="K37" s="97">
        <v>183872.09999999998</v>
      </c>
      <c r="L37" s="99">
        <v>100.07</v>
      </c>
      <c r="M37" s="97">
        <v>184.00082999999998</v>
      </c>
      <c r="N37" s="98">
        <f t="shared" si="1"/>
        <v>7.5341506367917494E-3</v>
      </c>
      <c r="O37" s="98">
        <f>M37/'סכום נכסי הקרן'!$C$42</f>
        <v>2.7430457552022827E-4</v>
      </c>
    </row>
    <row r="38" spans="2:15" s="147" customFormat="1">
      <c r="B38" s="90" t="s">
        <v>1850</v>
      </c>
      <c r="C38" s="100" t="s">
        <v>1785</v>
      </c>
      <c r="D38" s="87">
        <v>439560</v>
      </c>
      <c r="E38" s="87" t="s">
        <v>406</v>
      </c>
      <c r="F38" s="87" t="s">
        <v>147</v>
      </c>
      <c r="G38" s="97">
        <v>0.24</v>
      </c>
      <c r="H38" s="100" t="s">
        <v>150</v>
      </c>
      <c r="I38" s="101">
        <v>0.02</v>
      </c>
      <c r="J38" s="101">
        <v>2.1799999999999996E-2</v>
      </c>
      <c r="K38" s="97">
        <v>193642.04</v>
      </c>
      <c r="L38" s="99">
        <v>99.97</v>
      </c>
      <c r="M38" s="97">
        <v>193.58395000000002</v>
      </c>
      <c r="N38" s="98">
        <f t="shared" si="1"/>
        <v>7.9265438105097803E-3</v>
      </c>
      <c r="O38" s="98">
        <f>M38/'סכום נכסי הקרן'!$C$42</f>
        <v>2.8859088968391668E-4</v>
      </c>
    </row>
    <row r="39" spans="2:15" s="147" customFormat="1">
      <c r="B39" s="90" t="s">
        <v>1851</v>
      </c>
      <c r="C39" s="100" t="s">
        <v>1786</v>
      </c>
      <c r="D39" s="87">
        <v>414968</v>
      </c>
      <c r="E39" s="87" t="s">
        <v>406</v>
      </c>
      <c r="F39" s="87" t="s">
        <v>147</v>
      </c>
      <c r="G39" s="97">
        <v>7.34</v>
      </c>
      <c r="H39" s="100" t="s">
        <v>150</v>
      </c>
      <c r="I39" s="101">
        <v>2.5399999999999999E-2</v>
      </c>
      <c r="J39" s="101">
        <v>1.9699999999999999E-2</v>
      </c>
      <c r="K39" s="97">
        <v>429388.13</v>
      </c>
      <c r="L39" s="99">
        <v>104.66</v>
      </c>
      <c r="M39" s="97">
        <v>449.39762000000002</v>
      </c>
      <c r="N39" s="98">
        <f t="shared" si="1"/>
        <v>1.8401163543097589E-2</v>
      </c>
      <c r="O39" s="98">
        <f>M39/'סכום נכסי הקרן'!$C$42</f>
        <v>6.6995253985485215E-4</v>
      </c>
    </row>
    <row r="40" spans="2:15" s="147" customFormat="1">
      <c r="B40" s="90" t="s">
        <v>1852</v>
      </c>
      <c r="C40" s="100" t="s">
        <v>1785</v>
      </c>
      <c r="D40" s="87">
        <v>90145980</v>
      </c>
      <c r="E40" s="87" t="s">
        <v>406</v>
      </c>
      <c r="F40" s="87" t="s">
        <v>148</v>
      </c>
      <c r="G40" s="97">
        <v>6.24</v>
      </c>
      <c r="H40" s="100" t="s">
        <v>150</v>
      </c>
      <c r="I40" s="101">
        <v>2.3599999999999999E-2</v>
      </c>
      <c r="J40" s="101">
        <v>1.8100000000000002E-2</v>
      </c>
      <c r="K40" s="97">
        <v>859047.98</v>
      </c>
      <c r="L40" s="99">
        <v>104.08</v>
      </c>
      <c r="M40" s="97">
        <v>894.09718999999996</v>
      </c>
      <c r="N40" s="98">
        <f t="shared" si="1"/>
        <v>3.6609959386553932E-2</v>
      </c>
      <c r="O40" s="98">
        <f>M40/'סכום נכסי הקרן'!$C$42</f>
        <v>1.3329013253732546E-3</v>
      </c>
    </row>
    <row r="41" spans="2:15" s="147" customFormat="1">
      <c r="B41" s="90" t="s">
        <v>1853</v>
      </c>
      <c r="C41" s="100" t="s">
        <v>1786</v>
      </c>
      <c r="D41" s="87">
        <v>4176</v>
      </c>
      <c r="E41" s="87" t="s">
        <v>406</v>
      </c>
      <c r="F41" s="87" t="s">
        <v>147</v>
      </c>
      <c r="G41" s="97">
        <v>1.5899999999999999</v>
      </c>
      <c r="H41" s="100" t="s">
        <v>150</v>
      </c>
      <c r="I41" s="101">
        <v>1E-3</v>
      </c>
      <c r="J41" s="101">
        <v>2.3299999999999998E-2</v>
      </c>
      <c r="K41" s="97">
        <v>38147.07</v>
      </c>
      <c r="L41" s="99">
        <v>102.79</v>
      </c>
      <c r="M41" s="97">
        <v>39.211370000000002</v>
      </c>
      <c r="N41" s="98">
        <f t="shared" si="1"/>
        <v>1.6055599763054164E-3</v>
      </c>
      <c r="O41" s="98">
        <f>M41/'סכום נכסי הקרן'!$C$42</f>
        <v>5.845548742044596E-5</v>
      </c>
    </row>
    <row r="42" spans="2:15" s="147" customFormat="1">
      <c r="B42" s="90" t="s">
        <v>1853</v>
      </c>
      <c r="C42" s="100" t="s">
        <v>1786</v>
      </c>
      <c r="D42" s="87">
        <v>439284</v>
      </c>
      <c r="E42" s="87" t="s">
        <v>406</v>
      </c>
      <c r="F42" s="87" t="s">
        <v>147</v>
      </c>
      <c r="G42" s="97">
        <v>1.6</v>
      </c>
      <c r="H42" s="100" t="s">
        <v>150</v>
      </c>
      <c r="I42" s="101">
        <v>1E-3</v>
      </c>
      <c r="J42" s="101">
        <v>3.8699999999999998E-2</v>
      </c>
      <c r="K42" s="97">
        <v>53611.199999999997</v>
      </c>
      <c r="L42" s="99">
        <v>99.97</v>
      </c>
      <c r="M42" s="97">
        <v>53.595120000000001</v>
      </c>
      <c r="N42" s="98">
        <f t="shared" si="1"/>
        <v>2.1945211196978311E-3</v>
      </c>
      <c r="O42" s="98">
        <f>M42/'סכום נכסי הקרן'!$C$42</f>
        <v>7.9898480031615613E-5</v>
      </c>
    </row>
    <row r="43" spans="2:15" s="147" customFormat="1">
      <c r="B43" s="90" t="s">
        <v>1854</v>
      </c>
      <c r="C43" s="100" t="s">
        <v>1786</v>
      </c>
      <c r="D43" s="87">
        <v>4260</v>
      </c>
      <c r="E43" s="87" t="s">
        <v>406</v>
      </c>
      <c r="F43" s="87" t="s">
        <v>147</v>
      </c>
      <c r="G43" s="97">
        <v>1.5900000000000003</v>
      </c>
      <c r="H43" s="100" t="s">
        <v>150</v>
      </c>
      <c r="I43" s="101">
        <v>1E-3</v>
      </c>
      <c r="J43" s="101">
        <v>2.3300000000000001E-2</v>
      </c>
      <c r="K43" s="97">
        <v>71638.06</v>
      </c>
      <c r="L43" s="99">
        <v>102.79</v>
      </c>
      <c r="M43" s="97">
        <v>73.636769999999999</v>
      </c>
      <c r="N43" s="98">
        <f t="shared" si="1"/>
        <v>3.015152255491389E-3</v>
      </c>
      <c r="O43" s="98">
        <f>M43/'סכום נכסי הקרן'!$C$42</f>
        <v>1.0977615121372377E-4</v>
      </c>
    </row>
    <row r="44" spans="2:15" s="147" customFormat="1">
      <c r="B44" s="90" t="s">
        <v>1854</v>
      </c>
      <c r="C44" s="100" t="s">
        <v>1786</v>
      </c>
      <c r="D44" s="87">
        <v>4280</v>
      </c>
      <c r="E44" s="87" t="s">
        <v>406</v>
      </c>
      <c r="F44" s="87" t="s">
        <v>147</v>
      </c>
      <c r="G44" s="97">
        <v>1.59</v>
      </c>
      <c r="H44" s="100" t="s">
        <v>150</v>
      </c>
      <c r="I44" s="101">
        <v>1E-3</v>
      </c>
      <c r="J44" s="101">
        <v>2.3300000000000005E-2</v>
      </c>
      <c r="K44" s="97">
        <v>74499.12</v>
      </c>
      <c r="L44" s="99">
        <v>102.79</v>
      </c>
      <c r="M44" s="97">
        <v>76.577649999999991</v>
      </c>
      <c r="N44" s="98">
        <f t="shared" si="1"/>
        <v>3.1355703695005923E-3</v>
      </c>
      <c r="O44" s="98">
        <f>M44/'סכום נכסי הקרן'!$C$42</f>
        <v>1.1416035339398528E-4</v>
      </c>
    </row>
    <row r="45" spans="2:15" s="147" customFormat="1">
      <c r="B45" s="90" t="s">
        <v>1854</v>
      </c>
      <c r="C45" s="100" t="s">
        <v>1786</v>
      </c>
      <c r="D45" s="87">
        <v>4344</v>
      </c>
      <c r="E45" s="87" t="s">
        <v>406</v>
      </c>
      <c r="F45" s="87" t="s">
        <v>147</v>
      </c>
      <c r="G45" s="97">
        <v>1.59</v>
      </c>
      <c r="H45" s="100" t="s">
        <v>150</v>
      </c>
      <c r="I45" s="101">
        <v>1E-3</v>
      </c>
      <c r="J45" s="101">
        <v>2.3299999999999998E-2</v>
      </c>
      <c r="K45" s="97">
        <v>58542.78</v>
      </c>
      <c r="L45" s="99">
        <v>102.79</v>
      </c>
      <c r="M45" s="97">
        <v>60.176120000000004</v>
      </c>
      <c r="N45" s="98">
        <f t="shared" si="1"/>
        <v>2.4639886288429069E-3</v>
      </c>
      <c r="O45" s="98">
        <f>M45/'סכום נכסי הקרן'!$C$42</f>
        <v>8.9709296708358991E-5</v>
      </c>
    </row>
    <row r="46" spans="2:15" s="147" customFormat="1">
      <c r="B46" s="90" t="s">
        <v>1854</v>
      </c>
      <c r="C46" s="100" t="s">
        <v>1786</v>
      </c>
      <c r="D46" s="87">
        <v>4452</v>
      </c>
      <c r="E46" s="87" t="s">
        <v>406</v>
      </c>
      <c r="F46" s="87" t="s">
        <v>147</v>
      </c>
      <c r="G46" s="97">
        <v>1.5899999999999996</v>
      </c>
      <c r="H46" s="100" t="s">
        <v>150</v>
      </c>
      <c r="I46" s="101">
        <v>1E-3</v>
      </c>
      <c r="J46" s="101">
        <v>2.3599999999999999E-2</v>
      </c>
      <c r="K46" s="97">
        <v>23166.639999999999</v>
      </c>
      <c r="L46" s="99">
        <v>102.75</v>
      </c>
      <c r="M46" s="97">
        <v>23.803730000000002</v>
      </c>
      <c r="N46" s="98">
        <f t="shared" si="1"/>
        <v>9.7467433998813424E-4</v>
      </c>
      <c r="O46" s="98">
        <f>M46/'סכום נכסי הקרן'!$C$42</f>
        <v>3.5486101086870772E-5</v>
      </c>
    </row>
    <row r="47" spans="2:15" s="147" customFormat="1">
      <c r="B47" s="90" t="s">
        <v>1854</v>
      </c>
      <c r="C47" s="100" t="s">
        <v>1786</v>
      </c>
      <c r="D47" s="87">
        <v>4464</v>
      </c>
      <c r="E47" s="87" t="s">
        <v>406</v>
      </c>
      <c r="F47" s="87" t="s">
        <v>147</v>
      </c>
      <c r="G47" s="97">
        <v>1.5899999999999999</v>
      </c>
      <c r="H47" s="100" t="s">
        <v>150</v>
      </c>
      <c r="I47" s="101">
        <v>1E-3</v>
      </c>
      <c r="J47" s="101">
        <v>2.3299999999999998E-2</v>
      </c>
      <c r="K47" s="97">
        <v>36241.11</v>
      </c>
      <c r="L47" s="99">
        <v>102.79</v>
      </c>
      <c r="M47" s="97">
        <v>37.252240000000008</v>
      </c>
      <c r="N47" s="98">
        <f t="shared" si="1"/>
        <v>1.5253408787227708E-3</v>
      </c>
      <c r="O47" s="98">
        <f>M47/'סכום נכסי הקרן'!$C$42</f>
        <v>5.5534857535032161E-5</v>
      </c>
    </row>
    <row r="48" spans="2:15" s="147" customFormat="1">
      <c r="B48" s="90" t="s">
        <v>1854</v>
      </c>
      <c r="C48" s="100" t="s">
        <v>1786</v>
      </c>
      <c r="D48" s="87">
        <v>4495</v>
      </c>
      <c r="E48" s="87" t="s">
        <v>406</v>
      </c>
      <c r="F48" s="87" t="s">
        <v>147</v>
      </c>
      <c r="G48" s="97">
        <v>1.59</v>
      </c>
      <c r="H48" s="100" t="s">
        <v>150</v>
      </c>
      <c r="I48" s="101">
        <v>1E-3</v>
      </c>
      <c r="J48" s="101">
        <v>2.3299999999999998E-2</v>
      </c>
      <c r="K48" s="97">
        <v>16392.34</v>
      </c>
      <c r="L48" s="99">
        <v>102.79</v>
      </c>
      <c r="M48" s="97">
        <v>16.849679999999999</v>
      </c>
      <c r="N48" s="98">
        <f t="shared" si="1"/>
        <v>6.8993181879525877E-4</v>
      </c>
      <c r="O48" s="98">
        <f>M48/'סכום נכסי הקרן'!$C$42</f>
        <v>2.5119149299770444E-5</v>
      </c>
    </row>
    <row r="49" spans="2:15" s="147" customFormat="1">
      <c r="B49" s="90" t="s">
        <v>1854</v>
      </c>
      <c r="C49" s="100" t="s">
        <v>1786</v>
      </c>
      <c r="D49" s="87">
        <v>4680</v>
      </c>
      <c r="E49" s="87" t="s">
        <v>406</v>
      </c>
      <c r="F49" s="87" t="s">
        <v>147</v>
      </c>
      <c r="G49" s="97">
        <v>1.5899999999999999</v>
      </c>
      <c r="H49" s="100" t="s">
        <v>150</v>
      </c>
      <c r="I49" s="101">
        <v>1E-3</v>
      </c>
      <c r="J49" s="101">
        <v>2.6799999999999997E-2</v>
      </c>
      <c r="K49" s="97">
        <v>6992.46</v>
      </c>
      <c r="L49" s="99">
        <v>102.23</v>
      </c>
      <c r="M49" s="97">
        <v>7.14839</v>
      </c>
      <c r="N49" s="98">
        <f t="shared" si="1"/>
        <v>2.9270002244302797E-4</v>
      </c>
      <c r="O49" s="98">
        <f>M49/'סכום נכסי הקרן'!$C$42</f>
        <v>1.0656669780256127E-5</v>
      </c>
    </row>
    <row r="50" spans="2:15" s="147" customFormat="1">
      <c r="B50" s="90" t="s">
        <v>1854</v>
      </c>
      <c r="C50" s="100" t="s">
        <v>1786</v>
      </c>
      <c r="D50" s="87">
        <v>4859</v>
      </c>
      <c r="E50" s="87" t="s">
        <v>406</v>
      </c>
      <c r="F50" s="87" t="s">
        <v>147</v>
      </c>
      <c r="G50" s="97">
        <v>1.5899999999999996</v>
      </c>
      <c r="H50" s="100" t="s">
        <v>150</v>
      </c>
      <c r="I50" s="101">
        <v>1E-3</v>
      </c>
      <c r="J50" s="101">
        <v>2.7799999999999998E-2</v>
      </c>
      <c r="K50" s="97">
        <v>73428.78</v>
      </c>
      <c r="L50" s="99">
        <v>102.07</v>
      </c>
      <c r="M50" s="97">
        <v>74.948760000000007</v>
      </c>
      <c r="N50" s="98">
        <f t="shared" si="1"/>
        <v>3.0688733734557179E-3</v>
      </c>
      <c r="O50" s="98">
        <f>M50/'סכום נכסי הקרן'!$C$42</f>
        <v>1.1173203836943273E-4</v>
      </c>
    </row>
    <row r="51" spans="2:15" s="147" customFormat="1">
      <c r="B51" s="90" t="s">
        <v>1855</v>
      </c>
      <c r="C51" s="100" t="s">
        <v>1785</v>
      </c>
      <c r="D51" s="87">
        <v>90143221</v>
      </c>
      <c r="E51" s="87" t="s">
        <v>406</v>
      </c>
      <c r="F51" s="87" t="s">
        <v>148</v>
      </c>
      <c r="G51" s="97">
        <v>6.4099999999999993</v>
      </c>
      <c r="H51" s="100" t="s">
        <v>150</v>
      </c>
      <c r="I51" s="101">
        <v>2.3269999999999999E-2</v>
      </c>
      <c r="J51" s="101">
        <v>2.3200000000000002E-2</v>
      </c>
      <c r="K51" s="97">
        <v>811005.85</v>
      </c>
      <c r="L51" s="99">
        <v>100.91</v>
      </c>
      <c r="M51" s="97">
        <v>818.38595999999995</v>
      </c>
      <c r="N51" s="98">
        <f t="shared" si="1"/>
        <v>3.3509865698298356E-2</v>
      </c>
      <c r="O51" s="98">
        <f>M51/'סכום נכסי הקרן'!$C$42</f>
        <v>1.2200326127306846E-3</v>
      </c>
    </row>
    <row r="52" spans="2:15" s="147" customFormat="1">
      <c r="B52" s="90" t="s">
        <v>1856</v>
      </c>
      <c r="C52" s="100" t="s">
        <v>1785</v>
      </c>
      <c r="D52" s="87">
        <v>95350502</v>
      </c>
      <c r="E52" s="87" t="s">
        <v>406</v>
      </c>
      <c r="F52" s="87" t="s">
        <v>147</v>
      </c>
      <c r="G52" s="97">
        <v>7.42</v>
      </c>
      <c r="H52" s="100" t="s">
        <v>150</v>
      </c>
      <c r="I52" s="101">
        <v>5.3499999999999999E-2</v>
      </c>
      <c r="J52" s="101">
        <v>2.9600000000000001E-2</v>
      </c>
      <c r="K52" s="97">
        <v>10840.97</v>
      </c>
      <c r="L52" s="99">
        <v>118.62</v>
      </c>
      <c r="M52" s="97">
        <v>12.859549999999999</v>
      </c>
      <c r="N52" s="98">
        <f t="shared" si="1"/>
        <v>5.2655081404445476E-4</v>
      </c>
      <c r="O52" s="98">
        <f>M52/'סכום נכסי הקרן'!$C$42</f>
        <v>1.9170747241363812E-5</v>
      </c>
    </row>
    <row r="53" spans="2:15" s="147" customFormat="1">
      <c r="B53" s="90" t="s">
        <v>1856</v>
      </c>
      <c r="C53" s="100" t="s">
        <v>1785</v>
      </c>
      <c r="D53" s="87">
        <v>95350101</v>
      </c>
      <c r="E53" s="87" t="s">
        <v>406</v>
      </c>
      <c r="F53" s="87" t="s">
        <v>146</v>
      </c>
      <c r="G53" s="97">
        <v>7.65</v>
      </c>
      <c r="H53" s="100" t="s">
        <v>150</v>
      </c>
      <c r="I53" s="101">
        <v>5.3499999999999999E-2</v>
      </c>
      <c r="J53" s="101">
        <v>1.8100000000000002E-2</v>
      </c>
      <c r="K53" s="97">
        <v>53842.239999999998</v>
      </c>
      <c r="L53" s="99">
        <v>130.18</v>
      </c>
      <c r="M53" s="97">
        <v>70.091809999999995</v>
      </c>
      <c r="N53" s="98">
        <f t="shared" si="1"/>
        <v>2.8699993089454342E-3</v>
      </c>
      <c r="O53" s="98">
        <f>M53/'סכום נכסי הקרן'!$C$42</f>
        <v>1.0449139924800607E-4</v>
      </c>
    </row>
    <row r="54" spans="2:15" s="147" customFormat="1">
      <c r="B54" s="90" t="s">
        <v>1856</v>
      </c>
      <c r="C54" s="100" t="s">
        <v>1785</v>
      </c>
      <c r="D54" s="87">
        <v>95350102</v>
      </c>
      <c r="E54" s="87" t="s">
        <v>406</v>
      </c>
      <c r="F54" s="87" t="s">
        <v>147</v>
      </c>
      <c r="G54" s="97">
        <v>7.4200000000000008</v>
      </c>
      <c r="H54" s="100" t="s">
        <v>150</v>
      </c>
      <c r="I54" s="101">
        <v>5.3499999999999999E-2</v>
      </c>
      <c r="J54" s="101">
        <v>2.9600000000000001E-2</v>
      </c>
      <c r="K54" s="97">
        <v>8484.23</v>
      </c>
      <c r="L54" s="99">
        <v>118.62</v>
      </c>
      <c r="M54" s="97">
        <v>10.064</v>
      </c>
      <c r="N54" s="98">
        <f t="shared" si="1"/>
        <v>4.1208342380125228E-4</v>
      </c>
      <c r="O54" s="98">
        <f>M54/'סכום נכסי הקרן'!$C$42</f>
        <v>1.5003199974889123E-5</v>
      </c>
    </row>
    <row r="55" spans="2:15" s="147" customFormat="1">
      <c r="B55" s="90" t="s">
        <v>1856</v>
      </c>
      <c r="C55" s="100" t="s">
        <v>1785</v>
      </c>
      <c r="D55" s="87">
        <v>95350202</v>
      </c>
      <c r="E55" s="87" t="s">
        <v>406</v>
      </c>
      <c r="F55" s="87" t="s">
        <v>147</v>
      </c>
      <c r="G55" s="97">
        <v>7.4200000000000017</v>
      </c>
      <c r="H55" s="100" t="s">
        <v>150</v>
      </c>
      <c r="I55" s="101">
        <v>5.3499999999999999E-2</v>
      </c>
      <c r="J55" s="101">
        <v>2.9600000000000008E-2</v>
      </c>
      <c r="K55" s="97">
        <v>10840.87</v>
      </c>
      <c r="L55" s="99">
        <v>118.62</v>
      </c>
      <c r="M55" s="97">
        <v>12.859439999999998</v>
      </c>
      <c r="N55" s="98">
        <f t="shared" si="1"/>
        <v>5.2654630995297835E-4</v>
      </c>
      <c r="O55" s="98">
        <f>M55/'סכום נכסי הקרן'!$C$42</f>
        <v>1.917058325567251E-5</v>
      </c>
    </row>
    <row r="56" spans="2:15" s="147" customFormat="1">
      <c r="B56" s="90" t="s">
        <v>1856</v>
      </c>
      <c r="C56" s="100" t="s">
        <v>1785</v>
      </c>
      <c r="D56" s="87">
        <v>95350201</v>
      </c>
      <c r="E56" s="87" t="s">
        <v>406</v>
      </c>
      <c r="F56" s="87" t="s">
        <v>146</v>
      </c>
      <c r="G56" s="97">
        <v>7.65</v>
      </c>
      <c r="H56" s="100" t="s">
        <v>150</v>
      </c>
      <c r="I56" s="101">
        <v>5.3499999999999999E-2</v>
      </c>
      <c r="J56" s="101">
        <v>1.8099999999999998E-2</v>
      </c>
      <c r="K56" s="97">
        <v>57206.9</v>
      </c>
      <c r="L56" s="99">
        <v>130.18</v>
      </c>
      <c r="M56" s="97">
        <v>74.471949999999993</v>
      </c>
      <c r="N56" s="98">
        <f t="shared" si="1"/>
        <v>3.0493497747571211E-3</v>
      </c>
      <c r="O56" s="98">
        <f>M56/'סכום נכסי הקרן'!$C$42</f>
        <v>1.1102122002881E-4</v>
      </c>
    </row>
    <row r="57" spans="2:15" s="147" customFormat="1">
      <c r="B57" s="90" t="s">
        <v>1856</v>
      </c>
      <c r="C57" s="100" t="s">
        <v>1785</v>
      </c>
      <c r="D57" s="87">
        <v>95350301</v>
      </c>
      <c r="E57" s="87" t="s">
        <v>406</v>
      </c>
      <c r="F57" s="87" t="s">
        <v>146</v>
      </c>
      <c r="G57" s="97">
        <v>7.65</v>
      </c>
      <c r="H57" s="100" t="s">
        <v>150</v>
      </c>
      <c r="I57" s="101">
        <v>5.3499999999999999E-2</v>
      </c>
      <c r="J57" s="101">
        <v>1.8500000000000003E-2</v>
      </c>
      <c r="K57" s="97">
        <v>72073.039999999994</v>
      </c>
      <c r="L57" s="99">
        <v>129.86000000000001</v>
      </c>
      <c r="M57" s="97">
        <v>93.594039999999993</v>
      </c>
      <c r="N57" s="98">
        <f t="shared" si="1"/>
        <v>3.8323283436597134E-3</v>
      </c>
      <c r="O57" s="98">
        <f>M57/'סכום נכסי הקרן'!$C$42</f>
        <v>1.3952803046281511E-4</v>
      </c>
    </row>
    <row r="58" spans="2:15" s="147" customFormat="1">
      <c r="B58" s="90" t="s">
        <v>1856</v>
      </c>
      <c r="C58" s="100" t="s">
        <v>1785</v>
      </c>
      <c r="D58" s="87">
        <v>95350302</v>
      </c>
      <c r="E58" s="87" t="s">
        <v>406</v>
      </c>
      <c r="F58" s="87" t="s">
        <v>147</v>
      </c>
      <c r="G58" s="97">
        <v>7.4199999999999982</v>
      </c>
      <c r="H58" s="100" t="s">
        <v>150</v>
      </c>
      <c r="I58" s="101">
        <v>5.3499999999999999E-2</v>
      </c>
      <c r="J58" s="101">
        <v>2.9599999999999994E-2</v>
      </c>
      <c r="K58" s="97">
        <v>12726.31</v>
      </c>
      <c r="L58" s="99">
        <v>118.62</v>
      </c>
      <c r="M58" s="97">
        <v>15.09595</v>
      </c>
      <c r="N58" s="98">
        <f t="shared" si="1"/>
        <v>6.1812308838757096E-4</v>
      </c>
      <c r="O58" s="98">
        <f>M58/'סכום נכסי הקרן'!$C$42</f>
        <v>2.2504725423383093E-5</v>
      </c>
    </row>
    <row r="59" spans="2:15" s="147" customFormat="1">
      <c r="B59" s="90" t="s">
        <v>1856</v>
      </c>
      <c r="C59" s="100" t="s">
        <v>1785</v>
      </c>
      <c r="D59" s="87">
        <v>95350401</v>
      </c>
      <c r="E59" s="87" t="s">
        <v>406</v>
      </c>
      <c r="F59" s="87" t="s">
        <v>146</v>
      </c>
      <c r="G59" s="97">
        <v>7.65</v>
      </c>
      <c r="H59" s="100" t="s">
        <v>150</v>
      </c>
      <c r="I59" s="101">
        <v>5.3499999999999999E-2</v>
      </c>
      <c r="J59" s="101">
        <v>1.8500000000000003E-2</v>
      </c>
      <c r="K59" s="97">
        <v>51917.02</v>
      </c>
      <c r="L59" s="99">
        <v>129.86000000000001</v>
      </c>
      <c r="M59" s="97">
        <v>67.419420000000002</v>
      </c>
      <c r="N59" s="98">
        <f t="shared" si="1"/>
        <v>2.7605748633043148E-3</v>
      </c>
      <c r="O59" s="98">
        <f>M59/'סכום נכסי הקרן'!$C$42</f>
        <v>1.0050745632462631E-4</v>
      </c>
    </row>
    <row r="60" spans="2:15" s="147" customFormat="1">
      <c r="B60" s="90" t="s">
        <v>1856</v>
      </c>
      <c r="C60" s="100" t="s">
        <v>1785</v>
      </c>
      <c r="D60" s="87">
        <v>95350402</v>
      </c>
      <c r="E60" s="87" t="s">
        <v>406</v>
      </c>
      <c r="F60" s="87" t="s">
        <v>147</v>
      </c>
      <c r="G60" s="97">
        <v>7.42</v>
      </c>
      <c r="H60" s="100" t="s">
        <v>150</v>
      </c>
      <c r="I60" s="101">
        <v>5.3499999999999999E-2</v>
      </c>
      <c r="J60" s="101">
        <v>2.9600000000000001E-2</v>
      </c>
      <c r="K60" s="97">
        <v>10369.619999999999</v>
      </c>
      <c r="L60" s="99">
        <v>118.62</v>
      </c>
      <c r="M60" s="97">
        <v>12.30044</v>
      </c>
      <c r="N60" s="98">
        <f t="shared" si="1"/>
        <v>5.0365733599581431E-4</v>
      </c>
      <c r="O60" s="98">
        <f>M60/'סכום נכסי הקרן'!$C$42</f>
        <v>1.8337237788068875E-5</v>
      </c>
    </row>
    <row r="61" spans="2:15" s="147" customFormat="1">
      <c r="B61" s="90" t="s">
        <v>1856</v>
      </c>
      <c r="C61" s="100" t="s">
        <v>1785</v>
      </c>
      <c r="D61" s="87">
        <v>95350501</v>
      </c>
      <c r="E61" s="87" t="s">
        <v>406</v>
      </c>
      <c r="F61" s="87" t="s">
        <v>146</v>
      </c>
      <c r="G61" s="97">
        <v>7.6499999999999995</v>
      </c>
      <c r="H61" s="100" t="s">
        <v>150</v>
      </c>
      <c r="I61" s="101">
        <v>5.3499999999999999E-2</v>
      </c>
      <c r="J61" s="101">
        <v>1.8499999999999996E-2</v>
      </c>
      <c r="K61" s="97">
        <v>62351.32</v>
      </c>
      <c r="L61" s="99">
        <v>129.86000000000001</v>
      </c>
      <c r="M61" s="97">
        <v>80.969420000000014</v>
      </c>
      <c r="N61" s="98">
        <f t="shared" si="1"/>
        <v>3.3153970406201907E-3</v>
      </c>
      <c r="O61" s="98">
        <f>M61/'סכום נכסי הקרן'!$C$42</f>
        <v>1.2070751193469664E-4</v>
      </c>
    </row>
    <row r="62" spans="2:15" s="147" customFormat="1">
      <c r="B62" s="90" t="s">
        <v>1857</v>
      </c>
      <c r="C62" s="100" t="s">
        <v>1786</v>
      </c>
      <c r="D62" s="87">
        <v>4069</v>
      </c>
      <c r="E62" s="87" t="s">
        <v>510</v>
      </c>
      <c r="F62" s="87" t="s">
        <v>146</v>
      </c>
      <c r="G62" s="97">
        <v>6.8800000000000026</v>
      </c>
      <c r="H62" s="100" t="s">
        <v>150</v>
      </c>
      <c r="I62" s="101">
        <v>2.9779E-2</v>
      </c>
      <c r="J62" s="101">
        <v>1.8800000000000004E-2</v>
      </c>
      <c r="K62" s="97">
        <v>330643.25</v>
      </c>
      <c r="L62" s="99">
        <v>107.67</v>
      </c>
      <c r="M62" s="97">
        <v>356.00357999999989</v>
      </c>
      <c r="N62" s="98">
        <f t="shared" si="1"/>
        <v>1.4577024456667625E-2</v>
      </c>
      <c r="O62" s="98">
        <f>M62/'סכום נכסי הקרן'!$C$42</f>
        <v>5.3072266519439942E-4</v>
      </c>
    </row>
    <row r="63" spans="2:15" s="147" customFormat="1">
      <c r="B63" s="90" t="s">
        <v>1858</v>
      </c>
      <c r="C63" s="100" t="s">
        <v>1785</v>
      </c>
      <c r="D63" s="87">
        <v>90135669</v>
      </c>
      <c r="E63" s="87" t="s">
        <v>510</v>
      </c>
      <c r="F63" s="87" t="s">
        <v>147</v>
      </c>
      <c r="G63" s="97">
        <v>0.73</v>
      </c>
      <c r="H63" s="100" t="s">
        <v>150</v>
      </c>
      <c r="I63" s="101">
        <v>3.4000000000000002E-2</v>
      </c>
      <c r="J63" s="101">
        <v>3.0800000000000001E-2</v>
      </c>
      <c r="K63" s="97">
        <v>14106</v>
      </c>
      <c r="L63" s="99">
        <v>100.28</v>
      </c>
      <c r="M63" s="97">
        <v>14.145490000000001</v>
      </c>
      <c r="N63" s="98">
        <f t="shared" si="1"/>
        <v>5.792052812546081E-4</v>
      </c>
      <c r="O63" s="98">
        <f>M63/'סכום נכסי הקרן'!$C$42</f>
        <v>2.1087799603815018E-5</v>
      </c>
    </row>
    <row r="64" spans="2:15" s="147" customFormat="1">
      <c r="B64" s="90" t="s">
        <v>1858</v>
      </c>
      <c r="C64" s="100" t="s">
        <v>1785</v>
      </c>
      <c r="D64" s="87">
        <v>4991</v>
      </c>
      <c r="E64" s="87" t="s">
        <v>510</v>
      </c>
      <c r="F64" s="87" t="s">
        <v>147</v>
      </c>
      <c r="G64" s="97">
        <v>0.73</v>
      </c>
      <c r="H64" s="100" t="s">
        <v>150</v>
      </c>
      <c r="I64" s="101">
        <v>3.4000000000000002E-2</v>
      </c>
      <c r="J64" s="101">
        <v>3.0800000000000001E-2</v>
      </c>
      <c r="K64" s="97">
        <v>13837.4</v>
      </c>
      <c r="L64" s="99">
        <v>100.28</v>
      </c>
      <c r="M64" s="97">
        <v>13.876139999999999</v>
      </c>
      <c r="N64" s="98">
        <f t="shared" si="1"/>
        <v>5.6817639908043611E-4</v>
      </c>
      <c r="O64" s="98">
        <f>M64/'סכום נכסי הקרן'!$C$42</f>
        <v>2.0686258276983101E-5</v>
      </c>
    </row>
    <row r="65" spans="2:15" s="147" customFormat="1">
      <c r="B65" s="90" t="s">
        <v>1858</v>
      </c>
      <c r="C65" s="100" t="s">
        <v>1785</v>
      </c>
      <c r="D65" s="87">
        <v>90135664</v>
      </c>
      <c r="E65" s="87" t="s">
        <v>510</v>
      </c>
      <c r="F65" s="87" t="s">
        <v>147</v>
      </c>
      <c r="G65" s="97">
        <v>2.66</v>
      </c>
      <c r="H65" s="100" t="s">
        <v>150</v>
      </c>
      <c r="I65" s="101">
        <v>4.4000000000000004E-2</v>
      </c>
      <c r="J65" s="101">
        <v>4.0400000000000012E-2</v>
      </c>
      <c r="K65" s="97">
        <v>46162.289999999994</v>
      </c>
      <c r="L65" s="99">
        <v>101.17</v>
      </c>
      <c r="M65" s="97">
        <v>46.702399999999997</v>
      </c>
      <c r="N65" s="98">
        <f t="shared" si="1"/>
        <v>1.9122898342344597E-3</v>
      </c>
      <c r="O65" s="98">
        <f>M65/'סכום נכסי הקרן'!$C$42</f>
        <v>6.9622957721309788E-5</v>
      </c>
    </row>
    <row r="66" spans="2:15" s="147" customFormat="1">
      <c r="B66" s="90" t="s">
        <v>1858</v>
      </c>
      <c r="C66" s="100" t="s">
        <v>1785</v>
      </c>
      <c r="D66" s="87">
        <v>90135667</v>
      </c>
      <c r="E66" s="87" t="s">
        <v>510</v>
      </c>
      <c r="F66" s="87" t="s">
        <v>147</v>
      </c>
      <c r="G66" s="97">
        <v>2.79</v>
      </c>
      <c r="H66" s="100" t="s">
        <v>150</v>
      </c>
      <c r="I66" s="101">
        <v>4.4500000000000005E-2</v>
      </c>
      <c r="J66" s="101">
        <v>4.0599999999999997E-2</v>
      </c>
      <c r="K66" s="97">
        <v>25645.72</v>
      </c>
      <c r="L66" s="99">
        <v>101.24</v>
      </c>
      <c r="M66" s="97">
        <v>25.963729999999998</v>
      </c>
      <c r="N66" s="98">
        <f t="shared" si="1"/>
        <v>1.063118318069484E-3</v>
      </c>
      <c r="O66" s="98">
        <f>M66/'סכום נכסי הקרן'!$C$42</f>
        <v>3.8706183752387511E-5</v>
      </c>
    </row>
    <row r="67" spans="2:15" s="147" customFormat="1">
      <c r="B67" s="90" t="s">
        <v>1858</v>
      </c>
      <c r="C67" s="100" t="s">
        <v>1785</v>
      </c>
      <c r="D67" s="87">
        <v>4985</v>
      </c>
      <c r="E67" s="87" t="s">
        <v>510</v>
      </c>
      <c r="F67" s="87" t="s">
        <v>147</v>
      </c>
      <c r="G67" s="97">
        <v>2.79</v>
      </c>
      <c r="H67" s="100" t="s">
        <v>150</v>
      </c>
      <c r="I67" s="101">
        <v>4.4500000000000005E-2</v>
      </c>
      <c r="J67" s="101">
        <v>4.0599999999999997E-2</v>
      </c>
      <c r="K67" s="97">
        <v>29361.86</v>
      </c>
      <c r="L67" s="99">
        <v>101.24</v>
      </c>
      <c r="M67" s="97">
        <v>29.725950000000001</v>
      </c>
      <c r="N67" s="98">
        <f t="shared" si="1"/>
        <v>1.2171672547441211E-3</v>
      </c>
      <c r="O67" s="98">
        <f>M67/'סכום נכסי הקרן'!$C$42</f>
        <v>4.4314822366211779E-5</v>
      </c>
    </row>
    <row r="68" spans="2:15" s="147" customFormat="1">
      <c r="B68" s="90" t="s">
        <v>1858</v>
      </c>
      <c r="C68" s="100" t="s">
        <v>1785</v>
      </c>
      <c r="D68" s="87">
        <v>90135668</v>
      </c>
      <c r="E68" s="87" t="s">
        <v>510</v>
      </c>
      <c r="F68" s="87" t="s">
        <v>147</v>
      </c>
      <c r="G68" s="97">
        <v>0.73</v>
      </c>
      <c r="H68" s="100" t="s">
        <v>150</v>
      </c>
      <c r="I68" s="101">
        <v>3.4500000000000003E-2</v>
      </c>
      <c r="J68" s="101">
        <v>2.9100000000000001E-2</v>
      </c>
      <c r="K68" s="97">
        <v>24479.98</v>
      </c>
      <c r="L68" s="99">
        <v>100.44</v>
      </c>
      <c r="M68" s="97">
        <v>24.587689999999998</v>
      </c>
      <c r="N68" s="98">
        <f t="shared" si="1"/>
        <v>1.0067745904773263E-3</v>
      </c>
      <c r="O68" s="98">
        <f>M68/'סכום נכסי הקרן'!$C$42</f>
        <v>3.6654812200971929E-5</v>
      </c>
    </row>
    <row r="69" spans="2:15" s="147" customFormat="1">
      <c r="B69" s="90" t="s">
        <v>1858</v>
      </c>
      <c r="C69" s="100" t="s">
        <v>1785</v>
      </c>
      <c r="D69" s="87">
        <v>4984</v>
      </c>
      <c r="E69" s="87" t="s">
        <v>510</v>
      </c>
      <c r="F69" s="87" t="s">
        <v>147</v>
      </c>
      <c r="G69" s="97">
        <v>0.73</v>
      </c>
      <c r="H69" s="100" t="s">
        <v>150</v>
      </c>
      <c r="I69" s="101">
        <v>3.4500000000000003E-2</v>
      </c>
      <c r="J69" s="101">
        <v>2.9100000000000001E-2</v>
      </c>
      <c r="K69" s="97">
        <v>24023.340000000004</v>
      </c>
      <c r="L69" s="99">
        <v>100.44</v>
      </c>
      <c r="M69" s="97">
        <v>24.129049999999999</v>
      </c>
      <c r="N69" s="98">
        <f t="shared" si="1"/>
        <v>9.8799498579805307E-4</v>
      </c>
      <c r="O69" s="98">
        <f>M69/'סכום נכסי הקרן'!$C$42</f>
        <v>3.5971081314993874E-5</v>
      </c>
    </row>
    <row r="70" spans="2:15" s="147" customFormat="1">
      <c r="B70" s="90" t="s">
        <v>1858</v>
      </c>
      <c r="C70" s="100" t="s">
        <v>1785</v>
      </c>
      <c r="D70" s="87">
        <v>4987</v>
      </c>
      <c r="E70" s="87" t="s">
        <v>510</v>
      </c>
      <c r="F70" s="87" t="s">
        <v>147</v>
      </c>
      <c r="G70" s="97">
        <v>3.48</v>
      </c>
      <c r="H70" s="100" t="s">
        <v>150</v>
      </c>
      <c r="I70" s="101">
        <v>3.4000000000000002E-2</v>
      </c>
      <c r="J70" s="101">
        <v>3.2599999999999997E-2</v>
      </c>
      <c r="K70" s="97">
        <v>102333.91</v>
      </c>
      <c r="L70" s="99">
        <v>101.31</v>
      </c>
      <c r="M70" s="97">
        <v>103.67448</v>
      </c>
      <c r="N70" s="98">
        <f t="shared" si="1"/>
        <v>4.2450849244052517E-3</v>
      </c>
      <c r="O70" s="98">
        <f>M70/'סכום נכסי הקרן'!$C$42</f>
        <v>1.5455573884465848E-4</v>
      </c>
    </row>
    <row r="71" spans="2:15" s="147" customFormat="1">
      <c r="B71" s="90" t="s">
        <v>1858</v>
      </c>
      <c r="C71" s="100" t="s">
        <v>1785</v>
      </c>
      <c r="D71" s="87">
        <v>90135663</v>
      </c>
      <c r="E71" s="87" t="s">
        <v>510</v>
      </c>
      <c r="F71" s="87" t="s">
        <v>147</v>
      </c>
      <c r="G71" s="97">
        <v>3.48</v>
      </c>
      <c r="H71" s="100" t="s">
        <v>150</v>
      </c>
      <c r="I71" s="101">
        <v>3.4000000000000002E-2</v>
      </c>
      <c r="J71" s="101">
        <v>3.2599999999999997E-2</v>
      </c>
      <c r="K71" s="97">
        <v>93049.08</v>
      </c>
      <c r="L71" s="99">
        <v>101.31</v>
      </c>
      <c r="M71" s="97">
        <v>94.268000000000001</v>
      </c>
      <c r="N71" s="98">
        <f t="shared" si="1"/>
        <v>3.8599245026725406E-3</v>
      </c>
      <c r="O71" s="98">
        <f>M71/'סכום נכסי הקרן'!$C$42</f>
        <v>1.4053275588561684E-4</v>
      </c>
    </row>
    <row r="72" spans="2:15" s="147" customFormat="1">
      <c r="B72" s="90" t="s">
        <v>1858</v>
      </c>
      <c r="C72" s="100" t="s">
        <v>1785</v>
      </c>
      <c r="D72" s="87">
        <v>90135666</v>
      </c>
      <c r="E72" s="87" t="s">
        <v>510</v>
      </c>
      <c r="F72" s="87" t="s">
        <v>147</v>
      </c>
      <c r="G72" s="97">
        <v>2.66</v>
      </c>
      <c r="H72" s="100" t="s">
        <v>150</v>
      </c>
      <c r="I72" s="101">
        <v>4.4000000000000004E-2</v>
      </c>
      <c r="J72" s="101">
        <v>4.0399999999999998E-2</v>
      </c>
      <c r="K72" s="97">
        <v>20516.57</v>
      </c>
      <c r="L72" s="99">
        <v>101.17</v>
      </c>
      <c r="M72" s="97">
        <v>20.756619999999998</v>
      </c>
      <c r="N72" s="98">
        <f t="shared" si="1"/>
        <v>8.4990650200134619E-4</v>
      </c>
      <c r="O72" s="98">
        <f>M72/'סכום נכסי הקרן'!$C$42</f>
        <v>3.094353345218432E-5</v>
      </c>
    </row>
    <row r="73" spans="2:15" s="147" customFormat="1">
      <c r="B73" s="90" t="s">
        <v>1858</v>
      </c>
      <c r="C73" s="100" t="s">
        <v>1785</v>
      </c>
      <c r="D73" s="87">
        <v>4983</v>
      </c>
      <c r="E73" s="87" t="s">
        <v>510</v>
      </c>
      <c r="F73" s="87" t="s">
        <v>147</v>
      </c>
      <c r="G73" s="97">
        <v>2.6600000000000006</v>
      </c>
      <c r="H73" s="100" t="s">
        <v>150</v>
      </c>
      <c r="I73" s="101">
        <v>4.4000000000000004E-2</v>
      </c>
      <c r="J73" s="101">
        <v>4.0399999999999998E-2</v>
      </c>
      <c r="K73" s="97">
        <v>24510.769999999997</v>
      </c>
      <c r="L73" s="99">
        <v>101.17</v>
      </c>
      <c r="M73" s="97">
        <v>24.797549999999998</v>
      </c>
      <c r="N73" s="98">
        <f t="shared" si="1"/>
        <v>1.0153675780885077E-3</v>
      </c>
      <c r="O73" s="98">
        <f>M73/'סכום נכסי הקרן'!$C$42</f>
        <v>3.696766708439107E-5</v>
      </c>
    </row>
    <row r="74" spans="2:15" s="147" customFormat="1">
      <c r="B74" s="90" t="s">
        <v>1858</v>
      </c>
      <c r="C74" s="100" t="s">
        <v>1785</v>
      </c>
      <c r="D74" s="87">
        <v>90135662</v>
      </c>
      <c r="E74" s="87" t="s">
        <v>510</v>
      </c>
      <c r="F74" s="87" t="s">
        <v>147</v>
      </c>
      <c r="G74" s="97">
        <v>0.40999999999999986</v>
      </c>
      <c r="H74" s="100" t="s">
        <v>150</v>
      </c>
      <c r="I74" s="101">
        <v>0.03</v>
      </c>
      <c r="J74" s="101">
        <v>3.4599999999999992E-2</v>
      </c>
      <c r="K74" s="97">
        <v>32639.99</v>
      </c>
      <c r="L74" s="99">
        <v>102.72</v>
      </c>
      <c r="M74" s="97">
        <v>33.527800000000006</v>
      </c>
      <c r="N74" s="98">
        <f t="shared" si="1"/>
        <v>1.3728388927388344E-3</v>
      </c>
      <c r="O74" s="98">
        <f>M74/'סכום נכסי הקרן'!$C$42</f>
        <v>4.9982540552274203E-5</v>
      </c>
    </row>
    <row r="75" spans="2:15" s="147" customFormat="1">
      <c r="B75" s="90" t="s">
        <v>1858</v>
      </c>
      <c r="C75" s="100" t="s">
        <v>1785</v>
      </c>
      <c r="D75" s="87">
        <v>90135661</v>
      </c>
      <c r="E75" s="87" t="s">
        <v>510</v>
      </c>
      <c r="F75" s="87" t="s">
        <v>147</v>
      </c>
      <c r="G75" s="97">
        <v>3.86</v>
      </c>
      <c r="H75" s="100" t="s">
        <v>150</v>
      </c>
      <c r="I75" s="101">
        <v>3.5000000000000003E-2</v>
      </c>
      <c r="J75" s="101">
        <v>3.2800000000000003E-2</v>
      </c>
      <c r="K75" s="97">
        <v>32639.99</v>
      </c>
      <c r="L75" s="99">
        <v>106.64</v>
      </c>
      <c r="M75" s="97">
        <v>34.807279999999999</v>
      </c>
      <c r="N75" s="98">
        <f t="shared" si="1"/>
        <v>1.4252288469404663E-3</v>
      </c>
      <c r="O75" s="98">
        <f>M75/'סכום נכסי הקרן'!$C$42</f>
        <v>5.1889962482309087E-5</v>
      </c>
    </row>
    <row r="76" spans="2:15" s="147" customFormat="1">
      <c r="B76" s="90" t="s">
        <v>1858</v>
      </c>
      <c r="C76" s="100" t="s">
        <v>1785</v>
      </c>
      <c r="D76" s="87">
        <v>4988</v>
      </c>
      <c r="E76" s="87" t="s">
        <v>510</v>
      </c>
      <c r="F76" s="87" t="s">
        <v>147</v>
      </c>
      <c r="G76" s="97">
        <v>0.40999999999999992</v>
      </c>
      <c r="H76" s="100" t="s">
        <v>150</v>
      </c>
      <c r="I76" s="101">
        <v>0.03</v>
      </c>
      <c r="J76" s="101">
        <v>3.4599999999999992E-2</v>
      </c>
      <c r="K76" s="97">
        <v>32031.120000000006</v>
      </c>
      <c r="L76" s="99">
        <v>102.72</v>
      </c>
      <c r="M76" s="97">
        <v>32.902380000000008</v>
      </c>
      <c r="N76" s="98">
        <f t="shared" si="1"/>
        <v>1.3472302664556688E-3</v>
      </c>
      <c r="O76" s="98">
        <f>M76/'סכום נכסי הקרן'!$C$42</f>
        <v>4.9050177542705933E-5</v>
      </c>
    </row>
    <row r="77" spans="2:15" s="147" customFormat="1">
      <c r="B77" s="90" t="s">
        <v>1858</v>
      </c>
      <c r="C77" s="100" t="s">
        <v>1785</v>
      </c>
      <c r="D77" s="87">
        <v>4989</v>
      </c>
      <c r="E77" s="87" t="s">
        <v>510</v>
      </c>
      <c r="F77" s="87" t="s">
        <v>147</v>
      </c>
      <c r="G77" s="97">
        <v>3.8599999999999994</v>
      </c>
      <c r="H77" s="100" t="s">
        <v>150</v>
      </c>
      <c r="I77" s="101">
        <v>3.5000000000000003E-2</v>
      </c>
      <c r="J77" s="101">
        <v>3.2799999999999996E-2</v>
      </c>
      <c r="K77" s="97">
        <v>32031.120000000006</v>
      </c>
      <c r="L77" s="99">
        <v>106.64</v>
      </c>
      <c r="M77" s="97">
        <v>34.157990000000005</v>
      </c>
      <c r="N77" s="98">
        <f t="shared" si="1"/>
        <v>1.3986428328069296E-3</v>
      </c>
      <c r="O77" s="98">
        <f>M77/'סכום נכסי הקרן'!$C$42</f>
        <v>5.0922014577728833E-5</v>
      </c>
    </row>
    <row r="78" spans="2:15" s="147" customFormat="1">
      <c r="B78" s="90" t="s">
        <v>1858</v>
      </c>
      <c r="C78" s="100" t="s">
        <v>1785</v>
      </c>
      <c r="D78" s="87">
        <v>90135670</v>
      </c>
      <c r="E78" s="87" t="s">
        <v>510</v>
      </c>
      <c r="F78" s="87" t="s">
        <v>147</v>
      </c>
      <c r="G78" s="97">
        <v>0.48000000000000004</v>
      </c>
      <c r="H78" s="100" t="s">
        <v>150</v>
      </c>
      <c r="I78" s="101">
        <v>2.9500000000000002E-2</v>
      </c>
      <c r="J78" s="101">
        <v>2.2099999999999998E-2</v>
      </c>
      <c r="K78" s="97">
        <v>56140.78</v>
      </c>
      <c r="L78" s="99">
        <v>100.4</v>
      </c>
      <c r="M78" s="97">
        <v>56.365339999999996</v>
      </c>
      <c r="N78" s="98">
        <f t="shared" si="1"/>
        <v>2.3079513405128852E-3</v>
      </c>
      <c r="O78" s="98">
        <f>M78/'סכום נכסי הקרן'!$C$42</f>
        <v>8.402826586572107E-5</v>
      </c>
    </row>
    <row r="79" spans="2:15" s="147" customFormat="1">
      <c r="B79" s="90" t="s">
        <v>1858</v>
      </c>
      <c r="C79" s="100" t="s">
        <v>1785</v>
      </c>
      <c r="D79" s="87">
        <v>4990</v>
      </c>
      <c r="E79" s="87" t="s">
        <v>510</v>
      </c>
      <c r="F79" s="87" t="s">
        <v>147</v>
      </c>
      <c r="G79" s="97">
        <v>0.48000000000000004</v>
      </c>
      <c r="H79" s="100" t="s">
        <v>150</v>
      </c>
      <c r="I79" s="101">
        <v>2.9500000000000002E-2</v>
      </c>
      <c r="J79" s="101">
        <v>2.2099999999999998E-2</v>
      </c>
      <c r="K79" s="97">
        <v>55093.53</v>
      </c>
      <c r="L79" s="99">
        <v>100.4</v>
      </c>
      <c r="M79" s="97">
        <v>55.313899999999997</v>
      </c>
      <c r="N79" s="98">
        <f t="shared" si="1"/>
        <v>2.264898777404619E-3</v>
      </c>
      <c r="O79" s="98">
        <f>M79/'סכום נכסי הקרן'!$C$42</f>
        <v>8.2460801181540077E-5</v>
      </c>
    </row>
    <row r="80" spans="2:15" s="147" customFormat="1">
      <c r="B80" s="90" t="s">
        <v>1858</v>
      </c>
      <c r="C80" s="100" t="s">
        <v>1785</v>
      </c>
      <c r="D80" s="87">
        <v>4986</v>
      </c>
      <c r="E80" s="87" t="s">
        <v>510</v>
      </c>
      <c r="F80" s="87" t="s">
        <v>147</v>
      </c>
      <c r="G80" s="97">
        <v>2.6599999999999997</v>
      </c>
      <c r="H80" s="100" t="s">
        <v>150</v>
      </c>
      <c r="I80" s="101">
        <v>4.4000000000000004E-2</v>
      </c>
      <c r="J80" s="101">
        <v>4.0399999999999998E-2</v>
      </c>
      <c r="K80" s="97">
        <v>55149.23</v>
      </c>
      <c r="L80" s="99">
        <v>101.17</v>
      </c>
      <c r="M80" s="97">
        <v>55.79448</v>
      </c>
      <c r="N80" s="98">
        <f t="shared" si="1"/>
        <v>2.2845767436019968E-3</v>
      </c>
      <c r="O80" s="98">
        <f>M80/'סכום נכסי הקרן'!$C$42</f>
        <v>8.3177239759037324E-5</v>
      </c>
    </row>
    <row r="81" spans="2:15" s="147" customFormat="1">
      <c r="B81" s="90" t="s">
        <v>1859</v>
      </c>
      <c r="C81" s="100" t="s">
        <v>1786</v>
      </c>
      <c r="D81" s="87">
        <v>4099</v>
      </c>
      <c r="E81" s="87" t="s">
        <v>510</v>
      </c>
      <c r="F81" s="87" t="s">
        <v>146</v>
      </c>
      <c r="G81" s="97">
        <v>6.86</v>
      </c>
      <c r="H81" s="100" t="s">
        <v>150</v>
      </c>
      <c r="I81" s="101">
        <v>2.9779E-2</v>
      </c>
      <c r="J81" s="101">
        <v>1.8800000000000001E-2</v>
      </c>
      <c r="K81" s="97">
        <v>242293.85</v>
      </c>
      <c r="L81" s="99">
        <v>107.64</v>
      </c>
      <c r="M81" s="97">
        <v>260.80509000000001</v>
      </c>
      <c r="N81" s="98">
        <f t="shared" si="1"/>
        <v>1.0678999844196516E-2</v>
      </c>
      <c r="O81" s="98">
        <f>M81/'סכום נכסי הקרן'!$C$42</f>
        <v>3.888027543460806E-4</v>
      </c>
    </row>
    <row r="82" spans="2:15" s="147" customFormat="1">
      <c r="B82" s="90" t="s">
        <v>1859</v>
      </c>
      <c r="C82" s="100" t="s">
        <v>1786</v>
      </c>
      <c r="D82" s="87">
        <v>40999</v>
      </c>
      <c r="E82" s="87" t="s">
        <v>510</v>
      </c>
      <c r="F82" s="87" t="s">
        <v>146</v>
      </c>
      <c r="G82" s="97">
        <v>6.8599999999999994</v>
      </c>
      <c r="H82" s="100" t="s">
        <v>150</v>
      </c>
      <c r="I82" s="101">
        <v>2.9779E-2</v>
      </c>
      <c r="J82" s="101">
        <v>1.89E-2</v>
      </c>
      <c r="K82" s="97">
        <v>6852.2000000000007</v>
      </c>
      <c r="L82" s="99">
        <v>107.57</v>
      </c>
      <c r="M82" s="97">
        <v>7.3709100000000003</v>
      </c>
      <c r="N82" s="98">
        <f t="shared" si="1"/>
        <v>3.01811390036853E-4</v>
      </c>
      <c r="O82" s="98">
        <f>M82/'סכום נכסי הקרן'!$C$42</f>
        <v>1.0988397925964824E-5</v>
      </c>
    </row>
    <row r="83" spans="2:15" s="147" customFormat="1">
      <c r="B83" s="90" t="s">
        <v>1847</v>
      </c>
      <c r="C83" s="100" t="s">
        <v>1786</v>
      </c>
      <c r="D83" s="87">
        <v>14760844</v>
      </c>
      <c r="E83" s="87" t="s">
        <v>510</v>
      </c>
      <c r="F83" s="87" t="s">
        <v>147</v>
      </c>
      <c r="G83" s="97">
        <v>9.34</v>
      </c>
      <c r="H83" s="100" t="s">
        <v>150</v>
      </c>
      <c r="I83" s="101">
        <v>0.06</v>
      </c>
      <c r="J83" s="101">
        <v>1.8100000000000002E-2</v>
      </c>
      <c r="K83" s="97">
        <v>481356.17</v>
      </c>
      <c r="L83" s="99">
        <v>150</v>
      </c>
      <c r="M83" s="97">
        <v>722.03423999999995</v>
      </c>
      <c r="N83" s="98">
        <f t="shared" si="1"/>
        <v>2.9564620600251897E-2</v>
      </c>
      <c r="O83" s="98">
        <f>M83/'סכום נכסי הקרן'!$C$42</f>
        <v>1.0763934908025721E-3</v>
      </c>
    </row>
    <row r="84" spans="2:15" s="147" customFormat="1">
      <c r="B84" s="90" t="s">
        <v>1860</v>
      </c>
      <c r="C84" s="100" t="s">
        <v>1786</v>
      </c>
      <c r="D84" s="87">
        <v>4100</v>
      </c>
      <c r="E84" s="87" t="s">
        <v>510</v>
      </c>
      <c r="F84" s="87" t="s">
        <v>146</v>
      </c>
      <c r="G84" s="97">
        <v>6.85</v>
      </c>
      <c r="H84" s="100" t="s">
        <v>150</v>
      </c>
      <c r="I84" s="101">
        <v>2.9779E-2</v>
      </c>
      <c r="J84" s="101">
        <v>1.8799999999999997E-2</v>
      </c>
      <c r="K84" s="97">
        <v>275998.32</v>
      </c>
      <c r="L84" s="99">
        <v>107.64</v>
      </c>
      <c r="M84" s="97">
        <v>297.08459000000005</v>
      </c>
      <c r="N84" s="98">
        <f t="shared" si="1"/>
        <v>1.2164510632530932E-2</v>
      </c>
      <c r="O84" s="98">
        <f>M84/'סכום נכסי הקרן'!$C$42</f>
        <v>4.4288747150516156E-4</v>
      </c>
    </row>
    <row r="85" spans="2:15" s="147" customFormat="1">
      <c r="B85" s="90" t="s">
        <v>1876</v>
      </c>
      <c r="C85" s="100" t="s">
        <v>1786</v>
      </c>
      <c r="D85" s="87">
        <v>443423</v>
      </c>
      <c r="E85" s="87" t="s">
        <v>510</v>
      </c>
      <c r="F85" s="87" t="s">
        <v>147</v>
      </c>
      <c r="G85" s="97">
        <v>2.08</v>
      </c>
      <c r="H85" s="100" t="s">
        <v>150</v>
      </c>
      <c r="I85" s="101">
        <v>2.75E-2</v>
      </c>
      <c r="J85" s="101">
        <v>2.2799999999999997E-2</v>
      </c>
      <c r="K85" s="97">
        <v>249301.9</v>
      </c>
      <c r="L85" s="99">
        <v>101.61</v>
      </c>
      <c r="M85" s="97">
        <v>253.31567000000001</v>
      </c>
      <c r="N85" s="98">
        <f t="shared" si="1"/>
        <v>1.0372335909788174E-2</v>
      </c>
      <c r="O85" s="98">
        <f>M85/'סכום נכסי הקרן'!$C$42</f>
        <v>3.776376841994258E-4</v>
      </c>
    </row>
    <row r="86" spans="2:15" s="147" customFormat="1">
      <c r="B86" s="90" t="s">
        <v>1876</v>
      </c>
      <c r="C86" s="100" t="s">
        <v>1786</v>
      </c>
      <c r="D86" s="87">
        <v>443424</v>
      </c>
      <c r="E86" s="87" t="s">
        <v>510</v>
      </c>
      <c r="F86" s="87" t="s">
        <v>147</v>
      </c>
      <c r="G86" s="97">
        <v>2.77</v>
      </c>
      <c r="H86" s="100" t="s">
        <v>150</v>
      </c>
      <c r="I86" s="101">
        <v>3.1699999999999999E-2</v>
      </c>
      <c r="J86" s="101">
        <v>2.46E-2</v>
      </c>
      <c r="K86" s="97">
        <v>457053.49</v>
      </c>
      <c r="L86" s="99">
        <v>102.72</v>
      </c>
      <c r="M86" s="97">
        <v>469.48536999999999</v>
      </c>
      <c r="N86" s="98">
        <f t="shared" ref="N86:N109" si="2">+M86/$M$10</f>
        <v>1.9223682302682604E-2</v>
      </c>
      <c r="O86" s="98">
        <f>M86/'סכום נכסי הקרן'!$C$42</f>
        <v>6.998989359494048E-4</v>
      </c>
    </row>
    <row r="87" spans="2:15" s="147" customFormat="1">
      <c r="B87" s="90" t="s">
        <v>1861</v>
      </c>
      <c r="C87" s="100" t="s">
        <v>1785</v>
      </c>
      <c r="D87" s="87">
        <v>22333</v>
      </c>
      <c r="E87" s="87" t="s">
        <v>510</v>
      </c>
      <c r="F87" s="87" t="s">
        <v>148</v>
      </c>
      <c r="G87" s="97">
        <v>3.52</v>
      </c>
      <c r="H87" s="100" t="s">
        <v>150</v>
      </c>
      <c r="I87" s="101">
        <v>3.7000000000000005E-2</v>
      </c>
      <c r="J87" s="101">
        <v>1.78E-2</v>
      </c>
      <c r="K87" s="97">
        <v>958038.32</v>
      </c>
      <c r="L87" s="99">
        <v>107.8</v>
      </c>
      <c r="M87" s="97">
        <v>1032.7653</v>
      </c>
      <c r="N87" s="98">
        <f t="shared" si="2"/>
        <v>4.2287903498323474E-2</v>
      </c>
      <c r="O87" s="98">
        <f>M87/'סכום נכסי הקרן'!$C$42</f>
        <v>1.5396248333690737E-3</v>
      </c>
    </row>
    <row r="88" spans="2:15" s="147" customFormat="1">
      <c r="B88" s="90" t="s">
        <v>1861</v>
      </c>
      <c r="C88" s="100" t="s">
        <v>1785</v>
      </c>
      <c r="D88" s="87">
        <v>22334</v>
      </c>
      <c r="E88" s="87" t="s">
        <v>510</v>
      </c>
      <c r="F88" s="87" t="s">
        <v>148</v>
      </c>
      <c r="G88" s="97">
        <v>4.2299999999999995</v>
      </c>
      <c r="H88" s="100" t="s">
        <v>150</v>
      </c>
      <c r="I88" s="101">
        <v>3.7000000000000005E-2</v>
      </c>
      <c r="J88" s="101">
        <v>1.9299999999999998E-2</v>
      </c>
      <c r="K88" s="97">
        <v>333230.74</v>
      </c>
      <c r="L88" s="99">
        <v>108.6</v>
      </c>
      <c r="M88" s="97">
        <v>361.88857999999999</v>
      </c>
      <c r="N88" s="98">
        <f t="shared" si="2"/>
        <v>1.4817993350653157E-2</v>
      </c>
      <c r="O88" s="98">
        <f>M88/'סכום נכסי הקרן'!$C$42</f>
        <v>5.3949589967892096E-4</v>
      </c>
    </row>
    <row r="89" spans="2:15" s="147" customFormat="1">
      <c r="B89" s="90" t="s">
        <v>1862</v>
      </c>
      <c r="C89" s="100" t="s">
        <v>1785</v>
      </c>
      <c r="D89" s="87">
        <v>91102799</v>
      </c>
      <c r="E89" s="87" t="s">
        <v>559</v>
      </c>
      <c r="F89" s="87" t="s">
        <v>147</v>
      </c>
      <c r="G89" s="97">
        <v>3.5499999999999994</v>
      </c>
      <c r="H89" s="100" t="s">
        <v>150</v>
      </c>
      <c r="I89" s="101">
        <v>4.7500000000000001E-2</v>
      </c>
      <c r="J89" s="101">
        <v>1.4400000000000001E-2</v>
      </c>
      <c r="K89" s="97">
        <v>151743.26</v>
      </c>
      <c r="L89" s="99">
        <v>116.84</v>
      </c>
      <c r="M89" s="97">
        <v>177.29680999999999</v>
      </c>
      <c r="N89" s="98">
        <f t="shared" si="2"/>
        <v>7.2596459155246521E-3</v>
      </c>
      <c r="O89" s="98">
        <f>M89/'סכום נכסי הקרן'!$C$42</f>
        <v>2.6431036320945163E-4</v>
      </c>
    </row>
    <row r="90" spans="2:15" s="147" customFormat="1">
      <c r="B90" s="90" t="s">
        <v>1862</v>
      </c>
      <c r="C90" s="100" t="s">
        <v>1785</v>
      </c>
      <c r="D90" s="87">
        <v>91102798</v>
      </c>
      <c r="E90" s="87" t="s">
        <v>559</v>
      </c>
      <c r="F90" s="87" t="s">
        <v>147</v>
      </c>
      <c r="G90" s="97">
        <v>3.5599999999999992</v>
      </c>
      <c r="H90" s="100" t="s">
        <v>150</v>
      </c>
      <c r="I90" s="101">
        <v>4.4999999999999998E-2</v>
      </c>
      <c r="J90" s="101">
        <v>1.4499999999999997E-2</v>
      </c>
      <c r="K90" s="97">
        <v>258096.74000000005</v>
      </c>
      <c r="L90" s="99">
        <v>115.7</v>
      </c>
      <c r="M90" s="97">
        <v>298.61796000000004</v>
      </c>
      <c r="N90" s="98">
        <f t="shared" si="2"/>
        <v>1.2227296439322875E-2</v>
      </c>
      <c r="O90" s="98">
        <f>M90/'סכום נכסי הקרן'!$C$42</f>
        <v>4.4517338731850571E-4</v>
      </c>
    </row>
    <row r="91" spans="2:15" s="147" customFormat="1">
      <c r="B91" s="90" t="s">
        <v>1863</v>
      </c>
      <c r="C91" s="100" t="s">
        <v>1785</v>
      </c>
      <c r="D91" s="87">
        <v>90240690</v>
      </c>
      <c r="E91" s="87" t="s">
        <v>559</v>
      </c>
      <c r="F91" s="87" t="s">
        <v>146</v>
      </c>
      <c r="G91" s="97">
        <v>2.1900000000000004</v>
      </c>
      <c r="H91" s="100" t="s">
        <v>150</v>
      </c>
      <c r="I91" s="101">
        <v>3.4000000000000002E-2</v>
      </c>
      <c r="J91" s="101">
        <v>-1.18E-2</v>
      </c>
      <c r="K91" s="97">
        <v>10469.219999999999</v>
      </c>
      <c r="L91" s="99">
        <v>111.36</v>
      </c>
      <c r="M91" s="97">
        <v>11.658530000000001</v>
      </c>
      <c r="N91" s="98">
        <f t="shared" si="2"/>
        <v>4.7737350545405547E-4</v>
      </c>
      <c r="O91" s="98">
        <f>M91/'סכום נכסי הקרן'!$C$42</f>
        <v>1.7380291832595795E-5</v>
      </c>
    </row>
    <row r="92" spans="2:15" s="147" customFormat="1">
      <c r="B92" s="90" t="s">
        <v>1863</v>
      </c>
      <c r="C92" s="100" t="s">
        <v>1785</v>
      </c>
      <c r="D92" s="87">
        <v>90240692</v>
      </c>
      <c r="E92" s="87" t="s">
        <v>559</v>
      </c>
      <c r="F92" s="87" t="s">
        <v>146</v>
      </c>
      <c r="G92" s="97">
        <v>2.19</v>
      </c>
      <c r="H92" s="100" t="s">
        <v>150</v>
      </c>
      <c r="I92" s="101">
        <v>3.4000000000000002E-2</v>
      </c>
      <c r="J92" s="101">
        <v>4.0999999999999995E-2</v>
      </c>
      <c r="K92" s="97">
        <v>44036.46</v>
      </c>
      <c r="L92" s="99">
        <v>98.97</v>
      </c>
      <c r="M92" s="97">
        <v>43.582889999999999</v>
      </c>
      <c r="N92" s="98">
        <f t="shared" si="2"/>
        <v>1.7845574851305006E-3</v>
      </c>
      <c r="O92" s="98">
        <f>M92/'סכום נכסי הקרן'!$C$42</f>
        <v>6.4972457686168059E-5</v>
      </c>
    </row>
    <row r="93" spans="2:15" s="147" customFormat="1">
      <c r="B93" s="90" t="s">
        <v>1864</v>
      </c>
      <c r="C93" s="100" t="s">
        <v>1785</v>
      </c>
      <c r="D93" s="87">
        <v>90240790</v>
      </c>
      <c r="E93" s="87" t="s">
        <v>559</v>
      </c>
      <c r="F93" s="87" t="s">
        <v>146</v>
      </c>
      <c r="G93" s="97">
        <v>11.81</v>
      </c>
      <c r="H93" s="100" t="s">
        <v>150</v>
      </c>
      <c r="I93" s="101">
        <v>3.4000000000000002E-2</v>
      </c>
      <c r="J93" s="101">
        <v>2.5100000000000001E-2</v>
      </c>
      <c r="K93" s="97">
        <v>23302.43</v>
      </c>
      <c r="L93" s="99">
        <v>111.92</v>
      </c>
      <c r="M93" s="97">
        <v>26.080069999999999</v>
      </c>
      <c r="N93" s="98">
        <f t="shared" si="2"/>
        <v>1.0678820090000323E-3</v>
      </c>
      <c r="O93" s="98">
        <f>M93/'סכום נכסי הקרן'!$C$42</f>
        <v>3.8879620982621876E-5</v>
      </c>
    </row>
    <row r="94" spans="2:15" s="147" customFormat="1">
      <c r="B94" s="90" t="s">
        <v>1864</v>
      </c>
      <c r="C94" s="100" t="s">
        <v>1785</v>
      </c>
      <c r="D94" s="87">
        <v>90240792</v>
      </c>
      <c r="E94" s="87" t="s">
        <v>559</v>
      </c>
      <c r="F94" s="87" t="s">
        <v>146</v>
      </c>
      <c r="G94" s="97">
        <v>11.409999999999998</v>
      </c>
      <c r="H94" s="100" t="s">
        <v>150</v>
      </c>
      <c r="I94" s="101">
        <v>3.4000000000000002E-2</v>
      </c>
      <c r="J94" s="101">
        <v>3.5400000000000001E-2</v>
      </c>
      <c r="K94" s="97">
        <v>98016.48</v>
      </c>
      <c r="L94" s="99">
        <v>99.29</v>
      </c>
      <c r="M94" s="97">
        <v>97.320570000000004</v>
      </c>
      <c r="N94" s="98">
        <f t="shared" si="2"/>
        <v>3.9849159073817014E-3</v>
      </c>
      <c r="O94" s="98">
        <f>M94/'סכום נכסי הקרן'!$C$42</f>
        <v>1.4508346317370778E-4</v>
      </c>
    </row>
    <row r="95" spans="2:15" s="147" customFormat="1">
      <c r="B95" s="90" t="s">
        <v>1865</v>
      </c>
      <c r="C95" s="100" t="s">
        <v>1785</v>
      </c>
      <c r="D95" s="87">
        <v>4180</v>
      </c>
      <c r="E95" s="87" t="s">
        <v>559</v>
      </c>
      <c r="F95" s="87" t="s">
        <v>147</v>
      </c>
      <c r="G95" s="97">
        <v>2.72</v>
      </c>
      <c r="H95" s="100" t="s">
        <v>149</v>
      </c>
      <c r="I95" s="101">
        <v>4.8720999999999993E-2</v>
      </c>
      <c r="J95" s="101">
        <v>3.6400000000000009E-2</v>
      </c>
      <c r="K95" s="97">
        <v>65106.35</v>
      </c>
      <c r="L95" s="99">
        <v>103.85</v>
      </c>
      <c r="M95" s="97">
        <v>254.08942999999999</v>
      </c>
      <c r="N95" s="98">
        <f t="shared" si="2"/>
        <v>1.0404018508158646E-2</v>
      </c>
      <c r="O95" s="98">
        <f>M95/'סכום נכסי הקרן'!$C$42</f>
        <v>3.7879118936760646E-4</v>
      </c>
    </row>
    <row r="96" spans="2:15" s="147" customFormat="1">
      <c r="B96" s="90" t="s">
        <v>1865</v>
      </c>
      <c r="C96" s="100" t="s">
        <v>1785</v>
      </c>
      <c r="D96" s="87">
        <v>4179</v>
      </c>
      <c r="E96" s="87" t="s">
        <v>559</v>
      </c>
      <c r="F96" s="87" t="s">
        <v>147</v>
      </c>
      <c r="G96" s="97">
        <v>2.7600000000000002</v>
      </c>
      <c r="H96" s="100" t="s">
        <v>151</v>
      </c>
      <c r="I96" s="101">
        <v>3.8399999999999997E-2</v>
      </c>
      <c r="J96" s="101">
        <v>2.6600000000000006E-2</v>
      </c>
      <c r="K96" s="97">
        <v>61337.49</v>
      </c>
      <c r="L96" s="99">
        <v>103.64</v>
      </c>
      <c r="M96" s="97">
        <f>267.18546-6.9</f>
        <v>260.28546</v>
      </c>
      <c r="N96" s="98">
        <f t="shared" si="2"/>
        <v>1.065772292552503E-2</v>
      </c>
      <c r="O96" s="98">
        <f>M96/'סכום נכסי הקרן'!$C$42</f>
        <v>3.8802810084817205E-4</v>
      </c>
    </row>
    <row r="97" spans="2:15" s="147" customFormat="1">
      <c r="B97" s="90" t="s">
        <v>1866</v>
      </c>
      <c r="C97" s="100" t="s">
        <v>1785</v>
      </c>
      <c r="D97" s="87">
        <v>90839531</v>
      </c>
      <c r="E97" s="87" t="s">
        <v>559</v>
      </c>
      <c r="F97" s="87" t="s">
        <v>147</v>
      </c>
      <c r="G97" s="97">
        <v>0.19999999999999998</v>
      </c>
      <c r="H97" s="100" t="s">
        <v>150</v>
      </c>
      <c r="I97" s="101">
        <v>2.6000000000000002E-2</v>
      </c>
      <c r="J97" s="101">
        <v>2.8118749025460538E-2</v>
      </c>
      <c r="K97" s="97">
        <v>9419.02</v>
      </c>
      <c r="L97" s="99">
        <v>100.09</v>
      </c>
      <c r="M97" s="97">
        <v>9.4275300000000009</v>
      </c>
      <c r="N97" s="98">
        <f t="shared" si="2"/>
        <v>3.8602234105614272E-4</v>
      </c>
      <c r="O97" s="98">
        <f>M97/'סכום נכסי הקרן'!$C$42</f>
        <v>1.4054363857240308E-5</v>
      </c>
    </row>
    <row r="98" spans="2:15" s="147" customFormat="1">
      <c r="B98" s="90" t="s">
        <v>1866</v>
      </c>
      <c r="C98" s="100" t="s">
        <v>1785</v>
      </c>
      <c r="D98" s="87">
        <v>90839511</v>
      </c>
      <c r="E98" s="87" t="s">
        <v>559</v>
      </c>
      <c r="F98" s="87" t="s">
        <v>147</v>
      </c>
      <c r="G98" s="97">
        <v>9.7000000000000011</v>
      </c>
      <c r="H98" s="100" t="s">
        <v>150</v>
      </c>
      <c r="I98" s="101">
        <v>4.4999999999999998E-2</v>
      </c>
      <c r="J98" s="101">
        <v>2.86E-2</v>
      </c>
      <c r="K98" s="97">
        <v>75179.92</v>
      </c>
      <c r="L98" s="99">
        <v>117.08</v>
      </c>
      <c r="M98" s="97">
        <v>88.020649999999989</v>
      </c>
      <c r="N98" s="98">
        <f t="shared" si="2"/>
        <v>3.6041187219010029E-3</v>
      </c>
      <c r="O98" s="98">
        <f>M98/'סכום נכסי הקרן'!$C$42</f>
        <v>1.3121933762616495E-4</v>
      </c>
    </row>
    <row r="99" spans="2:15" s="147" customFormat="1">
      <c r="B99" s="90" t="s">
        <v>1866</v>
      </c>
      <c r="C99" s="100" t="s">
        <v>1785</v>
      </c>
      <c r="D99" s="87">
        <v>90839541</v>
      </c>
      <c r="E99" s="87" t="s">
        <v>559</v>
      </c>
      <c r="F99" s="87" t="s">
        <v>147</v>
      </c>
      <c r="G99" s="97">
        <v>9.2899999999999991</v>
      </c>
      <c r="H99" s="100" t="s">
        <v>150</v>
      </c>
      <c r="I99" s="101">
        <v>4.4999999999999998E-2</v>
      </c>
      <c r="J99" s="101">
        <v>4.7800000000000002E-2</v>
      </c>
      <c r="K99" s="97">
        <v>20934.490000000002</v>
      </c>
      <c r="L99" s="99">
        <v>98.63</v>
      </c>
      <c r="M99" s="97">
        <v>20.647690000000001</v>
      </c>
      <c r="N99" s="98">
        <f t="shared" si="2"/>
        <v>8.4544622305116046E-4</v>
      </c>
      <c r="O99" s="98">
        <f>M99/'סכום נכסי הקרן'!$C$42</f>
        <v>3.0781142894427501E-5</v>
      </c>
    </row>
    <row r="100" spans="2:15" s="147" customFormat="1">
      <c r="B100" s="90" t="s">
        <v>1866</v>
      </c>
      <c r="C100" s="100" t="s">
        <v>1785</v>
      </c>
      <c r="D100" s="87">
        <v>90839512</v>
      </c>
      <c r="E100" s="87" t="s">
        <v>559</v>
      </c>
      <c r="F100" s="87" t="s">
        <v>147</v>
      </c>
      <c r="G100" s="97">
        <v>9.73</v>
      </c>
      <c r="H100" s="100" t="s">
        <v>150</v>
      </c>
      <c r="I100" s="101">
        <v>4.4999999999999998E-2</v>
      </c>
      <c r="J100" s="101">
        <v>2.7400000000000001E-2</v>
      </c>
      <c r="K100" s="97">
        <v>14749.51</v>
      </c>
      <c r="L100" s="99">
        <v>118.44</v>
      </c>
      <c r="M100" s="97">
        <v>17.46932</v>
      </c>
      <c r="N100" s="98">
        <f t="shared" si="2"/>
        <v>7.1530377554448457E-4</v>
      </c>
      <c r="O100" s="98">
        <f>M100/'סכום נכסי הקרן'!$C$42</f>
        <v>2.6042895606650442E-5</v>
      </c>
    </row>
    <row r="101" spans="2:15" s="147" customFormat="1">
      <c r="B101" s="90" t="s">
        <v>1867</v>
      </c>
      <c r="C101" s="100" t="s">
        <v>1785</v>
      </c>
      <c r="D101" s="87">
        <v>90839513</v>
      </c>
      <c r="E101" s="87" t="s">
        <v>559</v>
      </c>
      <c r="F101" s="87" t="s">
        <v>147</v>
      </c>
      <c r="G101" s="97">
        <v>9.68</v>
      </c>
      <c r="H101" s="100" t="s">
        <v>150</v>
      </c>
      <c r="I101" s="101">
        <v>4.4999999999999998E-2</v>
      </c>
      <c r="J101" s="101">
        <v>3.04E-2</v>
      </c>
      <c r="K101" s="97">
        <v>54015.32</v>
      </c>
      <c r="L101" s="99">
        <v>115.62</v>
      </c>
      <c r="M101" s="97">
        <v>62.452510000000004</v>
      </c>
      <c r="N101" s="98">
        <f t="shared" si="2"/>
        <v>2.5571983451691126E-3</v>
      </c>
      <c r="O101" s="98">
        <f>M101/'סכום נכסי הקרן'!$C$42</f>
        <v>9.3102891143060688E-5</v>
      </c>
    </row>
    <row r="102" spans="2:15" s="147" customFormat="1">
      <c r="B102" s="90" t="s">
        <v>1867</v>
      </c>
      <c r="C102" s="100" t="s">
        <v>1785</v>
      </c>
      <c r="D102" s="87">
        <v>90839515</v>
      </c>
      <c r="E102" s="87" t="s">
        <v>559</v>
      </c>
      <c r="F102" s="87" t="s">
        <v>147</v>
      </c>
      <c r="G102" s="97">
        <v>9.6900000000000013</v>
      </c>
      <c r="H102" s="100" t="s">
        <v>150</v>
      </c>
      <c r="I102" s="101">
        <v>4.4999999999999998E-2</v>
      </c>
      <c r="J102" s="101">
        <v>2.9399999999999999E-2</v>
      </c>
      <c r="K102" s="97">
        <v>50822.48</v>
      </c>
      <c r="L102" s="99">
        <v>116.72</v>
      </c>
      <c r="M102" s="97">
        <v>59.32</v>
      </c>
      <c r="N102" s="98">
        <f t="shared" si="2"/>
        <v>2.4289336943452192E-3</v>
      </c>
      <c r="O102" s="98">
        <f>M102/'סכום נכסי הקרן'!$C$42</f>
        <v>8.8433010980765381E-5</v>
      </c>
    </row>
    <row r="103" spans="2:15" s="147" customFormat="1">
      <c r="B103" s="90" t="s">
        <v>1867</v>
      </c>
      <c r="C103" s="100" t="s">
        <v>1785</v>
      </c>
      <c r="D103" s="87">
        <v>90839516</v>
      </c>
      <c r="E103" s="87" t="s">
        <v>559</v>
      </c>
      <c r="F103" s="87" t="s">
        <v>147</v>
      </c>
      <c r="G103" s="97">
        <v>9.6900000000000013</v>
      </c>
      <c r="H103" s="100" t="s">
        <v>150</v>
      </c>
      <c r="I103" s="101">
        <v>4.4999999999999998E-2</v>
      </c>
      <c r="J103" s="101">
        <v>2.9599999999999991E-2</v>
      </c>
      <c r="K103" s="97">
        <v>27007.32</v>
      </c>
      <c r="L103" s="99">
        <v>116.41</v>
      </c>
      <c r="M103" s="97">
        <v>31.439229999999998</v>
      </c>
      <c r="N103" s="98">
        <f t="shared" si="2"/>
        <v>1.287319707877091E-3</v>
      </c>
      <c r="O103" s="98">
        <f>M103/'סכום נכסי הקרן'!$C$42</f>
        <v>4.6868944231571274E-5</v>
      </c>
    </row>
    <row r="104" spans="2:15" s="147" customFormat="1">
      <c r="B104" s="90" t="s">
        <v>1867</v>
      </c>
      <c r="C104" s="100" t="s">
        <v>1785</v>
      </c>
      <c r="D104" s="87">
        <v>90839517</v>
      </c>
      <c r="E104" s="87" t="s">
        <v>559</v>
      </c>
      <c r="F104" s="87" t="s">
        <v>147</v>
      </c>
      <c r="G104" s="97">
        <v>9.6499999999999986</v>
      </c>
      <c r="H104" s="100" t="s">
        <v>150</v>
      </c>
      <c r="I104" s="101">
        <v>4.4999999999999998E-2</v>
      </c>
      <c r="J104" s="101">
        <v>3.15E-2</v>
      </c>
      <c r="K104" s="97">
        <v>46768.2</v>
      </c>
      <c r="L104" s="99">
        <v>114.39</v>
      </c>
      <c r="M104" s="97">
        <v>53.498139999999999</v>
      </c>
      <c r="N104" s="98">
        <f t="shared" si="2"/>
        <v>2.1905501488671229E-3</v>
      </c>
      <c r="O104" s="98">
        <f>M104/'סכום נכסי הקרן'!$C$42</f>
        <v>7.975390428304995E-5</v>
      </c>
    </row>
    <row r="105" spans="2:15" s="147" customFormat="1">
      <c r="B105" s="90" t="s">
        <v>1867</v>
      </c>
      <c r="C105" s="100" t="s">
        <v>1785</v>
      </c>
      <c r="D105" s="87">
        <v>90839518</v>
      </c>
      <c r="E105" s="87" t="s">
        <v>559</v>
      </c>
      <c r="F105" s="87" t="s">
        <v>147</v>
      </c>
      <c r="G105" s="97">
        <v>9.5600000000000023</v>
      </c>
      <c r="H105" s="100" t="s">
        <v>150</v>
      </c>
      <c r="I105" s="101">
        <v>4.4999999999999998E-2</v>
      </c>
      <c r="J105" s="101">
        <v>3.5500000000000004E-2</v>
      </c>
      <c r="K105" s="97">
        <v>55545.9</v>
      </c>
      <c r="L105" s="99">
        <v>110.92</v>
      </c>
      <c r="M105" s="97">
        <v>61.611519999999999</v>
      </c>
      <c r="N105" s="98">
        <f t="shared" si="2"/>
        <v>2.5227629279808554E-3</v>
      </c>
      <c r="O105" s="98">
        <f>M105/'סכום נכסי הקרן'!$C$42</f>
        <v>9.1849160901915809E-5</v>
      </c>
    </row>
    <row r="106" spans="2:15" s="147" customFormat="1">
      <c r="B106" s="90" t="s">
        <v>1867</v>
      </c>
      <c r="C106" s="100" t="s">
        <v>1785</v>
      </c>
      <c r="D106" s="87">
        <v>90839519</v>
      </c>
      <c r="E106" s="87" t="s">
        <v>559</v>
      </c>
      <c r="F106" s="87" t="s">
        <v>147</v>
      </c>
      <c r="G106" s="97">
        <v>9.4099999999999984</v>
      </c>
      <c r="H106" s="100" t="s">
        <v>150</v>
      </c>
      <c r="I106" s="101">
        <v>4.4999999999999998E-2</v>
      </c>
      <c r="J106" s="101">
        <v>4.24E-2</v>
      </c>
      <c r="K106" s="97">
        <v>39070.33</v>
      </c>
      <c r="L106" s="99">
        <v>103.95</v>
      </c>
      <c r="M106" s="97">
        <v>40.613610000000001</v>
      </c>
      <c r="N106" s="98">
        <f t="shared" si="2"/>
        <v>1.6629764965946719E-3</v>
      </c>
      <c r="O106" s="98">
        <f>M106/'סכום נכסי הקרן'!$C$42</f>
        <v>6.0545917381971052E-5</v>
      </c>
    </row>
    <row r="107" spans="2:15" s="147" customFormat="1">
      <c r="B107" s="90" t="s">
        <v>1866</v>
      </c>
      <c r="C107" s="100" t="s">
        <v>1785</v>
      </c>
      <c r="D107" s="87">
        <v>90839520</v>
      </c>
      <c r="E107" s="87" t="s">
        <v>559</v>
      </c>
      <c r="F107" s="87" t="s">
        <v>147</v>
      </c>
      <c r="G107" s="97">
        <v>9.2900000000000009</v>
      </c>
      <c r="H107" s="100" t="s">
        <v>150</v>
      </c>
      <c r="I107" s="101">
        <v>4.4999999999999998E-2</v>
      </c>
      <c r="J107" s="101">
        <v>4.7800000000000002E-2</v>
      </c>
      <c r="K107" s="97">
        <v>51091.27</v>
      </c>
      <c r="L107" s="99">
        <v>98.65</v>
      </c>
      <c r="M107" s="97">
        <v>50.401540000000004</v>
      </c>
      <c r="N107" s="98">
        <f t="shared" si="2"/>
        <v>2.0637558791788326E-3</v>
      </c>
      <c r="O107" s="98">
        <f>M107/'סכום נכסי הקרן'!$C$42</f>
        <v>7.5137557995068875E-5</v>
      </c>
    </row>
    <row r="108" spans="2:15" s="147" customFormat="1">
      <c r="B108" s="90" t="s">
        <v>1868</v>
      </c>
      <c r="C108" s="100" t="s">
        <v>1786</v>
      </c>
      <c r="D108" s="87">
        <v>90141407</v>
      </c>
      <c r="E108" s="87" t="s">
        <v>611</v>
      </c>
      <c r="F108" s="87" t="s">
        <v>147</v>
      </c>
      <c r="G108" s="97">
        <v>11.36</v>
      </c>
      <c r="H108" s="100" t="s">
        <v>150</v>
      </c>
      <c r="I108" s="101">
        <v>6.7000000000000004E-2</v>
      </c>
      <c r="J108" s="101">
        <v>4.6499999999999993E-2</v>
      </c>
      <c r="K108" s="97">
        <v>332734.06</v>
      </c>
      <c r="L108" s="99">
        <v>124.35</v>
      </c>
      <c r="M108" s="97">
        <v>413.75482</v>
      </c>
      <c r="N108" s="98">
        <f t="shared" si="2"/>
        <v>1.6941723255154098E-2</v>
      </c>
      <c r="O108" s="98">
        <f>M108/'סכום נכסי הקרן'!$C$42</f>
        <v>6.1681700169259276E-4</v>
      </c>
    </row>
    <row r="109" spans="2:15" s="147" customFormat="1">
      <c r="B109" s="90" t="s">
        <v>1869</v>
      </c>
      <c r="C109" s="100" t="s">
        <v>1785</v>
      </c>
      <c r="D109" s="87">
        <v>90800100</v>
      </c>
      <c r="E109" s="87" t="s">
        <v>684</v>
      </c>
      <c r="F109" s="87" t="s">
        <v>147</v>
      </c>
      <c r="G109" s="97">
        <v>1.9100000000000001</v>
      </c>
      <c r="H109" s="100" t="s">
        <v>150</v>
      </c>
      <c r="I109" s="101">
        <v>6.2E-2</v>
      </c>
      <c r="J109" s="101">
        <v>0.37745255827903745</v>
      </c>
      <c r="K109" s="97">
        <v>523496.28</v>
      </c>
      <c r="L109" s="99">
        <v>60.62</v>
      </c>
      <c r="M109" s="97">
        <v>317.34345999999994</v>
      </c>
      <c r="N109" s="98">
        <f t="shared" si="2"/>
        <v>1.2994036120601722E-2</v>
      </c>
      <c r="O109" s="98">
        <f>M109/'סכום נכסי הקרן'!$C$42</f>
        <v>4.7308896970421567E-4</v>
      </c>
    </row>
    <row r="110" spans="2:15" s="147" customFormat="1">
      <c r="B110" s="86"/>
      <c r="C110" s="87"/>
      <c r="D110" s="87"/>
      <c r="E110" s="87"/>
      <c r="F110" s="87"/>
      <c r="G110" s="87"/>
      <c r="H110" s="87"/>
      <c r="I110" s="87"/>
      <c r="J110" s="87"/>
      <c r="K110" s="97"/>
      <c r="L110" s="99"/>
      <c r="M110" s="87"/>
      <c r="N110" s="98"/>
      <c r="O110" s="87"/>
    </row>
    <row r="111" spans="2:15" s="147" customFormat="1">
      <c r="B111" s="104" t="s">
        <v>47</v>
      </c>
      <c r="C111" s="85"/>
      <c r="D111" s="85"/>
      <c r="E111" s="85"/>
      <c r="F111" s="85"/>
      <c r="G111" s="94">
        <v>1.5285655718079896</v>
      </c>
      <c r="H111" s="85"/>
      <c r="I111" s="85"/>
      <c r="J111" s="106">
        <v>2.5813487825604508E-2</v>
      </c>
      <c r="K111" s="94"/>
      <c r="L111" s="96"/>
      <c r="M111" s="94">
        <v>684.97363999999993</v>
      </c>
      <c r="N111" s="95">
        <f t="shared" ref="N111:N114" si="3">+M111/$M$10</f>
        <v>2.8047126667806677E-2</v>
      </c>
      <c r="O111" s="95">
        <f>M111/'סכום נכסי הקרן'!$C$42</f>
        <v>1.0211443261573638E-3</v>
      </c>
    </row>
    <row r="112" spans="2:15" s="147" customFormat="1">
      <c r="B112" s="90" t="s">
        <v>1870</v>
      </c>
      <c r="C112" s="100" t="s">
        <v>1786</v>
      </c>
      <c r="D112" s="87">
        <v>4351</v>
      </c>
      <c r="E112" s="87" t="s">
        <v>559</v>
      </c>
      <c r="F112" s="87" t="s">
        <v>147</v>
      </c>
      <c r="G112" s="97">
        <v>1.93</v>
      </c>
      <c r="H112" s="100" t="s">
        <v>150</v>
      </c>
      <c r="I112" s="101">
        <v>3.61E-2</v>
      </c>
      <c r="J112" s="101">
        <v>2.2199999999999998E-2</v>
      </c>
      <c r="K112" s="97">
        <v>325773.90000000002</v>
      </c>
      <c r="L112" s="99">
        <v>102.77</v>
      </c>
      <c r="M112" s="97">
        <v>334.79784999999998</v>
      </c>
      <c r="N112" s="98">
        <f t="shared" si="3"/>
        <v>1.3708728568094006E-2</v>
      </c>
      <c r="O112" s="98">
        <f>M112/'סכום נכסי הקרן'!$C$42</f>
        <v>4.9910960798021974E-4</v>
      </c>
    </row>
    <row r="113" spans="1:15" s="147" customFormat="1">
      <c r="B113" s="90" t="s">
        <v>1871</v>
      </c>
      <c r="C113" s="100" t="s">
        <v>1786</v>
      </c>
      <c r="D113" s="87">
        <v>10510</v>
      </c>
      <c r="E113" s="87" t="s">
        <v>559</v>
      </c>
      <c r="F113" s="87" t="s">
        <v>147</v>
      </c>
      <c r="G113" s="97">
        <v>0.84000000000000019</v>
      </c>
      <c r="H113" s="100" t="s">
        <v>150</v>
      </c>
      <c r="I113" s="101">
        <v>4.2500000000000003E-2</v>
      </c>
      <c r="J113" s="101">
        <v>3.5300000000000005E-2</v>
      </c>
      <c r="K113" s="97">
        <v>126891.57</v>
      </c>
      <c r="L113" s="99">
        <v>100.75</v>
      </c>
      <c r="M113" s="97">
        <v>127.84326999999998</v>
      </c>
      <c r="N113" s="98">
        <f t="shared" si="3"/>
        <v>5.2347071156148561E-3</v>
      </c>
      <c r="O113" s="98">
        <f>M113/'סכום נכסי הקרן'!$C$42</f>
        <v>1.9058606371758177E-4</v>
      </c>
    </row>
    <row r="114" spans="1:15" s="147" customFormat="1">
      <c r="B114" s="90" t="s">
        <v>1871</v>
      </c>
      <c r="C114" s="100" t="s">
        <v>1786</v>
      </c>
      <c r="D114" s="87">
        <v>3880</v>
      </c>
      <c r="E114" s="87" t="s">
        <v>611</v>
      </c>
      <c r="F114" s="87" t="s">
        <v>147</v>
      </c>
      <c r="G114" s="97">
        <v>1.32</v>
      </c>
      <c r="H114" s="100" t="s">
        <v>150</v>
      </c>
      <c r="I114" s="101">
        <v>4.4999999999999998E-2</v>
      </c>
      <c r="J114" s="101">
        <v>2.58E-2</v>
      </c>
      <c r="K114" s="97">
        <v>216339.92</v>
      </c>
      <c r="L114" s="99">
        <v>102.77</v>
      </c>
      <c r="M114" s="97">
        <v>222.33251999999999</v>
      </c>
      <c r="N114" s="98">
        <f t="shared" si="3"/>
        <v>9.103690984097813E-3</v>
      </c>
      <c r="O114" s="98">
        <f>M114/'סכום נכסי הקרן'!$C$42</f>
        <v>3.3144865445956231E-4</v>
      </c>
    </row>
    <row r="115" spans="1:15" s="147" customFormat="1">
      <c r="B115" s="86"/>
      <c r="C115" s="87"/>
      <c r="D115" s="87"/>
      <c r="E115" s="87"/>
      <c r="F115" s="87"/>
      <c r="G115" s="87"/>
      <c r="H115" s="87"/>
      <c r="I115" s="87"/>
      <c r="J115" s="87"/>
      <c r="K115" s="97"/>
      <c r="L115" s="99"/>
      <c r="M115" s="87"/>
      <c r="N115" s="98"/>
      <c r="O115" s="87"/>
    </row>
    <row r="116" spans="1:15" s="147" customFormat="1">
      <c r="B116" s="84" t="s">
        <v>50</v>
      </c>
      <c r="C116" s="85"/>
      <c r="D116" s="85"/>
      <c r="E116" s="85"/>
      <c r="F116" s="85"/>
      <c r="G116" s="94">
        <v>4.8796699395330778</v>
      </c>
      <c r="H116" s="85"/>
      <c r="I116" s="85"/>
      <c r="J116" s="106">
        <v>3.6899915840477096E-2</v>
      </c>
      <c r="K116" s="94"/>
      <c r="L116" s="96"/>
      <c r="M116" s="94">
        <v>1699.9145800000003</v>
      </c>
      <c r="N116" s="95">
        <f t="shared" ref="N116:N133" si="4">+M116/$M$10</f>
        <v>6.9605188821151423E-2</v>
      </c>
      <c r="O116" s="95">
        <f>M116/'סכום נכסי הקרן'!$C$42</f>
        <v>2.5341969777394335E-3</v>
      </c>
    </row>
    <row r="117" spans="1:15" s="165" customFormat="1">
      <c r="A117" s="147"/>
      <c r="B117" s="120" t="s">
        <v>48</v>
      </c>
      <c r="C117" s="121"/>
      <c r="D117" s="121"/>
      <c r="E117" s="121"/>
      <c r="F117" s="121"/>
      <c r="G117" s="122">
        <v>4.8796699395330787</v>
      </c>
      <c r="H117" s="121"/>
      <c r="I117" s="121"/>
      <c r="J117" s="136">
        <v>3.6899915840477117E-2</v>
      </c>
      <c r="K117" s="122"/>
      <c r="L117" s="124"/>
      <c r="M117" s="122">
        <v>1699.9145800000001</v>
      </c>
      <c r="N117" s="123">
        <f t="shared" si="4"/>
        <v>6.9605188821151409E-2</v>
      </c>
      <c r="O117" s="123">
        <f>M117/'סכום נכסי הקרן'!$C$42</f>
        <v>2.5341969777394331E-3</v>
      </c>
    </row>
    <row r="118" spans="1:15" s="147" customFormat="1">
      <c r="B118" s="90" t="s">
        <v>1872</v>
      </c>
      <c r="C118" s="100" t="s">
        <v>1785</v>
      </c>
      <c r="D118" s="87">
        <v>4517</v>
      </c>
      <c r="E118" s="87" t="s">
        <v>510</v>
      </c>
      <c r="F118" s="87" t="s">
        <v>147</v>
      </c>
      <c r="G118" s="97">
        <v>4.629999999999999</v>
      </c>
      <c r="H118" s="100" t="s">
        <v>149</v>
      </c>
      <c r="I118" s="101">
        <v>3.7767000000000002E-2</v>
      </c>
      <c r="J118" s="101">
        <v>3.3500000000000002E-2</v>
      </c>
      <c r="K118" s="97">
        <v>28567.41</v>
      </c>
      <c r="L118" s="99">
        <v>102.43</v>
      </c>
      <c r="M118" s="97">
        <v>109.96510000000001</v>
      </c>
      <c r="N118" s="98">
        <f t="shared" si="4"/>
        <v>4.5026624509784466E-3</v>
      </c>
      <c r="O118" s="98">
        <f>M118/'סכום נכסי הקרן'!$C$42</f>
        <v>1.639336631119515E-4</v>
      </c>
    </row>
    <row r="119" spans="1:15" s="147" customFormat="1">
      <c r="B119" s="90" t="s">
        <v>1872</v>
      </c>
      <c r="C119" s="100" t="s">
        <v>1785</v>
      </c>
      <c r="D119" s="87">
        <v>4902</v>
      </c>
      <c r="E119" s="87" t="s">
        <v>510</v>
      </c>
      <c r="F119" s="87" t="s">
        <v>147</v>
      </c>
      <c r="G119" s="97">
        <v>4.6300000000000008</v>
      </c>
      <c r="H119" s="100" t="s">
        <v>149</v>
      </c>
      <c r="I119" s="101">
        <v>3.7767000000000002E-2</v>
      </c>
      <c r="J119" s="101">
        <v>3.3500000000000002E-2</v>
      </c>
      <c r="K119" s="97">
        <v>9178.3000000000011</v>
      </c>
      <c r="L119" s="99">
        <v>102.43</v>
      </c>
      <c r="M119" s="97">
        <v>35.330199999999998</v>
      </c>
      <c r="N119" s="98">
        <f t="shared" si="4"/>
        <v>1.4466404788933825E-3</v>
      </c>
      <c r="O119" s="98">
        <f>M119/'סכום נכסי הקרן'!$C$42</f>
        <v>5.2669520643166499E-5</v>
      </c>
    </row>
    <row r="120" spans="1:15" s="147" customFormat="1">
      <c r="B120" s="90" t="s">
        <v>1872</v>
      </c>
      <c r="C120" s="100" t="s">
        <v>1785</v>
      </c>
      <c r="D120" s="87">
        <v>4971</v>
      </c>
      <c r="E120" s="87" t="s">
        <v>510</v>
      </c>
      <c r="F120" s="87" t="s">
        <v>147</v>
      </c>
      <c r="G120" s="97">
        <v>4.63</v>
      </c>
      <c r="H120" s="100" t="s">
        <v>149</v>
      </c>
      <c r="I120" s="101">
        <v>3.7767000000000002E-2</v>
      </c>
      <c r="J120" s="101">
        <v>3.3500000000000002E-2</v>
      </c>
      <c r="K120" s="97">
        <v>6348.9</v>
      </c>
      <c r="L120" s="99">
        <v>102.43</v>
      </c>
      <c r="M120" s="97">
        <v>24.43892</v>
      </c>
      <c r="N120" s="98">
        <f t="shared" si="4"/>
        <v>1.0006830114869733E-3</v>
      </c>
      <c r="O120" s="98">
        <f>M120/'סכום נכסי הקרן'!$C$42</f>
        <v>3.6433029007384468E-5</v>
      </c>
    </row>
    <row r="121" spans="1:15" s="147" customFormat="1">
      <c r="B121" s="90" t="s">
        <v>1872</v>
      </c>
      <c r="C121" s="100" t="s">
        <v>1785</v>
      </c>
      <c r="D121" s="87">
        <v>502727</v>
      </c>
      <c r="E121" s="87" t="s">
        <v>510</v>
      </c>
      <c r="F121" s="87" t="s">
        <v>147</v>
      </c>
      <c r="G121" s="97">
        <v>4.63</v>
      </c>
      <c r="H121" s="100" t="s">
        <v>149</v>
      </c>
      <c r="I121" s="101">
        <v>3.7767000000000002E-2</v>
      </c>
      <c r="J121" s="101">
        <v>3.3499999999999995E-2</v>
      </c>
      <c r="K121" s="97">
        <v>10144.43</v>
      </c>
      <c r="L121" s="99">
        <v>102.43</v>
      </c>
      <c r="M121" s="97">
        <v>39.049190000000003</v>
      </c>
      <c r="N121" s="98">
        <f t="shared" si="4"/>
        <v>1.5989193076178085E-3</v>
      </c>
      <c r="O121" s="98">
        <f>M121/'סכום נכסי הקרן'!$C$42</f>
        <v>5.8213712880310074E-5</v>
      </c>
    </row>
    <row r="122" spans="1:15" s="147" customFormat="1">
      <c r="B122" s="90" t="s">
        <v>1872</v>
      </c>
      <c r="C122" s="100" t="s">
        <v>1785</v>
      </c>
      <c r="D122" s="87">
        <v>439935</v>
      </c>
      <c r="E122" s="87" t="s">
        <v>510</v>
      </c>
      <c r="F122" s="87" t="s">
        <v>147</v>
      </c>
      <c r="G122" s="97">
        <v>4.63</v>
      </c>
      <c r="H122" s="100" t="s">
        <v>149</v>
      </c>
      <c r="I122" s="101">
        <v>3.7767000000000002E-2</v>
      </c>
      <c r="J122" s="101">
        <v>3.3500000000000002E-2</v>
      </c>
      <c r="K122" s="97">
        <v>3920.33</v>
      </c>
      <c r="L122" s="99">
        <v>102.43</v>
      </c>
      <c r="M122" s="97">
        <v>15.090579999999999</v>
      </c>
      <c r="N122" s="98">
        <f t="shared" si="4"/>
        <v>6.1790320683095205E-4</v>
      </c>
      <c r="O122" s="98">
        <f>M122/'סכום נכסי הקרן'!$C$42</f>
        <v>2.2496719940089653E-5</v>
      </c>
    </row>
    <row r="123" spans="1:15" s="147" customFormat="1">
      <c r="B123" s="90" t="s">
        <v>1872</v>
      </c>
      <c r="C123" s="100" t="s">
        <v>1785</v>
      </c>
      <c r="D123" s="87">
        <v>4534</v>
      </c>
      <c r="E123" s="87" t="s">
        <v>510</v>
      </c>
      <c r="F123" s="87" t="s">
        <v>147</v>
      </c>
      <c r="G123" s="97">
        <v>4.63</v>
      </c>
      <c r="H123" s="100" t="s">
        <v>149</v>
      </c>
      <c r="I123" s="101">
        <v>3.7767000000000002E-2</v>
      </c>
      <c r="J123" s="101">
        <v>3.3500000000000002E-2</v>
      </c>
      <c r="K123" s="97">
        <v>680.09</v>
      </c>
      <c r="L123" s="99">
        <v>102.43</v>
      </c>
      <c r="M123" s="97">
        <v>2.6179399999999999</v>
      </c>
      <c r="N123" s="98">
        <f t="shared" si="4"/>
        <v>1.0719492036031899E-4</v>
      </c>
      <c r="O123" s="98">
        <f>M123/'סכום נכסי הקרן'!$C$42</f>
        <v>3.9027700061865293E-6</v>
      </c>
    </row>
    <row r="124" spans="1:15" s="147" customFormat="1">
      <c r="B124" s="90" t="s">
        <v>1872</v>
      </c>
      <c r="C124" s="100" t="s">
        <v>1785</v>
      </c>
      <c r="D124" s="87">
        <v>4564</v>
      </c>
      <c r="E124" s="87" t="s">
        <v>510</v>
      </c>
      <c r="F124" s="87" t="s">
        <v>147</v>
      </c>
      <c r="G124" s="97">
        <v>4.6300000000000008</v>
      </c>
      <c r="H124" s="100" t="s">
        <v>149</v>
      </c>
      <c r="I124" s="101">
        <v>3.7767000000000002E-2</v>
      </c>
      <c r="J124" s="101">
        <v>3.3500000000000002E-2</v>
      </c>
      <c r="K124" s="97">
        <v>97066.63</v>
      </c>
      <c r="L124" s="99">
        <v>102.43</v>
      </c>
      <c r="M124" s="97">
        <v>373.64046999999999</v>
      </c>
      <c r="N124" s="98">
        <f t="shared" si="4"/>
        <v>1.5299189601382063E-2</v>
      </c>
      <c r="O124" s="98">
        <f>M124/'סכום נכסי הקרן'!$C$42</f>
        <v>5.5701537064005956E-4</v>
      </c>
    </row>
    <row r="125" spans="1:15" s="147" customFormat="1">
      <c r="B125" s="90" t="s">
        <v>1872</v>
      </c>
      <c r="C125" s="100" t="s">
        <v>1785</v>
      </c>
      <c r="D125" s="87">
        <v>4636</v>
      </c>
      <c r="E125" s="87" t="s">
        <v>510</v>
      </c>
      <c r="F125" s="87" t="s">
        <v>147</v>
      </c>
      <c r="G125" s="97">
        <v>4.6300000000000008</v>
      </c>
      <c r="H125" s="100" t="s">
        <v>149</v>
      </c>
      <c r="I125" s="101">
        <v>3.7767000000000002E-2</v>
      </c>
      <c r="J125" s="101">
        <v>3.3499999999999995E-2</v>
      </c>
      <c r="K125" s="97">
        <v>9902.9</v>
      </c>
      <c r="L125" s="99">
        <v>102.43</v>
      </c>
      <c r="M125" s="97">
        <v>38.119419999999998</v>
      </c>
      <c r="N125" s="98">
        <f t="shared" si="4"/>
        <v>1.5608486791452633E-3</v>
      </c>
      <c r="O125" s="98">
        <f>M125/'סכום נכסי הקרן'!$C$42</f>
        <v>5.6827631278496413E-5</v>
      </c>
    </row>
    <row r="126" spans="1:15" s="147" customFormat="1">
      <c r="B126" s="90" t="s">
        <v>1872</v>
      </c>
      <c r="C126" s="100" t="s">
        <v>1785</v>
      </c>
      <c r="D126" s="87">
        <v>4695</v>
      </c>
      <c r="E126" s="87" t="s">
        <v>510</v>
      </c>
      <c r="F126" s="87" t="s">
        <v>147</v>
      </c>
      <c r="G126" s="97">
        <v>4.6300000000000008</v>
      </c>
      <c r="H126" s="100" t="s">
        <v>149</v>
      </c>
      <c r="I126" s="101">
        <v>3.7767000000000002E-2</v>
      </c>
      <c r="J126" s="101">
        <v>3.3499999999999995E-2</v>
      </c>
      <c r="K126" s="97">
        <v>8177.66</v>
      </c>
      <c r="L126" s="99">
        <v>102.43</v>
      </c>
      <c r="M126" s="97">
        <v>31.478439999999999</v>
      </c>
      <c r="N126" s="98">
        <f t="shared" si="4"/>
        <v>1.2889252117569844E-3</v>
      </c>
      <c r="O126" s="98">
        <f>M126/'סכום נכסי הקרן'!$C$42</f>
        <v>4.692739767662448E-5</v>
      </c>
    </row>
    <row r="127" spans="1:15" s="147" customFormat="1">
      <c r="B127" s="90" t="s">
        <v>1872</v>
      </c>
      <c r="C127" s="100" t="s">
        <v>1785</v>
      </c>
      <c r="D127" s="87">
        <v>4735</v>
      </c>
      <c r="E127" s="87" t="s">
        <v>510</v>
      </c>
      <c r="F127" s="87" t="s">
        <v>147</v>
      </c>
      <c r="G127" s="97">
        <v>4.63</v>
      </c>
      <c r="H127" s="100" t="s">
        <v>149</v>
      </c>
      <c r="I127" s="101">
        <v>3.7767000000000002E-2</v>
      </c>
      <c r="J127" s="101">
        <v>3.3500000000000002E-2</v>
      </c>
      <c r="K127" s="97">
        <v>7004.5</v>
      </c>
      <c r="L127" s="99">
        <v>102.43</v>
      </c>
      <c r="M127" s="97">
        <v>26.96256</v>
      </c>
      <c r="N127" s="98">
        <f t="shared" si="4"/>
        <v>1.1040166970634631E-3</v>
      </c>
      <c r="O127" s="98">
        <f>M127/'סכום נכסי הקרן'!$C$42</f>
        <v>4.0195218552756998E-5</v>
      </c>
    </row>
    <row r="128" spans="1:15" s="147" customFormat="1">
      <c r="B128" s="90" t="s">
        <v>1872</v>
      </c>
      <c r="C128" s="100" t="s">
        <v>1785</v>
      </c>
      <c r="D128" s="87">
        <v>4791</v>
      </c>
      <c r="E128" s="87" t="s">
        <v>510</v>
      </c>
      <c r="F128" s="87" t="s">
        <v>147</v>
      </c>
      <c r="G128" s="97">
        <v>4.6300000000000008</v>
      </c>
      <c r="H128" s="100" t="s">
        <v>149</v>
      </c>
      <c r="I128" s="101">
        <v>3.7767000000000002E-2</v>
      </c>
      <c r="J128" s="101">
        <v>3.3499999999999995E-2</v>
      </c>
      <c r="K128" s="97">
        <v>8302.67</v>
      </c>
      <c r="L128" s="99">
        <v>102.43</v>
      </c>
      <c r="M128" s="97">
        <v>31.95964</v>
      </c>
      <c r="N128" s="98">
        <f t="shared" si="4"/>
        <v>1.3086285646517742E-3</v>
      </c>
      <c r="O128" s="98">
        <f>M128/'סכום נכסי הקרן'!$C$42</f>
        <v>4.7644760537109039E-5</v>
      </c>
    </row>
    <row r="129" spans="2:15" s="147" customFormat="1">
      <c r="B129" s="90" t="s">
        <v>1872</v>
      </c>
      <c r="C129" s="100" t="s">
        <v>1785</v>
      </c>
      <c r="D129" s="87">
        <v>4858</v>
      </c>
      <c r="E129" s="87" t="s">
        <v>510</v>
      </c>
      <c r="F129" s="87" t="s">
        <v>147</v>
      </c>
      <c r="G129" s="97">
        <v>4.6300000000000008</v>
      </c>
      <c r="H129" s="100" t="s">
        <v>149</v>
      </c>
      <c r="I129" s="101">
        <v>3.7767000000000002E-2</v>
      </c>
      <c r="J129" s="101">
        <v>3.3500000000000002E-2</v>
      </c>
      <c r="K129" s="97">
        <v>17735.52</v>
      </c>
      <c r="L129" s="99">
        <v>102.43</v>
      </c>
      <c r="M129" s="97">
        <v>68.269729999999996</v>
      </c>
      <c r="N129" s="98">
        <f t="shared" si="4"/>
        <v>2.7953918998794777E-3</v>
      </c>
      <c r="O129" s="98">
        <f>M129/'סכום נכסי הקרן'!$C$42</f>
        <v>1.0177508062616127E-4</v>
      </c>
    </row>
    <row r="130" spans="2:15" s="147" customFormat="1">
      <c r="B130" s="90" t="s">
        <v>1873</v>
      </c>
      <c r="C130" s="100" t="s">
        <v>1785</v>
      </c>
      <c r="D130" s="87">
        <v>415761</v>
      </c>
      <c r="E130" s="87" t="s">
        <v>559</v>
      </c>
      <c r="F130" s="87" t="s">
        <v>147</v>
      </c>
      <c r="G130" s="97">
        <v>5</v>
      </c>
      <c r="H130" s="100" t="s">
        <v>149</v>
      </c>
      <c r="I130" s="101">
        <v>6.5271999999999997E-2</v>
      </c>
      <c r="J130" s="101">
        <v>5.2299999999999992E-2</v>
      </c>
      <c r="K130" s="97">
        <v>31972.07</v>
      </c>
      <c r="L130" s="99">
        <v>107.77</v>
      </c>
      <c r="M130" s="97">
        <v>129.48677000000001</v>
      </c>
      <c r="N130" s="98">
        <f t="shared" si="4"/>
        <v>5.3020023369003662E-3</v>
      </c>
      <c r="O130" s="98">
        <f>M130/'סכום נכסי הקרן'!$C$42</f>
        <v>1.9303615902349698E-4</v>
      </c>
    </row>
    <row r="131" spans="2:15" s="147" customFormat="1">
      <c r="B131" s="90" t="s">
        <v>1873</v>
      </c>
      <c r="C131" s="100" t="s">
        <v>1785</v>
      </c>
      <c r="D131" s="87">
        <v>445549</v>
      </c>
      <c r="E131" s="87" t="s">
        <v>559</v>
      </c>
      <c r="F131" s="87" t="s">
        <v>147</v>
      </c>
      <c r="G131" s="97">
        <v>4.9900000000000011</v>
      </c>
      <c r="H131" s="100" t="s">
        <v>149</v>
      </c>
      <c r="I131" s="101">
        <v>7.0000000000000007E-2</v>
      </c>
      <c r="J131" s="101">
        <v>5.7000000000000002E-2</v>
      </c>
      <c r="K131" s="97">
        <v>10657.359999999997</v>
      </c>
      <c r="L131" s="99">
        <v>105.44</v>
      </c>
      <c r="M131" s="97">
        <v>42.229589999999995</v>
      </c>
      <c r="N131" s="98">
        <f t="shared" si="4"/>
        <v>1.7291448760853659E-3</v>
      </c>
      <c r="O131" s="98">
        <f>M131/'סכום נכסי הקרן'!$C$42</f>
        <v>6.2954986449481108E-5</v>
      </c>
    </row>
    <row r="132" spans="2:15" s="147" customFormat="1">
      <c r="B132" s="90" t="s">
        <v>1874</v>
      </c>
      <c r="C132" s="100" t="s">
        <v>1785</v>
      </c>
      <c r="D132" s="87">
        <v>90352101</v>
      </c>
      <c r="E132" s="87" t="s">
        <v>559</v>
      </c>
      <c r="F132" s="87" t="s">
        <v>147</v>
      </c>
      <c r="G132" s="97">
        <v>2.3199999999999994</v>
      </c>
      <c r="H132" s="100" t="s">
        <v>149</v>
      </c>
      <c r="I132" s="101">
        <v>4.3989E-2</v>
      </c>
      <c r="J132" s="101">
        <v>3.44E-2</v>
      </c>
      <c r="K132" s="97">
        <v>77586.95</v>
      </c>
      <c r="L132" s="99">
        <v>105.5</v>
      </c>
      <c r="M132" s="97">
        <v>307.60817000000003</v>
      </c>
      <c r="N132" s="98">
        <f t="shared" si="4"/>
        <v>1.2595412150520437E-2</v>
      </c>
      <c r="O132" s="98">
        <f>M132/'סכום נכסי הקרן'!$C$42</f>
        <v>4.5857580369829983E-4</v>
      </c>
    </row>
    <row r="133" spans="2:15" s="147" customFormat="1">
      <c r="B133" s="90" t="s">
        <v>1875</v>
      </c>
      <c r="C133" s="100" t="s">
        <v>1785</v>
      </c>
      <c r="D133" s="87">
        <v>4623</v>
      </c>
      <c r="E133" s="87" t="s">
        <v>667</v>
      </c>
      <c r="F133" s="87" t="s">
        <v>1649</v>
      </c>
      <c r="G133" s="97">
        <v>7.1600000000000019</v>
      </c>
      <c r="H133" s="100" t="s">
        <v>149</v>
      </c>
      <c r="I133" s="101">
        <v>5.0199999999999995E-2</v>
      </c>
      <c r="J133" s="101">
        <v>3.8400000000000011E-2</v>
      </c>
      <c r="K133" s="97">
        <v>102312</v>
      </c>
      <c r="L133" s="99">
        <v>110.19</v>
      </c>
      <c r="M133" s="97">
        <v>423.66785999999996</v>
      </c>
      <c r="N133" s="98">
        <f t="shared" si="4"/>
        <v>1.734762542759833E-2</v>
      </c>
      <c r="O133" s="98">
        <f>M133/'סכום נכסי הקרן'!$C$42</f>
        <v>6.3159515366785848E-4</v>
      </c>
    </row>
    <row r="134" spans="2:15" s="147" customFormat="1">
      <c r="B134" s="156"/>
      <c r="C134" s="156"/>
      <c r="D134" s="156"/>
    </row>
    <row r="135" spans="2:15" s="147" customFormat="1">
      <c r="B135" s="156"/>
      <c r="C135" s="156"/>
      <c r="D135" s="156"/>
    </row>
    <row r="137" spans="2:15">
      <c r="B137" s="113" t="s">
        <v>1797</v>
      </c>
    </row>
    <row r="138" spans="2:15">
      <c r="B138" s="113" t="s">
        <v>130</v>
      </c>
    </row>
  </sheetData>
  <sheetProtection password="CC1F" sheet="1" objects="1" scenarios="1"/>
  <mergeCells count="1">
    <mergeCell ref="B6:O6"/>
  </mergeCells>
  <phoneticPr fontId="4" type="noConversion"/>
  <conditionalFormatting sqref="B62:B133">
    <cfRule type="cellIs" dxfId="12" priority="29" operator="equal">
      <formula>2958465</formula>
    </cfRule>
    <cfRule type="cellIs" dxfId="11" priority="30" operator="equal">
      <formula>"NR3"</formula>
    </cfRule>
    <cfRule type="cellIs" dxfId="10" priority="31" operator="equal">
      <formula>"דירוג פנימי"</formula>
    </cfRule>
  </conditionalFormatting>
  <conditionalFormatting sqref="B62:B133">
    <cfRule type="cellIs" dxfId="9" priority="28" operator="equal">
      <formula>2958465</formula>
    </cfRule>
  </conditionalFormatting>
  <conditionalFormatting sqref="B11:B12 B21:B47">
    <cfRule type="cellIs" dxfId="8" priority="27" operator="equal">
      <formula>"NR3"</formula>
    </cfRule>
  </conditionalFormatting>
  <conditionalFormatting sqref="B13">
    <cfRule type="cellIs" dxfId="7" priority="25" operator="equal">
      <formula>"NR3"</formula>
    </cfRule>
  </conditionalFormatting>
  <conditionalFormatting sqref="B14">
    <cfRule type="cellIs" dxfId="6" priority="24" operator="equal">
      <formula>"NR3"</formula>
    </cfRule>
  </conditionalFormatting>
  <conditionalFormatting sqref="B15">
    <cfRule type="cellIs" dxfId="5" priority="23" operator="equal">
      <formula>"NR3"</formula>
    </cfRule>
  </conditionalFormatting>
  <conditionalFormatting sqref="B16">
    <cfRule type="cellIs" dxfId="4" priority="22" operator="equal">
      <formula>"NR3"</formula>
    </cfRule>
  </conditionalFormatting>
  <conditionalFormatting sqref="B17">
    <cfRule type="cellIs" dxfId="3" priority="21" operator="equal">
      <formula>"NR3"</formula>
    </cfRule>
  </conditionalFormatting>
  <conditionalFormatting sqref="B18">
    <cfRule type="cellIs" dxfId="2" priority="20" operator="equal">
      <formula>"NR3"</formula>
    </cfRule>
  </conditionalFormatting>
  <conditionalFormatting sqref="B19">
    <cfRule type="cellIs" dxfId="1" priority="19" operator="equal">
      <formula>"NR3"</formula>
    </cfRule>
  </conditionalFormatting>
  <conditionalFormatting sqref="B20">
    <cfRule type="cellIs" dxfId="0" priority="18" operator="equal">
      <formula>"NR3"</formula>
    </cfRule>
  </conditionalFormatting>
  <dataValidations count="1">
    <dataValidation allowBlank="1" showInputMessage="1" showErrorMessage="1" sqref="T1:XFD2 C5:C1048576 L21:L1048576 L3:L16 A1:B1048576 D3:K1048576 M3:XFD1048576 D1:R2"/>
  </dataValidations>
  <printOptions gridLines="1"/>
  <pageMargins left="0" right="0" top="0.51181102362204722" bottom="0.51181102362204722" header="0" footer="0.23622047244094491"/>
  <pageSetup paperSize="9" scale="69" fitToHeight="100" pageOrder="overThenDown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15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163</v>
      </c>
      <c r="C1" s="81" t="s" vm="1">
        <v>219</v>
      </c>
    </row>
    <row r="2" spans="2:64">
      <c r="B2" s="57" t="s">
        <v>162</v>
      </c>
      <c r="C2" s="81" t="s">
        <v>220</v>
      </c>
    </row>
    <row r="3" spans="2:64">
      <c r="B3" s="57" t="s">
        <v>164</v>
      </c>
      <c r="C3" s="81" t="s">
        <v>221</v>
      </c>
    </row>
    <row r="4" spans="2:64">
      <c r="B4" s="57" t="s">
        <v>165</v>
      </c>
      <c r="C4" s="81">
        <v>659</v>
      </c>
    </row>
    <row r="6" spans="2:64" ht="26.25" customHeight="1">
      <c r="B6" s="192" t="s">
        <v>194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4"/>
    </row>
    <row r="7" spans="2:64" s="3" customFormat="1" ht="63">
      <c r="B7" s="60" t="s">
        <v>134</v>
      </c>
      <c r="C7" s="61" t="s">
        <v>57</v>
      </c>
      <c r="D7" s="61" t="s">
        <v>135</v>
      </c>
      <c r="E7" s="61" t="s">
        <v>15</v>
      </c>
      <c r="F7" s="61" t="s">
        <v>79</v>
      </c>
      <c r="G7" s="61" t="s">
        <v>18</v>
      </c>
      <c r="H7" s="61" t="s">
        <v>119</v>
      </c>
      <c r="I7" s="61" t="s">
        <v>65</v>
      </c>
      <c r="J7" s="61" t="s">
        <v>19</v>
      </c>
      <c r="K7" s="61" t="s">
        <v>0</v>
      </c>
      <c r="L7" s="61" t="s">
        <v>123</v>
      </c>
      <c r="M7" s="61" t="s">
        <v>127</v>
      </c>
      <c r="N7" s="78" t="s">
        <v>166</v>
      </c>
      <c r="O7" s="63" t="s">
        <v>168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75</v>
      </c>
      <c r="M8" s="32" t="s">
        <v>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7" t="s">
        <v>52</v>
      </c>
      <c r="C10" s="121"/>
      <c r="D10" s="121"/>
      <c r="E10" s="121"/>
      <c r="F10" s="121"/>
      <c r="G10" s="122">
        <v>0.91999360070643998</v>
      </c>
      <c r="H10" s="121"/>
      <c r="I10" s="121"/>
      <c r="J10" s="137">
        <v>4.4200139958676795E-3</v>
      </c>
      <c r="K10" s="122"/>
      <c r="L10" s="124"/>
      <c r="M10" s="122">
        <v>7501.4999000000007</v>
      </c>
      <c r="N10" s="123">
        <v>1</v>
      </c>
      <c r="O10" s="123">
        <f>M10/'סכום נכסי הקרן'!$C$42</f>
        <v>1.1183078608039623E-2</v>
      </c>
      <c r="P10" s="125"/>
      <c r="Q10" s="125"/>
      <c r="R10" s="125"/>
      <c r="S10" s="125"/>
      <c r="T10" s="125"/>
      <c r="U10" s="125"/>
      <c r="BL10" s="125"/>
    </row>
    <row r="11" spans="2:64" s="125" customFormat="1" ht="20.25" customHeight="1">
      <c r="B11" s="128" t="s">
        <v>216</v>
      </c>
      <c r="C11" s="121"/>
      <c r="D11" s="121"/>
      <c r="E11" s="121"/>
      <c r="F11" s="121"/>
      <c r="G11" s="122">
        <v>0.91999360070643998</v>
      </c>
      <c r="H11" s="121"/>
      <c r="I11" s="121"/>
      <c r="J11" s="137">
        <v>4.4200139958676795E-3</v>
      </c>
      <c r="K11" s="122"/>
      <c r="L11" s="124"/>
      <c r="M11" s="122">
        <v>7501.4999000000007</v>
      </c>
      <c r="N11" s="123">
        <v>1</v>
      </c>
      <c r="O11" s="123">
        <f>M11/'סכום נכסי הקרן'!$C$42</f>
        <v>1.1183078608039623E-2</v>
      </c>
    </row>
    <row r="12" spans="2:64">
      <c r="B12" s="104" t="s">
        <v>73</v>
      </c>
      <c r="C12" s="85"/>
      <c r="D12" s="85"/>
      <c r="E12" s="85"/>
      <c r="F12" s="85"/>
      <c r="G12" s="94">
        <v>0.91999360070643998</v>
      </c>
      <c r="H12" s="85"/>
      <c r="I12" s="85"/>
      <c r="J12" s="119">
        <v>4.4200139958676795E-3</v>
      </c>
      <c r="K12" s="94"/>
      <c r="L12" s="96"/>
      <c r="M12" s="94">
        <v>7501.4999000000007</v>
      </c>
      <c r="N12" s="95">
        <v>1</v>
      </c>
      <c r="O12" s="95">
        <f>M12/'סכום נכסי הקרן'!$C$42</f>
        <v>1.1183078608039623E-2</v>
      </c>
    </row>
    <row r="13" spans="2:64">
      <c r="B13" s="90" t="s">
        <v>1791</v>
      </c>
      <c r="C13" s="87" t="s">
        <v>1792</v>
      </c>
      <c r="D13" s="87" t="s">
        <v>316</v>
      </c>
      <c r="E13" s="87" t="s">
        <v>302</v>
      </c>
      <c r="F13" s="87" t="s">
        <v>148</v>
      </c>
      <c r="G13" s="97">
        <v>0.86</v>
      </c>
      <c r="H13" s="100" t="s">
        <v>150</v>
      </c>
      <c r="I13" s="101">
        <v>4.1999999999999997E-3</v>
      </c>
      <c r="J13" s="118">
        <v>4.4000000000000003E-3</v>
      </c>
      <c r="K13" s="97">
        <v>1500000</v>
      </c>
      <c r="L13" s="99">
        <v>100.04</v>
      </c>
      <c r="M13" s="97">
        <v>1500.6000300000001</v>
      </c>
      <c r="N13" s="98">
        <v>0.20003999866746647</v>
      </c>
      <c r="O13" s="98">
        <f>M13/'סכום נכסי הקרן'!$C$42</f>
        <v>2.2370630298504191E-3</v>
      </c>
    </row>
    <row r="14" spans="2:64">
      <c r="B14" s="90" t="s">
        <v>1793</v>
      </c>
      <c r="C14" s="87" t="s">
        <v>1794</v>
      </c>
      <c r="D14" s="87" t="s">
        <v>316</v>
      </c>
      <c r="E14" s="87" t="s">
        <v>302</v>
      </c>
      <c r="F14" s="87" t="s">
        <v>148</v>
      </c>
      <c r="G14" s="97">
        <v>0.87000000000000011</v>
      </c>
      <c r="H14" s="100" t="s">
        <v>150</v>
      </c>
      <c r="I14" s="101">
        <v>4.5000000000000005E-3</v>
      </c>
      <c r="J14" s="118">
        <v>4.8000000000000013E-3</v>
      </c>
      <c r="K14" s="97">
        <v>1500000</v>
      </c>
      <c r="L14" s="99">
        <v>100.03</v>
      </c>
      <c r="M14" s="97">
        <v>1500.4499499999999</v>
      </c>
      <c r="N14" s="98">
        <v>0.20001999200186615</v>
      </c>
      <c r="O14" s="98">
        <f>M14/'סכום נכסי הקרן'!$C$42</f>
        <v>2.2368392937363261E-3</v>
      </c>
    </row>
    <row r="15" spans="2:64">
      <c r="B15" s="90" t="s">
        <v>1795</v>
      </c>
      <c r="C15" s="87" t="s">
        <v>1796</v>
      </c>
      <c r="D15" s="87" t="s">
        <v>316</v>
      </c>
      <c r="E15" s="87" t="s">
        <v>302</v>
      </c>
      <c r="F15" s="87" t="s">
        <v>148</v>
      </c>
      <c r="G15" s="97">
        <v>0.93999999999999984</v>
      </c>
      <c r="H15" s="100" t="s">
        <v>150</v>
      </c>
      <c r="I15" s="101">
        <v>4.1999999999999997E-3</v>
      </c>
      <c r="J15" s="118">
        <v>4.3E-3</v>
      </c>
      <c r="K15" s="97">
        <v>1500000</v>
      </c>
      <c r="L15" s="99">
        <v>100.02</v>
      </c>
      <c r="M15" s="97">
        <v>1500.3000500000001</v>
      </c>
      <c r="N15" s="98">
        <v>0.20000000933146717</v>
      </c>
      <c r="O15" s="98">
        <f>M15/'סכום נכסי הקרן'!$C$42</f>
        <v>2.2366158259624551E-3</v>
      </c>
    </row>
    <row r="16" spans="2:64" s="147" customFormat="1">
      <c r="B16" s="90" t="s">
        <v>1787</v>
      </c>
      <c r="C16" s="87" t="s">
        <v>1788</v>
      </c>
      <c r="D16" s="87" t="s">
        <v>1789</v>
      </c>
      <c r="E16" s="87" t="s">
        <v>326</v>
      </c>
      <c r="F16" s="87" t="s">
        <v>148</v>
      </c>
      <c r="G16" s="97">
        <v>0.95000000000000018</v>
      </c>
      <c r="H16" s="100" t="s">
        <v>150</v>
      </c>
      <c r="I16" s="101">
        <v>4.1999999999999997E-3</v>
      </c>
      <c r="J16" s="118">
        <v>4.3000000000000009E-3</v>
      </c>
      <c r="K16" s="97">
        <v>1500000</v>
      </c>
      <c r="L16" s="99">
        <v>100.01</v>
      </c>
      <c r="M16" s="97">
        <v>1500.14994</v>
      </c>
      <c r="N16" s="98">
        <v>0.19997999866666663</v>
      </c>
      <c r="O16" s="98">
        <f>M16/'סכום נכסי הקרן'!$C$42</f>
        <v>2.2363920451249921E-3</v>
      </c>
    </row>
    <row r="17" spans="2:15" s="147" customFormat="1">
      <c r="B17" s="90" t="s">
        <v>1787</v>
      </c>
      <c r="C17" s="87" t="s">
        <v>1790</v>
      </c>
      <c r="D17" s="87" t="s">
        <v>1789</v>
      </c>
      <c r="E17" s="87" t="s">
        <v>326</v>
      </c>
      <c r="F17" s="87" t="s">
        <v>148</v>
      </c>
      <c r="G17" s="97">
        <v>0.98</v>
      </c>
      <c r="H17" s="100" t="s">
        <v>150</v>
      </c>
      <c r="I17" s="101">
        <v>4.1999999999999997E-3</v>
      </c>
      <c r="J17" s="118">
        <v>4.3000000000000009E-3</v>
      </c>
      <c r="K17" s="97">
        <v>1500000</v>
      </c>
      <c r="L17" s="99">
        <v>100</v>
      </c>
      <c r="M17" s="97">
        <v>1499.9999299999999</v>
      </c>
      <c r="N17" s="98">
        <v>0.1999600013325335</v>
      </c>
      <c r="O17" s="98">
        <f>M17/'סכום נכסי הקרן'!$C$42</f>
        <v>2.2361684133654297E-3</v>
      </c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13" t="s">
        <v>1797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13" t="s">
        <v>130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</sheetData>
  <sheetProtection password="CC1F" sheet="1" objects="1" scenarios="1"/>
  <mergeCells count="1">
    <mergeCell ref="B6:O6"/>
  </mergeCells>
  <phoneticPr fontId="4" type="noConversion"/>
  <dataValidations count="1">
    <dataValidation allowBlank="1" showInputMessage="1" showErrorMessage="1" sqref="AH1:XFD2 D1:AF2 C5:C12 D3:O12 C13:O1048576 B21:B1048576 B1:B18 A1:A1048576 P3:XFD1048576"/>
  </dataValidations>
  <printOptions gridLines="1"/>
  <pageMargins left="0" right="0" top="0.51181102362204722" bottom="0.51181102362204722" header="0" footer="0.23622047244094491"/>
  <pageSetup paperSize="9" scale="82" fitToHeight="2" pageOrder="overThenDown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163</v>
      </c>
      <c r="C1" s="81" t="s" vm="1">
        <v>219</v>
      </c>
    </row>
    <row r="2" spans="2:55">
      <c r="B2" s="57" t="s">
        <v>162</v>
      </c>
      <c r="C2" s="81" t="s">
        <v>220</v>
      </c>
    </row>
    <row r="3" spans="2:55">
      <c r="B3" s="57" t="s">
        <v>164</v>
      </c>
      <c r="C3" s="81" t="s">
        <v>221</v>
      </c>
    </row>
    <row r="4" spans="2:55">
      <c r="B4" s="57" t="s">
        <v>165</v>
      </c>
      <c r="C4" s="81">
        <v>659</v>
      </c>
    </row>
    <row r="6" spans="2:55" ht="26.25" customHeight="1">
      <c r="B6" s="192" t="s">
        <v>195</v>
      </c>
      <c r="C6" s="193"/>
      <c r="D6" s="193"/>
      <c r="E6" s="193"/>
      <c r="F6" s="193"/>
      <c r="G6" s="193"/>
      <c r="H6" s="193"/>
      <c r="I6" s="194"/>
    </row>
    <row r="7" spans="2:55" s="3" customFormat="1" ht="78.75">
      <c r="B7" s="60" t="s">
        <v>134</v>
      </c>
      <c r="C7" s="62" t="s">
        <v>67</v>
      </c>
      <c r="D7" s="62" t="s">
        <v>103</v>
      </c>
      <c r="E7" s="62" t="s">
        <v>68</v>
      </c>
      <c r="F7" s="62" t="s">
        <v>119</v>
      </c>
      <c r="G7" s="62" t="s">
        <v>207</v>
      </c>
      <c r="H7" s="79" t="s">
        <v>166</v>
      </c>
      <c r="I7" s="64" t="s">
        <v>167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203</v>
      </c>
      <c r="H8" s="32" t="s">
        <v>20</v>
      </c>
      <c r="I8" s="17" t="s">
        <v>20</v>
      </c>
    </row>
    <row r="9" spans="2:55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1F" sheet="1" objects="1" scenarios="1"/>
  <mergeCells count="1">
    <mergeCell ref="B6:I6"/>
  </mergeCells>
  <phoneticPr fontId="4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2" pageOrder="overThenDown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zoomScaleNormal="100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81" t="s" vm="1">
        <v>219</v>
      </c>
    </row>
    <row r="2" spans="2:60">
      <c r="B2" s="57" t="s">
        <v>162</v>
      </c>
      <c r="C2" s="81" t="s">
        <v>220</v>
      </c>
    </row>
    <row r="3" spans="2:60">
      <c r="B3" s="57" t="s">
        <v>164</v>
      </c>
      <c r="C3" s="81" t="s">
        <v>221</v>
      </c>
    </row>
    <row r="4" spans="2:60">
      <c r="B4" s="57" t="s">
        <v>165</v>
      </c>
      <c r="C4" s="81">
        <v>659</v>
      </c>
    </row>
    <row r="6" spans="2:60" ht="26.25" customHeight="1">
      <c r="B6" s="192" t="s">
        <v>196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60" s="3" customFormat="1" ht="66">
      <c r="B7" s="60" t="s">
        <v>134</v>
      </c>
      <c r="C7" s="60" t="s">
        <v>135</v>
      </c>
      <c r="D7" s="60" t="s">
        <v>15</v>
      </c>
      <c r="E7" s="60" t="s">
        <v>16</v>
      </c>
      <c r="F7" s="60" t="s">
        <v>69</v>
      </c>
      <c r="G7" s="60" t="s">
        <v>119</v>
      </c>
      <c r="H7" s="60" t="s">
        <v>66</v>
      </c>
      <c r="I7" s="60" t="s">
        <v>127</v>
      </c>
      <c r="J7" s="80" t="s">
        <v>166</v>
      </c>
      <c r="K7" s="60" t="s">
        <v>167</v>
      </c>
    </row>
    <row r="8" spans="2:60" s="3" customFormat="1" ht="21.75" customHeight="1">
      <c r="B8" s="15"/>
      <c r="C8" s="72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1F" sheet="1" objects="1" scenarios="1"/>
  <mergeCells count="1">
    <mergeCell ref="B6:K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2" pageOrder="overThenDown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81" t="s" vm="1">
        <v>219</v>
      </c>
    </row>
    <row r="2" spans="2:60">
      <c r="B2" s="57" t="s">
        <v>162</v>
      </c>
      <c r="C2" s="81" t="s">
        <v>220</v>
      </c>
    </row>
    <row r="3" spans="2:60">
      <c r="B3" s="57" t="s">
        <v>164</v>
      </c>
      <c r="C3" s="81" t="s">
        <v>221</v>
      </c>
    </row>
    <row r="4" spans="2:60">
      <c r="B4" s="57" t="s">
        <v>165</v>
      </c>
      <c r="C4" s="81">
        <v>659</v>
      </c>
    </row>
    <row r="6" spans="2:60" ht="26.25" customHeight="1">
      <c r="B6" s="192" t="s">
        <v>197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60" s="3" customFormat="1" ht="78.75">
      <c r="B7" s="60" t="s">
        <v>134</v>
      </c>
      <c r="C7" s="79" t="s">
        <v>218</v>
      </c>
      <c r="D7" s="62" t="s">
        <v>15</v>
      </c>
      <c r="E7" s="62" t="s">
        <v>16</v>
      </c>
      <c r="F7" s="62" t="s">
        <v>69</v>
      </c>
      <c r="G7" s="62" t="s">
        <v>119</v>
      </c>
      <c r="H7" s="62" t="s">
        <v>66</v>
      </c>
      <c r="I7" s="62" t="s">
        <v>127</v>
      </c>
      <c r="J7" s="79" t="s">
        <v>166</v>
      </c>
      <c r="K7" s="64" t="s">
        <v>167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1F"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fitToHeight="2" pageOrder="overThenDown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R107"/>
  <sheetViews>
    <sheetView rightToLeft="1" zoomScale="90" zoomScaleNormal="90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659</v>
      </c>
    </row>
    <row r="6" spans="2:18" ht="26.25" customHeight="1">
      <c r="B6" s="192" t="s">
        <v>198</v>
      </c>
      <c r="C6" s="193"/>
      <c r="D6" s="193"/>
    </row>
    <row r="7" spans="2:18" s="3" customFormat="1" ht="31.5">
      <c r="B7" s="60" t="s">
        <v>134</v>
      </c>
      <c r="C7" s="66" t="s">
        <v>125</v>
      </c>
      <c r="D7" s="67" t="s">
        <v>124</v>
      </c>
    </row>
    <row r="8" spans="2:18" s="3" customFormat="1">
      <c r="B8" s="15"/>
      <c r="C8" s="32" t="s">
        <v>23</v>
      </c>
      <c r="D8" s="17" t="s">
        <v>24</v>
      </c>
    </row>
    <row r="9" spans="2:18" s="4" customFormat="1" ht="21" customHeight="1">
      <c r="B9" s="18"/>
      <c r="C9" s="19" t="s">
        <v>1</v>
      </c>
      <c r="D9" s="20" t="s">
        <v>2</v>
      </c>
      <c r="E9" s="3"/>
      <c r="F9" s="3"/>
    </row>
    <row r="10" spans="2:18">
      <c r="B10" s="140" t="s">
        <v>1817</v>
      </c>
      <c r="C10" s="141">
        <f>C11+C30</f>
        <v>12350.885573609987</v>
      </c>
      <c r="D10" s="14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>
      <c r="B11" s="139" t="s">
        <v>1818</v>
      </c>
      <c r="C11" s="143">
        <f>SUM(C12:C28)</f>
        <v>7049.4814661135588</v>
      </c>
      <c r="D11" s="13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>
      <c r="B12" s="144" t="s">
        <v>1813</v>
      </c>
      <c r="C12" s="145">
        <v>438.38535620000005</v>
      </c>
      <c r="D12" s="138">
        <v>46132</v>
      </c>
    </row>
    <row r="13" spans="2:18">
      <c r="B13" s="144" t="s">
        <v>1820</v>
      </c>
      <c r="C13" s="145">
        <v>306.39172049778114</v>
      </c>
      <c r="D13" s="138">
        <v>43404</v>
      </c>
      <c r="E13" s="171"/>
      <c r="F13" s="17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>
      <c r="B14" s="144" t="s">
        <v>1822</v>
      </c>
      <c r="C14" s="145">
        <v>39.773184102003448</v>
      </c>
      <c r="D14" s="138">
        <v>43404</v>
      </c>
      <c r="E14" s="171"/>
      <c r="F14" s="17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>
      <c r="B15" s="144" t="s">
        <v>1821</v>
      </c>
      <c r="C15" s="145">
        <v>15.014240038505951</v>
      </c>
      <c r="D15" s="138">
        <v>43404</v>
      </c>
      <c r="E15" s="171"/>
      <c r="F15" s="171"/>
    </row>
    <row r="16" spans="2:18">
      <c r="B16" s="144" t="s">
        <v>1823</v>
      </c>
      <c r="C16" s="145">
        <v>21.372608054812805</v>
      </c>
      <c r="D16" s="138">
        <v>45143</v>
      </c>
      <c r="E16" s="171"/>
      <c r="F16" s="171"/>
    </row>
    <row r="17" spans="2:6">
      <c r="B17" s="144" t="s">
        <v>1831</v>
      </c>
      <c r="C17" s="145">
        <v>602.27531691297736</v>
      </c>
      <c r="D17" s="138">
        <v>42735</v>
      </c>
      <c r="E17" s="171"/>
      <c r="F17" s="171"/>
    </row>
    <row r="18" spans="2:6">
      <c r="B18" s="144" t="s">
        <v>1834</v>
      </c>
      <c r="C18" s="145">
        <v>454.72641750161398</v>
      </c>
      <c r="D18" s="138">
        <v>43830</v>
      </c>
      <c r="E18" s="171"/>
      <c r="F18" s="171"/>
    </row>
    <row r="19" spans="2:6">
      <c r="B19" s="144" t="s">
        <v>1827</v>
      </c>
      <c r="C19" s="145">
        <v>2018.803270400595</v>
      </c>
      <c r="D19" s="138">
        <v>42719</v>
      </c>
      <c r="E19" s="171"/>
      <c r="F19" s="171"/>
    </row>
    <row r="20" spans="2:6">
      <c r="B20" s="144" t="s">
        <v>1828</v>
      </c>
      <c r="C20" s="145">
        <v>852.60799999999995</v>
      </c>
      <c r="D20" s="138">
        <v>42901</v>
      </c>
      <c r="E20" s="171"/>
      <c r="F20" s="171"/>
    </row>
    <row r="21" spans="2:6">
      <c r="B21" s="144" t="s">
        <v>1835</v>
      </c>
      <c r="C21" s="145">
        <v>126.81087197080292</v>
      </c>
      <c r="D21" s="138">
        <v>42732</v>
      </c>
      <c r="E21" s="171"/>
      <c r="F21" s="171"/>
    </row>
    <row r="22" spans="2:6">
      <c r="B22" s="144" t="s">
        <v>1832</v>
      </c>
      <c r="C22" s="145">
        <v>18.450534986250002</v>
      </c>
      <c r="D22" s="138">
        <v>42911</v>
      </c>
      <c r="E22" s="171"/>
      <c r="F22" s="171"/>
    </row>
    <row r="23" spans="2:6">
      <c r="B23" s="144" t="s">
        <v>1836</v>
      </c>
      <c r="C23" s="145">
        <v>1003.0392195397369</v>
      </c>
      <c r="D23" s="138">
        <v>42973</v>
      </c>
      <c r="E23" s="171"/>
      <c r="F23" s="171"/>
    </row>
    <row r="24" spans="2:6">
      <c r="B24" s="144" t="s">
        <v>1825</v>
      </c>
      <c r="C24" s="145">
        <v>26.980799999999999</v>
      </c>
      <c r="D24" s="138">
        <v>43948</v>
      </c>
      <c r="E24" s="171"/>
      <c r="F24" s="171"/>
    </row>
    <row r="25" spans="2:6">
      <c r="B25" s="144" t="s">
        <v>1824</v>
      </c>
      <c r="C25" s="145">
        <v>23.10977999999999</v>
      </c>
      <c r="D25" s="138">
        <v>43011</v>
      </c>
      <c r="E25" s="171"/>
      <c r="F25" s="171"/>
    </row>
    <row r="26" spans="2:6">
      <c r="B26" s="144" t="s">
        <v>1830</v>
      </c>
      <c r="C26" s="145">
        <v>181.86023826979888</v>
      </c>
      <c r="D26" s="138">
        <v>43297</v>
      </c>
      <c r="E26" s="171"/>
      <c r="F26" s="171"/>
    </row>
    <row r="27" spans="2:6">
      <c r="B27" s="144" t="s">
        <v>1829</v>
      </c>
      <c r="C27" s="145">
        <v>404.78587963868</v>
      </c>
      <c r="D27" s="138">
        <v>43297</v>
      </c>
      <c r="E27" s="171"/>
      <c r="F27" s="171"/>
    </row>
    <row r="28" spans="2:6">
      <c r="B28" s="144" t="s">
        <v>1826</v>
      </c>
      <c r="C28" s="145">
        <v>515.09402799999998</v>
      </c>
      <c r="D28" s="138">
        <v>43908</v>
      </c>
      <c r="E28" s="171"/>
      <c r="F28" s="171"/>
    </row>
    <row r="29" spans="2:6">
      <c r="B29" s="144"/>
      <c r="C29" s="145"/>
      <c r="D29" s="138"/>
      <c r="E29" s="171"/>
      <c r="F29" s="171"/>
    </row>
    <row r="30" spans="2:6">
      <c r="B30" s="139" t="s">
        <v>1819</v>
      </c>
      <c r="C30" s="146">
        <f>SUM(C31:C35)</f>
        <v>5301.404107496428</v>
      </c>
      <c r="D30" s="138"/>
      <c r="E30" s="171"/>
      <c r="F30" s="171"/>
    </row>
    <row r="31" spans="2:6">
      <c r="B31" s="144" t="s">
        <v>1814</v>
      </c>
      <c r="C31" s="145">
        <v>1025.4248708910502</v>
      </c>
      <c r="D31" s="138">
        <v>44429</v>
      </c>
      <c r="E31" s="171"/>
      <c r="F31" s="171"/>
    </row>
    <row r="32" spans="2:6">
      <c r="B32" s="144" t="s">
        <v>1815</v>
      </c>
      <c r="C32" s="145">
        <v>1161.222</v>
      </c>
      <c r="D32" s="138">
        <v>44357</v>
      </c>
      <c r="E32" s="171"/>
      <c r="F32" s="171"/>
    </row>
    <row r="33" spans="2:6">
      <c r="B33" s="144" t="s">
        <v>1816</v>
      </c>
      <c r="C33" s="145">
        <v>1889.8230131571427</v>
      </c>
      <c r="D33" s="138">
        <v>48213</v>
      </c>
      <c r="E33" s="171"/>
      <c r="F33" s="171"/>
    </row>
    <row r="34" spans="2:6">
      <c r="B34" s="144" t="s">
        <v>1655</v>
      </c>
      <c r="C34" s="145">
        <v>744.3302617400002</v>
      </c>
      <c r="D34" s="138">
        <v>46054</v>
      </c>
      <c r="E34" s="171"/>
      <c r="F34" s="171"/>
    </row>
    <row r="35" spans="2:6">
      <c r="B35" s="144" t="s">
        <v>1833</v>
      </c>
      <c r="C35" s="145">
        <v>480.60396170823532</v>
      </c>
      <c r="D35" s="138">
        <v>44678</v>
      </c>
      <c r="E35" s="171"/>
      <c r="F35" s="171"/>
    </row>
    <row r="36" spans="2:6">
      <c r="B36" s="1"/>
      <c r="C36" s="103"/>
      <c r="D36" s="103"/>
      <c r="E36" s="171"/>
      <c r="F36" s="171"/>
    </row>
    <row r="37" spans="2:6">
      <c r="B37" s="1"/>
      <c r="C37" s="103"/>
      <c r="D37" s="103"/>
    </row>
    <row r="38" spans="2:6">
      <c r="B38" s="1"/>
      <c r="C38" s="103"/>
      <c r="D38" s="103"/>
    </row>
    <row r="39" spans="2:6">
      <c r="B39" s="113" t="s">
        <v>1797</v>
      </c>
      <c r="C39" s="103"/>
      <c r="D39" s="103"/>
    </row>
    <row r="40" spans="2:6">
      <c r="B40" s="113" t="s">
        <v>130</v>
      </c>
      <c r="C40" s="103"/>
      <c r="D40" s="103"/>
    </row>
    <row r="41" spans="2:6">
      <c r="B41" s="103"/>
      <c r="C41" s="103"/>
      <c r="D41" s="103"/>
    </row>
    <row r="42" spans="2:6">
      <c r="B42" s="103"/>
      <c r="C42" s="103"/>
      <c r="D42" s="103"/>
    </row>
    <row r="43" spans="2:6">
      <c r="B43" s="103"/>
      <c r="C43" s="103"/>
      <c r="D43" s="103"/>
    </row>
    <row r="44" spans="2:6">
      <c r="B44" s="103"/>
      <c r="C44" s="103"/>
      <c r="D44" s="103"/>
    </row>
    <row r="45" spans="2:6">
      <c r="B45" s="103"/>
      <c r="C45" s="103"/>
      <c r="D45" s="103"/>
    </row>
    <row r="46" spans="2:6">
      <c r="B46" s="103"/>
      <c r="C46" s="103"/>
      <c r="D46" s="103"/>
    </row>
    <row r="47" spans="2:6">
      <c r="B47" s="103"/>
      <c r="C47" s="103"/>
      <c r="D47" s="103"/>
    </row>
    <row r="48" spans="2:6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</sheetData>
  <sheetProtection password="CC1F" sheet="1" objects="1" scenarios="1"/>
  <mergeCells count="1">
    <mergeCell ref="B6:D6"/>
  </mergeCells>
  <phoneticPr fontId="4" type="noConversion"/>
  <dataValidations count="1">
    <dataValidation allowBlank="1" showInputMessage="1" showErrorMessage="1" sqref="A1:A1048576 B39:B1048576 C5:C1048576 B1:B35 D1:XFD1048576"/>
  </dataValidations>
  <printOptions gridLines="1"/>
  <pageMargins left="0" right="0" top="0.51181102362204722" bottom="0.51181102362204722" header="0" footer="0.23622047244094491"/>
  <pageSetup paperSize="9" fitToHeight="2" pageOrder="overThenDown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659</v>
      </c>
    </row>
    <row r="6" spans="2:18" ht="26.25" customHeight="1">
      <c r="B6" s="192" t="s">
        <v>201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18" s="3" customFormat="1" ht="78.75">
      <c r="B7" s="22" t="s">
        <v>134</v>
      </c>
      <c r="C7" s="30" t="s">
        <v>57</v>
      </c>
      <c r="D7" s="73" t="s">
        <v>78</v>
      </c>
      <c r="E7" s="30" t="s">
        <v>15</v>
      </c>
      <c r="F7" s="30" t="s">
        <v>79</v>
      </c>
      <c r="G7" s="30" t="s">
        <v>120</v>
      </c>
      <c r="H7" s="30" t="s">
        <v>18</v>
      </c>
      <c r="I7" s="30" t="s">
        <v>119</v>
      </c>
      <c r="J7" s="30" t="s">
        <v>17</v>
      </c>
      <c r="K7" s="30" t="s">
        <v>199</v>
      </c>
      <c r="L7" s="30" t="s">
        <v>0</v>
      </c>
      <c r="M7" s="30" t="s">
        <v>200</v>
      </c>
      <c r="N7" s="30" t="s">
        <v>71</v>
      </c>
      <c r="O7" s="73" t="s">
        <v>166</v>
      </c>
      <c r="P7" s="31" t="s">
        <v>168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sheetProtection password="CC1F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4" fitToHeight="2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2"/>
  <sheetViews>
    <sheetView rightToLeft="1" workbookViewId="0">
      <pane ySplit="9" topLeftCell="A10" activePane="bottomLeft" state="frozen"/>
      <selection pane="bottomLeft" activeCell="B14" sqref="B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" style="2" customWidth="1"/>
    <col min="4" max="4" width="6.5703125" style="2" customWidth="1"/>
    <col min="5" max="5" width="4.85546875" style="1" customWidth="1"/>
    <col min="6" max="6" width="10.7109375" style="1" customWidth="1"/>
    <col min="7" max="7" width="12.85546875" style="1" customWidth="1"/>
    <col min="8" max="8" width="6.85546875" style="1" customWidth="1"/>
    <col min="9" max="9" width="7.5703125" style="1" customWidth="1"/>
    <col min="10" max="10" width="10.140625" style="1" customWidth="1"/>
    <col min="11" max="11" width="9.140625" style="1" customWidth="1"/>
    <col min="12" max="12" width="9" style="1" customWidth="1"/>
    <col min="13" max="13" width="7.140625" style="1" customWidth="1"/>
    <col min="14" max="14" width="7.710937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163</v>
      </c>
      <c r="C1" s="81" t="s" vm="1">
        <v>219</v>
      </c>
    </row>
    <row r="2" spans="2:13">
      <c r="B2" s="57" t="s">
        <v>162</v>
      </c>
      <c r="C2" s="81" t="s">
        <v>220</v>
      </c>
    </row>
    <row r="3" spans="2:13">
      <c r="B3" s="57" t="s">
        <v>164</v>
      </c>
      <c r="C3" s="81" t="s">
        <v>221</v>
      </c>
    </row>
    <row r="4" spans="2:13">
      <c r="B4" s="57" t="s">
        <v>165</v>
      </c>
      <c r="C4" s="81">
        <v>659</v>
      </c>
    </row>
    <row r="6" spans="2:13" ht="26.25" customHeight="1">
      <c r="B6" s="182" t="s">
        <v>190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</row>
    <row r="7" spans="2:13" s="3" customFormat="1" ht="63">
      <c r="B7" s="12" t="s">
        <v>133</v>
      </c>
      <c r="C7" s="13" t="s">
        <v>57</v>
      </c>
      <c r="D7" s="13" t="s">
        <v>135</v>
      </c>
      <c r="E7" s="13" t="s">
        <v>15</v>
      </c>
      <c r="F7" s="13" t="s">
        <v>79</v>
      </c>
      <c r="G7" s="13" t="s">
        <v>119</v>
      </c>
      <c r="H7" s="13" t="s">
        <v>17</v>
      </c>
      <c r="I7" s="13" t="s">
        <v>19</v>
      </c>
      <c r="J7" s="13" t="s">
        <v>74</v>
      </c>
      <c r="K7" s="13" t="s">
        <v>166</v>
      </c>
      <c r="L7" s="13" t="s">
        <v>167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6" t="s">
        <v>20</v>
      </c>
    </row>
    <row r="9" spans="2:13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3" s="155" customFormat="1" ht="18" customHeight="1">
      <c r="B10" s="82" t="s">
        <v>56</v>
      </c>
      <c r="C10" s="83"/>
      <c r="D10" s="83"/>
      <c r="E10" s="83"/>
      <c r="F10" s="83"/>
      <c r="G10" s="83"/>
      <c r="H10" s="83"/>
      <c r="I10" s="83"/>
      <c r="J10" s="91">
        <f>+J11+J37</f>
        <v>60404.09593000001</v>
      </c>
      <c r="K10" s="92">
        <f>+J10/$J$10</f>
        <v>1</v>
      </c>
      <c r="L10" s="92">
        <f>J10/'[5]סכום נכסי הקרן'!$C$43</f>
        <v>9.0421122493332812E-2</v>
      </c>
    </row>
    <row r="11" spans="2:13" s="147" customFormat="1">
      <c r="B11" s="84" t="s">
        <v>216</v>
      </c>
      <c r="C11" s="85"/>
      <c r="D11" s="85"/>
      <c r="E11" s="85"/>
      <c r="F11" s="85"/>
      <c r="G11" s="85"/>
      <c r="H11" s="85"/>
      <c r="I11" s="85"/>
      <c r="J11" s="94">
        <f>+J12+J18+J33</f>
        <v>49827.614960000006</v>
      </c>
      <c r="K11" s="95">
        <f t="shared" ref="K11:K16" si="0">+J11/$J$10</f>
        <v>0.82490457299027065</v>
      </c>
      <c r="L11" s="95">
        <f>J11/'[5]סכום נכסי הקרן'!$C$43</f>
        <v>7.4588797439663665E-2</v>
      </c>
    </row>
    <row r="12" spans="2:13" s="147" customFormat="1">
      <c r="B12" s="104" t="s">
        <v>53</v>
      </c>
      <c r="C12" s="85"/>
      <c r="D12" s="85"/>
      <c r="E12" s="85"/>
      <c r="F12" s="85"/>
      <c r="G12" s="85"/>
      <c r="H12" s="85"/>
      <c r="I12" s="85"/>
      <c r="J12" s="94">
        <f>SUM(J13:J16)</f>
        <v>42119.219060000003</v>
      </c>
      <c r="K12" s="95">
        <f t="shared" si="0"/>
        <v>0.69729077824143504</v>
      </c>
      <c r="L12" s="95">
        <f>J12/'[5]סכום נכסי הקרן'!$C$43</f>
        <v>6.3049814872840157E-2</v>
      </c>
    </row>
    <row r="13" spans="2:13" s="147" customFormat="1">
      <c r="B13" s="90" t="s">
        <v>1752</v>
      </c>
      <c r="C13" s="87" t="s">
        <v>1753</v>
      </c>
      <c r="D13" s="87">
        <v>26</v>
      </c>
      <c r="E13" s="87" t="s">
        <v>1754</v>
      </c>
      <c r="F13" s="87" t="s">
        <v>146</v>
      </c>
      <c r="G13" s="100" t="s">
        <v>150</v>
      </c>
      <c r="H13" s="101">
        <v>0</v>
      </c>
      <c r="I13" s="101">
        <v>0</v>
      </c>
      <c r="J13" s="97">
        <v>15064.22184</v>
      </c>
      <c r="K13" s="98">
        <f t="shared" si="0"/>
        <v>0.24939073432135048</v>
      </c>
      <c r="L13" s="98">
        <f>J13/'[5]סכום נכסי הקרן'!$C$43</f>
        <v>2.2550190136773052E-2</v>
      </c>
    </row>
    <row r="14" spans="2:13" s="147" customFormat="1">
      <c r="B14" s="90" t="s">
        <v>1755</v>
      </c>
      <c r="C14" s="87" t="s">
        <v>1756</v>
      </c>
      <c r="D14" s="87">
        <v>95</v>
      </c>
      <c r="E14" s="87" t="s">
        <v>690</v>
      </c>
      <c r="F14" s="87"/>
      <c r="G14" s="100" t="s">
        <v>150</v>
      </c>
      <c r="H14" s="101">
        <v>0</v>
      </c>
      <c r="I14" s="101">
        <v>0</v>
      </c>
      <c r="J14" s="97">
        <v>2.1999999999999999E-2</v>
      </c>
      <c r="K14" s="98">
        <f t="shared" si="0"/>
        <v>3.6421371202202833E-7</v>
      </c>
      <c r="L14" s="98">
        <f>J14/'[5]סכום נכסי הקרן'!$C$43</f>
        <v>3.2932612668495266E-8</v>
      </c>
    </row>
    <row r="15" spans="2:13" s="147" customFormat="1">
      <c r="B15" s="90" t="s">
        <v>1757</v>
      </c>
      <c r="C15" s="87" t="s">
        <v>1758</v>
      </c>
      <c r="D15" s="87">
        <v>12</v>
      </c>
      <c r="E15" s="87" t="s">
        <v>302</v>
      </c>
      <c r="F15" s="87" t="s">
        <v>148</v>
      </c>
      <c r="G15" s="100" t="s">
        <v>150</v>
      </c>
      <c r="H15" s="101">
        <v>0</v>
      </c>
      <c r="I15" s="101">
        <v>0</v>
      </c>
      <c r="J15" s="97">
        <v>14422.603810000001</v>
      </c>
      <c r="K15" s="98">
        <f t="shared" si="0"/>
        <v>0.23876863957559771</v>
      </c>
      <c r="L15" s="98">
        <f>J15/'[5]סכום נכסי הקרן'!$C$43</f>
        <v>2.1589728406631554E-2</v>
      </c>
    </row>
    <row r="16" spans="2:13" s="147" customFormat="1">
      <c r="B16" s="90" t="s">
        <v>1759</v>
      </c>
      <c r="C16" s="87" t="s">
        <v>1760</v>
      </c>
      <c r="D16" s="87">
        <v>10</v>
      </c>
      <c r="E16" s="87" t="s">
        <v>302</v>
      </c>
      <c r="F16" s="87" t="s">
        <v>148</v>
      </c>
      <c r="G16" s="100" t="s">
        <v>150</v>
      </c>
      <c r="H16" s="101">
        <v>0</v>
      </c>
      <c r="I16" s="101">
        <v>0</v>
      </c>
      <c r="J16" s="97">
        <v>12632.37141</v>
      </c>
      <c r="K16" s="98">
        <f t="shared" si="0"/>
        <v>0.20913104013077474</v>
      </c>
      <c r="L16" s="98">
        <f>J16/'[5]סכום נכסי הקרן'!$C$43</f>
        <v>1.8909863396822886E-2</v>
      </c>
    </row>
    <row r="17" spans="2:12" s="147" customFormat="1">
      <c r="B17" s="86"/>
      <c r="C17" s="87"/>
      <c r="D17" s="87"/>
      <c r="E17" s="87"/>
      <c r="F17" s="87"/>
      <c r="G17" s="87"/>
      <c r="H17" s="87"/>
      <c r="I17" s="87"/>
      <c r="J17" s="87"/>
      <c r="K17" s="98"/>
      <c r="L17" s="87"/>
    </row>
    <row r="18" spans="2:12" s="147" customFormat="1">
      <c r="B18" s="104" t="s">
        <v>54</v>
      </c>
      <c r="C18" s="85"/>
      <c r="D18" s="85"/>
      <c r="E18" s="85"/>
      <c r="F18" s="85"/>
      <c r="G18" s="85"/>
      <c r="H18" s="85"/>
      <c r="I18" s="85"/>
      <c r="J18" s="94">
        <f>SUM(J19:J31)</f>
        <v>7659.0598600000003</v>
      </c>
      <c r="K18" s="95">
        <f t="shared" ref="K18:K31" si="1">+J18/$J$10</f>
        <v>0.12679702828225078</v>
      </c>
      <c r="L18" s="95">
        <f>J18/'[5]סכום נכסי הקרן'!$C$43</f>
        <v>1.1465129626099984E-2</v>
      </c>
    </row>
    <row r="19" spans="2:12" s="147" customFormat="1">
      <c r="B19" s="90" t="s">
        <v>1752</v>
      </c>
      <c r="C19" s="87" t="s">
        <v>1761</v>
      </c>
      <c r="D19" s="87">
        <v>26</v>
      </c>
      <c r="E19" s="87" t="s">
        <v>1754</v>
      </c>
      <c r="F19" s="87" t="s">
        <v>146</v>
      </c>
      <c r="G19" s="100" t="s">
        <v>152</v>
      </c>
      <c r="H19" s="101">
        <v>0</v>
      </c>
      <c r="I19" s="101">
        <v>0</v>
      </c>
      <c r="J19" s="97">
        <v>137.45266999999998</v>
      </c>
      <c r="K19" s="98">
        <f t="shared" si="1"/>
        <v>2.2755521440017677E-3</v>
      </c>
      <c r="L19" s="98">
        <f>J19/'[5]סכום נכסי הקרן'!$C$43</f>
        <v>2.0575797915274997E-4</v>
      </c>
    </row>
    <row r="20" spans="2:12" s="147" customFormat="1">
      <c r="B20" s="90" t="s">
        <v>1752</v>
      </c>
      <c r="C20" s="87" t="s">
        <v>1762</v>
      </c>
      <c r="D20" s="87">
        <v>26</v>
      </c>
      <c r="E20" s="87" t="s">
        <v>1754</v>
      </c>
      <c r="F20" s="87" t="s">
        <v>146</v>
      </c>
      <c r="G20" s="100" t="s">
        <v>149</v>
      </c>
      <c r="H20" s="101">
        <v>0</v>
      </c>
      <c r="I20" s="101">
        <v>0</v>
      </c>
      <c r="J20" s="97">
        <v>3600.9418999999998</v>
      </c>
      <c r="K20" s="98">
        <f t="shared" si="1"/>
        <v>5.961420073521162E-2</v>
      </c>
      <c r="L20" s="98">
        <f>J20/'[5]סכום נכסי הקרן'!$C$43</f>
        <v>5.3903829470207014E-3</v>
      </c>
    </row>
    <row r="21" spans="2:12" s="147" customFormat="1">
      <c r="B21" s="90" t="s">
        <v>1752</v>
      </c>
      <c r="C21" s="87" t="s">
        <v>1763</v>
      </c>
      <c r="D21" s="87">
        <v>26</v>
      </c>
      <c r="E21" s="87" t="s">
        <v>1754</v>
      </c>
      <c r="F21" s="87" t="s">
        <v>146</v>
      </c>
      <c r="G21" s="100" t="s">
        <v>151</v>
      </c>
      <c r="H21" s="101">
        <v>0</v>
      </c>
      <c r="I21" s="101">
        <v>0</v>
      </c>
      <c r="J21" s="97">
        <v>301.37299999999999</v>
      </c>
      <c r="K21" s="98">
        <f t="shared" si="1"/>
        <v>4.9892808651461253E-3</v>
      </c>
      <c r="L21" s="98">
        <f>J21/'[5]סכום נכסי הקרן'!$C$43</f>
        <v>4.5113637626101934E-4</v>
      </c>
    </row>
    <row r="22" spans="2:12" s="147" customFormat="1">
      <c r="B22" s="90" t="s">
        <v>1752</v>
      </c>
      <c r="C22" s="87" t="s">
        <v>1764</v>
      </c>
      <c r="D22" s="87">
        <v>26</v>
      </c>
      <c r="E22" s="87" t="s">
        <v>1754</v>
      </c>
      <c r="F22" s="87" t="s">
        <v>146</v>
      </c>
      <c r="G22" s="100" t="s">
        <v>157</v>
      </c>
      <c r="H22" s="101">
        <v>0</v>
      </c>
      <c r="I22" s="101">
        <v>0</v>
      </c>
      <c r="J22" s="97">
        <v>0.14172999999999999</v>
      </c>
      <c r="K22" s="98">
        <f t="shared" si="1"/>
        <v>2.3463640638582763E-6</v>
      </c>
      <c r="L22" s="98">
        <f>J22/'[5]סכום נכסי הקרן'!$C$43</f>
        <v>2.1216087243208339E-7</v>
      </c>
    </row>
    <row r="23" spans="2:12" s="147" customFormat="1">
      <c r="B23" s="90" t="s">
        <v>1752</v>
      </c>
      <c r="C23" s="87" t="s">
        <v>1765</v>
      </c>
      <c r="D23" s="87">
        <v>26</v>
      </c>
      <c r="E23" s="87" t="s">
        <v>1754</v>
      </c>
      <c r="F23" s="87" t="s">
        <v>146</v>
      </c>
      <c r="G23" s="100" t="s">
        <v>158</v>
      </c>
      <c r="H23" s="101">
        <v>0</v>
      </c>
      <c r="I23" s="101">
        <v>0</v>
      </c>
      <c r="J23" s="97">
        <v>739.38869999999997</v>
      </c>
      <c r="K23" s="98">
        <f t="shared" si="1"/>
        <v>1.2240704684279178E-2</v>
      </c>
      <c r="L23" s="98">
        <f>J23/'[5]סכום נכסי הקרן'!$C$43</f>
        <v>1.1068182576619203E-3</v>
      </c>
    </row>
    <row r="24" spans="2:12" s="147" customFormat="1">
      <c r="B24" s="90" t="s">
        <v>1755</v>
      </c>
      <c r="C24" s="87" t="s">
        <v>1766</v>
      </c>
      <c r="D24" s="87">
        <v>95</v>
      </c>
      <c r="E24" s="87" t="s">
        <v>690</v>
      </c>
      <c r="F24" s="87"/>
      <c r="G24" s="100" t="s">
        <v>149</v>
      </c>
      <c r="H24" s="101">
        <v>0</v>
      </c>
      <c r="I24" s="101">
        <v>0</v>
      </c>
      <c r="J24" s="97">
        <v>1.0390899999999998</v>
      </c>
      <c r="K24" s="98">
        <f t="shared" si="1"/>
        <v>1.7202310273862246E-5</v>
      </c>
      <c r="L24" s="98">
        <f>J24/'[5]סכום נכסי הקרן'!$C$43</f>
        <v>1.5554522044412157E-6</v>
      </c>
    </row>
    <row r="25" spans="2:12" s="147" customFormat="1">
      <c r="B25" s="90" t="s">
        <v>1755</v>
      </c>
      <c r="C25" s="87" t="s">
        <v>1767</v>
      </c>
      <c r="D25" s="87">
        <v>95</v>
      </c>
      <c r="E25" s="87" t="s">
        <v>690</v>
      </c>
      <c r="F25" s="87"/>
      <c r="G25" s="100" t="s">
        <v>158</v>
      </c>
      <c r="H25" s="101">
        <v>0</v>
      </c>
      <c r="I25" s="101">
        <v>0</v>
      </c>
      <c r="J25" s="97">
        <v>0.69188000000000005</v>
      </c>
      <c r="K25" s="98">
        <f t="shared" si="1"/>
        <v>1.1454190139718227E-5</v>
      </c>
      <c r="L25" s="98">
        <f>J25/'[5]סכום נכסי הקרן'!$C$43</f>
        <v>1.0357007296853868E-6</v>
      </c>
    </row>
    <row r="26" spans="2:12" s="147" customFormat="1">
      <c r="B26" s="90" t="s">
        <v>1757</v>
      </c>
      <c r="C26" s="87" t="s">
        <v>1768</v>
      </c>
      <c r="D26" s="87">
        <v>12</v>
      </c>
      <c r="E26" s="87" t="s">
        <v>302</v>
      </c>
      <c r="F26" s="87" t="s">
        <v>148</v>
      </c>
      <c r="G26" s="100" t="s">
        <v>149</v>
      </c>
      <c r="H26" s="101">
        <v>0</v>
      </c>
      <c r="I26" s="101">
        <v>0</v>
      </c>
      <c r="J26" s="97">
        <v>1527.16236</v>
      </c>
      <c r="K26" s="98">
        <f t="shared" si="1"/>
        <v>2.5282430545269147E-2</v>
      </c>
      <c r="L26" s="98">
        <f>J26/'[5]סכום נכסי הקרן'!$C$43</f>
        <v>2.2860657492629606E-3</v>
      </c>
    </row>
    <row r="27" spans="2:12" s="147" customFormat="1">
      <c r="B27" s="90" t="s">
        <v>1757</v>
      </c>
      <c r="C27" s="87" t="s">
        <v>1769</v>
      </c>
      <c r="D27" s="87">
        <v>12</v>
      </c>
      <c r="E27" s="87" t="s">
        <v>302</v>
      </c>
      <c r="F27" s="87" t="s">
        <v>148</v>
      </c>
      <c r="G27" s="100" t="s">
        <v>151</v>
      </c>
      <c r="H27" s="101">
        <v>0</v>
      </c>
      <c r="I27" s="101">
        <v>0</v>
      </c>
      <c r="J27" s="97">
        <v>2.4451399999999999</v>
      </c>
      <c r="K27" s="98">
        <f t="shared" si="1"/>
        <v>4.047970526425193E-5</v>
      </c>
      <c r="L27" s="98">
        <f>J27/'[5]סכום נכסי הקרן'!$C$43</f>
        <v>3.6602203881929329E-6</v>
      </c>
    </row>
    <row r="28" spans="2:12" s="147" customFormat="1">
      <c r="B28" s="90" t="s">
        <v>1759</v>
      </c>
      <c r="C28" s="87" t="s">
        <v>1770</v>
      </c>
      <c r="D28" s="87">
        <v>10</v>
      </c>
      <c r="E28" s="87" t="s">
        <v>302</v>
      </c>
      <c r="F28" s="87" t="s">
        <v>148</v>
      </c>
      <c r="G28" s="100" t="s">
        <v>152</v>
      </c>
      <c r="H28" s="101">
        <v>0</v>
      </c>
      <c r="I28" s="101">
        <v>0</v>
      </c>
      <c r="J28" s="97">
        <v>10.790279999999999</v>
      </c>
      <c r="K28" s="98">
        <f t="shared" si="1"/>
        <v>1.7863490602532055E-4</v>
      </c>
      <c r="L28" s="98">
        <f>J28/'[5]סכום נכסי הקרן'!$C$43</f>
        <v>1.6152368719300505E-5</v>
      </c>
    </row>
    <row r="29" spans="2:12" s="147" customFormat="1">
      <c r="B29" s="90" t="s">
        <v>1759</v>
      </c>
      <c r="C29" s="87" t="s">
        <v>1771</v>
      </c>
      <c r="D29" s="87">
        <v>10</v>
      </c>
      <c r="E29" s="87" t="s">
        <v>302</v>
      </c>
      <c r="F29" s="87" t="s">
        <v>148</v>
      </c>
      <c r="G29" s="100" t="s">
        <v>149</v>
      </c>
      <c r="H29" s="101">
        <v>0</v>
      </c>
      <c r="I29" s="101">
        <v>0</v>
      </c>
      <c r="J29" s="97">
        <v>1295.5709999999999</v>
      </c>
      <c r="K29" s="98">
        <f t="shared" si="1"/>
        <v>2.1448396504458695E-2</v>
      </c>
      <c r="L29" s="98">
        <f>J29/'[5]סכום נכסי הקרן'!$C$43</f>
        <v>1.939388087615231E-3</v>
      </c>
    </row>
    <row r="30" spans="2:12" s="147" customFormat="1">
      <c r="B30" s="90" t="s">
        <v>1759</v>
      </c>
      <c r="C30" s="87" t="s">
        <v>1772</v>
      </c>
      <c r="D30" s="87">
        <v>10</v>
      </c>
      <c r="E30" s="87" t="s">
        <v>302</v>
      </c>
      <c r="F30" s="87" t="s">
        <v>148</v>
      </c>
      <c r="G30" s="100" t="s">
        <v>158</v>
      </c>
      <c r="H30" s="101">
        <v>0</v>
      </c>
      <c r="I30" s="101">
        <v>0</v>
      </c>
      <c r="J30" s="97">
        <v>1.14811</v>
      </c>
      <c r="K30" s="98">
        <f t="shared" si="1"/>
        <v>1.900715476861868E-5</v>
      </c>
      <c r="L30" s="98">
        <f>J30/'[5]סכום נכסי הקרן'!$C$43</f>
        <v>1.7186482695830048E-6</v>
      </c>
    </row>
    <row r="31" spans="2:12" s="147" customFormat="1">
      <c r="B31" s="90" t="s">
        <v>1759</v>
      </c>
      <c r="C31" s="87">
        <v>32010590</v>
      </c>
      <c r="D31" s="87"/>
      <c r="E31" s="87"/>
      <c r="F31" s="87"/>
      <c r="G31" s="100" t="s">
        <v>151</v>
      </c>
      <c r="H31" s="101"/>
      <c r="I31" s="101"/>
      <c r="J31" s="97">
        <v>40.914000000000001</v>
      </c>
      <c r="K31" s="98">
        <f t="shared" si="1"/>
        <v>6.7733817334860314E-4</v>
      </c>
      <c r="L31" s="98"/>
    </row>
    <row r="32" spans="2:12" s="147" customFormat="1">
      <c r="B32" s="86"/>
      <c r="C32" s="87"/>
      <c r="D32" s="87"/>
      <c r="E32" s="87"/>
      <c r="F32" s="87"/>
      <c r="G32" s="87"/>
      <c r="H32" s="87"/>
      <c r="I32" s="87"/>
      <c r="J32" s="87"/>
      <c r="K32" s="98"/>
      <c r="L32" s="87"/>
    </row>
    <row r="33" spans="2:12" s="147" customFormat="1">
      <c r="B33" s="104" t="s">
        <v>55</v>
      </c>
      <c r="C33" s="85"/>
      <c r="D33" s="85"/>
      <c r="E33" s="85"/>
      <c r="F33" s="85"/>
      <c r="G33" s="85"/>
      <c r="H33" s="85"/>
      <c r="I33" s="85"/>
      <c r="J33" s="94">
        <f>J34+J35</f>
        <v>49.336039999999997</v>
      </c>
      <c r="K33" s="95">
        <f t="shared" ref="K33:K35" si="2">+J33/$J$10</f>
        <v>8.1676646658487601E-4</v>
      </c>
      <c r="L33" s="95">
        <f>J33/'[5]סכום נכסי הקרן'!$C$43</f>
        <v>7.3852940723517703E-5</v>
      </c>
    </row>
    <row r="34" spans="2:12" s="147" customFormat="1">
      <c r="B34" s="90" t="s">
        <v>1755</v>
      </c>
      <c r="C34" s="87" t="s">
        <v>1773</v>
      </c>
      <c r="D34" s="87">
        <v>95</v>
      </c>
      <c r="E34" s="87" t="s">
        <v>690</v>
      </c>
      <c r="F34" s="87"/>
      <c r="G34" s="100" t="s">
        <v>150</v>
      </c>
      <c r="H34" s="101">
        <v>0</v>
      </c>
      <c r="I34" s="101">
        <v>0</v>
      </c>
      <c r="J34" s="97">
        <v>2.3360400000000001</v>
      </c>
      <c r="K34" s="98">
        <f t="shared" si="2"/>
        <v>3.8673536355997235E-5</v>
      </c>
      <c r="L34" s="98">
        <f>J34/'[5]סכום נכסי הקרן'!$C$43</f>
        <v>3.4969045680959862E-6</v>
      </c>
    </row>
    <row r="35" spans="2:12" s="147" customFormat="1">
      <c r="B35" s="90" t="s">
        <v>1755</v>
      </c>
      <c r="C35" s="87" t="s">
        <v>1774</v>
      </c>
      <c r="D35" s="87">
        <v>95</v>
      </c>
      <c r="E35" s="87" t="s">
        <v>690</v>
      </c>
      <c r="F35" s="87"/>
      <c r="G35" s="100" t="s">
        <v>150</v>
      </c>
      <c r="H35" s="101">
        <v>0</v>
      </c>
      <c r="I35" s="101">
        <v>0</v>
      </c>
      <c r="J35" s="97">
        <v>47</v>
      </c>
      <c r="K35" s="98">
        <f t="shared" si="2"/>
        <v>7.7809293022887882E-4</v>
      </c>
      <c r="L35" s="98">
        <f>J35/'[5]סכום נכסי הקרן'!$C$43</f>
        <v>7.0356036155421717E-5</v>
      </c>
    </row>
    <row r="36" spans="2:12" s="147" customFormat="1">
      <c r="B36" s="86"/>
      <c r="C36" s="87"/>
      <c r="D36" s="87"/>
      <c r="E36" s="87"/>
      <c r="F36" s="87"/>
      <c r="G36" s="87"/>
      <c r="H36" s="87"/>
      <c r="I36" s="87"/>
      <c r="J36" s="87"/>
      <c r="K36" s="98"/>
      <c r="L36" s="87"/>
    </row>
    <row r="37" spans="2:12" s="147" customFormat="1">
      <c r="B37" s="84" t="s">
        <v>215</v>
      </c>
      <c r="C37" s="85"/>
      <c r="D37" s="85"/>
      <c r="E37" s="85"/>
      <c r="F37" s="85"/>
      <c r="G37" s="85"/>
      <c r="H37" s="85"/>
      <c r="I37" s="85"/>
      <c r="J37" s="94">
        <f>J38</f>
        <v>10576.480970000002</v>
      </c>
      <c r="K37" s="95">
        <f t="shared" ref="K37:K47" si="3">+J37/$J$10</f>
        <v>0.17509542700972927</v>
      </c>
      <c r="L37" s="95">
        <f>J37/'[5]סכום נכסי הקרן'!$C$43</f>
        <v>1.5832325053669147E-2</v>
      </c>
    </row>
    <row r="38" spans="2:12" s="147" customFormat="1">
      <c r="B38" s="104" t="s">
        <v>54</v>
      </c>
      <c r="C38" s="85"/>
      <c r="D38" s="85"/>
      <c r="E38" s="85"/>
      <c r="F38" s="85"/>
      <c r="G38" s="85"/>
      <c r="H38" s="85"/>
      <c r="I38" s="85"/>
      <c r="J38" s="94">
        <f>SUM(J39:J47)</f>
        <v>10576.480970000002</v>
      </c>
      <c r="K38" s="95">
        <f t="shared" si="3"/>
        <v>0.17509542700972927</v>
      </c>
      <c r="L38" s="95">
        <f>J38/'[5]סכום נכסי הקרן'!$C$43</f>
        <v>1.5832325053669147E-2</v>
      </c>
    </row>
    <row r="39" spans="2:12" s="147" customFormat="1">
      <c r="B39" s="90" t="s">
        <v>1775</v>
      </c>
      <c r="C39" s="87" t="s">
        <v>1776</v>
      </c>
      <c r="D39" s="87">
        <v>91</v>
      </c>
      <c r="E39" s="87" t="s">
        <v>1754</v>
      </c>
      <c r="F39" s="87" t="s">
        <v>1777</v>
      </c>
      <c r="G39" s="100" t="s">
        <v>152</v>
      </c>
      <c r="H39" s="101">
        <v>0</v>
      </c>
      <c r="I39" s="101">
        <v>0</v>
      </c>
      <c r="J39" s="97">
        <v>674.28300000000002</v>
      </c>
      <c r="K39" s="98">
        <f t="shared" si="3"/>
        <v>1.116286883560679E-2</v>
      </c>
      <c r="L39" s="98">
        <f>J39/'[5]סכום נכסי הקרן'!$C$43</f>
        <v>1.009359130361409E-3</v>
      </c>
    </row>
    <row r="40" spans="2:12" s="147" customFormat="1">
      <c r="B40" s="90" t="s">
        <v>1775</v>
      </c>
      <c r="C40" s="87" t="s">
        <v>1778</v>
      </c>
      <c r="D40" s="87">
        <v>91</v>
      </c>
      <c r="E40" s="87" t="s">
        <v>1754</v>
      </c>
      <c r="F40" s="87" t="s">
        <v>1777</v>
      </c>
      <c r="G40" s="100" t="s">
        <v>149</v>
      </c>
      <c r="H40" s="101">
        <v>0</v>
      </c>
      <c r="I40" s="101">
        <v>0</v>
      </c>
      <c r="J40" s="97">
        <f>6776.65251</f>
        <v>6776.6525099999999</v>
      </c>
      <c r="K40" s="98">
        <f t="shared" si="3"/>
        <v>0.11218862571593162</v>
      </c>
      <c r="L40" s="98">
        <f>J40/'[5]סכום נכסי הקרן'!$C$43</f>
        <v>1.0144221468218922E-2</v>
      </c>
    </row>
    <row r="41" spans="2:12" s="147" customFormat="1">
      <c r="B41" s="90" t="s">
        <v>1775</v>
      </c>
      <c r="C41" s="87" t="s">
        <v>1779</v>
      </c>
      <c r="D41" s="87">
        <v>91</v>
      </c>
      <c r="E41" s="87" t="s">
        <v>1754</v>
      </c>
      <c r="F41" s="87" t="s">
        <v>1777</v>
      </c>
      <c r="G41" s="100" t="s">
        <v>1355</v>
      </c>
      <c r="H41" s="101">
        <v>0</v>
      </c>
      <c r="I41" s="101">
        <v>0</v>
      </c>
      <c r="J41" s="97">
        <v>-0.08</v>
      </c>
      <c r="K41" s="98">
        <f t="shared" si="3"/>
        <v>-1.3244134982619215E-6</v>
      </c>
      <c r="L41" s="98">
        <f>J41/'[5]סכום נכסי הקרן'!$C$43</f>
        <v>-1.1975495515816463E-7</v>
      </c>
    </row>
    <row r="42" spans="2:12" s="147" customFormat="1">
      <c r="B42" s="90" t="s">
        <v>1775</v>
      </c>
      <c r="C42" s="87" t="s">
        <v>1780</v>
      </c>
      <c r="D42" s="87">
        <v>91</v>
      </c>
      <c r="E42" s="87" t="s">
        <v>1754</v>
      </c>
      <c r="F42" s="87" t="s">
        <v>1777</v>
      </c>
      <c r="G42" s="100" t="s">
        <v>157</v>
      </c>
      <c r="H42" s="101">
        <v>0</v>
      </c>
      <c r="I42" s="101">
        <v>0</v>
      </c>
      <c r="J42" s="97">
        <v>7.673</v>
      </c>
      <c r="K42" s="98">
        <f t="shared" si="3"/>
        <v>1.2702780965204654E-4</v>
      </c>
      <c r="L42" s="98">
        <f>J42/'[5]סכום נכסי הקרן'!$C$43</f>
        <v>1.1485997136607465E-5</v>
      </c>
    </row>
    <row r="43" spans="2:12" s="147" customFormat="1">
      <c r="B43" s="90" t="s">
        <v>1775</v>
      </c>
      <c r="C43" s="87" t="s">
        <v>1781</v>
      </c>
      <c r="D43" s="87">
        <v>91</v>
      </c>
      <c r="E43" s="87" t="s">
        <v>1754</v>
      </c>
      <c r="F43" s="87" t="s">
        <v>1777</v>
      </c>
      <c r="G43" s="100" t="s">
        <v>158</v>
      </c>
      <c r="H43" s="101">
        <v>0</v>
      </c>
      <c r="I43" s="101">
        <v>0</v>
      </c>
      <c r="J43" s="97">
        <v>968.42760999999996</v>
      </c>
      <c r="K43" s="98">
        <f t="shared" si="3"/>
        <v>1.6032482484669146E-2</v>
      </c>
      <c r="L43" s="98">
        <f>J43/'[5]סכום נכסי הקרן'!$C$43</f>
        <v>1.4496750626184817E-3</v>
      </c>
    </row>
    <row r="44" spans="2:12" s="147" customFormat="1">
      <c r="B44" s="90" t="s">
        <v>1775</v>
      </c>
      <c r="C44" s="87" t="s">
        <v>1782</v>
      </c>
      <c r="D44" s="87">
        <v>91</v>
      </c>
      <c r="E44" s="87" t="s">
        <v>1754</v>
      </c>
      <c r="F44" s="87" t="s">
        <v>1777</v>
      </c>
      <c r="G44" s="100" t="s">
        <v>151</v>
      </c>
      <c r="H44" s="101">
        <v>0</v>
      </c>
      <c r="I44" s="101">
        <v>0</v>
      </c>
      <c r="J44" s="97">
        <v>2140.9065799999998</v>
      </c>
      <c r="K44" s="98">
        <f t="shared" si="3"/>
        <v>3.5443069663372073E-2</v>
      </c>
      <c r="L44" s="98">
        <f>J44/'[5]סכום נכסי הקרן'!$C$43</f>
        <v>3.2048021435714946E-3</v>
      </c>
    </row>
    <row r="45" spans="2:12" s="147" customFormat="1">
      <c r="B45" s="90" t="s">
        <v>1775</v>
      </c>
      <c r="C45" s="87" t="s">
        <v>1783</v>
      </c>
      <c r="D45" s="87">
        <v>91</v>
      </c>
      <c r="E45" s="87" t="s">
        <v>1754</v>
      </c>
      <c r="F45" s="87" t="s">
        <v>1777</v>
      </c>
      <c r="G45" s="100" t="s">
        <v>155</v>
      </c>
      <c r="H45" s="101">
        <v>0</v>
      </c>
      <c r="I45" s="101">
        <v>0</v>
      </c>
      <c r="J45" s="97">
        <v>1.9472700000000001</v>
      </c>
      <c r="K45" s="98">
        <f t="shared" si="3"/>
        <v>3.2237383409506146E-5</v>
      </c>
      <c r="L45" s="98">
        <f>J45/'[5]סכום נכסי הקרן'!$C$43</f>
        <v>2.9149403941354906E-6</v>
      </c>
    </row>
    <row r="46" spans="2:12" s="147" customFormat="1">
      <c r="B46" s="90" t="s">
        <v>1775</v>
      </c>
      <c r="C46" s="87" t="s">
        <v>1784</v>
      </c>
      <c r="D46" s="87">
        <v>91</v>
      </c>
      <c r="E46" s="87" t="s">
        <v>1754</v>
      </c>
      <c r="F46" s="87" t="s">
        <v>1777</v>
      </c>
      <c r="G46" s="100" t="s">
        <v>154</v>
      </c>
      <c r="H46" s="101">
        <v>0</v>
      </c>
      <c r="I46" s="101">
        <v>0</v>
      </c>
      <c r="J46" s="97">
        <v>6.7510000000000003</v>
      </c>
      <c r="K46" s="98">
        <f t="shared" si="3"/>
        <v>1.117639440845779E-4</v>
      </c>
      <c r="L46" s="98">
        <f>J46/'[5]סכום נכסי הקרן'!$C$43</f>
        <v>1.0105821278409618E-5</v>
      </c>
    </row>
    <row r="47" spans="2:12" s="147" customFormat="1">
      <c r="B47" s="90" t="s">
        <v>1775</v>
      </c>
      <c r="C47" s="87">
        <v>31091050</v>
      </c>
      <c r="D47" s="87">
        <v>91</v>
      </c>
      <c r="E47" s="87" t="s">
        <v>1754</v>
      </c>
      <c r="F47" s="87" t="s">
        <v>1777</v>
      </c>
      <c r="G47" s="100" t="s">
        <v>156</v>
      </c>
      <c r="H47" s="101">
        <v>0</v>
      </c>
      <c r="I47" s="101">
        <v>0</v>
      </c>
      <c r="J47" s="97">
        <v>-0.08</v>
      </c>
      <c r="K47" s="98">
        <f t="shared" si="3"/>
        <v>-1.3244134982619215E-6</v>
      </c>
      <c r="L47" s="98">
        <f>J47/'[5]סכום נכסי הקרן'!$C$43</f>
        <v>-1.1975495515816463E-7</v>
      </c>
    </row>
    <row r="48" spans="2:12" s="147" customFormat="1">
      <c r="B48" s="156"/>
      <c r="C48" s="156"/>
    </row>
    <row r="49" spans="2:3" s="147" customFormat="1">
      <c r="B49" s="156"/>
      <c r="C49" s="156"/>
    </row>
    <row r="50" spans="2:3" s="147" customFormat="1">
      <c r="B50" s="157" t="s">
        <v>1797</v>
      </c>
      <c r="C50" s="156"/>
    </row>
    <row r="51" spans="2:3" s="147" customFormat="1">
      <c r="B51" s="157" t="s">
        <v>130</v>
      </c>
      <c r="C51" s="156"/>
    </row>
    <row r="52" spans="2:3" s="147" customFormat="1">
      <c r="B52" s="158"/>
      <c r="C52" s="156"/>
    </row>
    <row r="53" spans="2:3" s="147" customFormat="1">
      <c r="B53" s="156"/>
      <c r="C53" s="156"/>
    </row>
    <row r="54" spans="2:3" s="147" customFormat="1">
      <c r="B54" s="156"/>
      <c r="C54" s="156"/>
    </row>
    <row r="55" spans="2:3" s="147" customFormat="1">
      <c r="B55" s="156"/>
      <c r="C55" s="156"/>
    </row>
    <row r="56" spans="2:3" s="147" customFormat="1">
      <c r="B56" s="156"/>
      <c r="C56" s="156"/>
    </row>
    <row r="57" spans="2:3" s="147" customFormat="1">
      <c r="B57" s="156"/>
      <c r="C57" s="156"/>
    </row>
    <row r="58" spans="2:3" s="147" customFormat="1">
      <c r="B58" s="156"/>
      <c r="C58" s="156"/>
    </row>
    <row r="59" spans="2:3" s="147" customFormat="1">
      <c r="B59" s="156"/>
      <c r="C59" s="156"/>
    </row>
    <row r="60" spans="2:3" s="147" customFormat="1">
      <c r="B60" s="156"/>
      <c r="C60" s="156"/>
    </row>
    <row r="61" spans="2:3" s="147" customFormat="1">
      <c r="B61" s="156"/>
      <c r="C61" s="156"/>
    </row>
    <row r="62" spans="2:3" s="147" customFormat="1">
      <c r="B62" s="156"/>
      <c r="C62" s="156"/>
    </row>
    <row r="63" spans="2:3" s="147" customFormat="1">
      <c r="B63" s="156"/>
      <c r="C63" s="156"/>
    </row>
    <row r="64" spans="2:3" s="147" customFormat="1">
      <c r="B64" s="156"/>
      <c r="C64" s="156"/>
    </row>
    <row r="65" spans="2:3" s="147" customFormat="1">
      <c r="B65" s="156"/>
      <c r="C65" s="156"/>
    </row>
    <row r="66" spans="2:3" s="147" customFormat="1">
      <c r="B66" s="156"/>
      <c r="C66" s="156"/>
    </row>
    <row r="67" spans="2:3" s="147" customFormat="1">
      <c r="B67" s="156"/>
      <c r="C67" s="156"/>
    </row>
    <row r="68" spans="2:3" s="147" customFormat="1">
      <c r="B68" s="156"/>
      <c r="C68" s="156"/>
    </row>
    <row r="69" spans="2:3" s="147" customFormat="1">
      <c r="B69" s="156"/>
      <c r="C69" s="156"/>
    </row>
    <row r="70" spans="2:3" s="147" customFormat="1">
      <c r="B70" s="156"/>
      <c r="C70" s="156"/>
    </row>
    <row r="71" spans="2:3" s="147" customFormat="1">
      <c r="B71" s="156"/>
      <c r="C71" s="156"/>
    </row>
    <row r="72" spans="2:3" s="147" customFormat="1">
      <c r="B72" s="156"/>
      <c r="C72" s="156"/>
    </row>
    <row r="73" spans="2:3" s="147" customFormat="1">
      <c r="B73" s="156"/>
      <c r="C73" s="156"/>
    </row>
    <row r="74" spans="2:3" s="147" customFormat="1">
      <c r="B74" s="156"/>
      <c r="C74" s="156"/>
    </row>
    <row r="75" spans="2:3" s="147" customFormat="1">
      <c r="B75" s="156"/>
      <c r="C75" s="156"/>
    </row>
    <row r="76" spans="2:3" s="147" customFormat="1">
      <c r="B76" s="156"/>
      <c r="C76" s="156"/>
    </row>
    <row r="77" spans="2:3" s="147" customFormat="1">
      <c r="B77" s="156"/>
      <c r="C77" s="156"/>
    </row>
    <row r="78" spans="2:3" s="147" customFormat="1">
      <c r="B78" s="156"/>
      <c r="C78" s="156"/>
    </row>
    <row r="79" spans="2:3" s="147" customFormat="1">
      <c r="B79" s="156"/>
      <c r="C79" s="156"/>
    </row>
    <row r="80" spans="2:3" s="147" customFormat="1">
      <c r="B80" s="156"/>
      <c r="C80" s="156"/>
    </row>
    <row r="81" spans="2:3" s="147" customFormat="1">
      <c r="B81" s="156"/>
      <c r="C81" s="156"/>
    </row>
    <row r="82" spans="2:3" s="147" customFormat="1">
      <c r="B82" s="156"/>
      <c r="C82" s="156"/>
    </row>
    <row r="83" spans="2:3" s="147" customFormat="1">
      <c r="B83" s="156"/>
      <c r="C83" s="156"/>
    </row>
    <row r="84" spans="2:3" s="147" customFormat="1">
      <c r="B84" s="156"/>
      <c r="C84" s="156"/>
    </row>
    <row r="85" spans="2:3" s="147" customFormat="1">
      <c r="B85" s="156"/>
      <c r="C85" s="156"/>
    </row>
    <row r="86" spans="2:3" s="147" customFormat="1">
      <c r="B86" s="156"/>
      <c r="C86" s="156"/>
    </row>
    <row r="87" spans="2:3" s="147" customFormat="1">
      <c r="B87" s="156"/>
      <c r="C87" s="156"/>
    </row>
    <row r="88" spans="2:3" s="147" customFormat="1">
      <c r="B88" s="156"/>
      <c r="C88" s="156"/>
    </row>
    <row r="89" spans="2:3" s="147" customFormat="1">
      <c r="B89" s="156"/>
      <c r="C89" s="156"/>
    </row>
    <row r="90" spans="2:3" s="147" customFormat="1">
      <c r="B90" s="156"/>
      <c r="C90" s="156"/>
    </row>
    <row r="91" spans="2:3" s="147" customFormat="1">
      <c r="B91" s="156"/>
      <c r="C91" s="156"/>
    </row>
    <row r="92" spans="2:3" s="147" customFormat="1">
      <c r="B92" s="156"/>
      <c r="C92" s="156"/>
    </row>
    <row r="93" spans="2:3" s="147" customFormat="1">
      <c r="B93" s="156"/>
      <c r="C93" s="156"/>
    </row>
    <row r="94" spans="2:3" s="147" customFormat="1">
      <c r="B94" s="156"/>
      <c r="C94" s="156"/>
    </row>
    <row r="95" spans="2:3" s="147" customFormat="1">
      <c r="B95" s="156"/>
      <c r="C95" s="156"/>
    </row>
    <row r="96" spans="2:3" s="147" customFormat="1">
      <c r="B96" s="156"/>
      <c r="C96" s="156"/>
    </row>
    <row r="97" spans="2:3" s="147" customFormat="1">
      <c r="B97" s="156"/>
      <c r="C97" s="156"/>
    </row>
    <row r="98" spans="2:3" s="147" customFormat="1">
      <c r="B98" s="156"/>
      <c r="C98" s="156"/>
    </row>
    <row r="99" spans="2:3" s="147" customFormat="1">
      <c r="B99" s="156"/>
      <c r="C99" s="156"/>
    </row>
    <row r="100" spans="2:3" s="147" customFormat="1">
      <c r="B100" s="156"/>
      <c r="C100" s="156"/>
    </row>
    <row r="101" spans="2:3" s="147" customFormat="1">
      <c r="B101" s="156"/>
      <c r="C101" s="156"/>
    </row>
    <row r="102" spans="2:3" s="147" customFormat="1">
      <c r="B102" s="156"/>
      <c r="C102" s="156"/>
    </row>
    <row r="103" spans="2:3" s="147" customFormat="1">
      <c r="B103" s="156"/>
      <c r="C103" s="156"/>
    </row>
    <row r="104" spans="2:3" s="147" customFormat="1">
      <c r="B104" s="156"/>
      <c r="C104" s="156"/>
    </row>
    <row r="105" spans="2:3" s="147" customFormat="1">
      <c r="B105" s="156"/>
      <c r="C105" s="156"/>
    </row>
    <row r="106" spans="2:3" s="147" customFormat="1">
      <c r="B106" s="156"/>
      <c r="C106" s="156"/>
    </row>
    <row r="107" spans="2:3" s="147" customFormat="1">
      <c r="B107" s="156"/>
      <c r="C107" s="156"/>
    </row>
    <row r="108" spans="2:3" s="147" customFormat="1">
      <c r="B108" s="156"/>
      <c r="C108" s="156"/>
    </row>
    <row r="109" spans="2:3" s="147" customFormat="1">
      <c r="B109" s="156"/>
      <c r="C109" s="156"/>
    </row>
    <row r="110" spans="2:3" s="147" customFormat="1">
      <c r="B110" s="156"/>
      <c r="C110" s="156"/>
    </row>
    <row r="111" spans="2:3" s="147" customFormat="1">
      <c r="B111" s="156"/>
      <c r="C111" s="156"/>
    </row>
    <row r="112" spans="2:3" s="147" customFormat="1">
      <c r="B112" s="156"/>
      <c r="C112" s="156"/>
    </row>
    <row r="113" spans="2:3" s="147" customFormat="1">
      <c r="B113" s="156"/>
      <c r="C113" s="156"/>
    </row>
    <row r="114" spans="2:3" s="147" customFormat="1">
      <c r="B114" s="156"/>
      <c r="C114" s="156"/>
    </row>
    <row r="115" spans="2:3" s="147" customFormat="1">
      <c r="B115" s="156"/>
      <c r="C115" s="156"/>
    </row>
    <row r="116" spans="2:3" s="147" customFormat="1">
      <c r="B116" s="156"/>
      <c r="C116" s="156"/>
    </row>
    <row r="117" spans="2:3" s="147" customFormat="1">
      <c r="B117" s="156"/>
      <c r="C117" s="156"/>
    </row>
    <row r="118" spans="2:3" s="147" customFormat="1">
      <c r="B118" s="156"/>
      <c r="C118" s="156"/>
    </row>
    <row r="119" spans="2:3" s="147" customFormat="1">
      <c r="B119" s="156"/>
      <c r="C119" s="156"/>
    </row>
    <row r="120" spans="2:3" s="147" customFormat="1">
      <c r="B120" s="156"/>
      <c r="C120" s="156"/>
    </row>
    <row r="121" spans="2:3" s="147" customFormat="1">
      <c r="B121" s="156"/>
      <c r="C121" s="156"/>
    </row>
    <row r="122" spans="2:3" s="147" customFormat="1">
      <c r="B122" s="156"/>
      <c r="C122" s="156"/>
    </row>
    <row r="123" spans="2:3" s="147" customFormat="1">
      <c r="B123" s="156"/>
      <c r="C123" s="156"/>
    </row>
    <row r="124" spans="2:3" s="147" customFormat="1">
      <c r="B124" s="156"/>
      <c r="C124" s="156"/>
    </row>
    <row r="125" spans="2:3" s="147" customFormat="1">
      <c r="B125" s="156"/>
      <c r="C125" s="156"/>
    </row>
    <row r="126" spans="2:3" s="147" customFormat="1">
      <c r="B126" s="156"/>
      <c r="C126" s="156"/>
    </row>
    <row r="127" spans="2:3" s="147" customFormat="1">
      <c r="B127" s="156"/>
      <c r="C127" s="156"/>
    </row>
    <row r="128" spans="2:3" s="147" customFormat="1">
      <c r="B128" s="156"/>
      <c r="C128" s="156"/>
    </row>
    <row r="129" spans="2:3" s="147" customFormat="1">
      <c r="B129" s="156"/>
      <c r="C129" s="156"/>
    </row>
    <row r="130" spans="2:3" s="147" customFormat="1">
      <c r="B130" s="156"/>
      <c r="C130" s="156"/>
    </row>
    <row r="131" spans="2:3" s="147" customFormat="1">
      <c r="B131" s="156"/>
      <c r="C131" s="156"/>
    </row>
    <row r="132" spans="2:3" s="147" customFormat="1">
      <c r="B132" s="156"/>
      <c r="C132" s="156"/>
    </row>
    <row r="133" spans="2:3" s="147" customFormat="1">
      <c r="B133" s="156"/>
      <c r="C133" s="156"/>
    </row>
    <row r="134" spans="2:3" s="147" customFormat="1">
      <c r="B134" s="156"/>
      <c r="C134" s="156"/>
    </row>
    <row r="135" spans="2:3" s="147" customFormat="1">
      <c r="B135" s="156"/>
      <c r="C135" s="156"/>
    </row>
    <row r="136" spans="2:3" s="147" customFormat="1">
      <c r="B136" s="156"/>
      <c r="C136" s="156"/>
    </row>
    <row r="137" spans="2:3" s="147" customFormat="1">
      <c r="B137" s="156"/>
      <c r="C137" s="156"/>
    </row>
    <row r="138" spans="2:3" s="147" customFormat="1">
      <c r="B138" s="156"/>
      <c r="C138" s="156"/>
    </row>
    <row r="139" spans="2:3" s="147" customFormat="1">
      <c r="B139" s="156"/>
      <c r="C139" s="156"/>
    </row>
    <row r="140" spans="2:3" s="147" customFormat="1">
      <c r="B140" s="156"/>
      <c r="C140" s="156"/>
    </row>
    <row r="141" spans="2:3" s="147" customFormat="1">
      <c r="B141" s="156"/>
      <c r="C141" s="156"/>
    </row>
    <row r="142" spans="2:3" s="147" customFormat="1">
      <c r="B142" s="156"/>
      <c r="C142" s="156"/>
    </row>
    <row r="143" spans="2:3" s="147" customFormat="1">
      <c r="B143" s="156"/>
      <c r="C143" s="156"/>
    </row>
    <row r="144" spans="2:3" s="147" customFormat="1">
      <c r="B144" s="156"/>
      <c r="C144" s="156"/>
    </row>
    <row r="145" spans="2:4" s="147" customFormat="1">
      <c r="B145" s="156"/>
      <c r="C145" s="156"/>
    </row>
    <row r="146" spans="2:4" s="147" customFormat="1">
      <c r="B146" s="156"/>
      <c r="C146" s="156"/>
    </row>
    <row r="147" spans="2:4" s="147" customFormat="1">
      <c r="B147" s="156"/>
      <c r="C147" s="156"/>
    </row>
    <row r="148" spans="2:4" s="147" customFormat="1">
      <c r="B148" s="156"/>
      <c r="C148" s="156"/>
    </row>
    <row r="149" spans="2:4" s="147" customFormat="1">
      <c r="B149" s="156"/>
      <c r="C149" s="156"/>
    </row>
    <row r="150" spans="2:4" s="147" customFormat="1">
      <c r="B150" s="156"/>
      <c r="C150" s="156"/>
    </row>
    <row r="151" spans="2:4" s="147" customFormat="1">
      <c r="B151" s="156"/>
      <c r="C151" s="156"/>
    </row>
    <row r="152" spans="2:4" s="147" customFormat="1">
      <c r="B152" s="156"/>
      <c r="C152" s="156"/>
    </row>
    <row r="153" spans="2:4" s="147" customFormat="1">
      <c r="B153" s="156"/>
      <c r="C153" s="156"/>
    </row>
    <row r="154" spans="2:4" s="147" customFormat="1">
      <c r="B154" s="156"/>
      <c r="C154" s="156"/>
    </row>
    <row r="155" spans="2:4" s="147" customFormat="1">
      <c r="B155" s="156"/>
      <c r="C155" s="156"/>
    </row>
    <row r="156" spans="2:4" s="147" customFormat="1">
      <c r="B156" s="156"/>
      <c r="C156" s="156"/>
    </row>
    <row r="157" spans="2:4">
      <c r="D157" s="1"/>
    </row>
    <row r="158" spans="2:4">
      <c r="D158" s="1"/>
    </row>
    <row r="159" spans="2:4">
      <c r="D159" s="1"/>
    </row>
    <row r="160" spans="2:4">
      <c r="D160" s="1"/>
    </row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2:5">
      <c r="B497" s="1"/>
      <c r="C497" s="1"/>
      <c r="D497" s="1"/>
    </row>
    <row r="498" spans="2:5">
      <c r="B498" s="1"/>
      <c r="C498" s="1"/>
      <c r="D498" s="1"/>
    </row>
    <row r="499" spans="2:5">
      <c r="B499" s="1"/>
      <c r="C499" s="1"/>
      <c r="D499" s="1"/>
    </row>
    <row r="500" spans="2:5">
      <c r="B500" s="1"/>
      <c r="C500" s="1"/>
      <c r="D500" s="1"/>
    </row>
    <row r="501" spans="2:5">
      <c r="B501" s="1"/>
      <c r="C501" s="1"/>
      <c r="D501" s="1"/>
    </row>
    <row r="502" spans="2:5">
      <c r="B502" s="1"/>
      <c r="C502" s="1"/>
      <c r="D502" s="1"/>
    </row>
    <row r="503" spans="2:5">
      <c r="B503" s="1"/>
      <c r="C503" s="1"/>
      <c r="D503" s="1"/>
    </row>
    <row r="504" spans="2:5">
      <c r="B504" s="1"/>
      <c r="C504" s="1"/>
      <c r="D504" s="1"/>
    </row>
    <row r="505" spans="2:5">
      <c r="B505" s="1"/>
      <c r="C505" s="1"/>
      <c r="D505" s="1"/>
    </row>
    <row r="506" spans="2:5">
      <c r="B506" s="1"/>
      <c r="C506" s="1"/>
      <c r="D506" s="1"/>
    </row>
    <row r="507" spans="2:5">
      <c r="B507" s="1"/>
      <c r="C507" s="1"/>
      <c r="D507" s="1"/>
    </row>
    <row r="508" spans="2:5">
      <c r="B508" s="1"/>
      <c r="C508" s="1"/>
      <c r="D508" s="1"/>
    </row>
    <row r="509" spans="2:5">
      <c r="B509" s="1"/>
      <c r="C509" s="1"/>
      <c r="E509" s="2"/>
    </row>
    <row r="510" spans="2:5">
      <c r="B510" s="1"/>
      <c r="C510" s="1"/>
    </row>
    <row r="511" spans="2:5">
      <c r="B511" s="1"/>
      <c r="C511" s="1"/>
    </row>
    <row r="512" spans="2:5">
      <c r="B512" s="1"/>
      <c r="C512" s="1"/>
    </row>
  </sheetData>
  <sheetProtection password="CC1F" sheet="1" objects="1" scenarios="1"/>
  <mergeCells count="1">
    <mergeCell ref="B6:L6"/>
  </mergeCells>
  <phoneticPr fontId="4" type="noConversion"/>
  <dataValidations count="1">
    <dataValidation allowBlank="1" showInputMessage="1" showErrorMessage="1" sqref="E10 B50:B51"/>
  </dataValidations>
  <printOptions gridLines="1"/>
  <pageMargins left="0" right="0" top="0.51181102362204722" bottom="0.51181102362204722" header="0" footer="0.23622047244094491"/>
  <pageSetup paperSize="9" scale="85" fitToHeight="2" pageOrder="overThenDown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659</v>
      </c>
    </row>
    <row r="6" spans="2:18" ht="26.25" customHeight="1">
      <c r="B6" s="192" t="s">
        <v>202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18" s="3" customFormat="1" ht="78.75">
      <c r="B7" s="22" t="s">
        <v>134</v>
      </c>
      <c r="C7" s="30" t="s">
        <v>57</v>
      </c>
      <c r="D7" s="73" t="s">
        <v>78</v>
      </c>
      <c r="E7" s="30" t="s">
        <v>15</v>
      </c>
      <c r="F7" s="30" t="s">
        <v>79</v>
      </c>
      <c r="G7" s="30" t="s">
        <v>120</v>
      </c>
      <c r="H7" s="30" t="s">
        <v>18</v>
      </c>
      <c r="I7" s="30" t="s">
        <v>119</v>
      </c>
      <c r="J7" s="30" t="s">
        <v>17</v>
      </c>
      <c r="K7" s="30" t="s">
        <v>199</v>
      </c>
      <c r="L7" s="30" t="s">
        <v>0</v>
      </c>
      <c r="M7" s="30" t="s">
        <v>200</v>
      </c>
      <c r="N7" s="30" t="s">
        <v>71</v>
      </c>
      <c r="O7" s="73" t="s">
        <v>166</v>
      </c>
      <c r="P7" s="31" t="s">
        <v>168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F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4" fitToHeight="2" pageOrder="overThenDown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81" t="s" vm="1">
        <v>219</v>
      </c>
    </row>
    <row r="2" spans="2:18">
      <c r="B2" s="57" t="s">
        <v>162</v>
      </c>
      <c r="C2" s="81" t="s">
        <v>220</v>
      </c>
    </row>
    <row r="3" spans="2:18">
      <c r="B3" s="57" t="s">
        <v>164</v>
      </c>
      <c r="C3" s="81" t="s">
        <v>221</v>
      </c>
    </row>
    <row r="4" spans="2:18">
      <c r="B4" s="57" t="s">
        <v>165</v>
      </c>
      <c r="C4" s="81">
        <v>659</v>
      </c>
    </row>
    <row r="6" spans="2:18" ht="26.25" customHeight="1">
      <c r="B6" s="192" t="s">
        <v>205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18" s="3" customFormat="1" ht="78.75">
      <c r="B7" s="22" t="s">
        <v>134</v>
      </c>
      <c r="C7" s="30" t="s">
        <v>57</v>
      </c>
      <c r="D7" s="73" t="s">
        <v>78</v>
      </c>
      <c r="E7" s="30" t="s">
        <v>15</v>
      </c>
      <c r="F7" s="30" t="s">
        <v>79</v>
      </c>
      <c r="G7" s="30" t="s">
        <v>120</v>
      </c>
      <c r="H7" s="30" t="s">
        <v>18</v>
      </c>
      <c r="I7" s="30" t="s">
        <v>119</v>
      </c>
      <c r="J7" s="30" t="s">
        <v>17</v>
      </c>
      <c r="K7" s="30" t="s">
        <v>199</v>
      </c>
      <c r="L7" s="30" t="s">
        <v>0</v>
      </c>
      <c r="M7" s="30" t="s">
        <v>200</v>
      </c>
      <c r="N7" s="30" t="s">
        <v>71</v>
      </c>
      <c r="O7" s="73" t="s">
        <v>166</v>
      </c>
      <c r="P7" s="31" t="s">
        <v>168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F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gridLines="1"/>
  <pageMargins left="0" right="0" top="0.51181102362204722" bottom="0.51181102362204722" header="0" footer="0.23622047244094491"/>
  <pageSetup paperSize="9" scale="94" fitToHeight="2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163</v>
      </c>
      <c r="C1" s="81" t="s" vm="1">
        <v>219</v>
      </c>
    </row>
    <row r="2" spans="2:52">
      <c r="B2" s="57" t="s">
        <v>162</v>
      </c>
      <c r="C2" s="81" t="s">
        <v>220</v>
      </c>
    </row>
    <row r="3" spans="2:52">
      <c r="B3" s="57" t="s">
        <v>164</v>
      </c>
      <c r="C3" s="81" t="s">
        <v>221</v>
      </c>
    </row>
    <row r="4" spans="2:52">
      <c r="B4" s="57" t="s">
        <v>165</v>
      </c>
      <c r="C4" s="81">
        <v>659</v>
      </c>
    </row>
    <row r="6" spans="2:52" ht="21.75" customHeight="1">
      <c r="B6" s="184" t="s">
        <v>191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52" ht="27.75" customHeight="1">
      <c r="B7" s="187" t="s">
        <v>104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  <c r="AT7" s="3"/>
      <c r="AU7" s="3"/>
    </row>
    <row r="8" spans="2:52" s="3" customFormat="1" ht="55.5" customHeight="1">
      <c r="B8" s="22" t="s">
        <v>133</v>
      </c>
      <c r="C8" s="30" t="s">
        <v>57</v>
      </c>
      <c r="D8" s="73" t="s">
        <v>138</v>
      </c>
      <c r="E8" s="30" t="s">
        <v>15</v>
      </c>
      <c r="F8" s="30" t="s">
        <v>79</v>
      </c>
      <c r="G8" s="30" t="s">
        <v>120</v>
      </c>
      <c r="H8" s="30" t="s">
        <v>18</v>
      </c>
      <c r="I8" s="30" t="s">
        <v>119</v>
      </c>
      <c r="J8" s="30" t="s">
        <v>17</v>
      </c>
      <c r="K8" s="30" t="s">
        <v>19</v>
      </c>
      <c r="L8" s="30" t="s">
        <v>0</v>
      </c>
      <c r="M8" s="30" t="s">
        <v>123</v>
      </c>
      <c r="N8" s="30" t="s">
        <v>74</v>
      </c>
      <c r="O8" s="30" t="s">
        <v>71</v>
      </c>
      <c r="P8" s="73" t="s">
        <v>166</v>
      </c>
      <c r="Q8" s="74" t="s">
        <v>168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75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31</v>
      </c>
      <c r="C11" s="83"/>
      <c r="D11" s="83"/>
      <c r="E11" s="83"/>
      <c r="F11" s="83"/>
      <c r="G11" s="83"/>
      <c r="H11" s="91">
        <v>4.8468373578007533</v>
      </c>
      <c r="I11" s="83"/>
      <c r="J11" s="83"/>
      <c r="K11" s="92">
        <v>5.6985179722393777E-3</v>
      </c>
      <c r="L11" s="91"/>
      <c r="M11" s="93"/>
      <c r="N11" s="91">
        <v>199934.39992999996</v>
      </c>
      <c r="O11" s="83"/>
      <c r="P11" s="92">
        <v>1</v>
      </c>
      <c r="Q11" s="92">
        <f>N11/'סכום נכסי הקרן'!$C$42</f>
        <v>0.29805800715513187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4" t="s">
        <v>216</v>
      </c>
      <c r="C12" s="85"/>
      <c r="D12" s="85"/>
      <c r="E12" s="85"/>
      <c r="F12" s="85"/>
      <c r="G12" s="85"/>
      <c r="H12" s="94">
        <v>4.8468373578007533</v>
      </c>
      <c r="I12" s="85"/>
      <c r="J12" s="85"/>
      <c r="K12" s="95">
        <v>5.6985179722393777E-3</v>
      </c>
      <c r="L12" s="94"/>
      <c r="M12" s="96"/>
      <c r="N12" s="94">
        <v>199934.39992999996</v>
      </c>
      <c r="O12" s="85"/>
      <c r="P12" s="95">
        <v>1</v>
      </c>
      <c r="Q12" s="95">
        <f>N12/'סכום נכסי הקרן'!$C$42</f>
        <v>0.29805800715513187</v>
      </c>
      <c r="AV12" s="4"/>
    </row>
    <row r="13" spans="2:52" s="125" customFormat="1">
      <c r="B13" s="120" t="s">
        <v>29</v>
      </c>
      <c r="C13" s="121"/>
      <c r="D13" s="121"/>
      <c r="E13" s="121"/>
      <c r="F13" s="121"/>
      <c r="G13" s="121"/>
      <c r="H13" s="122">
        <v>5.5073224323898335</v>
      </c>
      <c r="I13" s="121"/>
      <c r="J13" s="121"/>
      <c r="K13" s="123">
        <v>2.9672649783014653E-3</v>
      </c>
      <c r="L13" s="122"/>
      <c r="M13" s="124"/>
      <c r="N13" s="122">
        <v>97464.989160000026</v>
      </c>
      <c r="O13" s="121"/>
      <c r="P13" s="123">
        <v>0.48748484099846745</v>
      </c>
      <c r="Q13" s="123">
        <f>N13/'סכום נכסי הקרן'!$C$42</f>
        <v>0.14529876022633953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5.5073224323898335</v>
      </c>
      <c r="I14" s="85"/>
      <c r="J14" s="85"/>
      <c r="K14" s="95">
        <v>2.9672649783014653E-3</v>
      </c>
      <c r="L14" s="94"/>
      <c r="M14" s="96"/>
      <c r="N14" s="94">
        <v>97464.989160000026</v>
      </c>
      <c r="O14" s="85"/>
      <c r="P14" s="95">
        <v>0.48748484099846745</v>
      </c>
      <c r="Q14" s="95">
        <f>N14/'סכום נכסי הקרן'!$C$42</f>
        <v>0.14529876022633953</v>
      </c>
    </row>
    <row r="15" spans="2:52">
      <c r="B15" s="89" t="s">
        <v>222</v>
      </c>
      <c r="C15" s="87" t="s">
        <v>223</v>
      </c>
      <c r="D15" s="100" t="s">
        <v>139</v>
      </c>
      <c r="E15" s="87" t="s">
        <v>224</v>
      </c>
      <c r="F15" s="87"/>
      <c r="G15" s="87"/>
      <c r="H15" s="97">
        <v>4.4999999999999991</v>
      </c>
      <c r="I15" s="100" t="s">
        <v>150</v>
      </c>
      <c r="J15" s="101">
        <v>0.04</v>
      </c>
      <c r="K15" s="98">
        <v>2.9999999999999997E-4</v>
      </c>
      <c r="L15" s="97">
        <v>18326264</v>
      </c>
      <c r="M15" s="99">
        <v>155.04</v>
      </c>
      <c r="N15" s="97">
        <v>28413.039410000005</v>
      </c>
      <c r="O15" s="98">
        <v>1.1787041092033107E-3</v>
      </c>
      <c r="P15" s="98">
        <v>0.14211180977334484</v>
      </c>
      <c r="Q15" s="98">
        <f>N15/'סכום נכסי הקרן'!$C$42</f>
        <v>4.2357562814252354E-2</v>
      </c>
    </row>
    <row r="16" spans="2:52" ht="20.25">
      <c r="B16" s="89" t="s">
        <v>225</v>
      </c>
      <c r="C16" s="87" t="s">
        <v>226</v>
      </c>
      <c r="D16" s="100" t="s">
        <v>139</v>
      </c>
      <c r="E16" s="87" t="s">
        <v>224</v>
      </c>
      <c r="F16" s="87"/>
      <c r="G16" s="87"/>
      <c r="H16" s="97">
        <v>6.98</v>
      </c>
      <c r="I16" s="100" t="s">
        <v>150</v>
      </c>
      <c r="J16" s="101">
        <v>0.04</v>
      </c>
      <c r="K16" s="98">
        <v>3.0999999999999995E-3</v>
      </c>
      <c r="L16" s="97">
        <v>1778304</v>
      </c>
      <c r="M16" s="99">
        <v>158.28</v>
      </c>
      <c r="N16" s="97">
        <v>2814.6995099999999</v>
      </c>
      <c r="O16" s="98">
        <v>1.6820417593381342E-4</v>
      </c>
      <c r="P16" s="98">
        <v>1.4078115176705302E-2</v>
      </c>
      <c r="Q16" s="98">
        <f>N16/'סכום נכסי הקרן'!$C$42</f>
        <v>4.1960949540691996E-3</v>
      </c>
      <c r="AT16" s="4"/>
    </row>
    <row r="17" spans="2:47" ht="20.25">
      <c r="B17" s="89" t="s">
        <v>227</v>
      </c>
      <c r="C17" s="87" t="s">
        <v>228</v>
      </c>
      <c r="D17" s="100" t="s">
        <v>139</v>
      </c>
      <c r="E17" s="87" t="s">
        <v>224</v>
      </c>
      <c r="F17" s="87"/>
      <c r="G17" s="87"/>
      <c r="H17" s="97">
        <v>0.08</v>
      </c>
      <c r="I17" s="100" t="s">
        <v>150</v>
      </c>
      <c r="J17" s="101">
        <v>1E-3</v>
      </c>
      <c r="K17" s="98">
        <v>3.5000000000000003E-2</v>
      </c>
      <c r="L17" s="97">
        <v>858</v>
      </c>
      <c r="M17" s="99">
        <v>98.72</v>
      </c>
      <c r="N17" s="97">
        <v>0.84702</v>
      </c>
      <c r="O17" s="98">
        <v>1.1568185257746615E-7</v>
      </c>
      <c r="P17" s="98">
        <v>4.2364895700617522E-6</v>
      </c>
      <c r="Q17" s="98">
        <f>N17/'סכום נכסי הקרן'!$C$42</f>
        <v>1.2627196385861073E-6</v>
      </c>
      <c r="AU17" s="4"/>
    </row>
    <row r="18" spans="2:47">
      <c r="B18" s="89" t="s">
        <v>229</v>
      </c>
      <c r="C18" s="87" t="s">
        <v>230</v>
      </c>
      <c r="D18" s="100" t="s">
        <v>139</v>
      </c>
      <c r="E18" s="87" t="s">
        <v>224</v>
      </c>
      <c r="F18" s="87"/>
      <c r="G18" s="87"/>
      <c r="H18" s="97">
        <v>1.55</v>
      </c>
      <c r="I18" s="100" t="s">
        <v>150</v>
      </c>
      <c r="J18" s="101">
        <v>3.5000000000000003E-2</v>
      </c>
      <c r="K18" s="98">
        <v>3.7000000000000006E-3</v>
      </c>
      <c r="L18" s="97">
        <v>23607394</v>
      </c>
      <c r="M18" s="99">
        <v>123.96</v>
      </c>
      <c r="N18" s="97">
        <v>29263.726489999997</v>
      </c>
      <c r="O18" s="98">
        <v>1.1998632177744111E-3</v>
      </c>
      <c r="P18" s="98">
        <v>0.14636664075939743</v>
      </c>
      <c r="Q18" s="98">
        <f>N18/'סכום נכסי הקרן'!$C$42</f>
        <v>4.3625749258737093E-2</v>
      </c>
      <c r="AT18" s="3"/>
    </row>
    <row r="19" spans="2:47">
      <c r="B19" s="89" t="s">
        <v>231</v>
      </c>
      <c r="C19" s="87" t="s">
        <v>232</v>
      </c>
      <c r="D19" s="100" t="s">
        <v>139</v>
      </c>
      <c r="E19" s="87" t="s">
        <v>224</v>
      </c>
      <c r="F19" s="87"/>
      <c r="G19" s="87"/>
      <c r="H19" s="97">
        <v>15.1</v>
      </c>
      <c r="I19" s="100" t="s">
        <v>150</v>
      </c>
      <c r="J19" s="101">
        <v>0.04</v>
      </c>
      <c r="K19" s="98">
        <v>9.0999999999999987E-3</v>
      </c>
      <c r="L19" s="97">
        <v>4197274</v>
      </c>
      <c r="M19" s="99">
        <v>184.79</v>
      </c>
      <c r="N19" s="97">
        <v>7756.1423199999999</v>
      </c>
      <c r="O19" s="98">
        <v>2.5919493762405823E-4</v>
      </c>
      <c r="P19" s="98">
        <v>3.8793435860539967E-2</v>
      </c>
      <c r="Q19" s="98">
        <f>N19/'סכום נכסי הקרן'!$C$42</f>
        <v>1.1562694183292971E-2</v>
      </c>
      <c r="AU19" s="3"/>
    </row>
    <row r="20" spans="2:47">
      <c r="B20" s="89" t="s">
        <v>233</v>
      </c>
      <c r="C20" s="87" t="s">
        <v>234</v>
      </c>
      <c r="D20" s="100" t="s">
        <v>139</v>
      </c>
      <c r="E20" s="87" t="s">
        <v>224</v>
      </c>
      <c r="F20" s="87"/>
      <c r="G20" s="87"/>
      <c r="H20" s="97">
        <v>19.400000000000002</v>
      </c>
      <c r="I20" s="100" t="s">
        <v>150</v>
      </c>
      <c r="J20" s="101">
        <v>2.75E-2</v>
      </c>
      <c r="K20" s="98">
        <v>1.0899999999999998E-2</v>
      </c>
      <c r="L20" s="97">
        <v>3676455</v>
      </c>
      <c r="M20" s="99">
        <v>144.6</v>
      </c>
      <c r="N20" s="97">
        <v>5316.15409</v>
      </c>
      <c r="O20" s="98">
        <v>2.0800232327266424E-4</v>
      </c>
      <c r="P20" s="98">
        <v>2.6589491812620866E-2</v>
      </c>
      <c r="Q20" s="98">
        <f>N20/'סכום נכסי הקרן'!$C$42</f>
        <v>7.9252109409374705E-3</v>
      </c>
    </row>
    <row r="21" spans="2:47">
      <c r="B21" s="89" t="s">
        <v>235</v>
      </c>
      <c r="C21" s="87" t="s">
        <v>236</v>
      </c>
      <c r="D21" s="100" t="s">
        <v>139</v>
      </c>
      <c r="E21" s="87" t="s">
        <v>224</v>
      </c>
      <c r="F21" s="87"/>
      <c r="G21" s="87"/>
      <c r="H21" s="97">
        <v>6.669999999999999</v>
      </c>
      <c r="I21" s="100" t="s">
        <v>150</v>
      </c>
      <c r="J21" s="101">
        <v>1.7500000000000002E-2</v>
      </c>
      <c r="K21" s="98">
        <v>2.1999999999999997E-3</v>
      </c>
      <c r="L21" s="97">
        <v>3381869</v>
      </c>
      <c r="M21" s="99">
        <v>111.6</v>
      </c>
      <c r="N21" s="97">
        <v>3774.1660400000005</v>
      </c>
      <c r="O21" s="98">
        <v>2.4394788171171197E-4</v>
      </c>
      <c r="P21" s="98">
        <v>1.8877021869780252E-2</v>
      </c>
      <c r="Q21" s="98">
        <f>N21/'סכום נכסי הקרן'!$C$42</f>
        <v>5.6264475195305433E-3</v>
      </c>
    </row>
    <row r="22" spans="2:47">
      <c r="B22" s="89" t="s">
        <v>237</v>
      </c>
      <c r="C22" s="87" t="s">
        <v>238</v>
      </c>
      <c r="D22" s="100" t="s">
        <v>139</v>
      </c>
      <c r="E22" s="87" t="s">
        <v>224</v>
      </c>
      <c r="F22" s="87"/>
      <c r="G22" s="87"/>
      <c r="H22" s="97">
        <v>2.9199999999999995</v>
      </c>
      <c r="I22" s="100" t="s">
        <v>150</v>
      </c>
      <c r="J22" s="101">
        <v>0.03</v>
      </c>
      <c r="K22" s="98">
        <v>-1E-3</v>
      </c>
      <c r="L22" s="97">
        <v>2228847</v>
      </c>
      <c r="M22" s="99">
        <v>122.71</v>
      </c>
      <c r="N22" s="97">
        <v>2735.01829</v>
      </c>
      <c r="O22" s="98">
        <v>1.4538873739837011E-4</v>
      </c>
      <c r="P22" s="98">
        <v>1.3679578356488784E-2</v>
      </c>
      <c r="Q22" s="98">
        <f>N22/'סכום נכסי הקרן'!$C$42</f>
        <v>4.077307863657521E-3</v>
      </c>
    </row>
    <row r="23" spans="2:47">
      <c r="B23" s="89" t="s">
        <v>239</v>
      </c>
      <c r="C23" s="87" t="s">
        <v>240</v>
      </c>
      <c r="D23" s="100" t="s">
        <v>139</v>
      </c>
      <c r="E23" s="87" t="s">
        <v>224</v>
      </c>
      <c r="F23" s="87"/>
      <c r="G23" s="87"/>
      <c r="H23" s="97">
        <v>8.7699999999999978</v>
      </c>
      <c r="I23" s="100" t="s">
        <v>150</v>
      </c>
      <c r="J23" s="101">
        <v>7.4999999999999997E-3</v>
      </c>
      <c r="K23" s="98">
        <v>3.7000000000000002E-3</v>
      </c>
      <c r="L23" s="97">
        <v>78845</v>
      </c>
      <c r="M23" s="99">
        <v>103.65</v>
      </c>
      <c r="N23" s="97">
        <v>81.722850000000008</v>
      </c>
      <c r="O23" s="98">
        <v>8.8786044944015076E-6</v>
      </c>
      <c r="P23" s="98">
        <v>4.0874831959188817E-4</v>
      </c>
      <c r="Q23" s="98">
        <f>N23/'סכום נכסי הקרן'!$C$42</f>
        <v>1.2183070956556713E-4</v>
      </c>
    </row>
    <row r="24" spans="2:47">
      <c r="B24" s="89" t="s">
        <v>241</v>
      </c>
      <c r="C24" s="87" t="s">
        <v>242</v>
      </c>
      <c r="D24" s="100" t="s">
        <v>139</v>
      </c>
      <c r="E24" s="87" t="s">
        <v>224</v>
      </c>
      <c r="F24" s="87"/>
      <c r="G24" s="87"/>
      <c r="H24" s="97">
        <v>5.6499999999999995</v>
      </c>
      <c r="I24" s="100" t="s">
        <v>150</v>
      </c>
      <c r="J24" s="101">
        <v>2.75E-2</v>
      </c>
      <c r="K24" s="98">
        <v>1.2999999999999997E-3</v>
      </c>
      <c r="L24" s="97">
        <v>13210833</v>
      </c>
      <c r="M24" s="99">
        <v>118.86</v>
      </c>
      <c r="N24" s="97">
        <v>15702.396090000002</v>
      </c>
      <c r="O24" s="98">
        <v>8.1463147433943168E-4</v>
      </c>
      <c r="P24" s="98">
        <v>7.8537740856489166E-2</v>
      </c>
      <c r="Q24" s="98">
        <f>N24/'סכום נכסי הקרן'!$C$42</f>
        <v>2.3408802526151341E-2</v>
      </c>
    </row>
    <row r="25" spans="2:47">
      <c r="B25" s="89" t="s">
        <v>243</v>
      </c>
      <c r="C25" s="87" t="s">
        <v>244</v>
      </c>
      <c r="D25" s="100" t="s">
        <v>139</v>
      </c>
      <c r="E25" s="87" t="s">
        <v>224</v>
      </c>
      <c r="F25" s="87"/>
      <c r="G25" s="87"/>
      <c r="H25" s="97">
        <v>0.66</v>
      </c>
      <c r="I25" s="100" t="s">
        <v>150</v>
      </c>
      <c r="J25" s="101">
        <v>0.01</v>
      </c>
      <c r="K25" s="98">
        <v>5.4999999999999997E-3</v>
      </c>
      <c r="L25" s="97">
        <v>1560269</v>
      </c>
      <c r="M25" s="99">
        <v>103</v>
      </c>
      <c r="N25" s="97">
        <v>1607.0770500000001</v>
      </c>
      <c r="O25" s="98">
        <v>9.6259465347415469E-5</v>
      </c>
      <c r="P25" s="98">
        <v>8.0380217239387625E-3</v>
      </c>
      <c r="Q25" s="98">
        <f>N25/'סכום נכסי הקרן'!$C$42</f>
        <v>2.3957967365068446E-3</v>
      </c>
    </row>
    <row r="26" spans="2:47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7" s="125" customFormat="1">
      <c r="B27" s="120" t="s">
        <v>58</v>
      </c>
      <c r="C27" s="121"/>
      <c r="D27" s="121"/>
      <c r="E27" s="121"/>
      <c r="F27" s="121"/>
      <c r="G27" s="121"/>
      <c r="H27" s="122">
        <v>4.2186091855937367</v>
      </c>
      <c r="I27" s="121"/>
      <c r="J27" s="121"/>
      <c r="K27" s="123">
        <v>8.296381485330951E-3</v>
      </c>
      <c r="L27" s="122"/>
      <c r="M27" s="124"/>
      <c r="N27" s="122">
        <v>102469.41077000005</v>
      </c>
      <c r="O27" s="121"/>
      <c r="P27" s="123">
        <v>0.5125151590015331</v>
      </c>
      <c r="Q27" s="123">
        <f>N27/'סכום נכסי הקרן'!$C$42</f>
        <v>0.1527592469287925</v>
      </c>
    </row>
    <row r="28" spans="2:47">
      <c r="B28" s="88" t="s">
        <v>25</v>
      </c>
      <c r="C28" s="85"/>
      <c r="D28" s="85"/>
      <c r="E28" s="85"/>
      <c r="F28" s="85"/>
      <c r="G28" s="85"/>
      <c r="H28" s="94">
        <v>0.30021139075247716</v>
      </c>
      <c r="I28" s="85"/>
      <c r="J28" s="85"/>
      <c r="K28" s="95">
        <v>1.5129457075839911E-3</v>
      </c>
      <c r="L28" s="94"/>
      <c r="M28" s="96"/>
      <c r="N28" s="94">
        <v>31754.280739999998</v>
      </c>
      <c r="O28" s="85"/>
      <c r="P28" s="95">
        <v>0.15882349786288727</v>
      </c>
      <c r="Q28" s="95">
        <f>N28/'סכום נכסי הקרן'!$C$42</f>
        <v>4.7338615262419524E-2</v>
      </c>
    </row>
    <row r="29" spans="2:47">
      <c r="B29" s="89" t="s">
        <v>245</v>
      </c>
      <c r="C29" s="87" t="s">
        <v>246</v>
      </c>
      <c r="D29" s="100" t="s">
        <v>139</v>
      </c>
      <c r="E29" s="87" t="s">
        <v>224</v>
      </c>
      <c r="F29" s="87"/>
      <c r="G29" s="87"/>
      <c r="H29" s="97">
        <v>1.9999999999999997E-2</v>
      </c>
      <c r="I29" s="100" t="s">
        <v>150</v>
      </c>
      <c r="J29" s="101">
        <v>0</v>
      </c>
      <c r="K29" s="98">
        <v>6.0999999999999995E-3</v>
      </c>
      <c r="L29" s="97">
        <v>3376300</v>
      </c>
      <c r="M29" s="99">
        <v>99.99</v>
      </c>
      <c r="N29" s="97">
        <v>3375.9623700000002</v>
      </c>
      <c r="O29" s="98">
        <v>3.0693636363636365E-4</v>
      </c>
      <c r="P29" s="98">
        <v>1.6885350250792137E-2</v>
      </c>
      <c r="Q29" s="98">
        <f>N29/'סכום נכסי הקרן'!$C$42</f>
        <v>5.0328138458675103E-3</v>
      </c>
    </row>
    <row r="30" spans="2:47">
      <c r="B30" s="89" t="s">
        <v>247</v>
      </c>
      <c r="C30" s="87" t="s">
        <v>248</v>
      </c>
      <c r="D30" s="100" t="s">
        <v>139</v>
      </c>
      <c r="E30" s="87" t="s">
        <v>224</v>
      </c>
      <c r="F30" s="87"/>
      <c r="G30" s="87"/>
      <c r="H30" s="97">
        <v>9.0000000000000011E-2</v>
      </c>
      <c r="I30" s="100" t="s">
        <v>150</v>
      </c>
      <c r="J30" s="101">
        <v>0</v>
      </c>
      <c r="K30" s="98">
        <v>1.1000000000000003E-3</v>
      </c>
      <c r="L30" s="97">
        <v>4876591</v>
      </c>
      <c r="M30" s="99">
        <v>99.99</v>
      </c>
      <c r="N30" s="97">
        <v>4876.1033399999997</v>
      </c>
      <c r="O30" s="98">
        <v>4.4332645454545457E-4</v>
      </c>
      <c r="P30" s="98">
        <v>2.4388516141830505E-2</v>
      </c>
      <c r="Q30" s="98">
        <f>N30/'סכום נכסי הקרן'!$C$42</f>
        <v>7.2691925187047656E-3</v>
      </c>
    </row>
    <row r="31" spans="2:47">
      <c r="B31" s="89" t="s">
        <v>249</v>
      </c>
      <c r="C31" s="87" t="s">
        <v>250</v>
      </c>
      <c r="D31" s="100" t="s">
        <v>139</v>
      </c>
      <c r="E31" s="87" t="s">
        <v>224</v>
      </c>
      <c r="F31" s="87"/>
      <c r="G31" s="87"/>
      <c r="H31" s="97">
        <v>0.25999999999999995</v>
      </c>
      <c r="I31" s="100" t="s">
        <v>150</v>
      </c>
      <c r="J31" s="101">
        <v>0</v>
      </c>
      <c r="K31" s="98">
        <v>8.0000000000000004E-4</v>
      </c>
      <c r="L31" s="97">
        <v>4811500</v>
      </c>
      <c r="M31" s="99">
        <v>99.98</v>
      </c>
      <c r="N31" s="97">
        <v>4810.5376999999999</v>
      </c>
      <c r="O31" s="98">
        <v>6.0143749999999998E-4</v>
      </c>
      <c r="P31" s="98">
        <v>2.4060580378785449E-2</v>
      </c>
      <c r="Q31" s="98">
        <f>N31/'סכום נכסי הקרן'!$C$42</f>
        <v>7.1714486386966585E-3</v>
      </c>
    </row>
    <row r="32" spans="2:47">
      <c r="B32" s="89" t="s">
        <v>251</v>
      </c>
      <c r="C32" s="87" t="s">
        <v>252</v>
      </c>
      <c r="D32" s="100" t="s">
        <v>139</v>
      </c>
      <c r="E32" s="87" t="s">
        <v>224</v>
      </c>
      <c r="F32" s="87"/>
      <c r="G32" s="87"/>
      <c r="H32" s="97">
        <v>0.19000000000000003</v>
      </c>
      <c r="I32" s="100" t="s">
        <v>150</v>
      </c>
      <c r="J32" s="101">
        <v>0</v>
      </c>
      <c r="K32" s="98">
        <v>1.1000000000000001E-3</v>
      </c>
      <c r="L32" s="97">
        <v>6726783</v>
      </c>
      <c r="M32" s="99">
        <v>99.98</v>
      </c>
      <c r="N32" s="97">
        <v>6725.4376400000001</v>
      </c>
      <c r="O32" s="98">
        <v>6.1152572727272731E-4</v>
      </c>
      <c r="P32" s="98">
        <v>3.3638221548441274E-2</v>
      </c>
      <c r="Q32" s="98">
        <f>N32/'סכום נכסי הקרן'!$C$42</f>
        <v>1.002614127897122E-2</v>
      </c>
    </row>
    <row r="33" spans="2:17">
      <c r="B33" s="89" t="s">
        <v>253</v>
      </c>
      <c r="C33" s="87" t="s">
        <v>254</v>
      </c>
      <c r="D33" s="100" t="s">
        <v>139</v>
      </c>
      <c r="E33" s="87" t="s">
        <v>224</v>
      </c>
      <c r="F33" s="87"/>
      <c r="G33" s="87"/>
      <c r="H33" s="97">
        <v>0.36</v>
      </c>
      <c r="I33" s="100" t="s">
        <v>150</v>
      </c>
      <c r="J33" s="101">
        <v>0</v>
      </c>
      <c r="K33" s="98">
        <v>7.9999999999999993E-4</v>
      </c>
      <c r="L33" s="97">
        <v>114000</v>
      </c>
      <c r="M33" s="99">
        <v>99.97</v>
      </c>
      <c r="N33" s="97">
        <v>113.9658</v>
      </c>
      <c r="O33" s="98">
        <v>1.4250000000000001E-5</v>
      </c>
      <c r="P33" s="98">
        <v>5.7001596543616883E-4</v>
      </c>
      <c r="Q33" s="98">
        <f>N33/'סכום נכסי הקרן'!$C$42</f>
        <v>1.6989782270451298E-4</v>
      </c>
    </row>
    <row r="34" spans="2:17">
      <c r="B34" s="89" t="s">
        <v>255</v>
      </c>
      <c r="C34" s="87" t="s">
        <v>256</v>
      </c>
      <c r="D34" s="100" t="s">
        <v>139</v>
      </c>
      <c r="E34" s="87" t="s">
        <v>224</v>
      </c>
      <c r="F34" s="87"/>
      <c r="G34" s="87"/>
      <c r="H34" s="97">
        <v>0.44</v>
      </c>
      <c r="I34" s="100" t="s">
        <v>150</v>
      </c>
      <c r="J34" s="101">
        <v>0</v>
      </c>
      <c r="K34" s="98">
        <v>8.9999999999999998E-4</v>
      </c>
      <c r="L34" s="97">
        <v>6600000</v>
      </c>
      <c r="M34" s="99">
        <v>99.96</v>
      </c>
      <c r="N34" s="97">
        <v>6597.36</v>
      </c>
      <c r="O34" s="98">
        <v>8.25E-4</v>
      </c>
      <c r="P34" s="98">
        <v>3.299762323196926E-2</v>
      </c>
      <c r="Q34" s="98">
        <f>N34/'סכום נכסי הקרן'!$C$42</f>
        <v>9.8352058213766382E-3</v>
      </c>
    </row>
    <row r="35" spans="2:17">
      <c r="B35" s="89" t="s">
        <v>257</v>
      </c>
      <c r="C35" s="87" t="s">
        <v>258</v>
      </c>
      <c r="D35" s="100" t="s">
        <v>139</v>
      </c>
      <c r="E35" s="87" t="s">
        <v>224</v>
      </c>
      <c r="F35" s="87"/>
      <c r="G35" s="87"/>
      <c r="H35" s="97">
        <v>0.51</v>
      </c>
      <c r="I35" s="100" t="s">
        <v>150</v>
      </c>
      <c r="J35" s="101">
        <v>0</v>
      </c>
      <c r="K35" s="98">
        <v>1E-3</v>
      </c>
      <c r="L35" s="97">
        <v>48500</v>
      </c>
      <c r="M35" s="99">
        <v>99.95</v>
      </c>
      <c r="N35" s="97">
        <v>48.475749999999998</v>
      </c>
      <c r="O35" s="98">
        <v>6.0625E-6</v>
      </c>
      <c r="P35" s="98">
        <v>2.4245827639951948E-4</v>
      </c>
      <c r="Q35" s="98">
        <f>N35/'סכום נכסי הקרן'!$C$42</f>
        <v>7.2266630681908921E-5</v>
      </c>
    </row>
    <row r="36" spans="2:17">
      <c r="B36" s="89" t="s">
        <v>259</v>
      </c>
      <c r="C36" s="87" t="s">
        <v>260</v>
      </c>
      <c r="D36" s="100" t="s">
        <v>139</v>
      </c>
      <c r="E36" s="87" t="s">
        <v>224</v>
      </c>
      <c r="F36" s="87"/>
      <c r="G36" s="87"/>
      <c r="H36" s="97">
        <v>0.59</v>
      </c>
      <c r="I36" s="100" t="s">
        <v>150</v>
      </c>
      <c r="J36" s="101">
        <v>0</v>
      </c>
      <c r="K36" s="98">
        <v>1E-3</v>
      </c>
      <c r="L36" s="97">
        <v>3683000</v>
      </c>
      <c r="M36" s="99">
        <v>99.94</v>
      </c>
      <c r="N36" s="97">
        <v>3680.7902000000004</v>
      </c>
      <c r="O36" s="98">
        <v>4.6037500000000001E-4</v>
      </c>
      <c r="P36" s="98">
        <v>1.8409989482993924E-2</v>
      </c>
      <c r="Q36" s="98">
        <f>N36/'סכום נכסי הקרן'!$C$42</f>
        <v>5.4872447770481052E-3</v>
      </c>
    </row>
    <row r="37" spans="2:17">
      <c r="B37" s="89" t="s">
        <v>261</v>
      </c>
      <c r="C37" s="87" t="s">
        <v>262</v>
      </c>
      <c r="D37" s="100" t="s">
        <v>139</v>
      </c>
      <c r="E37" s="87" t="s">
        <v>224</v>
      </c>
      <c r="F37" s="87"/>
      <c r="G37" s="87"/>
      <c r="H37" s="97">
        <v>0.76</v>
      </c>
      <c r="I37" s="100" t="s">
        <v>150</v>
      </c>
      <c r="J37" s="101">
        <v>0</v>
      </c>
      <c r="K37" s="98">
        <v>8.9999999999999998E-4</v>
      </c>
      <c r="L37" s="97">
        <v>65000</v>
      </c>
      <c r="M37" s="99">
        <v>99.93</v>
      </c>
      <c r="N37" s="97">
        <v>64.954499999999996</v>
      </c>
      <c r="O37" s="98">
        <v>7.2222222222222221E-6</v>
      </c>
      <c r="P37" s="98">
        <v>3.2487906044553386E-4</v>
      </c>
      <c r="Q37" s="98">
        <f>N37/'סכום נכסי הקרן'!$C$42</f>
        <v>9.6832805322827451E-5</v>
      </c>
    </row>
    <row r="38" spans="2:17">
      <c r="B38" s="89" t="s">
        <v>263</v>
      </c>
      <c r="C38" s="87" t="s">
        <v>264</v>
      </c>
      <c r="D38" s="100" t="s">
        <v>139</v>
      </c>
      <c r="E38" s="87" t="s">
        <v>224</v>
      </c>
      <c r="F38" s="87"/>
      <c r="G38" s="87"/>
      <c r="H38" s="97">
        <v>0.83999999999999986</v>
      </c>
      <c r="I38" s="100" t="s">
        <v>150</v>
      </c>
      <c r="J38" s="101">
        <v>0</v>
      </c>
      <c r="K38" s="98">
        <v>6.9999999999999988E-4</v>
      </c>
      <c r="L38" s="97">
        <v>556000</v>
      </c>
      <c r="M38" s="99">
        <v>99.94</v>
      </c>
      <c r="N38" s="97">
        <v>555.66640000000007</v>
      </c>
      <c r="O38" s="98">
        <v>6.1777777777777772E-5</v>
      </c>
      <c r="P38" s="98">
        <v>2.7792435928711981E-3</v>
      </c>
      <c r="Q38" s="98">
        <f>N38/'סכום נכסי הקרן'!$C$42</f>
        <v>8.2837580668985793E-4</v>
      </c>
    </row>
    <row r="39" spans="2:17">
      <c r="B39" s="89" t="s">
        <v>265</v>
      </c>
      <c r="C39" s="87" t="s">
        <v>266</v>
      </c>
      <c r="D39" s="100" t="s">
        <v>139</v>
      </c>
      <c r="E39" s="87" t="s">
        <v>224</v>
      </c>
      <c r="F39" s="87"/>
      <c r="G39" s="87"/>
      <c r="H39" s="97">
        <v>0.92999999999999994</v>
      </c>
      <c r="I39" s="100" t="s">
        <v>150</v>
      </c>
      <c r="J39" s="101">
        <v>0</v>
      </c>
      <c r="K39" s="98">
        <v>6.9999999999999988E-4</v>
      </c>
      <c r="L39" s="97">
        <v>905661</v>
      </c>
      <c r="M39" s="99">
        <v>99.93</v>
      </c>
      <c r="N39" s="97">
        <v>905.02704000000006</v>
      </c>
      <c r="O39" s="98">
        <v>1.00629E-4</v>
      </c>
      <c r="P39" s="98">
        <v>4.5266199329223166E-3</v>
      </c>
      <c r="Q39" s="98">
        <f>N39/'סכום נכסי הקרן'!$C$42</f>
        <v>1.3491953163555224E-3</v>
      </c>
    </row>
    <row r="40" spans="2:17">
      <c r="B40" s="90"/>
      <c r="C40" s="87"/>
      <c r="D40" s="87"/>
      <c r="E40" s="87"/>
      <c r="F40" s="87"/>
      <c r="G40" s="87"/>
      <c r="H40" s="87"/>
      <c r="I40" s="87"/>
      <c r="J40" s="87"/>
      <c r="K40" s="98"/>
      <c r="L40" s="97"/>
      <c r="M40" s="99"/>
      <c r="N40" s="87"/>
      <c r="O40" s="87"/>
      <c r="P40" s="98"/>
      <c r="Q40" s="87"/>
    </row>
    <row r="41" spans="2:17">
      <c r="B41" s="88" t="s">
        <v>26</v>
      </c>
      <c r="C41" s="85"/>
      <c r="D41" s="85"/>
      <c r="E41" s="85"/>
      <c r="F41" s="85"/>
      <c r="G41" s="85"/>
      <c r="H41" s="94">
        <v>2.9370865736485046</v>
      </c>
      <c r="I41" s="85"/>
      <c r="J41" s="85"/>
      <c r="K41" s="95">
        <v>2.2097792813917357E-3</v>
      </c>
      <c r="L41" s="94"/>
      <c r="M41" s="96"/>
      <c r="N41" s="94">
        <v>2249.07906</v>
      </c>
      <c r="O41" s="85"/>
      <c r="P41" s="95">
        <v>1.1249085003818434E-2</v>
      </c>
      <c r="Q41" s="95">
        <f>N41/'סכום נכסי הקרן'!$C$42</f>
        <v>3.3528798585568016E-3</v>
      </c>
    </row>
    <row r="42" spans="2:17">
      <c r="B42" s="89" t="s">
        <v>267</v>
      </c>
      <c r="C42" s="87" t="s">
        <v>268</v>
      </c>
      <c r="D42" s="100" t="s">
        <v>139</v>
      </c>
      <c r="E42" s="87" t="s">
        <v>224</v>
      </c>
      <c r="F42" s="87"/>
      <c r="G42" s="87"/>
      <c r="H42" s="97">
        <v>0.91999999999999982</v>
      </c>
      <c r="I42" s="100" t="s">
        <v>150</v>
      </c>
      <c r="J42" s="101">
        <v>1.1999999999999999E-3</v>
      </c>
      <c r="K42" s="98">
        <v>1.3999999999999998E-3</v>
      </c>
      <c r="L42" s="97">
        <v>593509</v>
      </c>
      <c r="M42" s="99">
        <v>99.98</v>
      </c>
      <c r="N42" s="97">
        <v>593.39031</v>
      </c>
      <c r="O42" s="98">
        <v>3.8607371586901533E-5</v>
      </c>
      <c r="P42" s="98">
        <v>2.9679250304487617E-3</v>
      </c>
      <c r="Q42" s="98">
        <f>N42/'סכום נכסי הקרן'!$C$42</f>
        <v>8.8461381996139199E-4</v>
      </c>
    </row>
    <row r="43" spans="2:17">
      <c r="B43" s="89" t="s">
        <v>269</v>
      </c>
      <c r="C43" s="87" t="s">
        <v>270</v>
      </c>
      <c r="D43" s="100" t="s">
        <v>139</v>
      </c>
      <c r="E43" s="87" t="s">
        <v>224</v>
      </c>
      <c r="F43" s="87"/>
      <c r="G43" s="87"/>
      <c r="H43" s="97">
        <v>3.66</v>
      </c>
      <c r="I43" s="100" t="s">
        <v>150</v>
      </c>
      <c r="J43" s="101">
        <v>1.1999999999999999E-3</v>
      </c>
      <c r="K43" s="98">
        <v>2.5000000000000001E-3</v>
      </c>
      <c r="L43" s="97">
        <v>1664176</v>
      </c>
      <c r="M43" s="99">
        <v>99.49</v>
      </c>
      <c r="N43" s="97">
        <v>1655.68875</v>
      </c>
      <c r="O43" s="98">
        <v>9.0327633728176101E-5</v>
      </c>
      <c r="P43" s="98">
        <v>8.2811599733696728E-3</v>
      </c>
      <c r="Q43" s="98">
        <f>N43/'סכום נכסי הקרן'!$C$42</f>
        <v>2.4682660385954096E-3</v>
      </c>
    </row>
    <row r="44" spans="2:17">
      <c r="B44" s="90"/>
      <c r="C44" s="87"/>
      <c r="D44" s="87"/>
      <c r="E44" s="87"/>
      <c r="F44" s="87"/>
      <c r="G44" s="87"/>
      <c r="H44" s="87"/>
      <c r="I44" s="87"/>
      <c r="J44" s="87"/>
      <c r="K44" s="98"/>
      <c r="L44" s="97"/>
      <c r="M44" s="99"/>
      <c r="N44" s="87"/>
      <c r="O44" s="87"/>
      <c r="P44" s="98"/>
      <c r="Q44" s="87"/>
    </row>
    <row r="45" spans="2:17">
      <c r="B45" s="88" t="s">
        <v>27</v>
      </c>
      <c r="C45" s="85"/>
      <c r="D45" s="85"/>
      <c r="E45" s="85"/>
      <c r="F45" s="85"/>
      <c r="G45" s="85"/>
      <c r="H45" s="94">
        <v>6.0780438615561625</v>
      </c>
      <c r="I45" s="85"/>
      <c r="J45" s="85"/>
      <c r="K45" s="95">
        <v>1.1642454033492799E-2</v>
      </c>
      <c r="L45" s="94"/>
      <c r="M45" s="96"/>
      <c r="N45" s="94">
        <v>68466.050969999997</v>
      </c>
      <c r="O45" s="85"/>
      <c r="P45" s="95">
        <v>0.3424425761348272</v>
      </c>
      <c r="Q45" s="95">
        <f>N45/'סכום נכסי הקרן'!$C$42</f>
        <v>0.1020677518078161</v>
      </c>
    </row>
    <row r="46" spans="2:17">
      <c r="B46" s="89" t="s">
        <v>271</v>
      </c>
      <c r="C46" s="87" t="s">
        <v>272</v>
      </c>
      <c r="D46" s="100" t="s">
        <v>139</v>
      </c>
      <c r="E46" s="87" t="s">
        <v>224</v>
      </c>
      <c r="F46" s="87"/>
      <c r="G46" s="87"/>
      <c r="H46" s="97">
        <v>0.41</v>
      </c>
      <c r="I46" s="100" t="s">
        <v>150</v>
      </c>
      <c r="J46" s="101">
        <v>5.5E-2</v>
      </c>
      <c r="K46" s="98">
        <v>1.1000000000000001E-3</v>
      </c>
      <c r="L46" s="97">
        <v>2366016</v>
      </c>
      <c r="M46" s="99">
        <v>105.45</v>
      </c>
      <c r="N46" s="97">
        <v>2494.9638300000001</v>
      </c>
      <c r="O46" s="98">
        <v>1.4627120089612811E-4</v>
      </c>
      <c r="P46" s="98">
        <v>1.247891223758155E-2</v>
      </c>
      <c r="Q46" s="98">
        <f>N46/'סכום נכסי הקרן'!$C$42</f>
        <v>3.7194397129973441E-3</v>
      </c>
    </row>
    <row r="47" spans="2:17">
      <c r="B47" s="89" t="s">
        <v>273</v>
      </c>
      <c r="C47" s="87" t="s">
        <v>274</v>
      </c>
      <c r="D47" s="100" t="s">
        <v>139</v>
      </c>
      <c r="E47" s="87" t="s">
        <v>224</v>
      </c>
      <c r="F47" s="87"/>
      <c r="G47" s="87"/>
      <c r="H47" s="97">
        <v>2.2599999999999998</v>
      </c>
      <c r="I47" s="100" t="s">
        <v>150</v>
      </c>
      <c r="J47" s="101">
        <v>0.06</v>
      </c>
      <c r="K47" s="98">
        <v>3.1000000000000003E-3</v>
      </c>
      <c r="L47" s="97">
        <v>1978012</v>
      </c>
      <c r="M47" s="99">
        <v>117.17</v>
      </c>
      <c r="N47" s="97">
        <v>2317.63663</v>
      </c>
      <c r="O47" s="98">
        <v>1.0792121057989846E-4</v>
      </c>
      <c r="P47" s="98">
        <v>1.1591985325243878E-2</v>
      </c>
      <c r="Q47" s="98">
        <f>N47/'סכום נכסי הקרן'!$C$42</f>
        <v>3.455084045013723E-3</v>
      </c>
    </row>
    <row r="48" spans="2:17">
      <c r="B48" s="89" t="s">
        <v>275</v>
      </c>
      <c r="C48" s="87" t="s">
        <v>276</v>
      </c>
      <c r="D48" s="100" t="s">
        <v>139</v>
      </c>
      <c r="E48" s="87" t="s">
        <v>224</v>
      </c>
      <c r="F48" s="87"/>
      <c r="G48" s="87"/>
      <c r="H48" s="97">
        <v>7.870000000000001</v>
      </c>
      <c r="I48" s="100" t="s">
        <v>150</v>
      </c>
      <c r="J48" s="101">
        <v>6.25E-2</v>
      </c>
      <c r="K48" s="98">
        <v>1.7400000000000006E-2</v>
      </c>
      <c r="L48" s="97">
        <v>1578636</v>
      </c>
      <c r="M48" s="99">
        <v>147.12</v>
      </c>
      <c r="N48" s="97">
        <v>2322.4892699999996</v>
      </c>
      <c r="O48" s="98">
        <v>9.4192631053562862E-5</v>
      </c>
      <c r="P48" s="98">
        <v>1.1616256486193162E-2</v>
      </c>
      <c r="Q48" s="98">
        <f>N48/'סכום נכסי הקרן'!$C$42</f>
        <v>3.4623182588776084E-3</v>
      </c>
    </row>
    <row r="49" spans="2:17">
      <c r="B49" s="89" t="s">
        <v>277</v>
      </c>
      <c r="C49" s="87" t="s">
        <v>278</v>
      </c>
      <c r="D49" s="100" t="s">
        <v>139</v>
      </c>
      <c r="E49" s="87" t="s">
        <v>224</v>
      </c>
      <c r="F49" s="87"/>
      <c r="G49" s="87"/>
      <c r="H49" s="97">
        <v>6.6499999999999986</v>
      </c>
      <c r="I49" s="100" t="s">
        <v>150</v>
      </c>
      <c r="J49" s="101">
        <v>3.7499999999999999E-2</v>
      </c>
      <c r="K49" s="98">
        <v>1.4399999999999998E-2</v>
      </c>
      <c r="L49" s="97">
        <v>3031896</v>
      </c>
      <c r="M49" s="99">
        <v>118.2</v>
      </c>
      <c r="N49" s="97">
        <v>3583.7009800000005</v>
      </c>
      <c r="O49" s="98">
        <v>2.2134033470259511E-4</v>
      </c>
      <c r="P49" s="98">
        <v>1.7924384104259738E-2</v>
      </c>
      <c r="Q49" s="98">
        <f>N49/'סכום נכסי הקרן'!$C$42</f>
        <v>5.3425062055987805E-3</v>
      </c>
    </row>
    <row r="50" spans="2:17">
      <c r="B50" s="89" t="s">
        <v>279</v>
      </c>
      <c r="C50" s="87" t="s">
        <v>280</v>
      </c>
      <c r="D50" s="100" t="s">
        <v>139</v>
      </c>
      <c r="E50" s="87" t="s">
        <v>224</v>
      </c>
      <c r="F50" s="87"/>
      <c r="G50" s="87"/>
      <c r="H50" s="97">
        <v>2.6</v>
      </c>
      <c r="I50" s="100" t="s">
        <v>150</v>
      </c>
      <c r="J50" s="101">
        <v>2.2499999999999999E-2</v>
      </c>
      <c r="K50" s="98">
        <v>4.0000000000000001E-3</v>
      </c>
      <c r="L50" s="97">
        <v>3047794</v>
      </c>
      <c r="M50" s="99">
        <v>105.64</v>
      </c>
      <c r="N50" s="97">
        <v>3219.6897300000001</v>
      </c>
      <c r="O50" s="98">
        <v>1.9862790197676145E-4</v>
      </c>
      <c r="P50" s="98">
        <v>1.6103730679299121E-2</v>
      </c>
      <c r="Q50" s="98">
        <f>N50/'סכום נכסי הקרן'!$C$42</f>
        <v>4.7998458740348537E-3</v>
      </c>
    </row>
    <row r="51" spans="2:17">
      <c r="B51" s="89" t="s">
        <v>281</v>
      </c>
      <c r="C51" s="87" t="s">
        <v>282</v>
      </c>
      <c r="D51" s="100" t="s">
        <v>139</v>
      </c>
      <c r="E51" s="87" t="s">
        <v>224</v>
      </c>
      <c r="F51" s="87"/>
      <c r="G51" s="87"/>
      <c r="H51" s="97">
        <v>1.0699999999999998</v>
      </c>
      <c r="I51" s="100" t="s">
        <v>150</v>
      </c>
      <c r="J51" s="101">
        <v>1.2500000000000001E-2</v>
      </c>
      <c r="K51" s="98">
        <v>1.1999999999999999E-3</v>
      </c>
      <c r="L51" s="97">
        <v>8000</v>
      </c>
      <c r="M51" s="99">
        <v>102.38</v>
      </c>
      <c r="N51" s="97">
        <v>8.1904000000000003</v>
      </c>
      <c r="O51" s="98">
        <v>8.0554569880887985E-7</v>
      </c>
      <c r="P51" s="98">
        <v>4.0965436677568154E-5</v>
      </c>
      <c r="Q51" s="98">
        <f>N51/'סכום נכסי הקרן'!$C$42</f>
        <v>1.2210076418355711E-5</v>
      </c>
    </row>
    <row r="52" spans="2:17">
      <c r="B52" s="89" t="s">
        <v>283</v>
      </c>
      <c r="C52" s="87" t="s">
        <v>284</v>
      </c>
      <c r="D52" s="100" t="s">
        <v>139</v>
      </c>
      <c r="E52" s="87" t="s">
        <v>224</v>
      </c>
      <c r="F52" s="87"/>
      <c r="G52" s="87"/>
      <c r="H52" s="97">
        <v>2.0699999999999998</v>
      </c>
      <c r="I52" s="100" t="s">
        <v>150</v>
      </c>
      <c r="J52" s="101">
        <v>5.0000000000000001E-3</v>
      </c>
      <c r="K52" s="98">
        <v>2.9000000000000002E-3</v>
      </c>
      <c r="L52" s="97">
        <v>235021</v>
      </c>
      <c r="M52" s="99">
        <v>100.9</v>
      </c>
      <c r="N52" s="97">
        <v>237.1362</v>
      </c>
      <c r="O52" s="98">
        <v>2.0974581168347563E-5</v>
      </c>
      <c r="P52" s="98">
        <v>1.1860700313854192E-3</v>
      </c>
      <c r="Q52" s="98">
        <f>N52/'סכום נכסי הקרן'!$C$42</f>
        <v>3.5351766990116278E-4</v>
      </c>
    </row>
    <row r="53" spans="2:17">
      <c r="B53" s="89" t="s">
        <v>285</v>
      </c>
      <c r="C53" s="87" t="s">
        <v>286</v>
      </c>
      <c r="D53" s="100" t="s">
        <v>139</v>
      </c>
      <c r="E53" s="87" t="s">
        <v>224</v>
      </c>
      <c r="F53" s="87"/>
      <c r="G53" s="87"/>
      <c r="H53" s="97">
        <v>1.2999999999999998</v>
      </c>
      <c r="I53" s="100" t="s">
        <v>150</v>
      </c>
      <c r="J53" s="101">
        <v>0.04</v>
      </c>
      <c r="K53" s="98">
        <v>1.3999999999999998E-3</v>
      </c>
      <c r="L53" s="97">
        <v>12264078</v>
      </c>
      <c r="M53" s="99">
        <v>107.81</v>
      </c>
      <c r="N53" s="97">
        <v>13221.902960000001</v>
      </c>
      <c r="O53" s="98">
        <v>7.3130383895103168E-4</v>
      </c>
      <c r="P53" s="98">
        <v>6.613120585866758E-2</v>
      </c>
      <c r="Q53" s="98">
        <f>N53/'סכום נכסי הקרן'!$C$42</f>
        <v>1.971093542900024E-2</v>
      </c>
    </row>
    <row r="54" spans="2:17">
      <c r="B54" s="89" t="s">
        <v>287</v>
      </c>
      <c r="C54" s="87" t="s">
        <v>288</v>
      </c>
      <c r="D54" s="100" t="s">
        <v>139</v>
      </c>
      <c r="E54" s="87" t="s">
        <v>224</v>
      </c>
      <c r="F54" s="87"/>
      <c r="G54" s="87"/>
      <c r="H54" s="97">
        <v>4.6999999999999993</v>
      </c>
      <c r="I54" s="100" t="s">
        <v>150</v>
      </c>
      <c r="J54" s="101">
        <v>5.5E-2</v>
      </c>
      <c r="K54" s="98">
        <v>9.499999999999998E-3</v>
      </c>
      <c r="L54" s="97">
        <v>3879932</v>
      </c>
      <c r="M54" s="99">
        <v>127.22</v>
      </c>
      <c r="N54" s="97">
        <v>4936.0496400000002</v>
      </c>
      <c r="O54" s="98">
        <v>2.1606428226731943E-4</v>
      </c>
      <c r="P54" s="98">
        <v>2.4688345986124377E-2</v>
      </c>
      <c r="Q54" s="98">
        <f>N54/'סכום נכסי הקרן'!$C$42</f>
        <v>7.35855920458063E-3</v>
      </c>
    </row>
    <row r="55" spans="2:17">
      <c r="B55" s="89" t="s">
        <v>289</v>
      </c>
      <c r="C55" s="87" t="s">
        <v>290</v>
      </c>
      <c r="D55" s="100" t="s">
        <v>139</v>
      </c>
      <c r="E55" s="87" t="s">
        <v>224</v>
      </c>
      <c r="F55" s="87"/>
      <c r="G55" s="87"/>
      <c r="H55" s="97">
        <v>5.7799999999999994</v>
      </c>
      <c r="I55" s="100" t="s">
        <v>150</v>
      </c>
      <c r="J55" s="101">
        <v>4.2500000000000003E-2</v>
      </c>
      <c r="K55" s="98">
        <v>1.24E-2</v>
      </c>
      <c r="L55" s="97">
        <v>18552299</v>
      </c>
      <c r="M55" s="99">
        <v>120.83</v>
      </c>
      <c r="N55" s="97">
        <v>22416.74209</v>
      </c>
      <c r="O55" s="98">
        <v>1.0509110978802613E-3</v>
      </c>
      <c r="P55" s="98">
        <v>0.11212048600865303</v>
      </c>
      <c r="Q55" s="98">
        <f>N55/'סכום נכסי הקרן'!$C$42</f>
        <v>3.3418408621003967E-2</v>
      </c>
    </row>
    <row r="56" spans="2:17">
      <c r="B56" s="89" t="s">
        <v>291</v>
      </c>
      <c r="C56" s="87" t="s">
        <v>292</v>
      </c>
      <c r="D56" s="100" t="s">
        <v>139</v>
      </c>
      <c r="E56" s="87" t="s">
        <v>224</v>
      </c>
      <c r="F56" s="87"/>
      <c r="G56" s="87"/>
      <c r="H56" s="97">
        <v>8.33</v>
      </c>
      <c r="I56" s="100" t="s">
        <v>150</v>
      </c>
      <c r="J56" s="101">
        <v>1.7500000000000002E-2</v>
      </c>
      <c r="K56" s="98">
        <v>1.7100000000000001E-2</v>
      </c>
      <c r="L56" s="97">
        <v>333209</v>
      </c>
      <c r="M56" s="99">
        <v>100.45</v>
      </c>
      <c r="N56" s="97">
        <v>334.70844</v>
      </c>
      <c r="O56" s="98">
        <v>2.404259551712949E-5</v>
      </c>
      <c r="P56" s="98">
        <v>1.6740913025331632E-3</v>
      </c>
      <c r="Q56" s="98">
        <f>N56/'סכום נכסי הקרן'!$C$42</f>
        <v>4.9897631742877352E-4</v>
      </c>
    </row>
    <row r="57" spans="2:17">
      <c r="B57" s="89" t="s">
        <v>293</v>
      </c>
      <c r="C57" s="87" t="s">
        <v>294</v>
      </c>
      <c r="D57" s="100" t="s">
        <v>139</v>
      </c>
      <c r="E57" s="87" t="s">
        <v>224</v>
      </c>
      <c r="F57" s="87"/>
      <c r="G57" s="87"/>
      <c r="H57" s="97">
        <v>3.08</v>
      </c>
      <c r="I57" s="100" t="s">
        <v>150</v>
      </c>
      <c r="J57" s="101">
        <v>0.05</v>
      </c>
      <c r="K57" s="98">
        <v>5.1000000000000004E-3</v>
      </c>
      <c r="L57" s="97">
        <v>1717759</v>
      </c>
      <c r="M57" s="99">
        <v>118.16</v>
      </c>
      <c r="N57" s="97">
        <v>2029.7039899999997</v>
      </c>
      <c r="O57" s="98">
        <v>9.5639496524926274E-5</v>
      </c>
      <c r="P57" s="98">
        <v>1.0151849760274518E-2</v>
      </c>
      <c r="Q57" s="98">
        <f>N57/'סכום נכסי הקרן'!$C$42</f>
        <v>3.0258401084857262E-3</v>
      </c>
    </row>
    <row r="58" spans="2:17">
      <c r="B58" s="89" t="s">
        <v>295</v>
      </c>
      <c r="C58" s="87" t="s">
        <v>296</v>
      </c>
      <c r="D58" s="100" t="s">
        <v>139</v>
      </c>
      <c r="E58" s="87" t="s">
        <v>224</v>
      </c>
      <c r="F58" s="87"/>
      <c r="G58" s="87"/>
      <c r="H58" s="97">
        <v>15.859999999999998</v>
      </c>
      <c r="I58" s="100" t="s">
        <v>150</v>
      </c>
      <c r="J58" s="101">
        <v>5.5E-2</v>
      </c>
      <c r="K58" s="98">
        <v>2.8399999999999995E-2</v>
      </c>
      <c r="L58" s="97">
        <v>7497116</v>
      </c>
      <c r="M58" s="99">
        <v>151.30000000000001</v>
      </c>
      <c r="N58" s="97">
        <v>11343.13681</v>
      </c>
      <c r="O58" s="98">
        <v>4.7965499667119337E-4</v>
      </c>
      <c r="P58" s="98">
        <v>5.6734292917934095E-2</v>
      </c>
      <c r="Q58" s="98">
        <f>N58/'סכום נכסי הקרן'!$C$42</f>
        <v>1.691011028447495E-2</v>
      </c>
    </row>
    <row r="59" spans="2:17">
      <c r="C59" s="1"/>
      <c r="D59" s="1"/>
    </row>
    <row r="60" spans="2:17">
      <c r="C60" s="1"/>
      <c r="D60" s="1"/>
    </row>
    <row r="61" spans="2:17">
      <c r="B61" s="113" t="s">
        <v>1797</v>
      </c>
      <c r="C61" s="1"/>
      <c r="D61" s="1"/>
    </row>
    <row r="62" spans="2:17">
      <c r="B62" s="113" t="s">
        <v>130</v>
      </c>
      <c r="C62" s="1"/>
      <c r="D62" s="1"/>
    </row>
    <row r="63" spans="2:17">
      <c r="B63" s="102"/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1F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B1048576"/>
  </dataValidations>
  <printOptions gridLines="1"/>
  <pageMargins left="0" right="0" top="0.51181102362204722" bottom="0.51181102362204722" header="0" footer="0.23622047244094491"/>
  <pageSetup paperSize="9" scale="72" fitToHeight="2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163</v>
      </c>
      <c r="C1" s="81" t="s" vm="1">
        <v>219</v>
      </c>
    </row>
    <row r="2" spans="2:67">
      <c r="B2" s="57" t="s">
        <v>162</v>
      </c>
      <c r="C2" s="81" t="s">
        <v>220</v>
      </c>
    </row>
    <row r="3" spans="2:67">
      <c r="B3" s="57" t="s">
        <v>164</v>
      </c>
      <c r="C3" s="81" t="s">
        <v>221</v>
      </c>
    </row>
    <row r="4" spans="2:67">
      <c r="B4" s="57" t="s">
        <v>165</v>
      </c>
      <c r="C4" s="81">
        <v>659</v>
      </c>
    </row>
    <row r="6" spans="2:67" ht="26.25" customHeight="1">
      <c r="B6" s="187" t="s">
        <v>191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1"/>
      <c r="BO6" s="3"/>
    </row>
    <row r="7" spans="2:67" ht="26.25" customHeight="1">
      <c r="B7" s="187" t="s">
        <v>105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1"/>
      <c r="AZ7" s="44"/>
      <c r="BJ7" s="3"/>
      <c r="BO7" s="3"/>
    </row>
    <row r="8" spans="2:67" s="3" customFormat="1" ht="78.75">
      <c r="B8" s="38" t="s">
        <v>133</v>
      </c>
      <c r="C8" s="13" t="s">
        <v>57</v>
      </c>
      <c r="D8" s="77" t="s">
        <v>138</v>
      </c>
      <c r="E8" s="77" t="s">
        <v>208</v>
      </c>
      <c r="F8" s="77" t="s">
        <v>135</v>
      </c>
      <c r="G8" s="13" t="s">
        <v>78</v>
      </c>
      <c r="H8" s="13" t="s">
        <v>15</v>
      </c>
      <c r="I8" s="13" t="s">
        <v>79</v>
      </c>
      <c r="J8" s="13" t="s">
        <v>120</v>
      </c>
      <c r="K8" s="13" t="s">
        <v>18</v>
      </c>
      <c r="L8" s="13" t="s">
        <v>119</v>
      </c>
      <c r="M8" s="13" t="s">
        <v>17</v>
      </c>
      <c r="N8" s="13" t="s">
        <v>19</v>
      </c>
      <c r="O8" s="13" t="s">
        <v>0</v>
      </c>
      <c r="P8" s="13" t="s">
        <v>123</v>
      </c>
      <c r="Q8" s="13" t="s">
        <v>74</v>
      </c>
      <c r="R8" s="13" t="s">
        <v>71</v>
      </c>
      <c r="S8" s="77" t="s">
        <v>166</v>
      </c>
      <c r="T8" s="39" t="s">
        <v>168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75</v>
      </c>
      <c r="Q9" s="16" t="s">
        <v>23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131</v>
      </c>
      <c r="R10" s="19" t="s">
        <v>132</v>
      </c>
      <c r="S10" s="46" t="s">
        <v>169</v>
      </c>
      <c r="T10" s="76" t="s">
        <v>209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1F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rintOptions gridLines="1"/>
  <pageMargins left="0" right="0" top="0.51181102362204722" bottom="0.51181102362204722" header="0" footer="0.23622047244094491"/>
  <pageSetup paperSize="9" scale="77" fitToHeight="2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B830"/>
  <sheetViews>
    <sheetView rightToLeft="1" zoomScale="90" zoomScaleNormal="90" workbookViewId="0">
      <pane ySplit="10" topLeftCell="A11" activePane="bottomLeft" state="frozen"/>
      <selection pane="bottomLeft" activeCell="B17" sqref="B17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163</v>
      </c>
      <c r="C1" s="81" t="s" vm="1">
        <v>219</v>
      </c>
    </row>
    <row r="2" spans="2:54">
      <c r="B2" s="57" t="s">
        <v>162</v>
      </c>
      <c r="C2" s="81" t="s">
        <v>220</v>
      </c>
    </row>
    <row r="3" spans="2:54">
      <c r="B3" s="57" t="s">
        <v>164</v>
      </c>
      <c r="C3" s="81" t="s">
        <v>221</v>
      </c>
    </row>
    <row r="4" spans="2:54">
      <c r="B4" s="57" t="s">
        <v>165</v>
      </c>
      <c r="C4" s="81">
        <v>659</v>
      </c>
    </row>
    <row r="6" spans="2:54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4"/>
    </row>
    <row r="7" spans="2:54" ht="26.25" customHeight="1">
      <c r="B7" s="192" t="s">
        <v>106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4"/>
      <c r="BB7" s="3"/>
    </row>
    <row r="8" spans="2:54" s="3" customFormat="1" ht="78.75">
      <c r="B8" s="22" t="s">
        <v>133</v>
      </c>
      <c r="C8" s="30" t="s">
        <v>57</v>
      </c>
      <c r="D8" s="77" t="s">
        <v>138</v>
      </c>
      <c r="E8" s="77" t="s">
        <v>208</v>
      </c>
      <c r="F8" s="73" t="s">
        <v>135</v>
      </c>
      <c r="G8" s="30" t="s">
        <v>78</v>
      </c>
      <c r="H8" s="30" t="s">
        <v>15</v>
      </c>
      <c r="I8" s="30" t="s">
        <v>79</v>
      </c>
      <c r="J8" s="30" t="s">
        <v>120</v>
      </c>
      <c r="K8" s="30" t="s">
        <v>18</v>
      </c>
      <c r="L8" s="30" t="s">
        <v>119</v>
      </c>
      <c r="M8" s="30" t="s">
        <v>17</v>
      </c>
      <c r="N8" s="30" t="s">
        <v>19</v>
      </c>
      <c r="O8" s="30" t="s">
        <v>0</v>
      </c>
      <c r="P8" s="30" t="s">
        <v>123</v>
      </c>
      <c r="Q8" s="30" t="s">
        <v>74</v>
      </c>
      <c r="R8" s="13" t="s">
        <v>71</v>
      </c>
      <c r="S8" s="77" t="s">
        <v>166</v>
      </c>
      <c r="T8" s="31" t="s">
        <v>168</v>
      </c>
      <c r="AX8" s="1"/>
      <c r="AY8" s="1"/>
    </row>
    <row r="9" spans="2:54" s="3" customFormat="1" ht="20.25">
      <c r="B9" s="15"/>
      <c r="C9" s="16"/>
      <c r="D9" s="16"/>
      <c r="E9" s="16"/>
      <c r="F9" s="16"/>
      <c r="G9" s="16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75</v>
      </c>
      <c r="Q9" s="32" t="s">
        <v>23</v>
      </c>
      <c r="R9" s="16" t="s">
        <v>20</v>
      </c>
      <c r="S9" s="32" t="s">
        <v>23</v>
      </c>
      <c r="T9" s="17" t="s">
        <v>20</v>
      </c>
      <c r="AW9" s="1"/>
      <c r="AX9" s="1"/>
      <c r="AY9" s="1"/>
      <c r="BB9" s="4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131</v>
      </c>
      <c r="R10" s="19" t="s">
        <v>132</v>
      </c>
      <c r="S10" s="19" t="s">
        <v>169</v>
      </c>
      <c r="T10" s="20" t="s">
        <v>209</v>
      </c>
      <c r="U10" s="5"/>
      <c r="AW10" s="1"/>
      <c r="AX10" s="3"/>
      <c r="AY10" s="1"/>
    </row>
    <row r="11" spans="2:54" s="4" customFormat="1" ht="18" customHeight="1">
      <c r="B11" s="82" t="s">
        <v>40</v>
      </c>
      <c r="C11" s="83"/>
      <c r="D11" s="83"/>
      <c r="E11" s="83"/>
      <c r="F11" s="83"/>
      <c r="G11" s="83"/>
      <c r="H11" s="83"/>
      <c r="I11" s="83"/>
      <c r="J11" s="83"/>
      <c r="K11" s="91">
        <v>3.9970840611482572</v>
      </c>
      <c r="L11" s="83"/>
      <c r="M11" s="83"/>
      <c r="N11" s="105">
        <v>1.7031427272150478E-2</v>
      </c>
      <c r="O11" s="91"/>
      <c r="P11" s="93"/>
      <c r="Q11" s="91">
        <v>106049.79130999999</v>
      </c>
      <c r="R11" s="83"/>
      <c r="S11" s="92">
        <v>1</v>
      </c>
      <c r="T11" s="92">
        <f>Q11/'סכום נכסי הקרן'!$C$42</f>
        <v>0.15809680309212923</v>
      </c>
      <c r="U11" s="5"/>
      <c r="AW11" s="1"/>
      <c r="AX11" s="3"/>
      <c r="AY11" s="1"/>
      <c r="BB11" s="1"/>
    </row>
    <row r="12" spans="2:54">
      <c r="B12" s="84" t="s">
        <v>216</v>
      </c>
      <c r="C12" s="85"/>
      <c r="D12" s="85"/>
      <c r="E12" s="85"/>
      <c r="F12" s="85"/>
      <c r="G12" s="85"/>
      <c r="H12" s="85"/>
      <c r="I12" s="85"/>
      <c r="J12" s="85"/>
      <c r="K12" s="94">
        <v>3.9970840611482572</v>
      </c>
      <c r="L12" s="85"/>
      <c r="M12" s="85"/>
      <c r="N12" s="106">
        <v>1.7031427272150478E-2</v>
      </c>
      <c r="O12" s="94"/>
      <c r="P12" s="96"/>
      <c r="Q12" s="94">
        <v>106049.79130999999</v>
      </c>
      <c r="R12" s="85"/>
      <c r="S12" s="95">
        <v>1</v>
      </c>
      <c r="T12" s="95">
        <f>Q12/'סכום נכסי הקרן'!$C$42</f>
        <v>0.15809680309212923</v>
      </c>
      <c r="AX12" s="3"/>
    </row>
    <row r="13" spans="2:54" ht="20.25">
      <c r="B13" s="104" t="s">
        <v>39</v>
      </c>
      <c r="C13" s="85"/>
      <c r="D13" s="85"/>
      <c r="E13" s="85"/>
      <c r="F13" s="85"/>
      <c r="G13" s="85"/>
      <c r="H13" s="85"/>
      <c r="I13" s="85"/>
      <c r="J13" s="85"/>
      <c r="K13" s="94">
        <v>3.9921120224127238</v>
      </c>
      <c r="L13" s="85"/>
      <c r="M13" s="85"/>
      <c r="N13" s="106">
        <v>1.42354020000543E-2</v>
      </c>
      <c r="O13" s="94"/>
      <c r="P13" s="96"/>
      <c r="Q13" s="94">
        <v>85489.602010000017</v>
      </c>
      <c r="R13" s="85"/>
      <c r="S13" s="95">
        <v>0.80612701782788665</v>
      </c>
      <c r="T13" s="95">
        <f>Q13/'סכום נכסי הקרן'!$C$42</f>
        <v>0.12744610440478074</v>
      </c>
      <c r="AX13" s="4"/>
    </row>
    <row r="14" spans="2:54">
      <c r="B14" s="90" t="s">
        <v>297</v>
      </c>
      <c r="C14" s="87" t="s">
        <v>298</v>
      </c>
      <c r="D14" s="100" t="s">
        <v>139</v>
      </c>
      <c r="E14" s="100" t="s">
        <v>299</v>
      </c>
      <c r="F14" s="87" t="s">
        <v>300</v>
      </c>
      <c r="G14" s="100" t="s">
        <v>301</v>
      </c>
      <c r="H14" s="87" t="s">
        <v>302</v>
      </c>
      <c r="I14" s="87" t="s">
        <v>146</v>
      </c>
      <c r="J14" s="87"/>
      <c r="K14" s="97">
        <v>3.71</v>
      </c>
      <c r="L14" s="100" t="s">
        <v>150</v>
      </c>
      <c r="M14" s="101">
        <v>5.8999999999999999E-3</v>
      </c>
      <c r="N14" s="101">
        <v>6.9000000000000008E-3</v>
      </c>
      <c r="O14" s="97">
        <v>4734617</v>
      </c>
      <c r="P14" s="99">
        <v>99.09</v>
      </c>
      <c r="Q14" s="97">
        <v>4691.5320000000002</v>
      </c>
      <c r="R14" s="98">
        <v>8.8693950395932978E-4</v>
      </c>
      <c r="S14" s="98">
        <v>4.4238955513697567E-2</v>
      </c>
      <c r="T14" s="98">
        <f>Q14/'סכום נכסי הקרן'!$C$42</f>
        <v>6.9940374388505087E-3</v>
      </c>
    </row>
    <row r="15" spans="2:54">
      <c r="B15" s="90" t="s">
        <v>303</v>
      </c>
      <c r="C15" s="87" t="s">
        <v>304</v>
      </c>
      <c r="D15" s="100" t="s">
        <v>139</v>
      </c>
      <c r="E15" s="100" t="s">
        <v>299</v>
      </c>
      <c r="F15" s="87" t="s">
        <v>305</v>
      </c>
      <c r="G15" s="100" t="s">
        <v>301</v>
      </c>
      <c r="H15" s="87" t="s">
        <v>302</v>
      </c>
      <c r="I15" s="87" t="s">
        <v>148</v>
      </c>
      <c r="J15" s="87"/>
      <c r="K15" s="97">
        <v>4.4999999999999991</v>
      </c>
      <c r="L15" s="100" t="s">
        <v>150</v>
      </c>
      <c r="M15" s="101">
        <v>0.04</v>
      </c>
      <c r="N15" s="101">
        <v>8.0999999999999996E-3</v>
      </c>
      <c r="O15" s="97">
        <v>1528383</v>
      </c>
      <c r="P15" s="99">
        <v>116.43</v>
      </c>
      <c r="Q15" s="97">
        <v>1779.4964200000004</v>
      </c>
      <c r="R15" s="98">
        <v>7.3774482356484732E-4</v>
      </c>
      <c r="S15" s="98">
        <v>1.6779820101656365E-2</v>
      </c>
      <c r="T15" s="98">
        <f>Q15/'סכום נכסי הקרן'!$C$42</f>
        <v>2.6528359145329182E-3</v>
      </c>
    </row>
    <row r="16" spans="2:54">
      <c r="B16" s="90" t="s">
        <v>306</v>
      </c>
      <c r="C16" s="87" t="s">
        <v>307</v>
      </c>
      <c r="D16" s="100" t="s">
        <v>139</v>
      </c>
      <c r="E16" s="100" t="s">
        <v>299</v>
      </c>
      <c r="F16" s="87" t="s">
        <v>305</v>
      </c>
      <c r="G16" s="100" t="s">
        <v>301</v>
      </c>
      <c r="H16" s="87" t="s">
        <v>302</v>
      </c>
      <c r="I16" s="87" t="s">
        <v>148</v>
      </c>
      <c r="J16" s="87"/>
      <c r="K16" s="97">
        <v>5.84</v>
      </c>
      <c r="L16" s="100" t="s">
        <v>150</v>
      </c>
      <c r="M16" s="101">
        <v>9.8999999999999991E-3</v>
      </c>
      <c r="N16" s="101">
        <v>1.04E-2</v>
      </c>
      <c r="O16" s="97">
        <v>1220745</v>
      </c>
      <c r="P16" s="99">
        <v>99.7</v>
      </c>
      <c r="Q16" s="97">
        <v>1217.0828100000001</v>
      </c>
      <c r="R16" s="98">
        <v>4.0504181661210788E-4</v>
      </c>
      <c r="S16" s="98">
        <v>1.1476522442578678E-2</v>
      </c>
      <c r="T16" s="98">
        <f>Q16/'סכום נכסי הקרן'!$C$42</f>
        <v>1.8144015087867631E-3</v>
      </c>
    </row>
    <row r="17" spans="2:49" ht="20.25">
      <c r="B17" s="90" t="s">
        <v>308</v>
      </c>
      <c r="C17" s="87" t="s">
        <v>309</v>
      </c>
      <c r="D17" s="100" t="s">
        <v>139</v>
      </c>
      <c r="E17" s="100" t="s">
        <v>299</v>
      </c>
      <c r="F17" s="87" t="s">
        <v>305</v>
      </c>
      <c r="G17" s="100" t="s">
        <v>301</v>
      </c>
      <c r="H17" s="87" t="s">
        <v>302</v>
      </c>
      <c r="I17" s="87" t="s">
        <v>148</v>
      </c>
      <c r="J17" s="87"/>
      <c r="K17" s="97">
        <v>2.2399999999999998</v>
      </c>
      <c r="L17" s="100" t="s">
        <v>150</v>
      </c>
      <c r="M17" s="101">
        <v>2.58E-2</v>
      </c>
      <c r="N17" s="101">
        <v>8.8999999999999999E-3</v>
      </c>
      <c r="O17" s="97">
        <v>1862968</v>
      </c>
      <c r="P17" s="99">
        <v>108.11</v>
      </c>
      <c r="Q17" s="97">
        <v>2014.05483</v>
      </c>
      <c r="R17" s="98">
        <v>6.8401216189373649E-4</v>
      </c>
      <c r="S17" s="98">
        <v>1.8991596354137139E-2</v>
      </c>
      <c r="T17" s="98">
        <f>Q17/'סכום נכסי הקרן'!$C$42</f>
        <v>3.0025106692052181E-3</v>
      </c>
      <c r="AW17" s="4"/>
    </row>
    <row r="18" spans="2:49">
      <c r="B18" s="90" t="s">
        <v>310</v>
      </c>
      <c r="C18" s="87" t="s">
        <v>311</v>
      </c>
      <c r="D18" s="100" t="s">
        <v>139</v>
      </c>
      <c r="E18" s="100" t="s">
        <v>299</v>
      </c>
      <c r="F18" s="87" t="s">
        <v>305</v>
      </c>
      <c r="G18" s="100" t="s">
        <v>301</v>
      </c>
      <c r="H18" s="87" t="s">
        <v>302</v>
      </c>
      <c r="I18" s="87" t="s">
        <v>148</v>
      </c>
      <c r="J18" s="87"/>
      <c r="K18" s="97">
        <v>2.93</v>
      </c>
      <c r="L18" s="100" t="s">
        <v>150</v>
      </c>
      <c r="M18" s="101">
        <v>4.0999999999999995E-3</v>
      </c>
      <c r="N18" s="101">
        <v>5.0000000000000001E-3</v>
      </c>
      <c r="O18" s="97">
        <v>746402.1100000001</v>
      </c>
      <c r="P18" s="99">
        <v>98.56</v>
      </c>
      <c r="Q18" s="97">
        <v>735.65387999999996</v>
      </c>
      <c r="R18" s="98">
        <v>3.6327766759805904E-4</v>
      </c>
      <c r="S18" s="98">
        <v>6.9368724908620482E-3</v>
      </c>
      <c r="T18" s="98">
        <f>Q18/'סכום נכסי הקרן'!$C$42</f>
        <v>1.0966973642630251E-3</v>
      </c>
    </row>
    <row r="19" spans="2:49">
      <c r="B19" s="90" t="s">
        <v>312</v>
      </c>
      <c r="C19" s="87" t="s">
        <v>313</v>
      </c>
      <c r="D19" s="100" t="s">
        <v>139</v>
      </c>
      <c r="E19" s="100" t="s">
        <v>299</v>
      </c>
      <c r="F19" s="87" t="s">
        <v>305</v>
      </c>
      <c r="G19" s="100" t="s">
        <v>301</v>
      </c>
      <c r="H19" s="87" t="s">
        <v>302</v>
      </c>
      <c r="I19" s="87" t="s">
        <v>148</v>
      </c>
      <c r="J19" s="87"/>
      <c r="K19" s="97">
        <v>3.3000000000000003</v>
      </c>
      <c r="L19" s="100" t="s">
        <v>150</v>
      </c>
      <c r="M19" s="101">
        <v>6.4000000000000003E-3</v>
      </c>
      <c r="N19" s="101">
        <v>7.1000000000000004E-3</v>
      </c>
      <c r="O19" s="97">
        <v>2055031</v>
      </c>
      <c r="P19" s="99">
        <v>99.3</v>
      </c>
      <c r="Q19" s="97">
        <v>2040.64579</v>
      </c>
      <c r="R19" s="98">
        <v>6.5237111896625341E-4</v>
      </c>
      <c r="S19" s="98">
        <v>1.9242336687253593E-2</v>
      </c>
      <c r="T19" s="98">
        <f>Q19/'סכום נכסי הקרן'!$C$42</f>
        <v>3.0421519142771855E-3</v>
      </c>
      <c r="AW19" s="3"/>
    </row>
    <row r="20" spans="2:49">
      <c r="B20" s="90" t="s">
        <v>314</v>
      </c>
      <c r="C20" s="87" t="s">
        <v>315</v>
      </c>
      <c r="D20" s="100" t="s">
        <v>139</v>
      </c>
      <c r="E20" s="100" t="s">
        <v>299</v>
      </c>
      <c r="F20" s="87" t="s">
        <v>316</v>
      </c>
      <c r="G20" s="100" t="s">
        <v>301</v>
      </c>
      <c r="H20" s="87" t="s">
        <v>302</v>
      </c>
      <c r="I20" s="87" t="s">
        <v>146</v>
      </c>
      <c r="J20" s="87"/>
      <c r="K20" s="97">
        <v>3.43</v>
      </c>
      <c r="L20" s="100" t="s">
        <v>150</v>
      </c>
      <c r="M20" s="101">
        <v>6.9999999999999993E-3</v>
      </c>
      <c r="N20" s="101">
        <v>7.1000000000000004E-3</v>
      </c>
      <c r="O20" s="97">
        <v>7464241</v>
      </c>
      <c r="P20" s="99">
        <v>101.05</v>
      </c>
      <c r="Q20" s="97">
        <v>7542.6154400000005</v>
      </c>
      <c r="R20" s="98">
        <v>1.4997343803809572E-3</v>
      </c>
      <c r="S20" s="98">
        <v>7.1123340714096886E-2</v>
      </c>
      <c r="T20" s="98">
        <f>Q20/'סכום נכסי הקרן'!$C$42</f>
        <v>1.1244372792130993E-2</v>
      </c>
    </row>
    <row r="21" spans="2:49">
      <c r="B21" s="90" t="s">
        <v>317</v>
      </c>
      <c r="C21" s="87" t="s">
        <v>318</v>
      </c>
      <c r="D21" s="100" t="s">
        <v>139</v>
      </c>
      <c r="E21" s="100" t="s">
        <v>299</v>
      </c>
      <c r="F21" s="87" t="s">
        <v>316</v>
      </c>
      <c r="G21" s="100" t="s">
        <v>301</v>
      </c>
      <c r="H21" s="87" t="s">
        <v>302</v>
      </c>
      <c r="I21" s="87" t="s">
        <v>146</v>
      </c>
      <c r="J21" s="87"/>
      <c r="K21" s="97">
        <v>2.9200000000000004</v>
      </c>
      <c r="L21" s="100" t="s">
        <v>150</v>
      </c>
      <c r="M21" s="101">
        <v>1.6E-2</v>
      </c>
      <c r="N21" s="101">
        <v>5.4000000000000003E-3</v>
      </c>
      <c r="O21" s="97">
        <v>348700</v>
      </c>
      <c r="P21" s="99">
        <v>101.93</v>
      </c>
      <c r="Q21" s="97">
        <v>355.42991999999998</v>
      </c>
      <c r="R21" s="98">
        <v>1.1074013198653618E-4</v>
      </c>
      <c r="S21" s="98">
        <v>3.3515381370343598E-3</v>
      </c>
      <c r="T21" s="98">
        <f>Q21/'סכום נכסי הקרן'!$C$42</f>
        <v>5.2986746490648272E-4</v>
      </c>
    </row>
    <row r="22" spans="2:49">
      <c r="B22" s="90" t="s">
        <v>319</v>
      </c>
      <c r="C22" s="87" t="s">
        <v>320</v>
      </c>
      <c r="D22" s="100" t="s">
        <v>139</v>
      </c>
      <c r="E22" s="100" t="s">
        <v>299</v>
      </c>
      <c r="F22" s="87" t="s">
        <v>316</v>
      </c>
      <c r="G22" s="100" t="s">
        <v>301</v>
      </c>
      <c r="H22" s="87" t="s">
        <v>302</v>
      </c>
      <c r="I22" s="87" t="s">
        <v>146</v>
      </c>
      <c r="J22" s="87"/>
      <c r="K22" s="97">
        <v>1.33</v>
      </c>
      <c r="L22" s="100" t="s">
        <v>150</v>
      </c>
      <c r="M22" s="101">
        <v>4.4999999999999998E-2</v>
      </c>
      <c r="N22" s="101">
        <v>6.3000000000000009E-3</v>
      </c>
      <c r="O22" s="97">
        <v>121864.5</v>
      </c>
      <c r="P22" s="99">
        <v>108.36</v>
      </c>
      <c r="Q22" s="97">
        <v>132.05237</v>
      </c>
      <c r="R22" s="98">
        <v>3.7825032318940217E-4</v>
      </c>
      <c r="S22" s="98">
        <v>1.2451921721749592E-3</v>
      </c>
      <c r="T22" s="98">
        <f>Q22/'סכום נכסי הקרן'!$C$42</f>
        <v>1.9686090165620519E-4</v>
      </c>
    </row>
    <row r="23" spans="2:49">
      <c r="B23" s="90" t="s">
        <v>321</v>
      </c>
      <c r="C23" s="87" t="s">
        <v>322</v>
      </c>
      <c r="D23" s="100" t="s">
        <v>139</v>
      </c>
      <c r="E23" s="100" t="s">
        <v>299</v>
      </c>
      <c r="F23" s="87" t="s">
        <v>316</v>
      </c>
      <c r="G23" s="100" t="s">
        <v>301</v>
      </c>
      <c r="H23" s="87" t="s">
        <v>302</v>
      </c>
      <c r="I23" s="87" t="s">
        <v>146</v>
      </c>
      <c r="J23" s="87"/>
      <c r="K23" s="97">
        <v>5.21</v>
      </c>
      <c r="L23" s="100" t="s">
        <v>150</v>
      </c>
      <c r="M23" s="101">
        <v>0.05</v>
      </c>
      <c r="N23" s="101">
        <v>9.0000000000000011E-3</v>
      </c>
      <c r="O23" s="97">
        <v>1150833</v>
      </c>
      <c r="P23" s="99">
        <v>126.97</v>
      </c>
      <c r="Q23" s="97">
        <v>1461.2126699999999</v>
      </c>
      <c r="R23" s="98">
        <v>3.651575212264727E-4</v>
      </c>
      <c r="S23" s="98">
        <v>1.3778552998078503E-2</v>
      </c>
      <c r="T23" s="98">
        <f>Q23/'סכום נכסי הקרן'!$C$42</f>
        <v>2.1783451802316837E-3</v>
      </c>
    </row>
    <row r="24" spans="2:49">
      <c r="B24" s="90" t="s">
        <v>323</v>
      </c>
      <c r="C24" s="87" t="s">
        <v>324</v>
      </c>
      <c r="D24" s="100" t="s">
        <v>139</v>
      </c>
      <c r="E24" s="100" t="s">
        <v>299</v>
      </c>
      <c r="F24" s="87" t="s">
        <v>325</v>
      </c>
      <c r="G24" s="100" t="s">
        <v>301</v>
      </c>
      <c r="H24" s="87" t="s">
        <v>326</v>
      </c>
      <c r="I24" s="87" t="s">
        <v>146</v>
      </c>
      <c r="J24" s="87"/>
      <c r="K24" s="97">
        <v>1.32</v>
      </c>
      <c r="L24" s="100" t="s">
        <v>150</v>
      </c>
      <c r="M24" s="101">
        <v>4.2000000000000003E-2</v>
      </c>
      <c r="N24" s="101">
        <v>9.7000000000000003E-3</v>
      </c>
      <c r="O24" s="97">
        <v>343.19</v>
      </c>
      <c r="P24" s="99">
        <v>128.03</v>
      </c>
      <c r="Q24" s="97">
        <v>0.43939</v>
      </c>
      <c r="R24" s="98">
        <v>3.3268197048968715E-6</v>
      </c>
      <c r="S24" s="98">
        <v>4.1432424766928102E-6</v>
      </c>
      <c r="T24" s="98">
        <f>Q24/'סכום נכסי הקרן'!$C$42</f>
        <v>6.5503339000064901E-7</v>
      </c>
    </row>
    <row r="25" spans="2:49">
      <c r="B25" s="90" t="s">
        <v>327</v>
      </c>
      <c r="C25" s="87" t="s">
        <v>328</v>
      </c>
      <c r="D25" s="100" t="s">
        <v>139</v>
      </c>
      <c r="E25" s="100" t="s">
        <v>299</v>
      </c>
      <c r="F25" s="87" t="s">
        <v>325</v>
      </c>
      <c r="G25" s="100" t="s">
        <v>301</v>
      </c>
      <c r="H25" s="87" t="s">
        <v>326</v>
      </c>
      <c r="I25" s="87" t="s">
        <v>146</v>
      </c>
      <c r="J25" s="87"/>
      <c r="K25" s="97">
        <v>3.4499999999999988</v>
      </c>
      <c r="L25" s="100" t="s">
        <v>150</v>
      </c>
      <c r="M25" s="101">
        <v>8.0000000000000002E-3</v>
      </c>
      <c r="N25" s="101">
        <v>6.1999999999999989E-3</v>
      </c>
      <c r="O25" s="97">
        <v>832436</v>
      </c>
      <c r="P25" s="99">
        <v>101.75</v>
      </c>
      <c r="Q25" s="97">
        <v>847.00362000000007</v>
      </c>
      <c r="R25" s="98">
        <v>1.2915195333105781E-3</v>
      </c>
      <c r="S25" s="98">
        <v>7.9868485315928352E-3</v>
      </c>
      <c r="T25" s="98">
        <f>Q25/'סכום נכסי הקרן'!$C$42</f>
        <v>1.262695219625894E-3</v>
      </c>
    </row>
    <row r="26" spans="2:49">
      <c r="B26" s="90" t="s">
        <v>329</v>
      </c>
      <c r="C26" s="87" t="s">
        <v>330</v>
      </c>
      <c r="D26" s="100" t="s">
        <v>139</v>
      </c>
      <c r="E26" s="100" t="s">
        <v>299</v>
      </c>
      <c r="F26" s="87" t="s">
        <v>316</v>
      </c>
      <c r="G26" s="100" t="s">
        <v>301</v>
      </c>
      <c r="H26" s="87" t="s">
        <v>326</v>
      </c>
      <c r="I26" s="87" t="s">
        <v>148</v>
      </c>
      <c r="J26" s="87"/>
      <c r="K26" s="97">
        <v>2.4</v>
      </c>
      <c r="L26" s="100" t="s">
        <v>150</v>
      </c>
      <c r="M26" s="101">
        <v>4.0999999999999995E-2</v>
      </c>
      <c r="N26" s="101">
        <v>9.1999999999999998E-3</v>
      </c>
      <c r="O26" s="97">
        <v>2536561</v>
      </c>
      <c r="P26" s="99">
        <v>132.1</v>
      </c>
      <c r="Q26" s="97">
        <v>3350.79691</v>
      </c>
      <c r="R26" s="98">
        <v>6.5114205747727474E-4</v>
      </c>
      <c r="S26" s="98">
        <v>3.1596449824263219E-2</v>
      </c>
      <c r="T26" s="98">
        <f>Q26/'סכום נכסי הקרן'!$C$42</f>
        <v>4.9952977062768826E-3</v>
      </c>
    </row>
    <row r="27" spans="2:49">
      <c r="B27" s="90" t="s">
        <v>331</v>
      </c>
      <c r="C27" s="87" t="s">
        <v>332</v>
      </c>
      <c r="D27" s="100" t="s">
        <v>139</v>
      </c>
      <c r="E27" s="100" t="s">
        <v>299</v>
      </c>
      <c r="F27" s="87" t="s">
        <v>300</v>
      </c>
      <c r="G27" s="100" t="s">
        <v>301</v>
      </c>
      <c r="H27" s="87" t="s">
        <v>326</v>
      </c>
      <c r="I27" s="87" t="s">
        <v>146</v>
      </c>
      <c r="J27" s="87"/>
      <c r="K27" s="97">
        <v>0.95000000000000007</v>
      </c>
      <c r="L27" s="100" t="s">
        <v>150</v>
      </c>
      <c r="M27" s="101">
        <v>2.6000000000000002E-2</v>
      </c>
      <c r="N27" s="101">
        <v>9.4000000000000004E-3</v>
      </c>
      <c r="O27" s="97">
        <v>766312</v>
      </c>
      <c r="P27" s="99">
        <v>107.95</v>
      </c>
      <c r="Q27" s="97">
        <v>827.23375999999996</v>
      </c>
      <c r="R27" s="98">
        <v>2.3423085269943543E-4</v>
      </c>
      <c r="S27" s="98">
        <v>7.8004279855852562E-3</v>
      </c>
      <c r="T27" s="98">
        <f>Q27/'סכום נכסי הקרן'!$C$42</f>
        <v>1.2332227272714065E-3</v>
      </c>
    </row>
    <row r="28" spans="2:49">
      <c r="B28" s="90" t="s">
        <v>333</v>
      </c>
      <c r="C28" s="87" t="s">
        <v>334</v>
      </c>
      <c r="D28" s="100" t="s">
        <v>139</v>
      </c>
      <c r="E28" s="100" t="s">
        <v>299</v>
      </c>
      <c r="F28" s="87" t="s">
        <v>300</v>
      </c>
      <c r="G28" s="100" t="s">
        <v>301</v>
      </c>
      <c r="H28" s="87" t="s">
        <v>326</v>
      </c>
      <c r="I28" s="87" t="s">
        <v>146</v>
      </c>
      <c r="J28" s="87"/>
      <c r="K28" s="97">
        <v>3.8200000000000007</v>
      </c>
      <c r="L28" s="100" t="s">
        <v>150</v>
      </c>
      <c r="M28" s="101">
        <v>3.4000000000000002E-2</v>
      </c>
      <c r="N28" s="101">
        <v>7.4999999999999997E-3</v>
      </c>
      <c r="O28" s="97">
        <v>1245064</v>
      </c>
      <c r="P28" s="99">
        <v>116.36</v>
      </c>
      <c r="Q28" s="97">
        <v>1448.7564600000001</v>
      </c>
      <c r="R28" s="98">
        <v>6.6554447559662058E-4</v>
      </c>
      <c r="S28" s="98">
        <v>1.3661096755627366E-2</v>
      </c>
      <c r="T28" s="98">
        <f>Q28/'סכום נכסי הקרן'!$C$42</f>
        <v>2.1597757237969452E-3</v>
      </c>
    </row>
    <row r="29" spans="2:49">
      <c r="B29" s="90" t="s">
        <v>335</v>
      </c>
      <c r="C29" s="87" t="s">
        <v>336</v>
      </c>
      <c r="D29" s="100" t="s">
        <v>139</v>
      </c>
      <c r="E29" s="100" t="s">
        <v>299</v>
      </c>
      <c r="F29" s="87" t="s">
        <v>300</v>
      </c>
      <c r="G29" s="100" t="s">
        <v>301</v>
      </c>
      <c r="H29" s="87" t="s">
        <v>326</v>
      </c>
      <c r="I29" s="87" t="s">
        <v>146</v>
      </c>
      <c r="J29" s="87"/>
      <c r="K29" s="97">
        <v>0.59000000000000008</v>
      </c>
      <c r="L29" s="100" t="s">
        <v>150</v>
      </c>
      <c r="M29" s="101">
        <v>4.4000000000000004E-2</v>
      </c>
      <c r="N29" s="101">
        <v>1.3300000000000001E-2</v>
      </c>
      <c r="O29" s="97">
        <v>789991.34</v>
      </c>
      <c r="P29" s="99">
        <v>123.82</v>
      </c>
      <c r="Q29" s="97">
        <v>978.16725999999994</v>
      </c>
      <c r="R29" s="98">
        <v>6.1427223070693101E-4</v>
      </c>
      <c r="S29" s="98">
        <v>9.2236603949616969E-3</v>
      </c>
      <c r="T29" s="98">
        <f>Q29/'סכום נכסי הקרן'!$C$42</f>
        <v>1.4582312212509301E-3</v>
      </c>
    </row>
    <row r="30" spans="2:49">
      <c r="B30" s="90" t="s">
        <v>337</v>
      </c>
      <c r="C30" s="87" t="s">
        <v>338</v>
      </c>
      <c r="D30" s="100" t="s">
        <v>139</v>
      </c>
      <c r="E30" s="100" t="s">
        <v>299</v>
      </c>
      <c r="F30" s="87" t="s">
        <v>305</v>
      </c>
      <c r="G30" s="100" t="s">
        <v>301</v>
      </c>
      <c r="H30" s="87" t="s">
        <v>326</v>
      </c>
      <c r="I30" s="87" t="s">
        <v>148</v>
      </c>
      <c r="J30" s="87"/>
      <c r="K30" s="97">
        <v>0.65999999999999992</v>
      </c>
      <c r="L30" s="100" t="s">
        <v>150</v>
      </c>
      <c r="M30" s="101">
        <v>3.9E-2</v>
      </c>
      <c r="N30" s="101">
        <v>1.41E-2</v>
      </c>
      <c r="O30" s="97">
        <v>426175</v>
      </c>
      <c r="P30" s="99">
        <v>122.94</v>
      </c>
      <c r="Q30" s="97">
        <v>523.93952999999999</v>
      </c>
      <c r="R30" s="98">
        <v>2.9368206782496653E-4</v>
      </c>
      <c r="S30" s="98">
        <v>4.9405050545403102E-3</v>
      </c>
      <c r="T30" s="98">
        <f>Q30/'סכום נכסי הקרן'!$C$42</f>
        <v>7.8107805478332853E-4</v>
      </c>
    </row>
    <row r="31" spans="2:49">
      <c r="B31" s="90" t="s">
        <v>339</v>
      </c>
      <c r="C31" s="87" t="s">
        <v>340</v>
      </c>
      <c r="D31" s="100" t="s">
        <v>139</v>
      </c>
      <c r="E31" s="100" t="s">
        <v>299</v>
      </c>
      <c r="F31" s="87" t="s">
        <v>305</v>
      </c>
      <c r="G31" s="100" t="s">
        <v>301</v>
      </c>
      <c r="H31" s="87" t="s">
        <v>326</v>
      </c>
      <c r="I31" s="87" t="s">
        <v>148</v>
      </c>
      <c r="J31" s="87"/>
      <c r="K31" s="97">
        <v>2.89</v>
      </c>
      <c r="L31" s="100" t="s">
        <v>150</v>
      </c>
      <c r="M31" s="101">
        <v>0.03</v>
      </c>
      <c r="N31" s="101">
        <v>7.3000000000000009E-3</v>
      </c>
      <c r="O31" s="97">
        <v>443285</v>
      </c>
      <c r="P31" s="99">
        <v>112.78</v>
      </c>
      <c r="Q31" s="97">
        <v>499.93678999999997</v>
      </c>
      <c r="R31" s="98">
        <v>9.2351041666666666E-4</v>
      </c>
      <c r="S31" s="98">
        <v>4.7141704271591372E-3</v>
      </c>
      <c r="T31" s="98">
        <f>Q31/'סכום נכסי הקרן'!$C$42</f>
        <v>7.4529527376531682E-4</v>
      </c>
    </row>
    <row r="32" spans="2:49">
      <c r="B32" s="90" t="s">
        <v>341</v>
      </c>
      <c r="C32" s="87" t="s">
        <v>342</v>
      </c>
      <c r="D32" s="100" t="s">
        <v>139</v>
      </c>
      <c r="E32" s="100" t="s">
        <v>299</v>
      </c>
      <c r="F32" s="87" t="s">
        <v>343</v>
      </c>
      <c r="G32" s="100" t="s">
        <v>344</v>
      </c>
      <c r="H32" s="87" t="s">
        <v>326</v>
      </c>
      <c r="I32" s="87" t="s">
        <v>148</v>
      </c>
      <c r="J32" s="87"/>
      <c r="K32" s="97">
        <v>4.41</v>
      </c>
      <c r="L32" s="100" t="s">
        <v>150</v>
      </c>
      <c r="M32" s="101">
        <v>6.5000000000000006E-3</v>
      </c>
      <c r="N32" s="101">
        <v>8.6999999999999994E-3</v>
      </c>
      <c r="O32" s="97">
        <v>877837.5</v>
      </c>
      <c r="P32" s="99">
        <v>98.14</v>
      </c>
      <c r="Q32" s="97">
        <v>864.36268999999993</v>
      </c>
      <c r="R32" s="98">
        <v>7.9714918284802202E-4</v>
      </c>
      <c r="S32" s="98">
        <v>8.1505364538939432E-3</v>
      </c>
      <c r="T32" s="98">
        <f>Q32/'סכום נכסי הקרן'!$C$42</f>
        <v>1.2885737568464918E-3</v>
      </c>
    </row>
    <row r="33" spans="2:20">
      <c r="B33" s="90" t="s">
        <v>345</v>
      </c>
      <c r="C33" s="87" t="s">
        <v>346</v>
      </c>
      <c r="D33" s="100" t="s">
        <v>139</v>
      </c>
      <c r="E33" s="100" t="s">
        <v>299</v>
      </c>
      <c r="F33" s="87" t="s">
        <v>343</v>
      </c>
      <c r="G33" s="100" t="s">
        <v>344</v>
      </c>
      <c r="H33" s="87" t="s">
        <v>326</v>
      </c>
      <c r="I33" s="87" t="s">
        <v>148</v>
      </c>
      <c r="J33" s="87"/>
      <c r="K33" s="97">
        <v>5.9200000000000008</v>
      </c>
      <c r="L33" s="100" t="s">
        <v>150</v>
      </c>
      <c r="M33" s="101">
        <v>1.6399999999999998E-2</v>
      </c>
      <c r="N33" s="101">
        <v>1.2100000000000001E-2</v>
      </c>
      <c r="O33" s="97">
        <v>1245624</v>
      </c>
      <c r="P33" s="99">
        <v>102.04</v>
      </c>
      <c r="Q33" s="97">
        <v>1271.0347300000001</v>
      </c>
      <c r="R33" s="98">
        <v>1.2392912218563141E-3</v>
      </c>
      <c r="S33" s="98">
        <v>1.1985263849172211E-2</v>
      </c>
      <c r="T33" s="98">
        <f>Q33/'סכום נכסי הקרן'!$C$42</f>
        <v>1.8948318987697936E-3</v>
      </c>
    </row>
    <row r="34" spans="2:20">
      <c r="B34" s="90" t="s">
        <v>347</v>
      </c>
      <c r="C34" s="87" t="s">
        <v>348</v>
      </c>
      <c r="D34" s="100" t="s">
        <v>139</v>
      </c>
      <c r="E34" s="100" t="s">
        <v>299</v>
      </c>
      <c r="F34" s="87" t="s">
        <v>343</v>
      </c>
      <c r="G34" s="100" t="s">
        <v>344</v>
      </c>
      <c r="H34" s="87" t="s">
        <v>326</v>
      </c>
      <c r="I34" s="87" t="s">
        <v>146</v>
      </c>
      <c r="J34" s="87"/>
      <c r="K34" s="97">
        <v>7.25</v>
      </c>
      <c r="L34" s="100" t="s">
        <v>150</v>
      </c>
      <c r="M34" s="101">
        <v>1.34E-2</v>
      </c>
      <c r="N34" s="101">
        <v>1.7000000000000001E-2</v>
      </c>
      <c r="O34" s="97">
        <v>1189124</v>
      </c>
      <c r="P34" s="99">
        <v>98.16</v>
      </c>
      <c r="Q34" s="97">
        <v>1167.24407</v>
      </c>
      <c r="R34" s="98">
        <v>5.4195670176484449E-4</v>
      </c>
      <c r="S34" s="98">
        <v>1.1006566402266315E-2</v>
      </c>
      <c r="T34" s="98">
        <f>Q34/'סכום נכסי הקרן'!$C$42</f>
        <v>1.7401029612195426E-3</v>
      </c>
    </row>
    <row r="35" spans="2:20">
      <c r="B35" s="90" t="s">
        <v>349</v>
      </c>
      <c r="C35" s="87" t="s">
        <v>350</v>
      </c>
      <c r="D35" s="100" t="s">
        <v>139</v>
      </c>
      <c r="E35" s="100" t="s">
        <v>299</v>
      </c>
      <c r="F35" s="87" t="s">
        <v>316</v>
      </c>
      <c r="G35" s="100" t="s">
        <v>301</v>
      </c>
      <c r="H35" s="87" t="s">
        <v>326</v>
      </c>
      <c r="I35" s="87" t="s">
        <v>148</v>
      </c>
      <c r="J35" s="87"/>
      <c r="K35" s="97">
        <v>4.3099999999999996</v>
      </c>
      <c r="L35" s="100" t="s">
        <v>150</v>
      </c>
      <c r="M35" s="101">
        <v>0.04</v>
      </c>
      <c r="N35" s="101">
        <v>8.2000000000000007E-3</v>
      </c>
      <c r="O35" s="97">
        <v>1715391</v>
      </c>
      <c r="P35" s="99">
        <v>121.68</v>
      </c>
      <c r="Q35" s="97">
        <v>2087.28764</v>
      </c>
      <c r="R35" s="98">
        <v>5.905641442300575E-4</v>
      </c>
      <c r="S35" s="98">
        <v>1.9682147548018596E-2</v>
      </c>
      <c r="T35" s="98">
        <f>Q35/'סכום נכסי הקרן'!$C$42</f>
        <v>3.11168460532933E-3</v>
      </c>
    </row>
    <row r="36" spans="2:20">
      <c r="B36" s="90" t="s">
        <v>351</v>
      </c>
      <c r="C36" s="87" t="s">
        <v>352</v>
      </c>
      <c r="D36" s="100" t="s">
        <v>139</v>
      </c>
      <c r="E36" s="100" t="s">
        <v>299</v>
      </c>
      <c r="F36" s="87" t="s">
        <v>316</v>
      </c>
      <c r="G36" s="100" t="s">
        <v>301</v>
      </c>
      <c r="H36" s="87" t="s">
        <v>326</v>
      </c>
      <c r="I36" s="87" t="s">
        <v>148</v>
      </c>
      <c r="J36" s="87"/>
      <c r="K36" s="97">
        <v>0.71000000000000008</v>
      </c>
      <c r="L36" s="100" t="s">
        <v>150</v>
      </c>
      <c r="M36" s="101">
        <v>4.7E-2</v>
      </c>
      <c r="N36" s="101">
        <v>1.21E-2</v>
      </c>
      <c r="O36" s="97">
        <v>14504.580000000002</v>
      </c>
      <c r="P36" s="99">
        <v>126.72</v>
      </c>
      <c r="Q36" s="97">
        <v>18.380209999999998</v>
      </c>
      <c r="R36" s="98">
        <v>5.0765903085242295E-5</v>
      </c>
      <c r="S36" s="98">
        <v>1.7331679556324437E-4</v>
      </c>
      <c r="T36" s="98">
        <f>Q36/'סכום נכסי הקרן'!$C$42</f>
        <v>2.7400831300721062E-5</v>
      </c>
    </row>
    <row r="37" spans="2:20">
      <c r="B37" s="90" t="s">
        <v>353</v>
      </c>
      <c r="C37" s="87" t="s">
        <v>354</v>
      </c>
      <c r="D37" s="100" t="s">
        <v>139</v>
      </c>
      <c r="E37" s="100" t="s">
        <v>299</v>
      </c>
      <c r="F37" s="87" t="s">
        <v>316</v>
      </c>
      <c r="G37" s="100" t="s">
        <v>301</v>
      </c>
      <c r="H37" s="87" t="s">
        <v>326</v>
      </c>
      <c r="I37" s="87" t="s">
        <v>148</v>
      </c>
      <c r="J37" s="87"/>
      <c r="K37" s="97">
        <v>5.15</v>
      </c>
      <c r="L37" s="100" t="s">
        <v>150</v>
      </c>
      <c r="M37" s="101">
        <v>4.2000000000000003E-2</v>
      </c>
      <c r="N37" s="101">
        <v>9.3999999999999986E-3</v>
      </c>
      <c r="O37" s="97">
        <v>78900</v>
      </c>
      <c r="P37" s="99">
        <v>120.61</v>
      </c>
      <c r="Q37" s="97">
        <v>95.161289999999994</v>
      </c>
      <c r="R37" s="98">
        <v>7.9079193452363049E-5</v>
      </c>
      <c r="S37" s="98">
        <v>8.9732651827506939E-4</v>
      </c>
      <c r="T37" s="98">
        <f>Q37/'סכום נכסי הקרן'!$C$42</f>
        <v>1.4186445386907954E-4</v>
      </c>
    </row>
    <row r="38" spans="2:20">
      <c r="B38" s="90" t="s">
        <v>355</v>
      </c>
      <c r="C38" s="87" t="s">
        <v>356</v>
      </c>
      <c r="D38" s="100" t="s">
        <v>139</v>
      </c>
      <c r="E38" s="100" t="s">
        <v>299</v>
      </c>
      <c r="F38" s="87" t="s">
        <v>357</v>
      </c>
      <c r="G38" s="100" t="s">
        <v>344</v>
      </c>
      <c r="H38" s="87" t="s">
        <v>358</v>
      </c>
      <c r="I38" s="87" t="s">
        <v>148</v>
      </c>
      <c r="J38" s="87"/>
      <c r="K38" s="97">
        <v>2.89</v>
      </c>
      <c r="L38" s="100" t="s">
        <v>150</v>
      </c>
      <c r="M38" s="101">
        <v>1.6399999999999998E-2</v>
      </c>
      <c r="N38" s="101">
        <v>9.1999999999999981E-3</v>
      </c>
      <c r="O38" s="97">
        <v>208634.05</v>
      </c>
      <c r="P38" s="99">
        <v>101.12</v>
      </c>
      <c r="Q38" s="97">
        <v>210.97076000000001</v>
      </c>
      <c r="R38" s="98">
        <v>3.2973921197588049E-4</v>
      </c>
      <c r="S38" s="98">
        <v>1.989355729925953E-3</v>
      </c>
      <c r="T38" s="98">
        <f>Q38/'סכום נכסי הקרן'!$C$42</f>
        <v>3.1451078111430241E-4</v>
      </c>
    </row>
    <row r="39" spans="2:20">
      <c r="B39" s="90" t="s">
        <v>359</v>
      </c>
      <c r="C39" s="87" t="s">
        <v>360</v>
      </c>
      <c r="D39" s="100" t="s">
        <v>139</v>
      </c>
      <c r="E39" s="100" t="s">
        <v>299</v>
      </c>
      <c r="F39" s="87" t="s">
        <v>357</v>
      </c>
      <c r="G39" s="100" t="s">
        <v>344</v>
      </c>
      <c r="H39" s="87" t="s">
        <v>358</v>
      </c>
      <c r="I39" s="87" t="s">
        <v>148</v>
      </c>
      <c r="J39" s="87"/>
      <c r="K39" s="97">
        <v>6.8799999999999981</v>
      </c>
      <c r="L39" s="100" t="s">
        <v>150</v>
      </c>
      <c r="M39" s="101">
        <v>2.3399999999999997E-2</v>
      </c>
      <c r="N39" s="101">
        <v>2.0499999999999994E-2</v>
      </c>
      <c r="O39" s="97">
        <v>1084468</v>
      </c>
      <c r="P39" s="99">
        <v>102.24</v>
      </c>
      <c r="Q39" s="97">
        <v>1108.7600400000003</v>
      </c>
      <c r="R39" s="98">
        <v>8.0483926301580229E-4</v>
      </c>
      <c r="S39" s="98">
        <v>1.045508931515879E-2</v>
      </c>
      <c r="T39" s="98">
        <f>Q39/'סכום נכסי הקרן'!$C$42</f>
        <v>1.6529161967692833E-3</v>
      </c>
    </row>
    <row r="40" spans="2:20">
      <c r="B40" s="90" t="s">
        <v>361</v>
      </c>
      <c r="C40" s="87" t="s">
        <v>362</v>
      </c>
      <c r="D40" s="100" t="s">
        <v>139</v>
      </c>
      <c r="E40" s="100" t="s">
        <v>299</v>
      </c>
      <c r="F40" s="87" t="s">
        <v>363</v>
      </c>
      <c r="G40" s="100" t="s">
        <v>364</v>
      </c>
      <c r="H40" s="87" t="s">
        <v>358</v>
      </c>
      <c r="I40" s="87" t="s">
        <v>148</v>
      </c>
      <c r="J40" s="87"/>
      <c r="K40" s="97">
        <v>3.8899999999999988</v>
      </c>
      <c r="L40" s="100" t="s">
        <v>150</v>
      </c>
      <c r="M40" s="101">
        <v>3.7000000000000005E-2</v>
      </c>
      <c r="N40" s="101">
        <v>1.18E-2</v>
      </c>
      <c r="O40" s="97">
        <v>1742850</v>
      </c>
      <c r="P40" s="99">
        <v>114.5</v>
      </c>
      <c r="Q40" s="97">
        <v>1995.5632400000002</v>
      </c>
      <c r="R40" s="98">
        <v>6.0637075820287522E-4</v>
      </c>
      <c r="S40" s="98">
        <v>1.8817229297195499E-2</v>
      </c>
      <c r="T40" s="98">
        <f>Q40/'סכום נכסי הקרן'!$C$42</f>
        <v>2.9749437949381616E-3</v>
      </c>
    </row>
    <row r="41" spans="2:20">
      <c r="B41" s="90" t="s">
        <v>365</v>
      </c>
      <c r="C41" s="87" t="s">
        <v>366</v>
      </c>
      <c r="D41" s="100" t="s">
        <v>139</v>
      </c>
      <c r="E41" s="100" t="s">
        <v>299</v>
      </c>
      <c r="F41" s="87" t="s">
        <v>363</v>
      </c>
      <c r="G41" s="100" t="s">
        <v>364</v>
      </c>
      <c r="H41" s="87" t="s">
        <v>358</v>
      </c>
      <c r="I41" s="87" t="s">
        <v>148</v>
      </c>
      <c r="J41" s="87"/>
      <c r="K41" s="97">
        <v>7.32</v>
      </c>
      <c r="L41" s="100" t="s">
        <v>150</v>
      </c>
      <c r="M41" s="101">
        <v>2.2000000000000002E-2</v>
      </c>
      <c r="N41" s="101">
        <v>1.6700000000000003E-2</v>
      </c>
      <c r="O41" s="97">
        <v>419157</v>
      </c>
      <c r="P41" s="99">
        <v>104.01</v>
      </c>
      <c r="Q41" s="97">
        <v>435.96519999999998</v>
      </c>
      <c r="R41" s="98">
        <v>1.0478925000000001E-3</v>
      </c>
      <c r="S41" s="98">
        <v>4.1109482122940353E-3</v>
      </c>
      <c r="T41" s="98">
        <f>Q41/'סכום נכסי הקרן'!$C$42</f>
        <v>6.4992777004099073E-4</v>
      </c>
    </row>
    <row r="42" spans="2:20">
      <c r="B42" s="90" t="s">
        <v>367</v>
      </c>
      <c r="C42" s="87" t="s">
        <v>368</v>
      </c>
      <c r="D42" s="100" t="s">
        <v>139</v>
      </c>
      <c r="E42" s="100" t="s">
        <v>299</v>
      </c>
      <c r="F42" s="87" t="s">
        <v>325</v>
      </c>
      <c r="G42" s="100" t="s">
        <v>301</v>
      </c>
      <c r="H42" s="87" t="s">
        <v>358</v>
      </c>
      <c r="I42" s="87" t="s">
        <v>146</v>
      </c>
      <c r="J42" s="87"/>
      <c r="K42" s="97">
        <v>0.69000000000000006</v>
      </c>
      <c r="L42" s="100" t="s">
        <v>150</v>
      </c>
      <c r="M42" s="101">
        <v>3.85E-2</v>
      </c>
      <c r="N42" s="101">
        <v>1.44E-2</v>
      </c>
      <c r="O42" s="97">
        <v>76450</v>
      </c>
      <c r="P42" s="99">
        <v>122.8</v>
      </c>
      <c r="Q42" s="97">
        <v>93.880589999999998</v>
      </c>
      <c r="R42" s="98">
        <v>2.0815068530447993E-4</v>
      </c>
      <c r="S42" s="98">
        <v>8.8525011544409804E-4</v>
      </c>
      <c r="T42" s="98">
        <f>Q42/'סכום נכסי הקרן'!$C$42</f>
        <v>1.3995521318865023E-4</v>
      </c>
    </row>
    <row r="43" spans="2:20">
      <c r="B43" s="90" t="s">
        <v>369</v>
      </c>
      <c r="C43" s="87" t="s">
        <v>370</v>
      </c>
      <c r="D43" s="100" t="s">
        <v>139</v>
      </c>
      <c r="E43" s="100" t="s">
        <v>299</v>
      </c>
      <c r="F43" s="87" t="s">
        <v>325</v>
      </c>
      <c r="G43" s="100" t="s">
        <v>301</v>
      </c>
      <c r="H43" s="87" t="s">
        <v>358</v>
      </c>
      <c r="I43" s="87" t="s">
        <v>146</v>
      </c>
      <c r="J43" s="87"/>
      <c r="K43" s="97">
        <v>2.2599999999999998</v>
      </c>
      <c r="L43" s="100" t="s">
        <v>150</v>
      </c>
      <c r="M43" s="101">
        <v>3.1E-2</v>
      </c>
      <c r="N43" s="101">
        <v>8.3999999999999995E-3</v>
      </c>
      <c r="O43" s="97">
        <v>380792</v>
      </c>
      <c r="P43" s="99">
        <v>112.58</v>
      </c>
      <c r="Q43" s="97">
        <v>428.69560999999999</v>
      </c>
      <c r="R43" s="98">
        <v>4.4273660687814138E-4</v>
      </c>
      <c r="S43" s="98">
        <v>4.0423993739587497E-3</v>
      </c>
      <c r="T43" s="98">
        <f>Q43/'סכום נכסי הקרן'!$C$42</f>
        <v>6.3909041784450285E-4</v>
      </c>
    </row>
    <row r="44" spans="2:20">
      <c r="B44" s="90" t="s">
        <v>371</v>
      </c>
      <c r="C44" s="87" t="s">
        <v>372</v>
      </c>
      <c r="D44" s="100" t="s">
        <v>139</v>
      </c>
      <c r="E44" s="100" t="s">
        <v>299</v>
      </c>
      <c r="F44" s="87" t="s">
        <v>325</v>
      </c>
      <c r="G44" s="100" t="s">
        <v>301</v>
      </c>
      <c r="H44" s="87" t="s">
        <v>358</v>
      </c>
      <c r="I44" s="87" t="s">
        <v>146</v>
      </c>
      <c r="J44" s="87"/>
      <c r="K44" s="97">
        <v>2.7000000000000006</v>
      </c>
      <c r="L44" s="100" t="s">
        <v>150</v>
      </c>
      <c r="M44" s="101">
        <v>2.7999999999999997E-2</v>
      </c>
      <c r="N44" s="101">
        <v>6.6999999999999994E-3</v>
      </c>
      <c r="O44" s="97">
        <v>681491</v>
      </c>
      <c r="P44" s="99">
        <v>107.61</v>
      </c>
      <c r="Q44" s="97">
        <v>733.35243999999989</v>
      </c>
      <c r="R44" s="98">
        <v>6.9290100077984168E-4</v>
      </c>
      <c r="S44" s="98">
        <v>6.9151709865821137E-3</v>
      </c>
      <c r="T44" s="98">
        <f>Q44/'סכום נכסי הקרן'!$C$42</f>
        <v>1.0932664258140774E-3</v>
      </c>
    </row>
    <row r="45" spans="2:20">
      <c r="B45" s="90" t="s">
        <v>373</v>
      </c>
      <c r="C45" s="87" t="s">
        <v>374</v>
      </c>
      <c r="D45" s="100" t="s">
        <v>139</v>
      </c>
      <c r="E45" s="100" t="s">
        <v>299</v>
      </c>
      <c r="F45" s="87" t="s">
        <v>300</v>
      </c>
      <c r="G45" s="100" t="s">
        <v>301</v>
      </c>
      <c r="H45" s="87" t="s">
        <v>358</v>
      </c>
      <c r="I45" s="87" t="s">
        <v>146</v>
      </c>
      <c r="J45" s="87"/>
      <c r="K45" s="97">
        <v>4.0199999999999996</v>
      </c>
      <c r="L45" s="100" t="s">
        <v>150</v>
      </c>
      <c r="M45" s="101">
        <v>0.04</v>
      </c>
      <c r="N45" s="101">
        <v>1.1200000000000002E-2</v>
      </c>
      <c r="O45" s="97">
        <v>1445715</v>
      </c>
      <c r="P45" s="99">
        <v>121.15</v>
      </c>
      <c r="Q45" s="97">
        <v>1751.48378</v>
      </c>
      <c r="R45" s="98">
        <v>1.070901586520869E-3</v>
      </c>
      <c r="S45" s="98">
        <v>1.6515673990155636E-2</v>
      </c>
      <c r="T45" s="98">
        <f>Q45/'סכום נכסי הקרן'!$C$42</f>
        <v>2.6110752587554359E-3</v>
      </c>
    </row>
    <row r="46" spans="2:20">
      <c r="B46" s="90" t="s">
        <v>375</v>
      </c>
      <c r="C46" s="87" t="s">
        <v>376</v>
      </c>
      <c r="D46" s="100" t="s">
        <v>139</v>
      </c>
      <c r="E46" s="100" t="s">
        <v>299</v>
      </c>
      <c r="F46" s="87" t="s">
        <v>377</v>
      </c>
      <c r="G46" s="100" t="s">
        <v>378</v>
      </c>
      <c r="H46" s="87" t="s">
        <v>358</v>
      </c>
      <c r="I46" s="87" t="s">
        <v>148</v>
      </c>
      <c r="J46" s="87"/>
      <c r="K46" s="97">
        <v>2.61</v>
      </c>
      <c r="L46" s="100" t="s">
        <v>150</v>
      </c>
      <c r="M46" s="101">
        <v>4.6500000000000007E-2</v>
      </c>
      <c r="N46" s="101">
        <v>9.6000000000000026E-3</v>
      </c>
      <c r="O46" s="97">
        <v>8476.1299999999992</v>
      </c>
      <c r="P46" s="99">
        <v>135.5</v>
      </c>
      <c r="Q46" s="97">
        <v>11.48516</v>
      </c>
      <c r="R46" s="98">
        <v>5.5765439946025979E-5</v>
      </c>
      <c r="S46" s="98">
        <v>1.0829969449375997E-4</v>
      </c>
      <c r="T46" s="98">
        <f>Q46/'סכום נכסי הקרן'!$C$42</f>
        <v>1.7121835475317724E-5</v>
      </c>
    </row>
    <row r="47" spans="2:20">
      <c r="B47" s="90" t="s">
        <v>379</v>
      </c>
      <c r="C47" s="87" t="s">
        <v>380</v>
      </c>
      <c r="D47" s="100" t="s">
        <v>139</v>
      </c>
      <c r="E47" s="100" t="s">
        <v>299</v>
      </c>
      <c r="F47" s="87" t="s">
        <v>381</v>
      </c>
      <c r="G47" s="100" t="s">
        <v>344</v>
      </c>
      <c r="H47" s="87" t="s">
        <v>358</v>
      </c>
      <c r="I47" s="87" t="s">
        <v>148</v>
      </c>
      <c r="J47" s="87"/>
      <c r="K47" s="97">
        <v>3.27</v>
      </c>
      <c r="L47" s="100" t="s">
        <v>150</v>
      </c>
      <c r="M47" s="101">
        <v>3.6400000000000002E-2</v>
      </c>
      <c r="N47" s="101">
        <v>1.03E-2</v>
      </c>
      <c r="O47" s="97">
        <v>24000</v>
      </c>
      <c r="P47" s="99">
        <v>117.8</v>
      </c>
      <c r="Q47" s="97">
        <v>28.271999999999998</v>
      </c>
      <c r="R47" s="98">
        <v>2.1768707482993198E-4</v>
      </c>
      <c r="S47" s="98">
        <v>2.6659175516297392E-4</v>
      </c>
      <c r="T47" s="98">
        <f>Q47/'סכום נכסי הקרן'!$C$42</f>
        <v>4.2147304221985814E-5</v>
      </c>
    </row>
    <row r="48" spans="2:20">
      <c r="B48" s="90" t="s">
        <v>382</v>
      </c>
      <c r="C48" s="87" t="s">
        <v>383</v>
      </c>
      <c r="D48" s="100" t="s">
        <v>139</v>
      </c>
      <c r="E48" s="100" t="s">
        <v>299</v>
      </c>
      <c r="F48" s="87" t="s">
        <v>384</v>
      </c>
      <c r="G48" s="100" t="s">
        <v>385</v>
      </c>
      <c r="H48" s="87" t="s">
        <v>358</v>
      </c>
      <c r="I48" s="87" t="s">
        <v>148</v>
      </c>
      <c r="J48" s="87"/>
      <c r="K48" s="97">
        <v>9.0800000000000018</v>
      </c>
      <c r="L48" s="100" t="s">
        <v>150</v>
      </c>
      <c r="M48" s="101">
        <v>3.85E-2</v>
      </c>
      <c r="N48" s="101">
        <v>2.4600000000000004E-2</v>
      </c>
      <c r="O48" s="97">
        <v>1175088</v>
      </c>
      <c r="P48" s="99">
        <v>115</v>
      </c>
      <c r="Q48" s="97">
        <v>1351.3511799999999</v>
      </c>
      <c r="R48" s="98">
        <v>4.2314665740975137E-4</v>
      </c>
      <c r="S48" s="98">
        <v>1.2742610459739527E-2</v>
      </c>
      <c r="T48" s="98">
        <f>Q48/'סכום נכסי הקרן'!$C$42</f>
        <v>2.0145659767331465E-3</v>
      </c>
    </row>
    <row r="49" spans="2:20">
      <c r="B49" s="90" t="s">
        <v>386</v>
      </c>
      <c r="C49" s="87" t="s">
        <v>387</v>
      </c>
      <c r="D49" s="100" t="s">
        <v>139</v>
      </c>
      <c r="E49" s="100" t="s">
        <v>299</v>
      </c>
      <c r="F49" s="87" t="s">
        <v>300</v>
      </c>
      <c r="G49" s="100" t="s">
        <v>301</v>
      </c>
      <c r="H49" s="87" t="s">
        <v>358</v>
      </c>
      <c r="I49" s="87" t="s">
        <v>146</v>
      </c>
      <c r="J49" s="87"/>
      <c r="K49" s="97">
        <v>3.5399999999999996</v>
      </c>
      <c r="L49" s="100" t="s">
        <v>150</v>
      </c>
      <c r="M49" s="101">
        <v>0.05</v>
      </c>
      <c r="N49" s="101">
        <v>1.11E-2</v>
      </c>
      <c r="O49" s="97">
        <v>645044</v>
      </c>
      <c r="P49" s="99">
        <v>126.03</v>
      </c>
      <c r="Q49" s="97">
        <v>812.94902000000002</v>
      </c>
      <c r="R49" s="98">
        <v>6.4504464504464508E-4</v>
      </c>
      <c r="S49" s="98">
        <v>7.6657295592748882E-3</v>
      </c>
      <c r="T49" s="98">
        <f>Q49/'סכום נכסי הקרן'!$C$42</f>
        <v>1.2119273366901964E-3</v>
      </c>
    </row>
    <row r="50" spans="2:20">
      <c r="B50" s="90" t="s">
        <v>388</v>
      </c>
      <c r="C50" s="87" t="s">
        <v>389</v>
      </c>
      <c r="D50" s="100" t="s">
        <v>139</v>
      </c>
      <c r="E50" s="100" t="s">
        <v>299</v>
      </c>
      <c r="F50" s="87" t="s">
        <v>390</v>
      </c>
      <c r="G50" s="100" t="s">
        <v>344</v>
      </c>
      <c r="H50" s="87" t="s">
        <v>358</v>
      </c>
      <c r="I50" s="87" t="s">
        <v>148</v>
      </c>
      <c r="J50" s="87"/>
      <c r="K50" s="97">
        <v>5.6300000000000008</v>
      </c>
      <c r="L50" s="100" t="s">
        <v>150</v>
      </c>
      <c r="M50" s="101">
        <v>3.0499999999999999E-2</v>
      </c>
      <c r="N50" s="101">
        <v>1.52E-2</v>
      </c>
      <c r="O50" s="97">
        <v>350920.88</v>
      </c>
      <c r="P50" s="99">
        <v>111.11</v>
      </c>
      <c r="Q50" s="97">
        <v>389.90823</v>
      </c>
      <c r="R50" s="98">
        <v>1.2709831210156019E-3</v>
      </c>
      <c r="S50" s="98">
        <v>3.6766524967525656E-3</v>
      </c>
      <c r="T50" s="98">
        <f>Q50/'סכום נכסי הקרן'!$C$42</f>
        <v>5.812670058172757E-4</v>
      </c>
    </row>
    <row r="51" spans="2:20">
      <c r="B51" s="90" t="s">
        <v>391</v>
      </c>
      <c r="C51" s="87" t="s">
        <v>392</v>
      </c>
      <c r="D51" s="100" t="s">
        <v>139</v>
      </c>
      <c r="E51" s="100" t="s">
        <v>299</v>
      </c>
      <c r="F51" s="87" t="s">
        <v>390</v>
      </c>
      <c r="G51" s="100" t="s">
        <v>344</v>
      </c>
      <c r="H51" s="87" t="s">
        <v>358</v>
      </c>
      <c r="I51" s="87" t="s">
        <v>148</v>
      </c>
      <c r="J51" s="87"/>
      <c r="K51" s="97">
        <v>3.2300000000000004</v>
      </c>
      <c r="L51" s="100" t="s">
        <v>150</v>
      </c>
      <c r="M51" s="101">
        <v>0.03</v>
      </c>
      <c r="N51" s="101">
        <v>1.2400000000000001E-2</v>
      </c>
      <c r="O51" s="97">
        <v>803193.9600000002</v>
      </c>
      <c r="P51" s="99">
        <v>112.69</v>
      </c>
      <c r="Q51" s="97">
        <v>905.11926999999991</v>
      </c>
      <c r="R51" s="98">
        <v>7.6405627306874908E-4</v>
      </c>
      <c r="S51" s="98">
        <v>8.5348519673574454E-3</v>
      </c>
      <c r="T51" s="98">
        <f>Q51/'סכום נכסי הקרן'!$C$42</f>
        <v>1.3493328109037818E-3</v>
      </c>
    </row>
    <row r="52" spans="2:20">
      <c r="B52" s="90" t="s">
        <v>393</v>
      </c>
      <c r="C52" s="87" t="s">
        <v>394</v>
      </c>
      <c r="D52" s="100" t="s">
        <v>139</v>
      </c>
      <c r="E52" s="100" t="s">
        <v>299</v>
      </c>
      <c r="F52" s="87" t="s">
        <v>316</v>
      </c>
      <c r="G52" s="100" t="s">
        <v>301</v>
      </c>
      <c r="H52" s="87" t="s">
        <v>358</v>
      </c>
      <c r="I52" s="87" t="s">
        <v>148</v>
      </c>
      <c r="J52" s="87"/>
      <c r="K52" s="97">
        <v>3.4000000000000004</v>
      </c>
      <c r="L52" s="100" t="s">
        <v>150</v>
      </c>
      <c r="M52" s="101">
        <v>6.5000000000000002E-2</v>
      </c>
      <c r="N52" s="101">
        <v>1.04E-2</v>
      </c>
      <c r="O52" s="97">
        <v>893611</v>
      </c>
      <c r="P52" s="99">
        <v>132.30000000000001</v>
      </c>
      <c r="Q52" s="97">
        <v>1198.2474299999999</v>
      </c>
      <c r="R52" s="98">
        <v>5.6737206349206351E-4</v>
      </c>
      <c r="S52" s="98">
        <v>1.129891360650901E-2</v>
      </c>
      <c r="T52" s="98">
        <f>Q52/'סכום נכסי הקרן'!$C$42</f>
        <v>1.7863221196032348E-3</v>
      </c>
    </row>
    <row r="53" spans="2:20">
      <c r="B53" s="90" t="s">
        <v>395</v>
      </c>
      <c r="C53" s="87" t="s">
        <v>396</v>
      </c>
      <c r="D53" s="100" t="s">
        <v>139</v>
      </c>
      <c r="E53" s="100" t="s">
        <v>299</v>
      </c>
      <c r="F53" s="87" t="s">
        <v>397</v>
      </c>
      <c r="G53" s="100" t="s">
        <v>378</v>
      </c>
      <c r="H53" s="87" t="s">
        <v>358</v>
      </c>
      <c r="I53" s="87" t="s">
        <v>146</v>
      </c>
      <c r="J53" s="87"/>
      <c r="K53" s="97">
        <v>1.3900000000000001</v>
      </c>
      <c r="L53" s="100" t="s">
        <v>150</v>
      </c>
      <c r="M53" s="101">
        <v>4.4000000000000004E-2</v>
      </c>
      <c r="N53" s="101">
        <v>0.01</v>
      </c>
      <c r="O53" s="97">
        <v>2143.3200000000002</v>
      </c>
      <c r="P53" s="99">
        <v>113.62</v>
      </c>
      <c r="Q53" s="97">
        <v>2.4352400000000003</v>
      </c>
      <c r="R53" s="98">
        <v>1.7887105186605384E-5</v>
      </c>
      <c r="S53" s="98">
        <v>2.2963175786752999E-5</v>
      </c>
      <c r="T53" s="98">
        <f>Q53/'סכום נכסי הקרן'!$C$42</f>
        <v>3.6304046807282383E-6</v>
      </c>
    </row>
    <row r="54" spans="2:20">
      <c r="B54" s="90" t="s">
        <v>398</v>
      </c>
      <c r="C54" s="87" t="s">
        <v>399</v>
      </c>
      <c r="D54" s="100" t="s">
        <v>139</v>
      </c>
      <c r="E54" s="100" t="s">
        <v>299</v>
      </c>
      <c r="F54" s="87" t="s">
        <v>400</v>
      </c>
      <c r="G54" s="100" t="s">
        <v>401</v>
      </c>
      <c r="H54" s="87" t="s">
        <v>358</v>
      </c>
      <c r="I54" s="87" t="s">
        <v>146</v>
      </c>
      <c r="J54" s="87"/>
      <c r="K54" s="97">
        <v>0.83</v>
      </c>
      <c r="L54" s="100" t="s">
        <v>150</v>
      </c>
      <c r="M54" s="101">
        <v>4.0999999999999995E-2</v>
      </c>
      <c r="N54" s="101">
        <v>1.21E-2</v>
      </c>
      <c r="O54" s="97">
        <v>90693.2</v>
      </c>
      <c r="P54" s="99">
        <v>123.57</v>
      </c>
      <c r="Q54" s="97">
        <v>112.06958</v>
      </c>
      <c r="R54" s="98">
        <v>3.0489132681882212E-4</v>
      </c>
      <c r="S54" s="98">
        <v>1.0567637957193451E-3</v>
      </c>
      <c r="T54" s="98">
        <f>Q54/'סכום נכסי הקרן'!$C$42</f>
        <v>1.6707097772673235E-4</v>
      </c>
    </row>
    <row r="55" spans="2:20">
      <c r="B55" s="90" t="s">
        <v>402</v>
      </c>
      <c r="C55" s="87" t="s">
        <v>403</v>
      </c>
      <c r="D55" s="100" t="s">
        <v>139</v>
      </c>
      <c r="E55" s="100" t="s">
        <v>299</v>
      </c>
      <c r="F55" s="87" t="s">
        <v>404</v>
      </c>
      <c r="G55" s="100" t="s">
        <v>405</v>
      </c>
      <c r="H55" s="87" t="s">
        <v>406</v>
      </c>
      <c r="I55" s="87" t="s">
        <v>148</v>
      </c>
      <c r="J55" s="87"/>
      <c r="K55" s="97">
        <v>8.89</v>
      </c>
      <c r="L55" s="100" t="s">
        <v>150</v>
      </c>
      <c r="M55" s="101">
        <v>5.1500000000000004E-2</v>
      </c>
      <c r="N55" s="101">
        <v>4.5400000000000003E-2</v>
      </c>
      <c r="O55" s="97">
        <v>1585009</v>
      </c>
      <c r="P55" s="99">
        <v>128.65</v>
      </c>
      <c r="Q55" s="97">
        <v>2039.1139900000001</v>
      </c>
      <c r="R55" s="98">
        <v>4.463529091061672E-4</v>
      </c>
      <c r="S55" s="98">
        <v>1.9227892528702425E-2</v>
      </c>
      <c r="T55" s="98">
        <f>Q55/'סכום נכסי הקרן'!$C$42</f>
        <v>3.0398683389868896E-3</v>
      </c>
    </row>
    <row r="56" spans="2:20">
      <c r="B56" s="90" t="s">
        <v>407</v>
      </c>
      <c r="C56" s="87" t="s">
        <v>408</v>
      </c>
      <c r="D56" s="100" t="s">
        <v>139</v>
      </c>
      <c r="E56" s="100" t="s">
        <v>299</v>
      </c>
      <c r="F56" s="87" t="s">
        <v>409</v>
      </c>
      <c r="G56" s="100" t="s">
        <v>344</v>
      </c>
      <c r="H56" s="87" t="s">
        <v>406</v>
      </c>
      <c r="I56" s="87" t="s">
        <v>148</v>
      </c>
      <c r="J56" s="87"/>
      <c r="K56" s="97">
        <v>1.72</v>
      </c>
      <c r="L56" s="100" t="s">
        <v>150</v>
      </c>
      <c r="M56" s="101">
        <v>4.9500000000000002E-2</v>
      </c>
      <c r="N56" s="101">
        <v>1.0800000000000001E-2</v>
      </c>
      <c r="O56" s="97">
        <v>45965.5</v>
      </c>
      <c r="P56" s="99">
        <v>127.2</v>
      </c>
      <c r="Q56" s="97">
        <v>58.468110000000003</v>
      </c>
      <c r="R56" s="98">
        <v>1.18788294530053E-4</v>
      </c>
      <c r="S56" s="98">
        <v>5.5132696894318869E-4</v>
      </c>
      <c r="T56" s="98">
        <f>Q56/'סכום נכסי הקרן'!$C$42</f>
        <v>8.7163031248391738E-5</v>
      </c>
    </row>
    <row r="57" spans="2:20">
      <c r="B57" s="90" t="s">
        <v>410</v>
      </c>
      <c r="C57" s="87" t="s">
        <v>411</v>
      </c>
      <c r="D57" s="100" t="s">
        <v>139</v>
      </c>
      <c r="E57" s="100" t="s">
        <v>299</v>
      </c>
      <c r="F57" s="87" t="s">
        <v>409</v>
      </c>
      <c r="G57" s="100" t="s">
        <v>344</v>
      </c>
      <c r="H57" s="87" t="s">
        <v>406</v>
      </c>
      <c r="I57" s="87" t="s">
        <v>148</v>
      </c>
      <c r="J57" s="87"/>
      <c r="K57" s="97">
        <v>4.2000000000000011</v>
      </c>
      <c r="L57" s="100" t="s">
        <v>150</v>
      </c>
      <c r="M57" s="101">
        <v>4.8000000000000001E-2</v>
      </c>
      <c r="N57" s="101">
        <v>1.3300000000000001E-2</v>
      </c>
      <c r="O57" s="97">
        <v>656010</v>
      </c>
      <c r="P57" s="99">
        <v>117.63</v>
      </c>
      <c r="Q57" s="97">
        <v>771.66455000000008</v>
      </c>
      <c r="R57" s="98">
        <v>5.6574728385074848E-4</v>
      </c>
      <c r="S57" s="98">
        <v>7.2764362896698678E-3</v>
      </c>
      <c r="T57" s="98">
        <f>Q57/'סכום נכסי הקרן'!$C$42</f>
        <v>1.1503813153003605E-3</v>
      </c>
    </row>
    <row r="58" spans="2:20">
      <c r="B58" s="90" t="s">
        <v>412</v>
      </c>
      <c r="C58" s="87" t="s">
        <v>413</v>
      </c>
      <c r="D58" s="100" t="s">
        <v>139</v>
      </c>
      <c r="E58" s="100" t="s">
        <v>299</v>
      </c>
      <c r="F58" s="87" t="s">
        <v>409</v>
      </c>
      <c r="G58" s="100" t="s">
        <v>344</v>
      </c>
      <c r="H58" s="87" t="s">
        <v>406</v>
      </c>
      <c r="I58" s="87" t="s">
        <v>148</v>
      </c>
      <c r="J58" s="87"/>
      <c r="K58" s="97">
        <v>2.14</v>
      </c>
      <c r="L58" s="100" t="s">
        <v>150</v>
      </c>
      <c r="M58" s="101">
        <v>4.9000000000000002E-2</v>
      </c>
      <c r="N58" s="101">
        <v>1.2500000000000001E-2</v>
      </c>
      <c r="O58" s="97">
        <v>188138.21</v>
      </c>
      <c r="P58" s="99">
        <v>119.88</v>
      </c>
      <c r="Q58" s="97">
        <v>225.54007999999999</v>
      </c>
      <c r="R58" s="98">
        <v>3.7987817182639545E-4</v>
      </c>
      <c r="S58" s="98">
        <v>2.1267376127192118E-3</v>
      </c>
      <c r="T58" s="98">
        <f>Q58/'סכום נכסי הקרן'!$C$42</f>
        <v>3.362304175866942E-4</v>
      </c>
    </row>
    <row r="59" spans="2:20">
      <c r="B59" s="90" t="s">
        <v>414</v>
      </c>
      <c r="C59" s="87" t="s">
        <v>415</v>
      </c>
      <c r="D59" s="100" t="s">
        <v>139</v>
      </c>
      <c r="E59" s="100" t="s">
        <v>299</v>
      </c>
      <c r="F59" s="87" t="s">
        <v>325</v>
      </c>
      <c r="G59" s="100" t="s">
        <v>301</v>
      </c>
      <c r="H59" s="87" t="s">
        <v>406</v>
      </c>
      <c r="I59" s="87" t="s">
        <v>146</v>
      </c>
      <c r="J59" s="87"/>
      <c r="K59" s="97">
        <v>0.52</v>
      </c>
      <c r="L59" s="100" t="s">
        <v>150</v>
      </c>
      <c r="M59" s="101">
        <v>4.2999999999999997E-2</v>
      </c>
      <c r="N59" s="101">
        <v>2.8799999999999999E-2</v>
      </c>
      <c r="O59" s="97">
        <v>67591.990000000005</v>
      </c>
      <c r="P59" s="99">
        <v>116.79</v>
      </c>
      <c r="Q59" s="97">
        <v>80.626859999999994</v>
      </c>
      <c r="R59" s="98">
        <v>9.6559792594700527E-4</v>
      </c>
      <c r="S59" s="98">
        <v>7.6027363188594288E-4</v>
      </c>
      <c r="T59" s="98">
        <f>Q59/'סכום נכסי הקרן'!$C$42</f>
        <v>1.2019683067640985E-4</v>
      </c>
    </row>
    <row r="60" spans="2:20">
      <c r="B60" s="90" t="s">
        <v>416</v>
      </c>
      <c r="C60" s="87" t="s">
        <v>417</v>
      </c>
      <c r="D60" s="100" t="s">
        <v>139</v>
      </c>
      <c r="E60" s="100" t="s">
        <v>299</v>
      </c>
      <c r="F60" s="87" t="s">
        <v>418</v>
      </c>
      <c r="G60" s="100" t="s">
        <v>344</v>
      </c>
      <c r="H60" s="87" t="s">
        <v>406</v>
      </c>
      <c r="I60" s="87" t="s">
        <v>148</v>
      </c>
      <c r="J60" s="87"/>
      <c r="K60" s="97">
        <v>2.1899999999999995</v>
      </c>
      <c r="L60" s="100" t="s">
        <v>150</v>
      </c>
      <c r="M60" s="101">
        <v>4.8000000000000001E-2</v>
      </c>
      <c r="N60" s="101">
        <v>1.4499999999999999E-2</v>
      </c>
      <c r="O60" s="97">
        <v>38012.559999999998</v>
      </c>
      <c r="P60" s="99">
        <v>113.24</v>
      </c>
      <c r="Q60" s="97">
        <v>43.045410000000004</v>
      </c>
      <c r="R60" s="98">
        <v>1.662550734779566E-4</v>
      </c>
      <c r="S60" s="98">
        <v>4.0589811133311517E-4</v>
      </c>
      <c r="T60" s="98">
        <f>Q60/'סכום נכסי הקרן'!$C$42</f>
        <v>6.4171193782898656E-5</v>
      </c>
    </row>
    <row r="61" spans="2:20">
      <c r="B61" s="90" t="s">
        <v>419</v>
      </c>
      <c r="C61" s="87" t="s">
        <v>420</v>
      </c>
      <c r="D61" s="100" t="s">
        <v>139</v>
      </c>
      <c r="E61" s="100" t="s">
        <v>299</v>
      </c>
      <c r="F61" s="87" t="s">
        <v>418</v>
      </c>
      <c r="G61" s="100" t="s">
        <v>344</v>
      </c>
      <c r="H61" s="87" t="s">
        <v>406</v>
      </c>
      <c r="I61" s="87" t="s">
        <v>148</v>
      </c>
      <c r="J61" s="87"/>
      <c r="K61" s="97">
        <v>4.9999999999999991</v>
      </c>
      <c r="L61" s="100" t="s">
        <v>150</v>
      </c>
      <c r="M61" s="101">
        <v>3.2899999999999999E-2</v>
      </c>
      <c r="N61" s="101">
        <v>1.7899999999999999E-2</v>
      </c>
      <c r="O61" s="97">
        <v>215375.31999999995</v>
      </c>
      <c r="P61" s="99">
        <v>108.82</v>
      </c>
      <c r="Q61" s="97">
        <v>234.37142</v>
      </c>
      <c r="R61" s="98">
        <v>9.7897872727272699E-4</v>
      </c>
      <c r="S61" s="98">
        <v>2.2100130241170962E-3</v>
      </c>
      <c r="T61" s="98">
        <f>Q61/'סכום נכסי הקרן'!$C$42</f>
        <v>3.4939599390488153E-4</v>
      </c>
    </row>
    <row r="62" spans="2:20">
      <c r="B62" s="90" t="s">
        <v>421</v>
      </c>
      <c r="C62" s="87" t="s">
        <v>422</v>
      </c>
      <c r="D62" s="100" t="s">
        <v>139</v>
      </c>
      <c r="E62" s="100" t="s">
        <v>299</v>
      </c>
      <c r="F62" s="87" t="s">
        <v>423</v>
      </c>
      <c r="G62" s="100" t="s">
        <v>344</v>
      </c>
      <c r="H62" s="87" t="s">
        <v>406</v>
      </c>
      <c r="I62" s="87" t="s">
        <v>148</v>
      </c>
      <c r="J62" s="87"/>
      <c r="K62" s="97">
        <v>0.99</v>
      </c>
      <c r="L62" s="100" t="s">
        <v>150</v>
      </c>
      <c r="M62" s="101">
        <v>4.5499999999999999E-2</v>
      </c>
      <c r="N62" s="101">
        <v>1.2699999999999998E-2</v>
      </c>
      <c r="O62" s="97">
        <v>64089.600000000006</v>
      </c>
      <c r="P62" s="99">
        <v>124.17</v>
      </c>
      <c r="Q62" s="97">
        <v>79.58005</v>
      </c>
      <c r="R62" s="98">
        <v>2.2658992236002887E-4</v>
      </c>
      <c r="S62" s="98">
        <v>7.5040270251334269E-4</v>
      </c>
      <c r="T62" s="98">
        <f>Q62/'סכום נכסי הקרן'!$C$42</f>
        <v>1.1863626829905357E-4</v>
      </c>
    </row>
    <row r="63" spans="2:20">
      <c r="B63" s="90" t="s">
        <v>424</v>
      </c>
      <c r="C63" s="87" t="s">
        <v>425</v>
      </c>
      <c r="D63" s="100" t="s">
        <v>139</v>
      </c>
      <c r="E63" s="100" t="s">
        <v>299</v>
      </c>
      <c r="F63" s="87" t="s">
        <v>423</v>
      </c>
      <c r="G63" s="100" t="s">
        <v>344</v>
      </c>
      <c r="H63" s="87" t="s">
        <v>406</v>
      </c>
      <c r="I63" s="87" t="s">
        <v>148</v>
      </c>
      <c r="J63" s="87"/>
      <c r="K63" s="97">
        <v>6.1399999999999988</v>
      </c>
      <c r="L63" s="100" t="s">
        <v>150</v>
      </c>
      <c r="M63" s="101">
        <v>4.7500000000000001E-2</v>
      </c>
      <c r="N63" s="101">
        <v>1.9499999999999997E-2</v>
      </c>
      <c r="O63" s="97">
        <v>1245449</v>
      </c>
      <c r="P63" s="99">
        <v>142.18</v>
      </c>
      <c r="Q63" s="97">
        <v>1770.7793700000002</v>
      </c>
      <c r="R63" s="98">
        <v>7.8592248234205029E-4</v>
      </c>
      <c r="S63" s="98">
        <v>1.669762239157772E-2</v>
      </c>
      <c r="T63" s="98">
        <f>Q63/'סכום נכסי הקרן'!$C$42</f>
        <v>2.639840719347991E-3</v>
      </c>
    </row>
    <row r="64" spans="2:20">
      <c r="B64" s="90" t="s">
        <v>426</v>
      </c>
      <c r="C64" s="87" t="s">
        <v>427</v>
      </c>
      <c r="D64" s="100" t="s">
        <v>139</v>
      </c>
      <c r="E64" s="100" t="s">
        <v>299</v>
      </c>
      <c r="F64" s="87" t="s">
        <v>428</v>
      </c>
      <c r="G64" s="100" t="s">
        <v>344</v>
      </c>
      <c r="H64" s="87" t="s">
        <v>406</v>
      </c>
      <c r="I64" s="87" t="s">
        <v>146</v>
      </c>
      <c r="J64" s="87"/>
      <c r="K64" s="97">
        <v>1.4500000000000002</v>
      </c>
      <c r="L64" s="100" t="s">
        <v>150</v>
      </c>
      <c r="M64" s="101">
        <v>4.9500000000000002E-2</v>
      </c>
      <c r="N64" s="101">
        <v>1.5300000000000003E-2</v>
      </c>
      <c r="O64" s="97">
        <v>19503.52</v>
      </c>
      <c r="P64" s="99">
        <v>130.96</v>
      </c>
      <c r="Q64" s="97">
        <v>25.541820000000001</v>
      </c>
      <c r="R64" s="98">
        <v>3.8511365680934621E-5</v>
      </c>
      <c r="S64" s="98">
        <v>2.4084743293211489E-4</v>
      </c>
      <c r="T64" s="98">
        <f>Q64/'סכום נכסי הקרן'!$C$42</f>
        <v>3.8077209179513366E-5</v>
      </c>
    </row>
    <row r="65" spans="2:20">
      <c r="B65" s="90" t="s">
        <v>429</v>
      </c>
      <c r="C65" s="87" t="s">
        <v>430</v>
      </c>
      <c r="D65" s="100" t="s">
        <v>139</v>
      </c>
      <c r="E65" s="100" t="s">
        <v>299</v>
      </c>
      <c r="F65" s="87" t="s">
        <v>428</v>
      </c>
      <c r="G65" s="100" t="s">
        <v>344</v>
      </c>
      <c r="H65" s="87" t="s">
        <v>406</v>
      </c>
      <c r="I65" s="87" t="s">
        <v>146</v>
      </c>
      <c r="J65" s="87"/>
      <c r="K65" s="97">
        <v>2.7299999999999995</v>
      </c>
      <c r="L65" s="100" t="s">
        <v>150</v>
      </c>
      <c r="M65" s="101">
        <v>6.5000000000000002E-2</v>
      </c>
      <c r="N65" s="101">
        <v>1.1399999999999997E-2</v>
      </c>
      <c r="O65" s="97">
        <v>462421.0199999999</v>
      </c>
      <c r="P65" s="99">
        <v>129.38999999999999</v>
      </c>
      <c r="Q65" s="97">
        <v>598.32656000000009</v>
      </c>
      <c r="R65" s="98">
        <v>6.6243537161572534E-4</v>
      </c>
      <c r="S65" s="98">
        <v>5.6419400039270113E-3</v>
      </c>
      <c r="T65" s="98">
        <f>Q65/'סכום נכסי הקרן'!$C$42</f>
        <v>8.9197267785845556E-4</v>
      </c>
    </row>
    <row r="66" spans="2:20">
      <c r="B66" s="90" t="s">
        <v>431</v>
      </c>
      <c r="C66" s="87" t="s">
        <v>432</v>
      </c>
      <c r="D66" s="100" t="s">
        <v>139</v>
      </c>
      <c r="E66" s="100" t="s">
        <v>299</v>
      </c>
      <c r="F66" s="87" t="s">
        <v>428</v>
      </c>
      <c r="G66" s="100" t="s">
        <v>344</v>
      </c>
      <c r="H66" s="87" t="s">
        <v>406</v>
      </c>
      <c r="I66" s="87" t="s">
        <v>146</v>
      </c>
      <c r="J66" s="87"/>
      <c r="K66" s="97">
        <v>3.3299999999999996</v>
      </c>
      <c r="L66" s="100" t="s">
        <v>150</v>
      </c>
      <c r="M66" s="101">
        <v>5.0999999999999997E-2</v>
      </c>
      <c r="N66" s="101">
        <v>1.8499999999999999E-2</v>
      </c>
      <c r="O66" s="97">
        <v>487519</v>
      </c>
      <c r="P66" s="99">
        <v>133.83000000000001</v>
      </c>
      <c r="Q66" s="97">
        <v>652.44661999999994</v>
      </c>
      <c r="R66" s="98">
        <v>2.3562482494754637E-4</v>
      </c>
      <c r="S66" s="98">
        <v>6.1522668921883805E-3</v>
      </c>
      <c r="T66" s="98">
        <f>Q66/'סכום נכסי הקרן'!$C$42</f>
        <v>9.7265372742453215E-4</v>
      </c>
    </row>
    <row r="67" spans="2:20">
      <c r="B67" s="90" t="s">
        <v>433</v>
      </c>
      <c r="C67" s="87" t="s">
        <v>434</v>
      </c>
      <c r="D67" s="100" t="s">
        <v>139</v>
      </c>
      <c r="E67" s="100" t="s">
        <v>299</v>
      </c>
      <c r="F67" s="87" t="s">
        <v>428</v>
      </c>
      <c r="G67" s="100" t="s">
        <v>344</v>
      </c>
      <c r="H67" s="87" t="s">
        <v>406</v>
      </c>
      <c r="I67" s="87" t="s">
        <v>146</v>
      </c>
      <c r="J67" s="87"/>
      <c r="K67" s="97">
        <v>1.68</v>
      </c>
      <c r="L67" s="100" t="s">
        <v>150</v>
      </c>
      <c r="M67" s="101">
        <v>5.2999999999999999E-2</v>
      </c>
      <c r="N67" s="101">
        <v>1.67E-2</v>
      </c>
      <c r="O67" s="97">
        <v>59662.01</v>
      </c>
      <c r="P67" s="99">
        <v>125.3</v>
      </c>
      <c r="Q67" s="97">
        <v>74.756500000000003</v>
      </c>
      <c r="R67" s="98">
        <v>1.2449911349434275E-4</v>
      </c>
      <c r="S67" s="98">
        <v>7.0491887892051722E-4</v>
      </c>
      <c r="T67" s="98">
        <f>Q67/'סכום נכסי הקרן'!$C$42</f>
        <v>1.114454211966215E-4</v>
      </c>
    </row>
    <row r="68" spans="2:20">
      <c r="B68" s="90" t="s">
        <v>435</v>
      </c>
      <c r="C68" s="87" t="s">
        <v>436</v>
      </c>
      <c r="D68" s="100" t="s">
        <v>139</v>
      </c>
      <c r="E68" s="100" t="s">
        <v>299</v>
      </c>
      <c r="F68" s="87" t="s">
        <v>437</v>
      </c>
      <c r="G68" s="100" t="s">
        <v>344</v>
      </c>
      <c r="H68" s="87" t="s">
        <v>406</v>
      </c>
      <c r="I68" s="87" t="s">
        <v>148</v>
      </c>
      <c r="J68" s="87"/>
      <c r="K68" s="97">
        <v>2.77</v>
      </c>
      <c r="L68" s="100" t="s">
        <v>150</v>
      </c>
      <c r="M68" s="101">
        <v>4.9500000000000002E-2</v>
      </c>
      <c r="N68" s="101">
        <v>1.9E-2</v>
      </c>
      <c r="O68" s="97">
        <v>1100176.77</v>
      </c>
      <c r="P68" s="99">
        <v>109.93</v>
      </c>
      <c r="Q68" s="97">
        <v>1209.42427</v>
      </c>
      <c r="R68" s="98">
        <v>3.2086350034997669E-3</v>
      </c>
      <c r="S68" s="98">
        <v>1.1404305987407983E-2</v>
      </c>
      <c r="T68" s="98">
        <f>Q68/'סכום נכסי הקרן'!$C$42</f>
        <v>1.8029843180936303E-3</v>
      </c>
    </row>
    <row r="69" spans="2:20">
      <c r="B69" s="90" t="s">
        <v>438</v>
      </c>
      <c r="C69" s="87" t="s">
        <v>439</v>
      </c>
      <c r="D69" s="100" t="s">
        <v>139</v>
      </c>
      <c r="E69" s="100" t="s">
        <v>299</v>
      </c>
      <c r="F69" s="87" t="s">
        <v>440</v>
      </c>
      <c r="G69" s="100" t="s">
        <v>301</v>
      </c>
      <c r="H69" s="87" t="s">
        <v>406</v>
      </c>
      <c r="I69" s="87" t="s">
        <v>148</v>
      </c>
      <c r="J69" s="87"/>
      <c r="K69" s="97">
        <v>3.9099999999999997</v>
      </c>
      <c r="L69" s="100" t="s">
        <v>150</v>
      </c>
      <c r="M69" s="101">
        <v>3.85E-2</v>
      </c>
      <c r="N69" s="101">
        <v>8.2000000000000007E-3</v>
      </c>
      <c r="O69" s="97">
        <v>115264</v>
      </c>
      <c r="P69" s="99">
        <v>121.55</v>
      </c>
      <c r="Q69" s="97">
        <v>140.10338000000002</v>
      </c>
      <c r="R69" s="98">
        <v>2.7061533151927653E-4</v>
      </c>
      <c r="S69" s="98">
        <v>1.3211094361369944E-3</v>
      </c>
      <c r="T69" s="98">
        <f>Q69/'סכום נכסי הקרן'!$C$42</f>
        <v>2.0886317838810428E-4</v>
      </c>
    </row>
    <row r="70" spans="2:20">
      <c r="B70" s="90" t="s">
        <v>441</v>
      </c>
      <c r="C70" s="87" t="s">
        <v>442</v>
      </c>
      <c r="D70" s="100" t="s">
        <v>139</v>
      </c>
      <c r="E70" s="100" t="s">
        <v>299</v>
      </c>
      <c r="F70" s="87" t="s">
        <v>440</v>
      </c>
      <c r="G70" s="100" t="s">
        <v>301</v>
      </c>
      <c r="H70" s="87" t="s">
        <v>406</v>
      </c>
      <c r="I70" s="87" t="s">
        <v>146</v>
      </c>
      <c r="J70" s="87"/>
      <c r="K70" s="97">
        <v>0.44</v>
      </c>
      <c r="L70" s="100" t="s">
        <v>150</v>
      </c>
      <c r="M70" s="101">
        <v>4.2900000000000001E-2</v>
      </c>
      <c r="N70" s="101">
        <v>2.7200000000000002E-2</v>
      </c>
      <c r="O70" s="97">
        <v>36693</v>
      </c>
      <c r="P70" s="99">
        <v>119.36</v>
      </c>
      <c r="Q70" s="97">
        <v>43.796750000000003</v>
      </c>
      <c r="R70" s="98">
        <v>1.2925794455864565E-4</v>
      </c>
      <c r="S70" s="98">
        <v>4.1298289660915324E-4</v>
      </c>
      <c r="T70" s="98">
        <f>Q70/'סכום נכסי הקרן'!$C$42</f>
        <v>6.5291275685634459E-5</v>
      </c>
    </row>
    <row r="71" spans="2:20">
      <c r="B71" s="90" t="s">
        <v>443</v>
      </c>
      <c r="C71" s="87" t="s">
        <v>444</v>
      </c>
      <c r="D71" s="100" t="s">
        <v>139</v>
      </c>
      <c r="E71" s="100" t="s">
        <v>299</v>
      </c>
      <c r="F71" s="87" t="s">
        <v>440</v>
      </c>
      <c r="G71" s="100" t="s">
        <v>301</v>
      </c>
      <c r="H71" s="87" t="s">
        <v>406</v>
      </c>
      <c r="I71" s="87" t="s">
        <v>146</v>
      </c>
      <c r="J71" s="87"/>
      <c r="K71" s="97">
        <v>2.8899999999999997</v>
      </c>
      <c r="L71" s="100" t="s">
        <v>150</v>
      </c>
      <c r="M71" s="101">
        <v>4.7500000000000001E-2</v>
      </c>
      <c r="N71" s="101">
        <v>8.0000000000000002E-3</v>
      </c>
      <c r="O71" s="97">
        <v>503188.87</v>
      </c>
      <c r="P71" s="99">
        <v>136.1</v>
      </c>
      <c r="Q71" s="97">
        <v>684.84001999999998</v>
      </c>
      <c r="R71" s="98">
        <v>9.9068938109879564E-4</v>
      </c>
      <c r="S71" s="98">
        <v>6.4577215243932576E-3</v>
      </c>
      <c r="T71" s="98">
        <f>Q71/'סכום נכסי הקרן'!$C$42</f>
        <v>1.0209451282658054E-3</v>
      </c>
    </row>
    <row r="72" spans="2:20">
      <c r="B72" s="90" t="s">
        <v>445</v>
      </c>
      <c r="C72" s="87" t="s">
        <v>446</v>
      </c>
      <c r="D72" s="100" t="s">
        <v>139</v>
      </c>
      <c r="E72" s="100" t="s">
        <v>299</v>
      </c>
      <c r="F72" s="87" t="s">
        <v>447</v>
      </c>
      <c r="G72" s="100" t="s">
        <v>301</v>
      </c>
      <c r="H72" s="87" t="s">
        <v>406</v>
      </c>
      <c r="I72" s="87" t="s">
        <v>148</v>
      </c>
      <c r="J72" s="87"/>
      <c r="K72" s="97">
        <v>3.6799999999999993</v>
      </c>
      <c r="L72" s="100" t="s">
        <v>150</v>
      </c>
      <c r="M72" s="101">
        <v>3.5499999999999997E-2</v>
      </c>
      <c r="N72" s="101">
        <v>8.5000000000000006E-3</v>
      </c>
      <c r="O72" s="97">
        <v>198716.34</v>
      </c>
      <c r="P72" s="99">
        <v>118.39</v>
      </c>
      <c r="Q72" s="97">
        <v>235.26027999999999</v>
      </c>
      <c r="R72" s="98">
        <v>3.982980821580088E-4</v>
      </c>
      <c r="S72" s="98">
        <v>2.2183945587624754E-3</v>
      </c>
      <c r="T72" s="98">
        <f>Q72/'סכום נכסי הקרן'!$C$42</f>
        <v>3.5072108773732193E-4</v>
      </c>
    </row>
    <row r="73" spans="2:20">
      <c r="B73" s="90" t="s">
        <v>448</v>
      </c>
      <c r="C73" s="87" t="s">
        <v>449</v>
      </c>
      <c r="D73" s="100" t="s">
        <v>139</v>
      </c>
      <c r="E73" s="100" t="s">
        <v>299</v>
      </c>
      <c r="F73" s="87" t="s">
        <v>447</v>
      </c>
      <c r="G73" s="100" t="s">
        <v>301</v>
      </c>
      <c r="H73" s="87" t="s">
        <v>406</v>
      </c>
      <c r="I73" s="87" t="s">
        <v>148</v>
      </c>
      <c r="J73" s="87"/>
      <c r="K73" s="97">
        <v>2.0899999999999994</v>
      </c>
      <c r="L73" s="100" t="s">
        <v>150</v>
      </c>
      <c r="M73" s="101">
        <v>4.6500000000000007E-2</v>
      </c>
      <c r="N73" s="101">
        <v>9.5999999999999992E-3</v>
      </c>
      <c r="O73" s="97">
        <v>487457.85</v>
      </c>
      <c r="P73" s="99">
        <v>133.19999999999999</v>
      </c>
      <c r="Q73" s="97">
        <v>649.29384000000005</v>
      </c>
      <c r="R73" s="98">
        <v>7.4329934550851416E-4</v>
      </c>
      <c r="S73" s="98">
        <v>6.1225376493388231E-3</v>
      </c>
      <c r="T73" s="98">
        <f>Q73/'סכום נכסי הקרן'!$C$42</f>
        <v>9.6795362917166759E-4</v>
      </c>
    </row>
    <row r="74" spans="2:20">
      <c r="B74" s="90" t="s">
        <v>450</v>
      </c>
      <c r="C74" s="87" t="s">
        <v>451</v>
      </c>
      <c r="D74" s="100" t="s">
        <v>139</v>
      </c>
      <c r="E74" s="100" t="s">
        <v>299</v>
      </c>
      <c r="F74" s="87" t="s">
        <v>447</v>
      </c>
      <c r="G74" s="100" t="s">
        <v>301</v>
      </c>
      <c r="H74" s="87" t="s">
        <v>406</v>
      </c>
      <c r="I74" s="87" t="s">
        <v>148</v>
      </c>
      <c r="J74" s="87"/>
      <c r="K74" s="97">
        <v>6.44</v>
      </c>
      <c r="L74" s="100" t="s">
        <v>150</v>
      </c>
      <c r="M74" s="101">
        <v>1.4999999999999999E-2</v>
      </c>
      <c r="N74" s="101">
        <v>1.14E-2</v>
      </c>
      <c r="O74" s="97">
        <v>652132.05000000005</v>
      </c>
      <c r="P74" s="99">
        <v>102.36</v>
      </c>
      <c r="Q74" s="97">
        <v>667.52235999999994</v>
      </c>
      <c r="R74" s="98">
        <v>1.0026664650997653E-3</v>
      </c>
      <c r="S74" s="98">
        <v>6.2944240790510243E-3</v>
      </c>
      <c r="T74" s="98">
        <f>Q74/'סכום נכסי הקרן'!$C$42</f>
        <v>9.9512832420408661E-4</v>
      </c>
    </row>
    <row r="75" spans="2:20">
      <c r="B75" s="90" t="s">
        <v>452</v>
      </c>
      <c r="C75" s="87" t="s">
        <v>453</v>
      </c>
      <c r="D75" s="100" t="s">
        <v>139</v>
      </c>
      <c r="E75" s="100" t="s">
        <v>299</v>
      </c>
      <c r="F75" s="87" t="s">
        <v>377</v>
      </c>
      <c r="G75" s="100" t="s">
        <v>378</v>
      </c>
      <c r="H75" s="87" t="s">
        <v>406</v>
      </c>
      <c r="I75" s="87" t="s">
        <v>148</v>
      </c>
      <c r="J75" s="87"/>
      <c r="K75" s="97">
        <v>5.93</v>
      </c>
      <c r="L75" s="100" t="s">
        <v>150</v>
      </c>
      <c r="M75" s="101">
        <v>3.85E-2</v>
      </c>
      <c r="N75" s="101">
        <v>1.6299999999999999E-2</v>
      </c>
      <c r="O75" s="97">
        <v>348386</v>
      </c>
      <c r="P75" s="99">
        <v>118.03</v>
      </c>
      <c r="Q75" s="97">
        <v>411.2</v>
      </c>
      <c r="R75" s="98">
        <v>1.4543541539760402E-3</v>
      </c>
      <c r="S75" s="98">
        <v>3.8774239432305775E-3</v>
      </c>
      <c r="T75" s="98">
        <f>Q75/'סכום נכסי הקרן'!$C$42</f>
        <v>6.1300832965763188E-4</v>
      </c>
    </row>
    <row r="76" spans="2:20">
      <c r="B76" s="90" t="s">
        <v>454</v>
      </c>
      <c r="C76" s="87" t="s">
        <v>455</v>
      </c>
      <c r="D76" s="100" t="s">
        <v>139</v>
      </c>
      <c r="E76" s="100" t="s">
        <v>299</v>
      </c>
      <c r="F76" s="87" t="s">
        <v>377</v>
      </c>
      <c r="G76" s="100" t="s">
        <v>378</v>
      </c>
      <c r="H76" s="87" t="s">
        <v>406</v>
      </c>
      <c r="I76" s="87" t="s">
        <v>148</v>
      </c>
      <c r="J76" s="87"/>
      <c r="K76" s="97">
        <v>3.4300000000000006</v>
      </c>
      <c r="L76" s="100" t="s">
        <v>150</v>
      </c>
      <c r="M76" s="101">
        <v>3.9E-2</v>
      </c>
      <c r="N76" s="101">
        <v>1.2600000000000002E-2</v>
      </c>
      <c r="O76" s="97">
        <v>253426</v>
      </c>
      <c r="P76" s="99">
        <v>118.89</v>
      </c>
      <c r="Q76" s="97">
        <v>301.29816999999997</v>
      </c>
      <c r="R76" s="98">
        <v>1.2732895381407558E-3</v>
      </c>
      <c r="S76" s="98">
        <v>2.841101017532969E-3</v>
      </c>
      <c r="T76" s="98">
        <f>Q76/'סכום נכסי הקרן'!$C$42</f>
        <v>4.4916898813375777E-4</v>
      </c>
    </row>
    <row r="77" spans="2:20">
      <c r="B77" s="90" t="s">
        <v>456</v>
      </c>
      <c r="C77" s="87" t="s">
        <v>457</v>
      </c>
      <c r="D77" s="100" t="s">
        <v>139</v>
      </c>
      <c r="E77" s="100" t="s">
        <v>299</v>
      </c>
      <c r="F77" s="87" t="s">
        <v>377</v>
      </c>
      <c r="G77" s="100" t="s">
        <v>378</v>
      </c>
      <c r="H77" s="87" t="s">
        <v>406</v>
      </c>
      <c r="I77" s="87" t="s">
        <v>148</v>
      </c>
      <c r="J77" s="87"/>
      <c r="K77" s="97">
        <v>4.29</v>
      </c>
      <c r="L77" s="100" t="s">
        <v>150</v>
      </c>
      <c r="M77" s="101">
        <v>3.9E-2</v>
      </c>
      <c r="N77" s="101">
        <v>1.3000000000000001E-2</v>
      </c>
      <c r="O77" s="97">
        <v>337059</v>
      </c>
      <c r="P77" s="99">
        <v>121.38</v>
      </c>
      <c r="Q77" s="97">
        <v>409.12219999999996</v>
      </c>
      <c r="R77" s="98">
        <v>8.4469059537756945E-4</v>
      </c>
      <c r="S77" s="98">
        <v>3.8578312596964223E-3</v>
      </c>
      <c r="T77" s="98">
        <f>Q77/'סכום נכסי הקרן'!$C$42</f>
        <v>6.0991078902688611E-4</v>
      </c>
    </row>
    <row r="78" spans="2:20">
      <c r="B78" s="90" t="s">
        <v>458</v>
      </c>
      <c r="C78" s="87" t="s">
        <v>459</v>
      </c>
      <c r="D78" s="100" t="s">
        <v>139</v>
      </c>
      <c r="E78" s="100" t="s">
        <v>299</v>
      </c>
      <c r="F78" s="87" t="s">
        <v>377</v>
      </c>
      <c r="G78" s="100" t="s">
        <v>378</v>
      </c>
      <c r="H78" s="87" t="s">
        <v>406</v>
      </c>
      <c r="I78" s="87" t="s">
        <v>148</v>
      </c>
      <c r="J78" s="87"/>
      <c r="K78" s="97">
        <v>6.719999999999998</v>
      </c>
      <c r="L78" s="100" t="s">
        <v>150</v>
      </c>
      <c r="M78" s="101">
        <v>3.85E-2</v>
      </c>
      <c r="N78" s="101">
        <v>1.6900000000000002E-2</v>
      </c>
      <c r="O78" s="97">
        <v>244815</v>
      </c>
      <c r="P78" s="99">
        <v>119.51</v>
      </c>
      <c r="Q78" s="97">
        <v>292.57841000000002</v>
      </c>
      <c r="R78" s="98">
        <v>9.7926000000000003E-4</v>
      </c>
      <c r="S78" s="98">
        <v>2.7588777534200701E-3</v>
      </c>
      <c r="T78" s="98">
        <f>Q78/'סכום נכסי הקרן'!$C$42</f>
        <v>4.3616975293770863E-4</v>
      </c>
    </row>
    <row r="79" spans="2:20">
      <c r="B79" s="90" t="s">
        <v>460</v>
      </c>
      <c r="C79" s="87" t="s">
        <v>461</v>
      </c>
      <c r="D79" s="100" t="s">
        <v>139</v>
      </c>
      <c r="E79" s="100" t="s">
        <v>299</v>
      </c>
      <c r="F79" s="87" t="s">
        <v>462</v>
      </c>
      <c r="G79" s="100" t="s">
        <v>463</v>
      </c>
      <c r="H79" s="87" t="s">
        <v>406</v>
      </c>
      <c r="I79" s="87" t="s">
        <v>148</v>
      </c>
      <c r="J79" s="87"/>
      <c r="K79" s="97">
        <v>0.78000000000000014</v>
      </c>
      <c r="L79" s="100" t="s">
        <v>150</v>
      </c>
      <c r="M79" s="101">
        <v>1.2800000000000001E-2</v>
      </c>
      <c r="N79" s="101">
        <v>1.1000000000000001E-2</v>
      </c>
      <c r="O79" s="97">
        <v>58752</v>
      </c>
      <c r="P79" s="99">
        <v>100.29</v>
      </c>
      <c r="Q79" s="97">
        <v>59.29909</v>
      </c>
      <c r="R79" s="98">
        <v>7.8335999999999998E-4</v>
      </c>
      <c r="S79" s="98">
        <v>5.5916272222223957E-4</v>
      </c>
      <c r="T79" s="98">
        <f>Q79/'סכום נכסי הקרן'!$C$42</f>
        <v>8.8401838791628355E-5</v>
      </c>
    </row>
    <row r="80" spans="2:20">
      <c r="B80" s="90" t="s">
        <v>464</v>
      </c>
      <c r="C80" s="87" t="s">
        <v>465</v>
      </c>
      <c r="D80" s="100" t="s">
        <v>139</v>
      </c>
      <c r="E80" s="100" t="s">
        <v>299</v>
      </c>
      <c r="F80" s="87" t="s">
        <v>466</v>
      </c>
      <c r="G80" s="100" t="s">
        <v>378</v>
      </c>
      <c r="H80" s="87" t="s">
        <v>406</v>
      </c>
      <c r="I80" s="87" t="s">
        <v>146</v>
      </c>
      <c r="J80" s="87"/>
      <c r="K80" s="97">
        <v>4.47</v>
      </c>
      <c r="L80" s="100" t="s">
        <v>150</v>
      </c>
      <c r="M80" s="101">
        <v>3.7499999999999999E-2</v>
      </c>
      <c r="N80" s="101">
        <v>1.29E-2</v>
      </c>
      <c r="O80" s="97">
        <v>1384495</v>
      </c>
      <c r="P80" s="99">
        <v>119.6</v>
      </c>
      <c r="Q80" s="97">
        <v>1655.8560600000001</v>
      </c>
      <c r="R80" s="98">
        <v>1.7871339457728162E-3</v>
      </c>
      <c r="S80" s="98">
        <v>1.5613949254833288E-2</v>
      </c>
      <c r="T80" s="98">
        <f>Q80/'סכום נכסי הקרן'!$C$42</f>
        <v>2.4685154608318763E-3</v>
      </c>
    </row>
    <row r="81" spans="2:20">
      <c r="B81" s="90" t="s">
        <v>467</v>
      </c>
      <c r="C81" s="87" t="s">
        <v>468</v>
      </c>
      <c r="D81" s="100" t="s">
        <v>139</v>
      </c>
      <c r="E81" s="100" t="s">
        <v>299</v>
      </c>
      <c r="F81" s="87" t="s">
        <v>466</v>
      </c>
      <c r="G81" s="100" t="s">
        <v>378</v>
      </c>
      <c r="H81" s="87" t="s">
        <v>406</v>
      </c>
      <c r="I81" s="87" t="s">
        <v>146</v>
      </c>
      <c r="J81" s="87"/>
      <c r="K81" s="97">
        <v>7.9700000000000006</v>
      </c>
      <c r="L81" s="100" t="s">
        <v>150</v>
      </c>
      <c r="M81" s="101">
        <v>2.4799999999999999E-2</v>
      </c>
      <c r="N81" s="101">
        <v>2.1700000000000004E-2</v>
      </c>
      <c r="O81" s="97">
        <v>351376</v>
      </c>
      <c r="P81" s="99">
        <v>102.25</v>
      </c>
      <c r="Q81" s="97">
        <v>359.28196999999994</v>
      </c>
      <c r="R81" s="98">
        <v>1.367072848094371E-3</v>
      </c>
      <c r="S81" s="98">
        <v>3.3878611693799851E-3</v>
      </c>
      <c r="T81" s="98">
        <f>Q81/'סכום נכסי הקרן'!$C$42</f>
        <v>5.3561002019893817E-4</v>
      </c>
    </row>
    <row r="82" spans="2:20">
      <c r="B82" s="90" t="s">
        <v>469</v>
      </c>
      <c r="C82" s="87" t="s">
        <v>470</v>
      </c>
      <c r="D82" s="100" t="s">
        <v>139</v>
      </c>
      <c r="E82" s="100" t="s">
        <v>299</v>
      </c>
      <c r="F82" s="87" t="s">
        <v>471</v>
      </c>
      <c r="G82" s="100" t="s">
        <v>344</v>
      </c>
      <c r="H82" s="87" t="s">
        <v>406</v>
      </c>
      <c r="I82" s="87" t="s">
        <v>148</v>
      </c>
      <c r="J82" s="87"/>
      <c r="K82" s="97">
        <v>3.3399999999999994</v>
      </c>
      <c r="L82" s="100" t="s">
        <v>150</v>
      </c>
      <c r="M82" s="101">
        <v>5.0999999999999997E-2</v>
      </c>
      <c r="N82" s="101">
        <v>1.1000000000000001E-2</v>
      </c>
      <c r="O82" s="97">
        <v>927866.32</v>
      </c>
      <c r="P82" s="99">
        <v>127.02</v>
      </c>
      <c r="Q82" s="97">
        <v>1178.57583</v>
      </c>
      <c r="R82" s="98">
        <v>8.082393616804435E-4</v>
      </c>
      <c r="S82" s="98">
        <v>1.1113419606407712E-2</v>
      </c>
      <c r="T82" s="98">
        <f>Q82/'סכום נכסי הקרן'!$C$42</f>
        <v>1.7569961111944482E-3</v>
      </c>
    </row>
    <row r="83" spans="2:20">
      <c r="B83" s="90" t="s">
        <v>472</v>
      </c>
      <c r="C83" s="87" t="s">
        <v>473</v>
      </c>
      <c r="D83" s="100" t="s">
        <v>139</v>
      </c>
      <c r="E83" s="100" t="s">
        <v>299</v>
      </c>
      <c r="F83" s="87" t="s">
        <v>471</v>
      </c>
      <c r="G83" s="100" t="s">
        <v>344</v>
      </c>
      <c r="H83" s="87" t="s">
        <v>406</v>
      </c>
      <c r="I83" s="87" t="s">
        <v>148</v>
      </c>
      <c r="J83" s="87"/>
      <c r="K83" s="97">
        <v>3.6300000000000003</v>
      </c>
      <c r="L83" s="100" t="s">
        <v>150</v>
      </c>
      <c r="M83" s="101">
        <v>3.4000000000000002E-2</v>
      </c>
      <c r="N83" s="101">
        <v>1.2000000000000002E-2</v>
      </c>
      <c r="O83" s="97">
        <v>213440</v>
      </c>
      <c r="P83" s="99">
        <v>111.19</v>
      </c>
      <c r="Q83" s="97">
        <v>237.32392999999999</v>
      </c>
      <c r="R83" s="98">
        <v>6.1748221228705765E-4</v>
      </c>
      <c r="S83" s="98">
        <v>2.2378538144055874E-3</v>
      </c>
      <c r="T83" s="98">
        <f>Q83/'סכום נכסי הקרן'!$C$42</f>
        <v>3.5379753384505046E-4</v>
      </c>
    </row>
    <row r="84" spans="2:20">
      <c r="B84" s="90" t="s">
        <v>474</v>
      </c>
      <c r="C84" s="87" t="s">
        <v>475</v>
      </c>
      <c r="D84" s="100" t="s">
        <v>139</v>
      </c>
      <c r="E84" s="100" t="s">
        <v>299</v>
      </c>
      <c r="F84" s="87" t="s">
        <v>471</v>
      </c>
      <c r="G84" s="100" t="s">
        <v>344</v>
      </c>
      <c r="H84" s="87" t="s">
        <v>406</v>
      </c>
      <c r="I84" s="87" t="s">
        <v>148</v>
      </c>
      <c r="J84" s="87"/>
      <c r="K84" s="97">
        <v>4.68</v>
      </c>
      <c r="L84" s="100" t="s">
        <v>150</v>
      </c>
      <c r="M84" s="101">
        <v>2.5499999999999998E-2</v>
      </c>
      <c r="N84" s="101">
        <v>1.3999999999999999E-2</v>
      </c>
      <c r="O84" s="97">
        <v>308497.44</v>
      </c>
      <c r="P84" s="99">
        <v>106.44</v>
      </c>
      <c r="Q84" s="97">
        <v>328.36469</v>
      </c>
      <c r="R84" s="98">
        <v>3.3680230871917818E-4</v>
      </c>
      <c r="S84" s="98">
        <v>3.0963256593324081E-3</v>
      </c>
      <c r="T84" s="98">
        <f>Q84/'סכום נכסי הקרן'!$C$42</f>
        <v>4.895191880725829E-4</v>
      </c>
    </row>
    <row r="85" spans="2:20">
      <c r="B85" s="90" t="s">
        <v>476</v>
      </c>
      <c r="C85" s="87" t="s">
        <v>477</v>
      </c>
      <c r="D85" s="100" t="s">
        <v>139</v>
      </c>
      <c r="E85" s="100" t="s">
        <v>299</v>
      </c>
      <c r="F85" s="87" t="s">
        <v>471</v>
      </c>
      <c r="G85" s="100" t="s">
        <v>344</v>
      </c>
      <c r="H85" s="87" t="s">
        <v>406</v>
      </c>
      <c r="I85" s="87" t="s">
        <v>148</v>
      </c>
      <c r="J85" s="87"/>
      <c r="K85" s="97">
        <v>0.91</v>
      </c>
      <c r="L85" s="100" t="s">
        <v>150</v>
      </c>
      <c r="M85" s="101">
        <v>4.7E-2</v>
      </c>
      <c r="N85" s="101">
        <v>1.0500000000000001E-2</v>
      </c>
      <c r="O85" s="97">
        <v>100000</v>
      </c>
      <c r="P85" s="99">
        <v>120.11</v>
      </c>
      <c r="Q85" s="97">
        <v>120.11000999999999</v>
      </c>
      <c r="R85" s="98">
        <v>6.9941874944710945E-4</v>
      </c>
      <c r="S85" s="98">
        <v>1.1325812952229185E-3</v>
      </c>
      <c r="T85" s="98">
        <f>Q85/'סכום נכסי הקרן'!$C$42</f>
        <v>1.790574820166864E-4</v>
      </c>
    </row>
    <row r="86" spans="2:20">
      <c r="B86" s="90" t="s">
        <v>478</v>
      </c>
      <c r="C86" s="87" t="s">
        <v>479</v>
      </c>
      <c r="D86" s="100" t="s">
        <v>139</v>
      </c>
      <c r="E86" s="100" t="s">
        <v>299</v>
      </c>
      <c r="F86" s="87" t="s">
        <v>471</v>
      </c>
      <c r="G86" s="100" t="s">
        <v>344</v>
      </c>
      <c r="H86" s="87" t="s">
        <v>406</v>
      </c>
      <c r="I86" s="87" t="s">
        <v>148</v>
      </c>
      <c r="J86" s="87"/>
      <c r="K86" s="97">
        <v>3.7599999999999993</v>
      </c>
      <c r="L86" s="100" t="s">
        <v>150</v>
      </c>
      <c r="M86" s="101">
        <v>4.9000000000000002E-2</v>
      </c>
      <c r="N86" s="101">
        <v>1.5299999999999998E-2</v>
      </c>
      <c r="O86" s="97">
        <v>459010.87</v>
      </c>
      <c r="P86" s="99">
        <v>115.32</v>
      </c>
      <c r="Q86" s="97">
        <v>540.81945000000007</v>
      </c>
      <c r="R86" s="98">
        <v>4.9302009103813921E-4</v>
      </c>
      <c r="S86" s="98">
        <v>5.0996748161351961E-3</v>
      </c>
      <c r="T86" s="98">
        <f>Q86/'סכום נכסי הקרן'!$C$42</f>
        <v>8.0624228524041634E-4</v>
      </c>
    </row>
    <row r="87" spans="2:20">
      <c r="B87" s="90" t="s">
        <v>480</v>
      </c>
      <c r="C87" s="87" t="s">
        <v>481</v>
      </c>
      <c r="D87" s="100" t="s">
        <v>139</v>
      </c>
      <c r="E87" s="100" t="s">
        <v>299</v>
      </c>
      <c r="F87" s="87" t="s">
        <v>471</v>
      </c>
      <c r="G87" s="100" t="s">
        <v>344</v>
      </c>
      <c r="H87" s="87" t="s">
        <v>406</v>
      </c>
      <c r="I87" s="87" t="s">
        <v>148</v>
      </c>
      <c r="J87" s="87"/>
      <c r="K87" s="97">
        <v>0.9</v>
      </c>
      <c r="L87" s="100" t="s">
        <v>150</v>
      </c>
      <c r="M87" s="101">
        <v>5.5E-2</v>
      </c>
      <c r="N87" s="101">
        <v>1.1599999999999999E-2</v>
      </c>
      <c r="O87" s="97">
        <v>4225.6000000000004</v>
      </c>
      <c r="P87" s="99">
        <v>126.31</v>
      </c>
      <c r="Q87" s="97">
        <v>5.3373500000000007</v>
      </c>
      <c r="R87" s="98">
        <v>7.0615775714028846E-5</v>
      </c>
      <c r="S87" s="98">
        <v>5.0328717615276572E-5</v>
      </c>
      <c r="T87" s="98">
        <f>Q87/'סכום נכסי הקרן'!$C$42</f>
        <v>7.9568093587017558E-6</v>
      </c>
    </row>
    <row r="88" spans="2:20">
      <c r="B88" s="90" t="s">
        <v>482</v>
      </c>
      <c r="C88" s="87" t="s">
        <v>483</v>
      </c>
      <c r="D88" s="100" t="s">
        <v>139</v>
      </c>
      <c r="E88" s="100" t="s">
        <v>299</v>
      </c>
      <c r="F88" s="87" t="s">
        <v>471</v>
      </c>
      <c r="G88" s="100" t="s">
        <v>344</v>
      </c>
      <c r="H88" s="87" t="s">
        <v>406</v>
      </c>
      <c r="I88" s="87" t="s">
        <v>148</v>
      </c>
      <c r="J88" s="87"/>
      <c r="K88" s="97">
        <v>3.1599999999999997</v>
      </c>
      <c r="L88" s="100" t="s">
        <v>150</v>
      </c>
      <c r="M88" s="101">
        <v>5.8499999999999996E-2</v>
      </c>
      <c r="N88" s="101">
        <v>1.61E-2</v>
      </c>
      <c r="O88" s="97">
        <v>267639.33</v>
      </c>
      <c r="P88" s="99">
        <v>124.43</v>
      </c>
      <c r="Q88" s="97">
        <v>333.02365000000003</v>
      </c>
      <c r="R88" s="98">
        <v>1.6238443232592003E-4</v>
      </c>
      <c r="S88" s="98">
        <v>3.1402574760993189E-3</v>
      </c>
      <c r="T88" s="98">
        <f>Q88/'סכום נכסי הקרן'!$C$42</f>
        <v>4.964646678574607E-4</v>
      </c>
    </row>
    <row r="89" spans="2:20">
      <c r="B89" s="90" t="s">
        <v>484</v>
      </c>
      <c r="C89" s="87" t="s">
        <v>485</v>
      </c>
      <c r="D89" s="100" t="s">
        <v>139</v>
      </c>
      <c r="E89" s="100" t="s">
        <v>299</v>
      </c>
      <c r="F89" s="87" t="s">
        <v>471</v>
      </c>
      <c r="G89" s="100" t="s">
        <v>344</v>
      </c>
      <c r="H89" s="87" t="s">
        <v>406</v>
      </c>
      <c r="I89" s="87" t="s">
        <v>148</v>
      </c>
      <c r="J89" s="87"/>
      <c r="K89" s="97">
        <v>7.78</v>
      </c>
      <c r="L89" s="100" t="s">
        <v>150</v>
      </c>
      <c r="M89" s="101">
        <v>2.1499999999999998E-2</v>
      </c>
      <c r="N89" s="101">
        <v>2.3799999999999998E-2</v>
      </c>
      <c r="O89" s="97">
        <v>1070000</v>
      </c>
      <c r="P89" s="99">
        <v>100.16</v>
      </c>
      <c r="Q89" s="97">
        <v>1071.712</v>
      </c>
      <c r="R89" s="98">
        <v>1.9647411591238355E-3</v>
      </c>
      <c r="S89" s="98">
        <v>1.0105743601769282E-2</v>
      </c>
      <c r="T89" s="98">
        <f>Q89/'סכום נכסי הקרן'!$C$42</f>
        <v>1.5976857563084629E-3</v>
      </c>
    </row>
    <row r="90" spans="2:20">
      <c r="B90" s="90" t="s">
        <v>486</v>
      </c>
      <c r="C90" s="87" t="s">
        <v>487</v>
      </c>
      <c r="D90" s="100" t="s">
        <v>139</v>
      </c>
      <c r="E90" s="100" t="s">
        <v>299</v>
      </c>
      <c r="F90" s="87" t="s">
        <v>488</v>
      </c>
      <c r="G90" s="100" t="s">
        <v>378</v>
      </c>
      <c r="H90" s="87" t="s">
        <v>406</v>
      </c>
      <c r="I90" s="87" t="s">
        <v>146</v>
      </c>
      <c r="J90" s="87"/>
      <c r="K90" s="97">
        <v>3.12</v>
      </c>
      <c r="L90" s="100" t="s">
        <v>150</v>
      </c>
      <c r="M90" s="101">
        <v>4.0500000000000001E-2</v>
      </c>
      <c r="N90" s="101">
        <v>9.7999999999999997E-3</v>
      </c>
      <c r="O90" s="97">
        <v>153981.84</v>
      </c>
      <c r="P90" s="99">
        <v>132.24</v>
      </c>
      <c r="Q90" s="97">
        <v>203.62558999999999</v>
      </c>
      <c r="R90" s="98">
        <v>7.0574951187540673E-4</v>
      </c>
      <c r="S90" s="98">
        <v>1.9200942074913737E-3</v>
      </c>
      <c r="T90" s="98">
        <f>Q90/'סכום נכסי הקרן'!$C$42</f>
        <v>3.0356075584010158E-4</v>
      </c>
    </row>
    <row r="91" spans="2:20">
      <c r="B91" s="90" t="s">
        <v>489</v>
      </c>
      <c r="C91" s="87" t="s">
        <v>490</v>
      </c>
      <c r="D91" s="100" t="s">
        <v>139</v>
      </c>
      <c r="E91" s="100" t="s">
        <v>299</v>
      </c>
      <c r="F91" s="87" t="s">
        <v>488</v>
      </c>
      <c r="G91" s="100" t="s">
        <v>378</v>
      </c>
      <c r="H91" s="87" t="s">
        <v>406</v>
      </c>
      <c r="I91" s="87" t="s">
        <v>146</v>
      </c>
      <c r="J91" s="87"/>
      <c r="K91" s="97">
        <v>1.7499999999999998</v>
      </c>
      <c r="L91" s="100" t="s">
        <v>150</v>
      </c>
      <c r="M91" s="101">
        <v>4.2800000000000005E-2</v>
      </c>
      <c r="N91" s="101">
        <v>1.0799999999999999E-2</v>
      </c>
      <c r="O91" s="97">
        <v>375000</v>
      </c>
      <c r="P91" s="99">
        <v>127.21</v>
      </c>
      <c r="Q91" s="97">
        <v>477.03751</v>
      </c>
      <c r="R91" s="98">
        <v>1.7475691615874308E-3</v>
      </c>
      <c r="S91" s="98">
        <v>4.498240912191382E-3</v>
      </c>
      <c r="T91" s="98">
        <f>Q91/'סכום נכסי הקרן'!$C$42</f>
        <v>7.1115750775568062E-4</v>
      </c>
    </row>
    <row r="92" spans="2:20">
      <c r="B92" s="90" t="s">
        <v>491</v>
      </c>
      <c r="C92" s="87" t="s">
        <v>492</v>
      </c>
      <c r="D92" s="100" t="s">
        <v>139</v>
      </c>
      <c r="E92" s="100" t="s">
        <v>299</v>
      </c>
      <c r="F92" s="87" t="s">
        <v>440</v>
      </c>
      <c r="G92" s="100" t="s">
        <v>301</v>
      </c>
      <c r="H92" s="87" t="s">
        <v>406</v>
      </c>
      <c r="I92" s="87" t="s">
        <v>146</v>
      </c>
      <c r="J92" s="87"/>
      <c r="K92" s="97">
        <v>1.6</v>
      </c>
      <c r="L92" s="100" t="s">
        <v>150</v>
      </c>
      <c r="M92" s="101">
        <v>5.2499999999999998E-2</v>
      </c>
      <c r="N92" s="101">
        <v>0.01</v>
      </c>
      <c r="O92" s="97">
        <v>296000</v>
      </c>
      <c r="P92" s="99">
        <v>136.35</v>
      </c>
      <c r="Q92" s="97">
        <v>403.59598999999997</v>
      </c>
      <c r="R92" s="98">
        <v>6.1666666666666662E-4</v>
      </c>
      <c r="S92" s="98">
        <v>3.8057216804908774E-3</v>
      </c>
      <c r="T92" s="98">
        <f>Q92/'סכום נכסי הקרן'!$C$42</f>
        <v>6.0167243114401332E-4</v>
      </c>
    </row>
    <row r="93" spans="2:20">
      <c r="B93" s="90" t="s">
        <v>493</v>
      </c>
      <c r="C93" s="87" t="s">
        <v>494</v>
      </c>
      <c r="D93" s="100" t="s">
        <v>139</v>
      </c>
      <c r="E93" s="100" t="s">
        <v>299</v>
      </c>
      <c r="F93" s="87" t="s">
        <v>440</v>
      </c>
      <c r="G93" s="100" t="s">
        <v>301</v>
      </c>
      <c r="H93" s="87" t="s">
        <v>406</v>
      </c>
      <c r="I93" s="87" t="s">
        <v>146</v>
      </c>
      <c r="J93" s="87"/>
      <c r="K93" s="97">
        <v>0.98</v>
      </c>
      <c r="L93" s="100" t="s">
        <v>150</v>
      </c>
      <c r="M93" s="101">
        <v>5.5E-2</v>
      </c>
      <c r="N93" s="101">
        <v>1.5300000000000001E-2</v>
      </c>
      <c r="O93" s="97">
        <v>24907.32</v>
      </c>
      <c r="P93" s="99">
        <v>132.19</v>
      </c>
      <c r="Q93" s="97">
        <v>32.924999999999997</v>
      </c>
      <c r="R93" s="98">
        <v>1.5567074999999999E-4</v>
      </c>
      <c r="S93" s="98">
        <v>3.104673719135865E-4</v>
      </c>
      <c r="T93" s="98">
        <f>Q93/'סכום נכסי הקרן'!$C$42</f>
        <v>4.9083898963953134E-5</v>
      </c>
    </row>
    <row r="94" spans="2:20">
      <c r="B94" s="90" t="s">
        <v>495</v>
      </c>
      <c r="C94" s="87" t="s">
        <v>496</v>
      </c>
      <c r="D94" s="100" t="s">
        <v>139</v>
      </c>
      <c r="E94" s="100" t="s">
        <v>299</v>
      </c>
      <c r="F94" s="87" t="s">
        <v>397</v>
      </c>
      <c r="G94" s="100" t="s">
        <v>378</v>
      </c>
      <c r="H94" s="87" t="s">
        <v>406</v>
      </c>
      <c r="I94" s="87" t="s">
        <v>146</v>
      </c>
      <c r="J94" s="87"/>
      <c r="K94" s="97">
        <v>2.8800000000000003</v>
      </c>
      <c r="L94" s="100" t="s">
        <v>150</v>
      </c>
      <c r="M94" s="101">
        <v>3.6000000000000004E-2</v>
      </c>
      <c r="N94" s="101">
        <v>9.7000000000000003E-3</v>
      </c>
      <c r="O94" s="97">
        <v>776406</v>
      </c>
      <c r="P94" s="99">
        <v>113.85</v>
      </c>
      <c r="Q94" s="97">
        <v>883.93822999999998</v>
      </c>
      <c r="R94" s="98">
        <v>1.8766823297366284E-3</v>
      </c>
      <c r="S94" s="98">
        <v>8.3351246530614237E-3</v>
      </c>
      <c r="T94" s="98">
        <f>Q94/'סכום נכסי הקרן'!$C$42</f>
        <v>1.3177565610234037E-3</v>
      </c>
    </row>
    <row r="95" spans="2:20">
      <c r="B95" s="90" t="s">
        <v>497</v>
      </c>
      <c r="C95" s="87" t="s">
        <v>498</v>
      </c>
      <c r="D95" s="100" t="s">
        <v>139</v>
      </c>
      <c r="E95" s="100" t="s">
        <v>299</v>
      </c>
      <c r="F95" s="87" t="s">
        <v>499</v>
      </c>
      <c r="G95" s="100" t="s">
        <v>344</v>
      </c>
      <c r="H95" s="87" t="s">
        <v>406</v>
      </c>
      <c r="I95" s="87" t="s">
        <v>148</v>
      </c>
      <c r="J95" s="87"/>
      <c r="K95" s="97">
        <v>8.81</v>
      </c>
      <c r="L95" s="100" t="s">
        <v>150</v>
      </c>
      <c r="M95" s="101">
        <v>3.5000000000000003E-2</v>
      </c>
      <c r="N95" s="101">
        <v>2.1899999999999999E-2</v>
      </c>
      <c r="O95" s="97">
        <v>28509</v>
      </c>
      <c r="P95" s="99">
        <v>112.86</v>
      </c>
      <c r="Q95" s="97">
        <v>32.175260000000002</v>
      </c>
      <c r="R95" s="98">
        <v>1.5213157094297135E-4</v>
      </c>
      <c r="S95" s="98">
        <v>3.0339767389024581E-4</v>
      </c>
      <c r="T95" s="98">
        <f>Q95/'סכום נכסי הקרן'!$C$42</f>
        <v>4.7966202307636228E-5</v>
      </c>
    </row>
    <row r="96" spans="2:20">
      <c r="B96" s="90" t="s">
        <v>500</v>
      </c>
      <c r="C96" s="87" t="s">
        <v>501</v>
      </c>
      <c r="D96" s="100" t="s">
        <v>139</v>
      </c>
      <c r="E96" s="100" t="s">
        <v>299</v>
      </c>
      <c r="F96" s="87" t="s">
        <v>499</v>
      </c>
      <c r="G96" s="100" t="s">
        <v>344</v>
      </c>
      <c r="H96" s="87" t="s">
        <v>406</v>
      </c>
      <c r="I96" s="87" t="s">
        <v>148</v>
      </c>
      <c r="J96" s="87"/>
      <c r="K96" s="97">
        <v>0.82</v>
      </c>
      <c r="L96" s="100" t="s">
        <v>150</v>
      </c>
      <c r="M96" s="101">
        <v>4.7E-2</v>
      </c>
      <c r="N96" s="101">
        <v>9.300000000000001E-3</v>
      </c>
      <c r="O96" s="97">
        <v>4259.5</v>
      </c>
      <c r="P96" s="99">
        <v>124.08</v>
      </c>
      <c r="Q96" s="97">
        <v>5.2851999999999997</v>
      </c>
      <c r="R96" s="98">
        <v>1.1541512540485388E-4</v>
      </c>
      <c r="S96" s="98">
        <v>4.983696747267084E-5</v>
      </c>
      <c r="T96" s="98">
        <f>Q96/'סכום נכסי הקרן'!$C$42</f>
        <v>7.8790652332356904E-6</v>
      </c>
    </row>
    <row r="97" spans="2:20">
      <c r="B97" s="90" t="s">
        <v>502</v>
      </c>
      <c r="C97" s="87" t="s">
        <v>503</v>
      </c>
      <c r="D97" s="100" t="s">
        <v>139</v>
      </c>
      <c r="E97" s="100" t="s">
        <v>299</v>
      </c>
      <c r="F97" s="87" t="s">
        <v>499</v>
      </c>
      <c r="G97" s="100" t="s">
        <v>344</v>
      </c>
      <c r="H97" s="87" t="s">
        <v>406</v>
      </c>
      <c r="I97" s="87" t="s">
        <v>148</v>
      </c>
      <c r="J97" s="87"/>
      <c r="K97" s="97">
        <v>2.68</v>
      </c>
      <c r="L97" s="100" t="s">
        <v>150</v>
      </c>
      <c r="M97" s="101">
        <v>3.9E-2</v>
      </c>
      <c r="N97" s="101">
        <v>1.09E-2</v>
      </c>
      <c r="O97" s="97">
        <v>110942.57</v>
      </c>
      <c r="P97" s="99">
        <v>114.95</v>
      </c>
      <c r="Q97" s="97">
        <v>127.52849999999999</v>
      </c>
      <c r="R97" s="98">
        <v>2.569397853860918E-4</v>
      </c>
      <c r="S97" s="98">
        <v>1.2025341910123558E-3</v>
      </c>
      <c r="T97" s="98">
        <f>Q97/'סכום נכסי הקרן'!$C$42</f>
        <v>1.9011681120803333E-4</v>
      </c>
    </row>
    <row r="98" spans="2:20">
      <c r="B98" s="90" t="s">
        <v>504</v>
      </c>
      <c r="C98" s="87" t="s">
        <v>505</v>
      </c>
      <c r="D98" s="100" t="s">
        <v>139</v>
      </c>
      <c r="E98" s="100" t="s">
        <v>299</v>
      </c>
      <c r="F98" s="87" t="s">
        <v>499</v>
      </c>
      <c r="G98" s="100" t="s">
        <v>344</v>
      </c>
      <c r="H98" s="87" t="s">
        <v>406</v>
      </c>
      <c r="I98" s="87" t="s">
        <v>148</v>
      </c>
      <c r="J98" s="87"/>
      <c r="K98" s="97">
        <v>5.5200000000000005</v>
      </c>
      <c r="L98" s="100" t="s">
        <v>150</v>
      </c>
      <c r="M98" s="101">
        <v>0.04</v>
      </c>
      <c r="N98" s="101">
        <v>1.5700000000000002E-2</v>
      </c>
      <c r="O98" s="97">
        <v>465568.26</v>
      </c>
      <c r="P98" s="99">
        <v>112.92</v>
      </c>
      <c r="Q98" s="97">
        <v>525.7196899999999</v>
      </c>
      <c r="R98" s="98">
        <v>8.3784708634073043E-4</v>
      </c>
      <c r="S98" s="98">
        <v>4.9572911318914309E-3</v>
      </c>
      <c r="T98" s="98">
        <f>Q98/'סכום נכסי הקרן'!$C$42</f>
        <v>7.8373187994899797E-4</v>
      </c>
    </row>
    <row r="99" spans="2:20">
      <c r="B99" s="90" t="s">
        <v>506</v>
      </c>
      <c r="C99" s="87" t="s">
        <v>507</v>
      </c>
      <c r="D99" s="100" t="s">
        <v>139</v>
      </c>
      <c r="E99" s="100" t="s">
        <v>299</v>
      </c>
      <c r="F99" s="87" t="s">
        <v>499</v>
      </c>
      <c r="G99" s="100" t="s">
        <v>344</v>
      </c>
      <c r="H99" s="87" t="s">
        <v>406</v>
      </c>
      <c r="I99" s="87" t="s">
        <v>148</v>
      </c>
      <c r="J99" s="87"/>
      <c r="K99" s="97">
        <v>7.4199999999999982</v>
      </c>
      <c r="L99" s="100" t="s">
        <v>150</v>
      </c>
      <c r="M99" s="101">
        <v>0.04</v>
      </c>
      <c r="N99" s="101">
        <v>1.9299999999999998E-2</v>
      </c>
      <c r="O99" s="97">
        <v>189520</v>
      </c>
      <c r="P99" s="99">
        <v>115.85</v>
      </c>
      <c r="Q99" s="97">
        <v>219.55892</v>
      </c>
      <c r="R99" s="98">
        <v>1.431191640729213E-3</v>
      </c>
      <c r="S99" s="98">
        <v>2.0703380675044917E-3</v>
      </c>
      <c r="T99" s="98">
        <f>Q99/'סכום נכסי הקרן'!$C$42</f>
        <v>3.2731382979239693E-4</v>
      </c>
    </row>
    <row r="100" spans="2:20">
      <c r="B100" s="90" t="s">
        <v>508</v>
      </c>
      <c r="C100" s="87" t="s">
        <v>509</v>
      </c>
      <c r="D100" s="100" t="s">
        <v>139</v>
      </c>
      <c r="E100" s="100" t="s">
        <v>299</v>
      </c>
      <c r="F100" s="87" t="s">
        <v>316</v>
      </c>
      <c r="G100" s="100" t="s">
        <v>301</v>
      </c>
      <c r="H100" s="87" t="s">
        <v>510</v>
      </c>
      <c r="I100" s="87" t="s">
        <v>148</v>
      </c>
      <c r="J100" s="87"/>
      <c r="K100" s="97">
        <v>0.24000000000000005</v>
      </c>
      <c r="L100" s="100" t="s">
        <v>150</v>
      </c>
      <c r="M100" s="101">
        <v>6.5000000000000002E-2</v>
      </c>
      <c r="N100" s="101">
        <v>3.620000000000001E-2</v>
      </c>
      <c r="O100" s="97">
        <v>162932</v>
      </c>
      <c r="P100" s="99">
        <v>129.59</v>
      </c>
      <c r="Q100" s="97">
        <v>211.14356999999995</v>
      </c>
      <c r="R100" s="98">
        <v>2.4102366863905326E-4</v>
      </c>
      <c r="S100" s="98">
        <v>1.9909852475126005E-3</v>
      </c>
      <c r="T100" s="98">
        <f>Q100/'סכום נכסי הקרן'!$C$42</f>
        <v>3.1476840263533376E-4</v>
      </c>
    </row>
    <row r="101" spans="2:20">
      <c r="B101" s="90" t="s">
        <v>511</v>
      </c>
      <c r="C101" s="87" t="s">
        <v>512</v>
      </c>
      <c r="D101" s="100" t="s">
        <v>139</v>
      </c>
      <c r="E101" s="100" t="s">
        <v>299</v>
      </c>
      <c r="F101" s="87" t="s">
        <v>513</v>
      </c>
      <c r="G101" s="100" t="s">
        <v>301</v>
      </c>
      <c r="H101" s="87" t="s">
        <v>510</v>
      </c>
      <c r="I101" s="87" t="s">
        <v>146</v>
      </c>
      <c r="J101" s="87"/>
      <c r="K101" s="97">
        <v>3.55</v>
      </c>
      <c r="L101" s="100" t="s">
        <v>150</v>
      </c>
      <c r="M101" s="101">
        <v>4.1500000000000002E-2</v>
      </c>
      <c r="N101" s="101">
        <v>8.3999999999999995E-3</v>
      </c>
      <c r="O101" s="97">
        <v>20500</v>
      </c>
      <c r="P101" s="99">
        <v>116.28</v>
      </c>
      <c r="Q101" s="97">
        <v>23.837389999999999</v>
      </c>
      <c r="R101" s="98">
        <v>6.8130078598846778E-5</v>
      </c>
      <c r="S101" s="98">
        <v>2.247754541102265E-4</v>
      </c>
      <c r="T101" s="98">
        <f>Q101/'סכום נכסי הקרן'!$C$42</f>
        <v>3.5536280708408408E-5</v>
      </c>
    </row>
    <row r="102" spans="2:20">
      <c r="B102" s="90" t="s">
        <v>514</v>
      </c>
      <c r="C102" s="87" t="s">
        <v>515</v>
      </c>
      <c r="D102" s="100" t="s">
        <v>139</v>
      </c>
      <c r="E102" s="100" t="s">
        <v>299</v>
      </c>
      <c r="F102" s="87" t="s">
        <v>516</v>
      </c>
      <c r="G102" s="100" t="s">
        <v>344</v>
      </c>
      <c r="H102" s="87" t="s">
        <v>510</v>
      </c>
      <c r="I102" s="87" t="s">
        <v>148</v>
      </c>
      <c r="J102" s="87"/>
      <c r="K102" s="97">
        <v>4.3899999999999997</v>
      </c>
      <c r="L102" s="100" t="s">
        <v>150</v>
      </c>
      <c r="M102" s="101">
        <v>2.8500000000000001E-2</v>
      </c>
      <c r="N102" s="101">
        <v>1.5699999999999995E-2</v>
      </c>
      <c r="O102" s="97">
        <v>240729.35</v>
      </c>
      <c r="P102" s="99">
        <v>106.33</v>
      </c>
      <c r="Q102" s="97">
        <v>255.96751</v>
      </c>
      <c r="R102" s="98">
        <v>4.6308506200727265E-4</v>
      </c>
      <c r="S102" s="98">
        <v>2.4136540660581528E-3</v>
      </c>
      <c r="T102" s="98">
        <f>Q102/'סכום נכסי הקרן'!$C$42</f>
        <v>3.8159099161411283E-4</v>
      </c>
    </row>
    <row r="103" spans="2:20">
      <c r="B103" s="90" t="s">
        <v>517</v>
      </c>
      <c r="C103" s="87" t="s">
        <v>518</v>
      </c>
      <c r="D103" s="100" t="s">
        <v>139</v>
      </c>
      <c r="E103" s="100" t="s">
        <v>299</v>
      </c>
      <c r="F103" s="87" t="s">
        <v>516</v>
      </c>
      <c r="G103" s="100" t="s">
        <v>344</v>
      </c>
      <c r="H103" s="87" t="s">
        <v>510</v>
      </c>
      <c r="I103" s="87" t="s">
        <v>148</v>
      </c>
      <c r="J103" s="87"/>
      <c r="K103" s="97">
        <v>1.47</v>
      </c>
      <c r="L103" s="100" t="s">
        <v>150</v>
      </c>
      <c r="M103" s="101">
        <v>4.8499999999999995E-2</v>
      </c>
      <c r="N103" s="101">
        <v>1.14E-2</v>
      </c>
      <c r="O103" s="97">
        <v>19941</v>
      </c>
      <c r="P103" s="99">
        <v>126.87</v>
      </c>
      <c r="Q103" s="97">
        <v>25.299150000000001</v>
      </c>
      <c r="R103" s="98">
        <v>5.3077215658540403E-5</v>
      </c>
      <c r="S103" s="98">
        <v>2.3855916817456681E-4</v>
      </c>
      <c r="T103" s="98">
        <f>Q103/'סכום נכסי הקרן'!$C$42</f>
        <v>3.7715441836716628E-5</v>
      </c>
    </row>
    <row r="104" spans="2:20">
      <c r="B104" s="90" t="s">
        <v>519</v>
      </c>
      <c r="C104" s="87" t="s">
        <v>520</v>
      </c>
      <c r="D104" s="100" t="s">
        <v>139</v>
      </c>
      <c r="E104" s="100" t="s">
        <v>299</v>
      </c>
      <c r="F104" s="87" t="s">
        <v>516</v>
      </c>
      <c r="G104" s="100" t="s">
        <v>344</v>
      </c>
      <c r="H104" s="87" t="s">
        <v>510</v>
      </c>
      <c r="I104" s="87" t="s">
        <v>148</v>
      </c>
      <c r="J104" s="87"/>
      <c r="K104" s="97">
        <v>2.8200000000000003</v>
      </c>
      <c r="L104" s="100" t="s">
        <v>150</v>
      </c>
      <c r="M104" s="101">
        <v>3.7699999999999997E-2</v>
      </c>
      <c r="N104" s="101">
        <v>1.0500000000000001E-2</v>
      </c>
      <c r="O104" s="97">
        <v>62091.41</v>
      </c>
      <c r="P104" s="99">
        <v>117.52</v>
      </c>
      <c r="Q104" s="97">
        <v>72.969830000000002</v>
      </c>
      <c r="R104" s="98">
        <v>1.5316601404683243E-4</v>
      </c>
      <c r="S104" s="98">
        <v>6.8807141530998275E-4</v>
      </c>
      <c r="T104" s="98">
        <f>Q104/'סכום נכסי הקרן'!$C$42</f>
        <v>1.0878189105958501E-4</v>
      </c>
    </row>
    <row r="105" spans="2:20">
      <c r="B105" s="90" t="s">
        <v>521</v>
      </c>
      <c r="C105" s="87" t="s">
        <v>522</v>
      </c>
      <c r="D105" s="100" t="s">
        <v>139</v>
      </c>
      <c r="E105" s="100" t="s">
        <v>299</v>
      </c>
      <c r="F105" s="87" t="s">
        <v>516</v>
      </c>
      <c r="G105" s="100" t="s">
        <v>344</v>
      </c>
      <c r="H105" s="87" t="s">
        <v>510</v>
      </c>
      <c r="I105" s="87" t="s">
        <v>146</v>
      </c>
      <c r="J105" s="87"/>
      <c r="K105" s="97">
        <v>6.2100000000000009</v>
      </c>
      <c r="L105" s="100" t="s">
        <v>150</v>
      </c>
      <c r="M105" s="101">
        <v>2.5000000000000001E-2</v>
      </c>
      <c r="N105" s="101">
        <v>1.9199999999999998E-2</v>
      </c>
      <c r="O105" s="97">
        <v>650000</v>
      </c>
      <c r="P105" s="99">
        <v>103.92</v>
      </c>
      <c r="Q105" s="97">
        <v>675.47997999999995</v>
      </c>
      <c r="R105" s="98">
        <v>3.5903124311971856E-3</v>
      </c>
      <c r="S105" s="98">
        <v>6.3694607189321781E-3</v>
      </c>
      <c r="T105" s="98">
        <f>Q105/'סכום נכסי הקרן'!$C$42</f>
        <v>1.0069913770840723E-3</v>
      </c>
    </row>
    <row r="106" spans="2:20">
      <c r="B106" s="90" t="s">
        <v>523</v>
      </c>
      <c r="C106" s="87" t="s">
        <v>524</v>
      </c>
      <c r="D106" s="100" t="s">
        <v>139</v>
      </c>
      <c r="E106" s="100" t="s">
        <v>299</v>
      </c>
      <c r="F106" s="87" t="s">
        <v>440</v>
      </c>
      <c r="G106" s="100" t="s">
        <v>301</v>
      </c>
      <c r="H106" s="87" t="s">
        <v>510</v>
      </c>
      <c r="I106" s="87" t="s">
        <v>148</v>
      </c>
      <c r="J106" s="87"/>
      <c r="K106" s="97">
        <v>3.21</v>
      </c>
      <c r="L106" s="100" t="s">
        <v>150</v>
      </c>
      <c r="M106" s="101">
        <v>6.4000000000000001E-2</v>
      </c>
      <c r="N106" s="101">
        <v>1.21E-2</v>
      </c>
      <c r="O106" s="97">
        <v>1548299</v>
      </c>
      <c r="P106" s="99">
        <v>133.91999999999999</v>
      </c>
      <c r="Q106" s="97">
        <v>2073.4821499999998</v>
      </c>
      <c r="R106" s="98">
        <v>1.236679804517722E-3</v>
      </c>
      <c r="S106" s="98">
        <v>1.9551968225367741E-2</v>
      </c>
      <c r="T106" s="98">
        <f>Q106/'סכום נכסי הקרן'!$C$42</f>
        <v>3.0911036705895309E-3</v>
      </c>
    </row>
    <row r="107" spans="2:20">
      <c r="B107" s="90" t="s">
        <v>525</v>
      </c>
      <c r="C107" s="87" t="s">
        <v>526</v>
      </c>
      <c r="D107" s="100" t="s">
        <v>139</v>
      </c>
      <c r="E107" s="100" t="s">
        <v>299</v>
      </c>
      <c r="F107" s="87" t="s">
        <v>527</v>
      </c>
      <c r="G107" s="100" t="s">
        <v>301</v>
      </c>
      <c r="H107" s="87" t="s">
        <v>510</v>
      </c>
      <c r="I107" s="87" t="s">
        <v>148</v>
      </c>
      <c r="J107" s="87"/>
      <c r="K107" s="97">
        <v>3.1399999999999997</v>
      </c>
      <c r="L107" s="100" t="s">
        <v>150</v>
      </c>
      <c r="M107" s="101">
        <v>0.02</v>
      </c>
      <c r="N107" s="101">
        <v>9.1999999999999998E-3</v>
      </c>
      <c r="O107" s="97">
        <v>302446</v>
      </c>
      <c r="P107" s="99">
        <v>105.85</v>
      </c>
      <c r="Q107" s="97">
        <v>320.13911999999999</v>
      </c>
      <c r="R107" s="98">
        <v>4.2524538579103436E-4</v>
      </c>
      <c r="S107" s="98">
        <v>3.0187623761010873E-3</v>
      </c>
      <c r="T107" s="98">
        <f>Q107/'סכום נכסי הקרן'!$C$42</f>
        <v>4.7725668095638174E-4</v>
      </c>
    </row>
    <row r="108" spans="2:20">
      <c r="B108" s="90" t="s">
        <v>528</v>
      </c>
      <c r="C108" s="87" t="s">
        <v>529</v>
      </c>
      <c r="D108" s="100" t="s">
        <v>139</v>
      </c>
      <c r="E108" s="100" t="s">
        <v>299</v>
      </c>
      <c r="F108" s="87" t="s">
        <v>530</v>
      </c>
      <c r="G108" s="100" t="s">
        <v>344</v>
      </c>
      <c r="H108" s="87" t="s">
        <v>510</v>
      </c>
      <c r="I108" s="87" t="s">
        <v>146</v>
      </c>
      <c r="J108" s="87"/>
      <c r="K108" s="97">
        <v>7.3200000000000012</v>
      </c>
      <c r="L108" s="100" t="s">
        <v>150</v>
      </c>
      <c r="M108" s="101">
        <v>1.5800000000000002E-2</v>
      </c>
      <c r="N108" s="101">
        <v>1.7600000000000001E-2</v>
      </c>
      <c r="O108" s="97">
        <v>180450</v>
      </c>
      <c r="P108" s="99">
        <v>99.07</v>
      </c>
      <c r="Q108" s="97">
        <v>178.77182999999999</v>
      </c>
      <c r="R108" s="98">
        <v>5.7184053745721892E-4</v>
      </c>
      <c r="S108" s="98">
        <v>1.6857348589911149E-3</v>
      </c>
      <c r="T108" s="98">
        <f>Q108/'סכום נכסי הקרן'!$C$42</f>
        <v>2.6650929206745649E-4</v>
      </c>
    </row>
    <row r="109" spans="2:20">
      <c r="B109" s="90" t="s">
        <v>531</v>
      </c>
      <c r="C109" s="87" t="s">
        <v>532</v>
      </c>
      <c r="D109" s="100" t="s">
        <v>139</v>
      </c>
      <c r="E109" s="100" t="s">
        <v>299</v>
      </c>
      <c r="F109" s="87" t="s">
        <v>305</v>
      </c>
      <c r="G109" s="100" t="s">
        <v>301</v>
      </c>
      <c r="H109" s="87" t="s">
        <v>510</v>
      </c>
      <c r="I109" s="87" t="s">
        <v>148</v>
      </c>
      <c r="J109" s="87"/>
      <c r="K109" s="97">
        <v>4.7600000000000007</v>
      </c>
      <c r="L109" s="100" t="s">
        <v>150</v>
      </c>
      <c r="M109" s="101">
        <v>4.4999999999999998E-2</v>
      </c>
      <c r="N109" s="101">
        <v>1.6099999999999996E-2</v>
      </c>
      <c r="O109" s="97">
        <v>830204</v>
      </c>
      <c r="P109" s="99">
        <v>136.91</v>
      </c>
      <c r="Q109" s="97">
        <v>1147.7938100000001</v>
      </c>
      <c r="R109" s="98">
        <v>4.8778593258729127E-4</v>
      </c>
      <c r="S109" s="98">
        <v>1.0823159534985041E-2</v>
      </c>
      <c r="T109" s="98">
        <f>Q109/'סכום נכסי הקרן'!$C$42</f>
        <v>1.7111069218372309E-3</v>
      </c>
    </row>
    <row r="110" spans="2:20">
      <c r="B110" s="90" t="s">
        <v>533</v>
      </c>
      <c r="C110" s="87" t="s">
        <v>534</v>
      </c>
      <c r="D110" s="100" t="s">
        <v>139</v>
      </c>
      <c r="E110" s="100" t="s">
        <v>299</v>
      </c>
      <c r="F110" s="87" t="s">
        <v>535</v>
      </c>
      <c r="G110" s="100" t="s">
        <v>344</v>
      </c>
      <c r="H110" s="87" t="s">
        <v>510</v>
      </c>
      <c r="I110" s="87" t="s">
        <v>146</v>
      </c>
      <c r="J110" s="87"/>
      <c r="K110" s="97">
        <v>3.53</v>
      </c>
      <c r="L110" s="100" t="s">
        <v>150</v>
      </c>
      <c r="M110" s="101">
        <v>4.9500000000000002E-2</v>
      </c>
      <c r="N110" s="101">
        <v>1.7499999999999998E-2</v>
      </c>
      <c r="O110" s="97">
        <v>214973.1</v>
      </c>
      <c r="P110" s="99">
        <v>113.86</v>
      </c>
      <c r="Q110" s="97">
        <v>244.76838000000001</v>
      </c>
      <c r="R110" s="98">
        <v>2.2074283199409526E-4</v>
      </c>
      <c r="S110" s="98">
        <v>2.3080515008700401E-3</v>
      </c>
      <c r="T110" s="98">
        <f>Q110/'סכום נכסי הקרן'!$C$42</f>
        <v>3.6489556365954407E-4</v>
      </c>
    </row>
    <row r="111" spans="2:20">
      <c r="B111" s="90" t="s">
        <v>536</v>
      </c>
      <c r="C111" s="87" t="s">
        <v>537</v>
      </c>
      <c r="D111" s="100" t="s">
        <v>139</v>
      </c>
      <c r="E111" s="100" t="s">
        <v>299</v>
      </c>
      <c r="F111" s="87" t="s">
        <v>538</v>
      </c>
      <c r="G111" s="100" t="s">
        <v>344</v>
      </c>
      <c r="H111" s="87" t="s">
        <v>510</v>
      </c>
      <c r="I111" s="87" t="s">
        <v>146</v>
      </c>
      <c r="J111" s="87"/>
      <c r="K111" s="97">
        <v>7.54</v>
      </c>
      <c r="L111" s="100" t="s">
        <v>150</v>
      </c>
      <c r="M111" s="101">
        <v>1.9599999999999999E-2</v>
      </c>
      <c r="N111" s="101">
        <v>2.1199999999999997E-2</v>
      </c>
      <c r="O111" s="97">
        <v>300000</v>
      </c>
      <c r="P111" s="99">
        <v>98.85</v>
      </c>
      <c r="Q111" s="97">
        <v>296.55000999999999</v>
      </c>
      <c r="R111" s="98">
        <v>1.2131750813838284E-3</v>
      </c>
      <c r="S111" s="98">
        <v>2.7963280864281791E-3</v>
      </c>
      <c r="T111" s="98">
        <f>Q111/'סכום נכסי הקרן'!$C$42</f>
        <v>4.4209053086102633E-4</v>
      </c>
    </row>
    <row r="112" spans="2:20">
      <c r="B112" s="90" t="s">
        <v>539</v>
      </c>
      <c r="C112" s="87" t="s">
        <v>540</v>
      </c>
      <c r="D112" s="100" t="s">
        <v>139</v>
      </c>
      <c r="E112" s="100" t="s">
        <v>299</v>
      </c>
      <c r="F112" s="87" t="s">
        <v>538</v>
      </c>
      <c r="G112" s="100" t="s">
        <v>344</v>
      </c>
      <c r="H112" s="87" t="s">
        <v>510</v>
      </c>
      <c r="I112" s="87" t="s">
        <v>146</v>
      </c>
      <c r="J112" s="87"/>
      <c r="K112" s="97">
        <v>5.4300000000000006</v>
      </c>
      <c r="L112" s="100" t="s">
        <v>150</v>
      </c>
      <c r="M112" s="101">
        <v>2.75E-2</v>
      </c>
      <c r="N112" s="101">
        <v>1.7000000000000001E-2</v>
      </c>
      <c r="O112" s="97">
        <v>166000</v>
      </c>
      <c r="P112" s="99">
        <v>105.23</v>
      </c>
      <c r="Q112" s="97">
        <v>174.68179999999998</v>
      </c>
      <c r="R112" s="98">
        <v>3.2582338115138865E-4</v>
      </c>
      <c r="S112" s="98">
        <v>1.6471677863974102E-3</v>
      </c>
      <c r="T112" s="98">
        <f>Q112/'סכום נכסי הקרן'!$C$42</f>
        <v>2.604119611857697E-4</v>
      </c>
    </row>
    <row r="113" spans="2:20">
      <c r="B113" s="90" t="s">
        <v>541</v>
      </c>
      <c r="C113" s="87" t="s">
        <v>542</v>
      </c>
      <c r="D113" s="100" t="s">
        <v>139</v>
      </c>
      <c r="E113" s="100" t="s">
        <v>299</v>
      </c>
      <c r="F113" s="87" t="s">
        <v>543</v>
      </c>
      <c r="G113" s="100" t="s">
        <v>364</v>
      </c>
      <c r="H113" s="87" t="s">
        <v>510</v>
      </c>
      <c r="I113" s="87" t="s">
        <v>148</v>
      </c>
      <c r="J113" s="87"/>
      <c r="K113" s="97">
        <v>0.27</v>
      </c>
      <c r="L113" s="100" t="s">
        <v>150</v>
      </c>
      <c r="M113" s="101">
        <v>5.2999999999999999E-2</v>
      </c>
      <c r="N113" s="101">
        <v>3.9800000000000002E-2</v>
      </c>
      <c r="O113" s="97">
        <v>27013</v>
      </c>
      <c r="P113" s="99">
        <v>124.42</v>
      </c>
      <c r="Q113" s="97">
        <v>33.609559999999995</v>
      </c>
      <c r="R113" s="98">
        <v>1.460000693977304E-4</v>
      </c>
      <c r="S113" s="98">
        <v>3.1692245298016702E-4</v>
      </c>
      <c r="T113" s="98">
        <f>Q113/'סכום נכסי הקרן'!$C$42</f>
        <v>5.0104426644280045E-5</v>
      </c>
    </row>
    <row r="114" spans="2:20">
      <c r="B114" s="90" t="s">
        <v>544</v>
      </c>
      <c r="C114" s="87" t="s">
        <v>545</v>
      </c>
      <c r="D114" s="100" t="s">
        <v>139</v>
      </c>
      <c r="E114" s="100" t="s">
        <v>299</v>
      </c>
      <c r="F114" s="87" t="s">
        <v>543</v>
      </c>
      <c r="G114" s="100" t="s">
        <v>364</v>
      </c>
      <c r="H114" s="87" t="s">
        <v>510</v>
      </c>
      <c r="I114" s="87" t="s">
        <v>148</v>
      </c>
      <c r="J114" s="87"/>
      <c r="K114" s="97">
        <v>0.75</v>
      </c>
      <c r="L114" s="100" t="s">
        <v>150</v>
      </c>
      <c r="M114" s="101">
        <v>5.1900000000000002E-2</v>
      </c>
      <c r="N114" s="101">
        <v>1.6399999999999998E-2</v>
      </c>
      <c r="O114" s="97">
        <v>145247.96</v>
      </c>
      <c r="P114" s="99">
        <v>121.04</v>
      </c>
      <c r="Q114" s="97">
        <v>175.80813000000001</v>
      </c>
      <c r="R114" s="98">
        <v>4.8480381865087876E-4</v>
      </c>
      <c r="S114" s="98">
        <v>1.6577885522290712E-3</v>
      </c>
      <c r="T114" s="98">
        <f>Q114/'סכום נכסי הקרן'!$C$42</f>
        <v>2.6209107031014545E-4</v>
      </c>
    </row>
    <row r="115" spans="2:20">
      <c r="B115" s="90" t="s">
        <v>546</v>
      </c>
      <c r="C115" s="87" t="s">
        <v>547</v>
      </c>
      <c r="D115" s="100" t="s">
        <v>139</v>
      </c>
      <c r="E115" s="100" t="s">
        <v>299</v>
      </c>
      <c r="F115" s="87" t="s">
        <v>543</v>
      </c>
      <c r="G115" s="100" t="s">
        <v>364</v>
      </c>
      <c r="H115" s="87" t="s">
        <v>510</v>
      </c>
      <c r="I115" s="87" t="s">
        <v>148</v>
      </c>
      <c r="J115" s="87"/>
      <c r="K115" s="97">
        <v>1.98</v>
      </c>
      <c r="L115" s="100" t="s">
        <v>150</v>
      </c>
      <c r="M115" s="101">
        <v>4.5999999999999999E-2</v>
      </c>
      <c r="N115" s="101">
        <v>1.5999999999999997E-2</v>
      </c>
      <c r="O115" s="97">
        <v>28548</v>
      </c>
      <c r="P115" s="99">
        <v>109.65</v>
      </c>
      <c r="Q115" s="97">
        <v>31.302869999999999</v>
      </c>
      <c r="R115" s="98">
        <v>3.993833257321608E-5</v>
      </c>
      <c r="S115" s="98">
        <v>2.9517144365232039E-4</v>
      </c>
      <c r="T115" s="98">
        <f>Q115/'סכום נכסי הקרן'!$C$42</f>
        <v>4.6665661605520411E-5</v>
      </c>
    </row>
    <row r="116" spans="2:20">
      <c r="B116" s="90" t="s">
        <v>548</v>
      </c>
      <c r="C116" s="87" t="s">
        <v>549</v>
      </c>
      <c r="D116" s="100" t="s">
        <v>139</v>
      </c>
      <c r="E116" s="100" t="s">
        <v>299</v>
      </c>
      <c r="F116" s="87" t="s">
        <v>543</v>
      </c>
      <c r="G116" s="100" t="s">
        <v>364</v>
      </c>
      <c r="H116" s="87" t="s">
        <v>510</v>
      </c>
      <c r="I116" s="87" t="s">
        <v>148</v>
      </c>
      <c r="J116" s="87"/>
      <c r="K116" s="97">
        <v>4.74</v>
      </c>
      <c r="L116" s="100" t="s">
        <v>150</v>
      </c>
      <c r="M116" s="101">
        <v>1.9799999999999998E-2</v>
      </c>
      <c r="N116" s="101">
        <v>1.89E-2</v>
      </c>
      <c r="O116" s="97">
        <v>849715</v>
      </c>
      <c r="P116" s="99">
        <v>100.11</v>
      </c>
      <c r="Q116" s="97">
        <v>850.64968999999996</v>
      </c>
      <c r="R116" s="98">
        <v>8.9479128588754338E-4</v>
      </c>
      <c r="S116" s="98">
        <v>8.0212292687443301E-3</v>
      </c>
      <c r="T116" s="98">
        <f>Q116/'סכום נכסי הקרן'!$C$42</f>
        <v>1.268130704257496E-3</v>
      </c>
    </row>
    <row r="117" spans="2:20">
      <c r="B117" s="90" t="s">
        <v>550</v>
      </c>
      <c r="C117" s="87" t="s">
        <v>551</v>
      </c>
      <c r="D117" s="100" t="s">
        <v>139</v>
      </c>
      <c r="E117" s="100" t="s">
        <v>299</v>
      </c>
      <c r="F117" s="87" t="s">
        <v>397</v>
      </c>
      <c r="G117" s="100" t="s">
        <v>378</v>
      </c>
      <c r="H117" s="87" t="s">
        <v>510</v>
      </c>
      <c r="I117" s="87" t="s">
        <v>148</v>
      </c>
      <c r="J117" s="87"/>
      <c r="K117" s="97">
        <v>1.4500000000000002</v>
      </c>
      <c r="L117" s="100" t="s">
        <v>150</v>
      </c>
      <c r="M117" s="101">
        <v>4.4999999999999998E-2</v>
      </c>
      <c r="N117" s="101">
        <v>1.3500000000000002E-2</v>
      </c>
      <c r="O117" s="97">
        <v>7827</v>
      </c>
      <c r="P117" s="99">
        <v>128.55000000000001</v>
      </c>
      <c r="Q117" s="97">
        <v>10.061599999999999</v>
      </c>
      <c r="R117" s="98">
        <v>5.0014137444536756E-5</v>
      </c>
      <c r="S117" s="98">
        <v>9.4876188587569976E-5</v>
      </c>
      <c r="T117" s="98">
        <f>Q117/'סכום נכסי הקרן'!$C$42</f>
        <v>1.4999622105260769E-5</v>
      </c>
    </row>
    <row r="118" spans="2:20">
      <c r="B118" s="90" t="s">
        <v>552</v>
      </c>
      <c r="C118" s="87" t="s">
        <v>553</v>
      </c>
      <c r="D118" s="100" t="s">
        <v>139</v>
      </c>
      <c r="E118" s="100" t="s">
        <v>299</v>
      </c>
      <c r="F118" s="87" t="s">
        <v>554</v>
      </c>
      <c r="G118" s="100" t="s">
        <v>364</v>
      </c>
      <c r="H118" s="87" t="s">
        <v>510</v>
      </c>
      <c r="I118" s="87" t="s">
        <v>148</v>
      </c>
      <c r="J118" s="87"/>
      <c r="K118" s="97">
        <v>1.23</v>
      </c>
      <c r="L118" s="100" t="s">
        <v>150</v>
      </c>
      <c r="M118" s="101">
        <v>3.3500000000000002E-2</v>
      </c>
      <c r="N118" s="101">
        <v>1.3500000000000002E-2</v>
      </c>
      <c r="O118" s="97">
        <v>354441</v>
      </c>
      <c r="P118" s="99">
        <v>111.86</v>
      </c>
      <c r="Q118" s="97">
        <v>396.47769</v>
      </c>
      <c r="R118" s="98">
        <v>6.0137968197104927E-4</v>
      </c>
      <c r="S118" s="98">
        <v>3.7385994361934594E-3</v>
      </c>
      <c r="T118" s="98">
        <f>Q118/'סכום נכסי הקרן'!$C$42</f>
        <v>5.9106061890422271E-4</v>
      </c>
    </row>
    <row r="119" spans="2:20">
      <c r="B119" s="90" t="s">
        <v>555</v>
      </c>
      <c r="C119" s="87" t="s">
        <v>556</v>
      </c>
      <c r="D119" s="100" t="s">
        <v>139</v>
      </c>
      <c r="E119" s="100" t="s">
        <v>299</v>
      </c>
      <c r="F119" s="87" t="s">
        <v>554</v>
      </c>
      <c r="G119" s="100" t="s">
        <v>364</v>
      </c>
      <c r="H119" s="87" t="s">
        <v>510</v>
      </c>
      <c r="I119" s="87" t="s">
        <v>148</v>
      </c>
      <c r="J119" s="87"/>
      <c r="K119" s="97">
        <v>0.16999999999999998</v>
      </c>
      <c r="L119" s="100" t="s">
        <v>150</v>
      </c>
      <c r="M119" s="101">
        <v>3.4000000000000002E-2</v>
      </c>
      <c r="N119" s="101">
        <v>2.8499999999999998E-2</v>
      </c>
      <c r="O119" s="97">
        <v>1146</v>
      </c>
      <c r="P119" s="99">
        <v>108.98</v>
      </c>
      <c r="Q119" s="97">
        <v>1.24892</v>
      </c>
      <c r="R119" s="98">
        <v>1.6632711841750631E-5</v>
      </c>
      <c r="S119" s="98">
        <v>1.1776732274269293E-5</v>
      </c>
      <c r="T119" s="98">
        <f>Q119/'סכום נכסי הקרן'!$C$42</f>
        <v>1.8618637234338756E-6</v>
      </c>
    </row>
    <row r="120" spans="2:20">
      <c r="B120" s="90" t="s">
        <v>557</v>
      </c>
      <c r="C120" s="87" t="s">
        <v>558</v>
      </c>
      <c r="D120" s="100" t="s">
        <v>139</v>
      </c>
      <c r="E120" s="100" t="s">
        <v>299</v>
      </c>
      <c r="F120" s="87" t="s">
        <v>513</v>
      </c>
      <c r="G120" s="100" t="s">
        <v>301</v>
      </c>
      <c r="H120" s="87" t="s">
        <v>559</v>
      </c>
      <c r="I120" s="87" t="s">
        <v>146</v>
      </c>
      <c r="J120" s="87"/>
      <c r="K120" s="97">
        <v>3.6099999999999994</v>
      </c>
      <c r="L120" s="100" t="s">
        <v>150</v>
      </c>
      <c r="M120" s="101">
        <v>5.2999999999999999E-2</v>
      </c>
      <c r="N120" s="101">
        <v>1.4299999999999997E-2</v>
      </c>
      <c r="O120" s="97">
        <v>134671</v>
      </c>
      <c r="P120" s="99">
        <v>124.43</v>
      </c>
      <c r="Q120" s="97">
        <v>167.57114000000001</v>
      </c>
      <c r="R120" s="98">
        <v>5.1795343184388057E-4</v>
      </c>
      <c r="S120" s="98">
        <v>1.5801175837316227E-3</v>
      </c>
      <c r="T120" s="98">
        <f>Q120/'סכום נכסי הקרן'!$C$42</f>
        <v>2.4981153849762937E-4</v>
      </c>
    </row>
    <row r="121" spans="2:20">
      <c r="B121" s="90" t="s">
        <v>560</v>
      </c>
      <c r="C121" s="87" t="s">
        <v>561</v>
      </c>
      <c r="D121" s="100" t="s">
        <v>139</v>
      </c>
      <c r="E121" s="100" t="s">
        <v>299</v>
      </c>
      <c r="F121" s="87" t="s">
        <v>562</v>
      </c>
      <c r="G121" s="100" t="s">
        <v>344</v>
      </c>
      <c r="H121" s="87" t="s">
        <v>559</v>
      </c>
      <c r="I121" s="87" t="s">
        <v>146</v>
      </c>
      <c r="J121" s="87"/>
      <c r="K121" s="97">
        <v>2.6</v>
      </c>
      <c r="L121" s="100" t="s">
        <v>150</v>
      </c>
      <c r="M121" s="101">
        <v>5.3499999999999999E-2</v>
      </c>
      <c r="N121" s="101">
        <v>1.7300000000000003E-2</v>
      </c>
      <c r="O121" s="97">
        <v>202347</v>
      </c>
      <c r="P121" s="99">
        <v>111.92</v>
      </c>
      <c r="Q121" s="97">
        <v>226.46676000000002</v>
      </c>
      <c r="R121" s="98">
        <v>5.7418430780821364E-4</v>
      </c>
      <c r="S121" s="98">
        <v>2.1354757723002259E-3</v>
      </c>
      <c r="T121" s="98">
        <f>Q121/'סכום נכסי הקרן'!$C$42</f>
        <v>3.3761189268136142E-4</v>
      </c>
    </row>
    <row r="122" spans="2:20">
      <c r="B122" s="90" t="s">
        <v>563</v>
      </c>
      <c r="C122" s="87" t="s">
        <v>564</v>
      </c>
      <c r="D122" s="100" t="s">
        <v>139</v>
      </c>
      <c r="E122" s="100" t="s">
        <v>299</v>
      </c>
      <c r="F122" s="87" t="s">
        <v>565</v>
      </c>
      <c r="G122" s="100" t="s">
        <v>344</v>
      </c>
      <c r="H122" s="87" t="s">
        <v>559</v>
      </c>
      <c r="I122" s="87" t="s">
        <v>148</v>
      </c>
      <c r="J122" s="87"/>
      <c r="K122" s="97">
        <v>2.3899999999999997</v>
      </c>
      <c r="L122" s="100" t="s">
        <v>150</v>
      </c>
      <c r="M122" s="101">
        <v>4.2500000000000003E-2</v>
      </c>
      <c r="N122" s="101">
        <v>1.6E-2</v>
      </c>
      <c r="O122" s="97">
        <v>4701.7400000000007</v>
      </c>
      <c r="P122" s="99">
        <v>114.63</v>
      </c>
      <c r="Q122" s="97">
        <v>5.3896000000000006</v>
      </c>
      <c r="R122" s="98">
        <v>1.8324730425561617E-5</v>
      </c>
      <c r="S122" s="98">
        <v>5.0821410711175884E-5</v>
      </c>
      <c r="T122" s="98">
        <f>Q122/'סכום נכסי הקרן'!$C$42</f>
        <v>8.0347025620690003E-6</v>
      </c>
    </row>
    <row r="123" spans="2:20">
      <c r="B123" s="90" t="s">
        <v>566</v>
      </c>
      <c r="C123" s="87" t="s">
        <v>567</v>
      </c>
      <c r="D123" s="100" t="s">
        <v>139</v>
      </c>
      <c r="E123" s="100" t="s">
        <v>299</v>
      </c>
      <c r="F123" s="87" t="s">
        <v>565</v>
      </c>
      <c r="G123" s="100" t="s">
        <v>344</v>
      </c>
      <c r="H123" s="87" t="s">
        <v>559</v>
      </c>
      <c r="I123" s="87" t="s">
        <v>148</v>
      </c>
      <c r="J123" s="87"/>
      <c r="K123" s="97">
        <v>2.9699999999999993</v>
      </c>
      <c r="L123" s="100" t="s">
        <v>150</v>
      </c>
      <c r="M123" s="101">
        <v>4.5999999999999999E-2</v>
      </c>
      <c r="N123" s="101">
        <v>1.7099999999999997E-2</v>
      </c>
      <c r="O123" s="97">
        <v>453400</v>
      </c>
      <c r="P123" s="99">
        <v>110.8</v>
      </c>
      <c r="Q123" s="97">
        <v>502.36721</v>
      </c>
      <c r="R123" s="98">
        <v>8.8901960784313727E-4</v>
      </c>
      <c r="S123" s="98">
        <v>4.7370881525971393E-3</v>
      </c>
      <c r="T123" s="98">
        <f>Q123/'סכום נכסי הקרן'!$C$42</f>
        <v>7.489184928912081E-4</v>
      </c>
    </row>
    <row r="124" spans="2:20">
      <c r="B124" s="90" t="s">
        <v>568</v>
      </c>
      <c r="C124" s="87" t="s">
        <v>569</v>
      </c>
      <c r="D124" s="100" t="s">
        <v>139</v>
      </c>
      <c r="E124" s="100" t="s">
        <v>299</v>
      </c>
      <c r="F124" s="87" t="s">
        <v>565</v>
      </c>
      <c r="G124" s="100" t="s">
        <v>344</v>
      </c>
      <c r="H124" s="87" t="s">
        <v>559</v>
      </c>
      <c r="I124" s="87" t="s">
        <v>148</v>
      </c>
      <c r="J124" s="87"/>
      <c r="K124" s="97">
        <v>6.84</v>
      </c>
      <c r="L124" s="100" t="s">
        <v>150</v>
      </c>
      <c r="M124" s="101">
        <v>3.0600000000000002E-2</v>
      </c>
      <c r="N124" s="101">
        <v>3.1799999999999995E-2</v>
      </c>
      <c r="O124" s="97">
        <v>200000</v>
      </c>
      <c r="P124" s="99">
        <v>99.38</v>
      </c>
      <c r="Q124" s="97">
        <v>198.75998999999999</v>
      </c>
      <c r="R124" s="98">
        <v>1.6193020808031738E-3</v>
      </c>
      <c r="S124" s="98">
        <v>1.8742138720385948E-3</v>
      </c>
      <c r="T124" s="98">
        <f>Q124/'סכום נכסי הקרן'!$C$42</f>
        <v>2.9630722148022277E-4</v>
      </c>
    </row>
    <row r="125" spans="2:20">
      <c r="B125" s="90" t="s">
        <v>570</v>
      </c>
      <c r="C125" s="87" t="s">
        <v>571</v>
      </c>
      <c r="D125" s="100" t="s">
        <v>139</v>
      </c>
      <c r="E125" s="100" t="s">
        <v>299</v>
      </c>
      <c r="F125" s="87" t="s">
        <v>572</v>
      </c>
      <c r="G125" s="100" t="s">
        <v>344</v>
      </c>
      <c r="H125" s="87" t="s">
        <v>559</v>
      </c>
      <c r="I125" s="87" t="s">
        <v>146</v>
      </c>
      <c r="J125" s="87"/>
      <c r="K125" s="97">
        <v>2.06</v>
      </c>
      <c r="L125" s="100" t="s">
        <v>150</v>
      </c>
      <c r="M125" s="101">
        <v>4.4500000000000005E-2</v>
      </c>
      <c r="N125" s="101">
        <v>1.5100000000000002E-2</v>
      </c>
      <c r="O125" s="97">
        <v>61584.820000000007</v>
      </c>
      <c r="P125" s="99">
        <v>109.43</v>
      </c>
      <c r="Q125" s="97">
        <v>67.392259999999993</v>
      </c>
      <c r="R125" s="98">
        <v>5.8041249094307416E-4</v>
      </c>
      <c r="S125" s="98">
        <v>6.3547753529285091E-4</v>
      </c>
      <c r="T125" s="98">
        <f>Q125/'סכום נכסי הקרן'!$C$42</f>
        <v>1.0046696676666546E-4</v>
      </c>
    </row>
    <row r="126" spans="2:20">
      <c r="B126" s="90" t="s">
        <v>573</v>
      </c>
      <c r="C126" s="87" t="s">
        <v>574</v>
      </c>
      <c r="D126" s="100" t="s">
        <v>139</v>
      </c>
      <c r="E126" s="100" t="s">
        <v>299</v>
      </c>
      <c r="F126" s="87" t="s">
        <v>572</v>
      </c>
      <c r="G126" s="100" t="s">
        <v>344</v>
      </c>
      <c r="H126" s="87" t="s">
        <v>559</v>
      </c>
      <c r="I126" s="87" t="s">
        <v>146</v>
      </c>
      <c r="J126" s="87"/>
      <c r="K126" s="97">
        <v>4.5900000000000007</v>
      </c>
      <c r="L126" s="100" t="s">
        <v>150</v>
      </c>
      <c r="M126" s="101">
        <v>3.2500000000000001E-2</v>
      </c>
      <c r="N126" s="101">
        <v>2.2599999999999999E-2</v>
      </c>
      <c r="O126" s="97">
        <v>126000</v>
      </c>
      <c r="P126" s="99">
        <v>103.98</v>
      </c>
      <c r="Q126" s="97">
        <v>131.01482000000001</v>
      </c>
      <c r="R126" s="98">
        <v>9.0363973174809108E-4</v>
      </c>
      <c r="S126" s="98">
        <v>1.2354085602773455E-3</v>
      </c>
      <c r="T126" s="98">
        <f>Q126/'סכום נכסי הקרן'!$C$42</f>
        <v>1.9531414389249832E-4</v>
      </c>
    </row>
    <row r="127" spans="2:20">
      <c r="B127" s="90" t="s">
        <v>575</v>
      </c>
      <c r="C127" s="87" t="s">
        <v>576</v>
      </c>
      <c r="D127" s="100" t="s">
        <v>139</v>
      </c>
      <c r="E127" s="100" t="s">
        <v>299</v>
      </c>
      <c r="F127" s="87" t="s">
        <v>577</v>
      </c>
      <c r="G127" s="100" t="s">
        <v>385</v>
      </c>
      <c r="H127" s="87" t="s">
        <v>559</v>
      </c>
      <c r="I127" s="87" t="s">
        <v>148</v>
      </c>
      <c r="J127" s="87"/>
      <c r="K127" s="97">
        <v>0.47000000000000003</v>
      </c>
      <c r="L127" s="100" t="s">
        <v>150</v>
      </c>
      <c r="M127" s="101">
        <v>5.1500000000000004E-2</v>
      </c>
      <c r="N127" s="101">
        <v>3.8099999999999995E-2</v>
      </c>
      <c r="O127" s="97">
        <v>22695.83</v>
      </c>
      <c r="P127" s="99">
        <v>121.22</v>
      </c>
      <c r="Q127" s="97">
        <v>27.511880000000001</v>
      </c>
      <c r="R127" s="98">
        <v>2.9674722672433287E-4</v>
      </c>
      <c r="S127" s="98">
        <v>2.5942417858775891E-4</v>
      </c>
      <c r="T127" s="98">
        <f>Q127/'סכום נכסי הקרן'!$C$42</f>
        <v>4.1014133279526288E-5</v>
      </c>
    </row>
    <row r="128" spans="2:20">
      <c r="B128" s="90" t="s">
        <v>578</v>
      </c>
      <c r="C128" s="87" t="s">
        <v>579</v>
      </c>
      <c r="D128" s="100" t="s">
        <v>139</v>
      </c>
      <c r="E128" s="100" t="s">
        <v>299</v>
      </c>
      <c r="F128" s="87" t="s">
        <v>580</v>
      </c>
      <c r="G128" s="100" t="s">
        <v>344</v>
      </c>
      <c r="H128" s="87" t="s">
        <v>559</v>
      </c>
      <c r="I128" s="87" t="s">
        <v>146</v>
      </c>
      <c r="J128" s="87"/>
      <c r="K128" s="97">
        <v>0.17000000000000004</v>
      </c>
      <c r="L128" s="100" t="s">
        <v>150</v>
      </c>
      <c r="M128" s="101">
        <v>6.5000000000000002E-2</v>
      </c>
      <c r="N128" s="101">
        <v>2.3700000000000002E-2</v>
      </c>
      <c r="O128" s="97">
        <v>30491</v>
      </c>
      <c r="P128" s="99">
        <v>110.72</v>
      </c>
      <c r="Q128" s="97">
        <v>33.759629999999994</v>
      </c>
      <c r="R128" s="98">
        <v>3.5530831744947104E-4</v>
      </c>
      <c r="S128" s="98">
        <v>3.1833754298785333E-4</v>
      </c>
      <c r="T128" s="98">
        <f>Q128/'סכום נכסי הקרן'!$C$42</f>
        <v>5.0328147850582868E-5</v>
      </c>
    </row>
    <row r="129" spans="2:20">
      <c r="B129" s="90" t="s">
        <v>581</v>
      </c>
      <c r="C129" s="87" t="s">
        <v>582</v>
      </c>
      <c r="D129" s="100" t="s">
        <v>139</v>
      </c>
      <c r="E129" s="100" t="s">
        <v>299</v>
      </c>
      <c r="F129" s="87" t="s">
        <v>580</v>
      </c>
      <c r="G129" s="100" t="s">
        <v>344</v>
      </c>
      <c r="H129" s="87" t="s">
        <v>559</v>
      </c>
      <c r="I129" s="87" t="s">
        <v>146</v>
      </c>
      <c r="J129" s="87"/>
      <c r="K129" s="97">
        <v>2.64</v>
      </c>
      <c r="L129" s="100" t="s">
        <v>150</v>
      </c>
      <c r="M129" s="101">
        <v>4.5999999999999999E-2</v>
      </c>
      <c r="N129" s="101">
        <v>2.35E-2</v>
      </c>
      <c r="O129" s="97">
        <v>190830.61</v>
      </c>
      <c r="P129" s="99">
        <v>127.75</v>
      </c>
      <c r="Q129" s="97">
        <v>243.78610999999998</v>
      </c>
      <c r="R129" s="98">
        <v>3.9743298557360566E-4</v>
      </c>
      <c r="S129" s="98">
        <v>2.298789153553121E-3</v>
      </c>
      <c r="T129" s="98">
        <f>Q129/'סכום נכסי הקרן'!$C$42</f>
        <v>3.6343121615961012E-4</v>
      </c>
    </row>
    <row r="130" spans="2:20">
      <c r="B130" s="90" t="s">
        <v>583</v>
      </c>
      <c r="C130" s="87" t="s">
        <v>584</v>
      </c>
      <c r="D130" s="100" t="s">
        <v>139</v>
      </c>
      <c r="E130" s="100" t="s">
        <v>299</v>
      </c>
      <c r="F130" s="87" t="s">
        <v>585</v>
      </c>
      <c r="G130" s="100" t="s">
        <v>344</v>
      </c>
      <c r="H130" s="87" t="s">
        <v>559</v>
      </c>
      <c r="I130" s="87" t="s">
        <v>148</v>
      </c>
      <c r="J130" s="87"/>
      <c r="K130" s="97">
        <v>2.16</v>
      </c>
      <c r="L130" s="100" t="s">
        <v>150</v>
      </c>
      <c r="M130" s="101">
        <v>5.4000000000000006E-2</v>
      </c>
      <c r="N130" s="101">
        <v>1.54E-2</v>
      </c>
      <c r="O130" s="97">
        <v>196480.5</v>
      </c>
      <c r="P130" s="99">
        <v>131.06</v>
      </c>
      <c r="Q130" s="97">
        <v>257.50732999999997</v>
      </c>
      <c r="R130" s="98">
        <v>7.7135801402073107E-4</v>
      </c>
      <c r="S130" s="98">
        <v>2.4281738494634666E-3</v>
      </c>
      <c r="T130" s="98">
        <f>Q130/'סכום נכסי הקרן'!$C$42</f>
        <v>3.8388652295208312E-4</v>
      </c>
    </row>
    <row r="131" spans="2:20">
      <c r="B131" s="90" t="s">
        <v>586</v>
      </c>
      <c r="C131" s="87" t="s">
        <v>587</v>
      </c>
      <c r="D131" s="100" t="s">
        <v>139</v>
      </c>
      <c r="E131" s="100" t="s">
        <v>299</v>
      </c>
      <c r="F131" s="87" t="s">
        <v>588</v>
      </c>
      <c r="G131" s="100" t="s">
        <v>344</v>
      </c>
      <c r="H131" s="87" t="s">
        <v>559</v>
      </c>
      <c r="I131" s="87" t="s">
        <v>148</v>
      </c>
      <c r="J131" s="87"/>
      <c r="K131" s="97">
        <v>2.9099999999999997</v>
      </c>
      <c r="L131" s="100" t="s">
        <v>150</v>
      </c>
      <c r="M131" s="101">
        <v>4.4000000000000004E-2</v>
      </c>
      <c r="N131" s="101">
        <v>1.3499999999999996E-2</v>
      </c>
      <c r="O131" s="97">
        <v>112800</v>
      </c>
      <c r="P131" s="99">
        <v>110.75</v>
      </c>
      <c r="Q131" s="97">
        <v>124.92599</v>
      </c>
      <c r="R131" s="98">
        <v>6.1718870544669028E-4</v>
      </c>
      <c r="S131" s="98">
        <v>1.1779937372514196E-3</v>
      </c>
      <c r="T131" s="98">
        <f>Q131/'סכום נכסי הקרן'!$C$42</f>
        <v>1.8623704392199908E-4</v>
      </c>
    </row>
    <row r="132" spans="2:20">
      <c r="B132" s="90" t="s">
        <v>589</v>
      </c>
      <c r="C132" s="87" t="s">
        <v>590</v>
      </c>
      <c r="D132" s="100" t="s">
        <v>139</v>
      </c>
      <c r="E132" s="100" t="s">
        <v>299</v>
      </c>
      <c r="F132" s="87" t="s">
        <v>535</v>
      </c>
      <c r="G132" s="100" t="s">
        <v>344</v>
      </c>
      <c r="H132" s="87" t="s">
        <v>559</v>
      </c>
      <c r="I132" s="87" t="s">
        <v>148</v>
      </c>
      <c r="J132" s="87"/>
      <c r="K132" s="97">
        <v>5.830000000000001</v>
      </c>
      <c r="L132" s="100" t="s">
        <v>150</v>
      </c>
      <c r="M132" s="101">
        <v>4.9500000000000002E-2</v>
      </c>
      <c r="N132" s="101">
        <v>2.6800000000000004E-2</v>
      </c>
      <c r="O132" s="97">
        <v>143408</v>
      </c>
      <c r="P132" s="99">
        <v>137.94999999999999</v>
      </c>
      <c r="Q132" s="97">
        <v>197.83132999999998</v>
      </c>
      <c r="R132" s="98">
        <v>8.8761338162636415E-5</v>
      </c>
      <c r="S132" s="98">
        <v>1.8654570419823677E-3</v>
      </c>
      <c r="T132" s="98">
        <f>Q132/'סכום נכסי הקרן'!$C$42</f>
        <v>2.949227946431122E-4</v>
      </c>
    </row>
    <row r="133" spans="2:20">
      <c r="B133" s="90" t="s">
        <v>591</v>
      </c>
      <c r="C133" s="87" t="s">
        <v>592</v>
      </c>
      <c r="D133" s="100" t="s">
        <v>139</v>
      </c>
      <c r="E133" s="100" t="s">
        <v>299</v>
      </c>
      <c r="F133" s="87" t="s">
        <v>535</v>
      </c>
      <c r="G133" s="100" t="s">
        <v>344</v>
      </c>
      <c r="H133" s="87" t="s">
        <v>559</v>
      </c>
      <c r="I133" s="87" t="s">
        <v>148</v>
      </c>
      <c r="J133" s="87"/>
      <c r="K133" s="97">
        <v>0.64</v>
      </c>
      <c r="L133" s="100" t="s">
        <v>150</v>
      </c>
      <c r="M133" s="101">
        <v>0.05</v>
      </c>
      <c r="N133" s="101">
        <v>1.5900000000000001E-2</v>
      </c>
      <c r="O133" s="97">
        <v>224525.66</v>
      </c>
      <c r="P133" s="99">
        <v>126.94</v>
      </c>
      <c r="Q133" s="97">
        <v>285.01284999999996</v>
      </c>
      <c r="R133" s="98">
        <v>3.9921998094780804E-4</v>
      </c>
      <c r="S133" s="98">
        <v>2.6875380562217535E-3</v>
      </c>
      <c r="T133" s="98">
        <f>Q133/'סכום נכסי הקרן'!$C$42</f>
        <v>4.2489117487709425E-4</v>
      </c>
    </row>
    <row r="134" spans="2:20">
      <c r="B134" s="90" t="s">
        <v>593</v>
      </c>
      <c r="C134" s="87" t="s">
        <v>594</v>
      </c>
      <c r="D134" s="100" t="s">
        <v>139</v>
      </c>
      <c r="E134" s="100" t="s">
        <v>299</v>
      </c>
      <c r="F134" s="87" t="s">
        <v>595</v>
      </c>
      <c r="G134" s="100" t="s">
        <v>463</v>
      </c>
      <c r="H134" s="87" t="s">
        <v>559</v>
      </c>
      <c r="I134" s="87" t="s">
        <v>148</v>
      </c>
      <c r="J134" s="87"/>
      <c r="K134" s="97">
        <v>3.5000000000000009</v>
      </c>
      <c r="L134" s="100" t="s">
        <v>150</v>
      </c>
      <c r="M134" s="101">
        <v>4.5999999999999999E-2</v>
      </c>
      <c r="N134" s="101">
        <v>2.3200000000000002E-2</v>
      </c>
      <c r="O134" s="97">
        <v>0.9</v>
      </c>
      <c r="P134" s="99">
        <v>130.11000000000001</v>
      </c>
      <c r="Q134" s="97">
        <v>1.16E-3</v>
      </c>
      <c r="R134" s="98">
        <v>1.6424684347131279E-9</v>
      </c>
      <c r="S134" s="98">
        <v>1.0938258205611552E-8</v>
      </c>
      <c r="T134" s="98">
        <f>Q134/'סכום נכסי הקרן'!$C$42</f>
        <v>1.7293036537034362E-9</v>
      </c>
    </row>
    <row r="135" spans="2:20">
      <c r="B135" s="90" t="s">
        <v>596</v>
      </c>
      <c r="C135" s="87" t="s">
        <v>597</v>
      </c>
      <c r="D135" s="100" t="s">
        <v>139</v>
      </c>
      <c r="E135" s="100" t="s">
        <v>299</v>
      </c>
      <c r="F135" s="87" t="s">
        <v>577</v>
      </c>
      <c r="G135" s="100" t="s">
        <v>385</v>
      </c>
      <c r="H135" s="87" t="s">
        <v>559</v>
      </c>
      <c r="I135" s="87" t="s">
        <v>148</v>
      </c>
      <c r="J135" s="87"/>
      <c r="K135" s="97">
        <v>8.0000000000000016E-2</v>
      </c>
      <c r="L135" s="100" t="s">
        <v>150</v>
      </c>
      <c r="M135" s="101">
        <v>5.2999999999999999E-2</v>
      </c>
      <c r="N135" s="101">
        <v>4.9600000000000005E-2</v>
      </c>
      <c r="O135" s="97">
        <v>24458.33</v>
      </c>
      <c r="P135" s="99">
        <v>121.36</v>
      </c>
      <c r="Q135" s="97">
        <v>29.682659999999998</v>
      </c>
      <c r="R135" s="98">
        <v>1.6967405677467914E-4</v>
      </c>
      <c r="S135" s="98">
        <v>2.7989362009429121E-4</v>
      </c>
      <c r="T135" s="98">
        <f>Q135/'סכום נכסי הקרן'!$C$42</f>
        <v>4.4250286542790375E-5</v>
      </c>
    </row>
    <row r="136" spans="2:20">
      <c r="B136" s="90" t="s">
        <v>598</v>
      </c>
      <c r="C136" s="87" t="s">
        <v>599</v>
      </c>
      <c r="D136" s="100" t="s">
        <v>139</v>
      </c>
      <c r="E136" s="100" t="s">
        <v>299</v>
      </c>
      <c r="F136" s="87" t="s">
        <v>600</v>
      </c>
      <c r="G136" s="100" t="s">
        <v>344</v>
      </c>
      <c r="H136" s="87" t="s">
        <v>559</v>
      </c>
      <c r="I136" s="87" t="s">
        <v>146</v>
      </c>
      <c r="J136" s="87"/>
      <c r="K136" s="97">
        <v>2.15</v>
      </c>
      <c r="L136" s="100" t="s">
        <v>150</v>
      </c>
      <c r="M136" s="101">
        <v>4.8499999999999995E-2</v>
      </c>
      <c r="N136" s="101">
        <v>1.7099999999999997E-2</v>
      </c>
      <c r="O136" s="97">
        <v>344060</v>
      </c>
      <c r="P136" s="99">
        <v>115.6</v>
      </c>
      <c r="Q136" s="97">
        <v>397.73338000000001</v>
      </c>
      <c r="R136" s="98">
        <v>4.9505035971223019E-4</v>
      </c>
      <c r="S136" s="98">
        <v>3.7504400064057048E-3</v>
      </c>
      <c r="T136" s="98">
        <f>Q136/'סכום נכסי הקרן'!$C$42</f>
        <v>5.9293257520156661E-4</v>
      </c>
    </row>
    <row r="137" spans="2:20">
      <c r="B137" s="90" t="s">
        <v>601</v>
      </c>
      <c r="C137" s="87" t="s">
        <v>602</v>
      </c>
      <c r="D137" s="100" t="s">
        <v>139</v>
      </c>
      <c r="E137" s="100" t="s">
        <v>299</v>
      </c>
      <c r="F137" s="87" t="s">
        <v>600</v>
      </c>
      <c r="G137" s="100" t="s">
        <v>344</v>
      </c>
      <c r="H137" s="87" t="s">
        <v>559</v>
      </c>
      <c r="I137" s="87" t="s">
        <v>146</v>
      </c>
      <c r="J137" s="87"/>
      <c r="K137" s="97">
        <v>1.36</v>
      </c>
      <c r="L137" s="100" t="s">
        <v>150</v>
      </c>
      <c r="M137" s="101">
        <v>4.2000000000000003E-2</v>
      </c>
      <c r="N137" s="101">
        <v>9.4000000000000004E-3</v>
      </c>
      <c r="O137" s="97">
        <v>43602.94</v>
      </c>
      <c r="P137" s="99">
        <v>114.31</v>
      </c>
      <c r="Q137" s="97">
        <v>49.842519999999993</v>
      </c>
      <c r="R137" s="98">
        <v>2.3254901333333335E-4</v>
      </c>
      <c r="S137" s="98">
        <v>4.699916839468602E-4</v>
      </c>
      <c r="T137" s="98">
        <f>Q137/'סכום נכסי הקרן'!$C$42</f>
        <v>7.4304182711884981E-5</v>
      </c>
    </row>
    <row r="138" spans="2:20">
      <c r="B138" s="90" t="s">
        <v>603</v>
      </c>
      <c r="C138" s="87" t="s">
        <v>604</v>
      </c>
      <c r="D138" s="100" t="s">
        <v>139</v>
      </c>
      <c r="E138" s="100" t="s">
        <v>299</v>
      </c>
      <c r="F138" s="87" t="s">
        <v>600</v>
      </c>
      <c r="G138" s="100" t="s">
        <v>344</v>
      </c>
      <c r="H138" s="87" t="s">
        <v>559</v>
      </c>
      <c r="I138" s="87" t="s">
        <v>146</v>
      </c>
      <c r="J138" s="87"/>
      <c r="K138" s="97">
        <v>4.8099999999999996</v>
      </c>
      <c r="L138" s="100" t="s">
        <v>150</v>
      </c>
      <c r="M138" s="101">
        <v>3.3000000000000002E-2</v>
      </c>
      <c r="N138" s="101">
        <v>2.4800000000000003E-2</v>
      </c>
      <c r="O138" s="97">
        <v>80958.38</v>
      </c>
      <c r="P138" s="99">
        <v>104.19</v>
      </c>
      <c r="Q138" s="97">
        <v>84.350539999999995</v>
      </c>
      <c r="R138" s="98">
        <v>1.2480653520814097E-4</v>
      </c>
      <c r="S138" s="98">
        <v>7.9538619508859082E-4</v>
      </c>
      <c r="T138" s="98">
        <f>Q138/'סכום נכסי הקרן'!$C$42</f>
        <v>1.2574801466711883E-4</v>
      </c>
    </row>
    <row r="139" spans="2:20">
      <c r="B139" s="90" t="s">
        <v>605</v>
      </c>
      <c r="C139" s="87" t="s">
        <v>606</v>
      </c>
      <c r="D139" s="100" t="s">
        <v>139</v>
      </c>
      <c r="E139" s="100" t="s">
        <v>299</v>
      </c>
      <c r="F139" s="87" t="s">
        <v>607</v>
      </c>
      <c r="G139" s="100" t="s">
        <v>344</v>
      </c>
      <c r="H139" s="87" t="s">
        <v>559</v>
      </c>
      <c r="I139" s="87" t="s">
        <v>148</v>
      </c>
      <c r="J139" s="87"/>
      <c r="K139" s="97">
        <v>5.3400000000000007</v>
      </c>
      <c r="L139" s="100" t="s">
        <v>150</v>
      </c>
      <c r="M139" s="101">
        <v>4.3400000000000001E-2</v>
      </c>
      <c r="N139" s="101">
        <v>3.1200000000000002E-2</v>
      </c>
      <c r="O139" s="97">
        <v>60805.440000000002</v>
      </c>
      <c r="P139" s="99">
        <v>105.7</v>
      </c>
      <c r="Q139" s="97">
        <v>65.536529999999999</v>
      </c>
      <c r="R139" s="98">
        <v>3.4593491047789296E-5</v>
      </c>
      <c r="S139" s="98">
        <v>6.1797886813776516E-4</v>
      </c>
      <c r="T139" s="98">
        <f>Q139/'סכום נכסי הקרן'!$C$42</f>
        <v>9.7700483431073157E-5</v>
      </c>
    </row>
    <row r="140" spans="2:20">
      <c r="B140" s="90" t="s">
        <v>608</v>
      </c>
      <c r="C140" s="87" t="s">
        <v>609</v>
      </c>
      <c r="D140" s="100" t="s">
        <v>139</v>
      </c>
      <c r="E140" s="100" t="s">
        <v>299</v>
      </c>
      <c r="F140" s="87" t="s">
        <v>610</v>
      </c>
      <c r="G140" s="100" t="s">
        <v>344</v>
      </c>
      <c r="H140" s="87" t="s">
        <v>611</v>
      </c>
      <c r="I140" s="87" t="s">
        <v>146</v>
      </c>
      <c r="J140" s="87"/>
      <c r="K140" s="97">
        <v>0.56999999999999995</v>
      </c>
      <c r="L140" s="100" t="s">
        <v>150</v>
      </c>
      <c r="M140" s="101">
        <v>6.0999999999999999E-2</v>
      </c>
      <c r="N140" s="101">
        <v>2.7900000000000001E-2</v>
      </c>
      <c r="O140" s="97">
        <v>28673</v>
      </c>
      <c r="P140" s="99">
        <v>113.1</v>
      </c>
      <c r="Q140" s="97">
        <v>32.429160000000003</v>
      </c>
      <c r="R140" s="98">
        <v>5.7346000000000003E-4</v>
      </c>
      <c r="S140" s="98">
        <v>3.0579183230266377E-4</v>
      </c>
      <c r="T140" s="98">
        <f>Q140/'סכום נכסי הקרן'!$C$42</f>
        <v>4.834471109873563E-5</v>
      </c>
    </row>
    <row r="141" spans="2:20">
      <c r="B141" s="90" t="s">
        <v>612</v>
      </c>
      <c r="C141" s="87" t="s">
        <v>613</v>
      </c>
      <c r="D141" s="100" t="s">
        <v>139</v>
      </c>
      <c r="E141" s="100" t="s">
        <v>299</v>
      </c>
      <c r="F141" s="87" t="s">
        <v>610</v>
      </c>
      <c r="G141" s="100" t="s">
        <v>344</v>
      </c>
      <c r="H141" s="87" t="s">
        <v>611</v>
      </c>
      <c r="I141" s="87" t="s">
        <v>146</v>
      </c>
      <c r="J141" s="87"/>
      <c r="K141" s="97">
        <v>1.6899999999999997</v>
      </c>
      <c r="L141" s="100" t="s">
        <v>150</v>
      </c>
      <c r="M141" s="101">
        <v>5.5999999999999994E-2</v>
      </c>
      <c r="N141" s="101">
        <v>0.02</v>
      </c>
      <c r="O141" s="97">
        <v>139311.6</v>
      </c>
      <c r="P141" s="99">
        <v>112.85</v>
      </c>
      <c r="Q141" s="97">
        <v>157.21314000000001</v>
      </c>
      <c r="R141" s="98">
        <v>5.5013426423200864E-4</v>
      </c>
      <c r="S141" s="98">
        <v>1.4824464815818602E-3</v>
      </c>
      <c r="T141" s="98">
        <f>Q141/'סכום נכסי הקרן'!$C$42</f>
        <v>2.3437004949326712E-4</v>
      </c>
    </row>
    <row r="142" spans="2:20">
      <c r="B142" s="90" t="s">
        <v>614</v>
      </c>
      <c r="C142" s="87" t="s">
        <v>615</v>
      </c>
      <c r="D142" s="100" t="s">
        <v>139</v>
      </c>
      <c r="E142" s="100" t="s">
        <v>299</v>
      </c>
      <c r="F142" s="87" t="s">
        <v>562</v>
      </c>
      <c r="G142" s="100" t="s">
        <v>344</v>
      </c>
      <c r="H142" s="87" t="s">
        <v>611</v>
      </c>
      <c r="I142" s="87" t="s">
        <v>148</v>
      </c>
      <c r="J142" s="87"/>
      <c r="K142" s="97">
        <v>0.74</v>
      </c>
      <c r="L142" s="100" t="s">
        <v>150</v>
      </c>
      <c r="M142" s="101">
        <v>5.5E-2</v>
      </c>
      <c r="N142" s="101">
        <v>1.8499999999999996E-2</v>
      </c>
      <c r="O142" s="97">
        <v>36970.800000000003</v>
      </c>
      <c r="P142" s="99">
        <v>124.28</v>
      </c>
      <c r="Q142" s="97">
        <v>45.947319999999998</v>
      </c>
      <c r="R142" s="98">
        <v>3.0821842434347645E-4</v>
      </c>
      <c r="S142" s="98">
        <v>4.3326176725505148E-4</v>
      </c>
      <c r="T142" s="98">
        <f>Q142/'סכום נכסי הקרן'!$C$42</f>
        <v>6.8497300305069798E-5</v>
      </c>
    </row>
    <row r="143" spans="2:20">
      <c r="B143" s="90" t="s">
        <v>616</v>
      </c>
      <c r="C143" s="87" t="s">
        <v>617</v>
      </c>
      <c r="D143" s="100" t="s">
        <v>139</v>
      </c>
      <c r="E143" s="100" t="s">
        <v>299</v>
      </c>
      <c r="F143" s="87" t="s">
        <v>618</v>
      </c>
      <c r="G143" s="100" t="s">
        <v>385</v>
      </c>
      <c r="H143" s="87" t="s">
        <v>611</v>
      </c>
      <c r="I143" s="87" t="s">
        <v>146</v>
      </c>
      <c r="J143" s="87"/>
      <c r="K143" s="97">
        <v>1.2499999999999998</v>
      </c>
      <c r="L143" s="100" t="s">
        <v>150</v>
      </c>
      <c r="M143" s="101">
        <v>4.2000000000000003E-2</v>
      </c>
      <c r="N143" s="101">
        <v>2.3199999999999995E-2</v>
      </c>
      <c r="O143" s="97">
        <v>166522.25</v>
      </c>
      <c r="P143" s="99">
        <v>104.01</v>
      </c>
      <c r="Q143" s="97">
        <v>173.19979000000001</v>
      </c>
      <c r="R143" s="98">
        <v>3.3678353479213387E-4</v>
      </c>
      <c r="S143" s="98">
        <v>1.6331931242911186E-3</v>
      </c>
      <c r="T143" s="98">
        <f>Q143/'סכום נכסי הקרן'!$C$42</f>
        <v>2.582026117824723E-4</v>
      </c>
    </row>
    <row r="144" spans="2:20">
      <c r="B144" s="90" t="s">
        <v>619</v>
      </c>
      <c r="C144" s="87" t="s">
        <v>620</v>
      </c>
      <c r="D144" s="100" t="s">
        <v>139</v>
      </c>
      <c r="E144" s="100" t="s">
        <v>299</v>
      </c>
      <c r="F144" s="87" t="s">
        <v>621</v>
      </c>
      <c r="G144" s="100" t="s">
        <v>344</v>
      </c>
      <c r="H144" s="87" t="s">
        <v>611</v>
      </c>
      <c r="I144" s="87" t="s">
        <v>146</v>
      </c>
      <c r="J144" s="87"/>
      <c r="K144" s="97">
        <v>2.34</v>
      </c>
      <c r="L144" s="100" t="s">
        <v>150</v>
      </c>
      <c r="M144" s="101">
        <v>4.8000000000000001E-2</v>
      </c>
      <c r="N144" s="101">
        <v>2.1799999999999996E-2</v>
      </c>
      <c r="O144" s="97">
        <v>114000</v>
      </c>
      <c r="P144" s="99">
        <v>106.38</v>
      </c>
      <c r="Q144" s="97">
        <v>121.27321000000001</v>
      </c>
      <c r="R144" s="98">
        <v>3.6611684908278096E-4</v>
      </c>
      <c r="S144" s="98">
        <v>1.1435497279339249E-3</v>
      </c>
      <c r="T144" s="98">
        <f>Q144/'סכום נכסי הקרן'!$C$42</f>
        <v>1.8079155616322767E-4</v>
      </c>
    </row>
    <row r="145" spans="2:20">
      <c r="B145" s="90" t="s">
        <v>622</v>
      </c>
      <c r="C145" s="87" t="s">
        <v>623</v>
      </c>
      <c r="D145" s="100" t="s">
        <v>139</v>
      </c>
      <c r="E145" s="100" t="s">
        <v>299</v>
      </c>
      <c r="F145" s="87" t="s">
        <v>624</v>
      </c>
      <c r="G145" s="100" t="s">
        <v>344</v>
      </c>
      <c r="H145" s="87" t="s">
        <v>611</v>
      </c>
      <c r="I145" s="87" t="s">
        <v>148</v>
      </c>
      <c r="J145" s="87"/>
      <c r="K145" s="97">
        <v>2.6500000000000004</v>
      </c>
      <c r="L145" s="100" t="s">
        <v>150</v>
      </c>
      <c r="M145" s="101">
        <v>5.4000000000000006E-2</v>
      </c>
      <c r="N145" s="101">
        <v>3.3699999999999994E-2</v>
      </c>
      <c r="O145" s="97">
        <v>53057</v>
      </c>
      <c r="P145" s="99">
        <v>106.51</v>
      </c>
      <c r="Q145" s="97">
        <v>56.51099</v>
      </c>
      <c r="R145" s="98">
        <v>6.9355555555555555E-4</v>
      </c>
      <c r="S145" s="98">
        <v>5.3287224144373479E-4</v>
      </c>
      <c r="T145" s="98">
        <f>Q145/'סכום נכסי הקרן'!$C$42</f>
        <v>8.4245397828791683E-5</v>
      </c>
    </row>
    <row r="146" spans="2:20">
      <c r="B146" s="90" t="s">
        <v>625</v>
      </c>
      <c r="C146" s="87" t="s">
        <v>626</v>
      </c>
      <c r="D146" s="100" t="s">
        <v>139</v>
      </c>
      <c r="E146" s="100" t="s">
        <v>299</v>
      </c>
      <c r="F146" s="87" t="s">
        <v>624</v>
      </c>
      <c r="G146" s="100" t="s">
        <v>344</v>
      </c>
      <c r="H146" s="87" t="s">
        <v>611</v>
      </c>
      <c r="I146" s="87" t="s">
        <v>148</v>
      </c>
      <c r="J146" s="87"/>
      <c r="K146" s="97">
        <v>1.59</v>
      </c>
      <c r="L146" s="100" t="s">
        <v>150</v>
      </c>
      <c r="M146" s="101">
        <v>6.4000000000000001E-2</v>
      </c>
      <c r="N146" s="101">
        <v>3.1899999999999998E-2</v>
      </c>
      <c r="O146" s="97">
        <v>56008.87</v>
      </c>
      <c r="P146" s="99">
        <v>116.26</v>
      </c>
      <c r="Q146" s="97">
        <v>65.115920000000003</v>
      </c>
      <c r="R146" s="98">
        <v>5.4406912857814509E-4</v>
      </c>
      <c r="S146" s="98">
        <v>6.1401271228960809E-4</v>
      </c>
      <c r="T146" s="98">
        <f>Q146/'סכום נכסי הקרן'!$C$42</f>
        <v>9.7073446870914361E-5</v>
      </c>
    </row>
    <row r="147" spans="2:20">
      <c r="B147" s="90" t="s">
        <v>627</v>
      </c>
      <c r="C147" s="87" t="s">
        <v>628</v>
      </c>
      <c r="D147" s="100" t="s">
        <v>139</v>
      </c>
      <c r="E147" s="100" t="s">
        <v>299</v>
      </c>
      <c r="F147" s="87" t="s">
        <v>624</v>
      </c>
      <c r="G147" s="100" t="s">
        <v>344</v>
      </c>
      <c r="H147" s="87" t="s">
        <v>611</v>
      </c>
      <c r="I147" s="87" t="s">
        <v>148</v>
      </c>
      <c r="J147" s="87"/>
      <c r="K147" s="97">
        <v>3.77</v>
      </c>
      <c r="L147" s="100" t="s">
        <v>150</v>
      </c>
      <c r="M147" s="101">
        <v>2.5000000000000001E-2</v>
      </c>
      <c r="N147" s="101">
        <v>4.6300000000000001E-2</v>
      </c>
      <c r="O147" s="97">
        <v>227600</v>
      </c>
      <c r="P147" s="99">
        <v>92.93</v>
      </c>
      <c r="Q147" s="97">
        <v>211.50867000000002</v>
      </c>
      <c r="R147" s="98">
        <v>1.243770219463146E-3</v>
      </c>
      <c r="S147" s="98">
        <v>1.9944279699874879E-3</v>
      </c>
      <c r="T147" s="98">
        <f>Q147/'סכום נכסי הקרן'!$C$42</f>
        <v>3.153126860525469E-4</v>
      </c>
    </row>
    <row r="148" spans="2:20">
      <c r="B148" s="90" t="s">
        <v>629</v>
      </c>
      <c r="C148" s="87" t="s">
        <v>630</v>
      </c>
      <c r="D148" s="100" t="s">
        <v>139</v>
      </c>
      <c r="E148" s="100" t="s">
        <v>299</v>
      </c>
      <c r="F148" s="87" t="s">
        <v>440</v>
      </c>
      <c r="G148" s="100" t="s">
        <v>301</v>
      </c>
      <c r="H148" s="87" t="s">
        <v>611</v>
      </c>
      <c r="I148" s="87" t="s">
        <v>148</v>
      </c>
      <c r="J148" s="87"/>
      <c r="K148" s="97">
        <v>4.7</v>
      </c>
      <c r="L148" s="100" t="s">
        <v>150</v>
      </c>
      <c r="M148" s="101">
        <v>5.0999999999999997E-2</v>
      </c>
      <c r="N148" s="101">
        <v>1.8799999999999997E-2</v>
      </c>
      <c r="O148" s="97">
        <v>1435443</v>
      </c>
      <c r="P148" s="99">
        <v>139.04</v>
      </c>
      <c r="Q148" s="97">
        <v>2017.7541699999999</v>
      </c>
      <c r="R148" s="98">
        <v>1.2512116129628121E-3</v>
      </c>
      <c r="S148" s="98">
        <v>1.9026479402508126E-2</v>
      </c>
      <c r="T148" s="98">
        <f>Q148/'סכום נכסי הקרן'!$C$42</f>
        <v>3.0080255676347796E-3</v>
      </c>
    </row>
    <row r="149" spans="2:20">
      <c r="B149" s="90" t="s">
        <v>631</v>
      </c>
      <c r="C149" s="87" t="s">
        <v>632</v>
      </c>
      <c r="D149" s="100" t="s">
        <v>139</v>
      </c>
      <c r="E149" s="100" t="s">
        <v>299</v>
      </c>
      <c r="F149" s="87" t="s">
        <v>527</v>
      </c>
      <c r="G149" s="100" t="s">
        <v>301</v>
      </c>
      <c r="H149" s="87" t="s">
        <v>611</v>
      </c>
      <c r="I149" s="87" t="s">
        <v>148</v>
      </c>
      <c r="J149" s="87"/>
      <c r="K149" s="97">
        <v>3.59</v>
      </c>
      <c r="L149" s="100" t="s">
        <v>150</v>
      </c>
      <c r="M149" s="101">
        <v>2.4E-2</v>
      </c>
      <c r="N149" s="101">
        <v>1.6099999999999996E-2</v>
      </c>
      <c r="O149" s="97">
        <v>101781</v>
      </c>
      <c r="P149" s="99">
        <v>104.41</v>
      </c>
      <c r="Q149" s="97">
        <v>106.26956</v>
      </c>
      <c r="R149" s="98">
        <v>7.7962635291954868E-4</v>
      </c>
      <c r="S149" s="98">
        <v>1.0020723161006286E-3</v>
      </c>
      <c r="T149" s="98">
        <f>Q149/'סכום נכסי הקרן'!$C$42</f>
        <v>1.5842442964263495E-4</v>
      </c>
    </row>
    <row r="150" spans="2:20">
      <c r="B150" s="90" t="s">
        <v>633</v>
      </c>
      <c r="C150" s="87" t="s">
        <v>634</v>
      </c>
      <c r="D150" s="100" t="s">
        <v>139</v>
      </c>
      <c r="E150" s="100" t="s">
        <v>299</v>
      </c>
      <c r="F150" s="87" t="s">
        <v>635</v>
      </c>
      <c r="G150" s="100" t="s">
        <v>344</v>
      </c>
      <c r="H150" s="87" t="s">
        <v>611</v>
      </c>
      <c r="I150" s="87" t="s">
        <v>148</v>
      </c>
      <c r="J150" s="87"/>
      <c r="K150" s="97">
        <v>6.56</v>
      </c>
      <c r="L150" s="100" t="s">
        <v>150</v>
      </c>
      <c r="M150" s="101">
        <v>2.8500000000000001E-2</v>
      </c>
      <c r="N150" s="101">
        <v>1.9700000000000006E-2</v>
      </c>
      <c r="O150" s="97">
        <v>605574</v>
      </c>
      <c r="P150" s="99">
        <v>108.22</v>
      </c>
      <c r="Q150" s="97">
        <v>655.35217999999998</v>
      </c>
      <c r="R150" s="98">
        <v>8.8663836017569551E-4</v>
      </c>
      <c r="S150" s="98">
        <v>6.1796649659055332E-3</v>
      </c>
      <c r="T150" s="98">
        <f>Q150/'סכום נכסי הקרן'!$C$42</f>
        <v>9.7698527529009658E-4</v>
      </c>
    </row>
    <row r="151" spans="2:20">
      <c r="B151" s="90" t="s">
        <v>636</v>
      </c>
      <c r="C151" s="87" t="s">
        <v>637</v>
      </c>
      <c r="D151" s="100" t="s">
        <v>139</v>
      </c>
      <c r="E151" s="100" t="s">
        <v>299</v>
      </c>
      <c r="F151" s="87" t="s">
        <v>638</v>
      </c>
      <c r="G151" s="100" t="s">
        <v>405</v>
      </c>
      <c r="H151" s="87" t="s">
        <v>639</v>
      </c>
      <c r="I151" s="87" t="s">
        <v>148</v>
      </c>
      <c r="J151" s="87"/>
      <c r="K151" s="97">
        <v>1.92</v>
      </c>
      <c r="L151" s="100" t="s">
        <v>150</v>
      </c>
      <c r="M151" s="101">
        <v>4.8000000000000001E-2</v>
      </c>
      <c r="N151" s="101">
        <v>2.1999999999999999E-2</v>
      </c>
      <c r="O151" s="97">
        <v>322463.08</v>
      </c>
      <c r="P151" s="99">
        <v>124.24</v>
      </c>
      <c r="Q151" s="97">
        <v>400.62814000000003</v>
      </c>
      <c r="R151" s="98">
        <v>3.9404495564464314E-4</v>
      </c>
      <c r="S151" s="98">
        <v>3.7777362411671499E-3</v>
      </c>
      <c r="T151" s="98">
        <f>Q151/'סכום נכסי הקרן'!$C$42</f>
        <v>5.972480226538033E-4</v>
      </c>
    </row>
    <row r="152" spans="2:20">
      <c r="B152" s="90" t="s">
        <v>640</v>
      </c>
      <c r="C152" s="87" t="s">
        <v>641</v>
      </c>
      <c r="D152" s="100" t="s">
        <v>139</v>
      </c>
      <c r="E152" s="100" t="s">
        <v>299</v>
      </c>
      <c r="F152" s="87" t="s">
        <v>642</v>
      </c>
      <c r="G152" s="100" t="s">
        <v>463</v>
      </c>
      <c r="H152" s="87" t="s">
        <v>639</v>
      </c>
      <c r="I152" s="87" t="s">
        <v>148</v>
      </c>
      <c r="J152" s="87"/>
      <c r="K152" s="97">
        <v>1.0499999999999998</v>
      </c>
      <c r="L152" s="100" t="s">
        <v>150</v>
      </c>
      <c r="M152" s="101">
        <v>5.2999999999999999E-2</v>
      </c>
      <c r="N152" s="101">
        <v>1.9399999999999997E-2</v>
      </c>
      <c r="O152" s="97">
        <v>29044.66</v>
      </c>
      <c r="P152" s="99">
        <v>126.97</v>
      </c>
      <c r="Q152" s="97">
        <v>36.878010000000003</v>
      </c>
      <c r="R152" s="98">
        <v>2.8694539841829736E-4</v>
      </c>
      <c r="S152" s="98">
        <v>3.4774240990441803E-4</v>
      </c>
      <c r="T152" s="98">
        <f>Q152/'סכום נכסי הקרן'!$C$42</f>
        <v>5.4976963305441264E-5</v>
      </c>
    </row>
    <row r="153" spans="2:20">
      <c r="B153" s="90" t="s">
        <v>643</v>
      </c>
      <c r="C153" s="87" t="s">
        <v>644</v>
      </c>
      <c r="D153" s="100" t="s">
        <v>139</v>
      </c>
      <c r="E153" s="100" t="s">
        <v>299</v>
      </c>
      <c r="F153" s="87" t="s">
        <v>642</v>
      </c>
      <c r="G153" s="100" t="s">
        <v>463</v>
      </c>
      <c r="H153" s="87" t="s">
        <v>639</v>
      </c>
      <c r="I153" s="87" t="s">
        <v>148</v>
      </c>
      <c r="J153" s="87"/>
      <c r="K153" s="97">
        <v>2.81</v>
      </c>
      <c r="L153" s="100" t="s">
        <v>150</v>
      </c>
      <c r="M153" s="101">
        <v>0.05</v>
      </c>
      <c r="N153" s="101">
        <v>2.5199999999999997E-2</v>
      </c>
      <c r="O153" s="97">
        <v>122</v>
      </c>
      <c r="P153" s="99">
        <v>106.12</v>
      </c>
      <c r="Q153" s="97">
        <v>0.12946000000000002</v>
      </c>
      <c r="R153" s="98">
        <v>5.9295549431588971E-7</v>
      </c>
      <c r="S153" s="98">
        <v>1.2207473338779929E-6</v>
      </c>
      <c r="T153" s="98">
        <f>Q153/'סכום נכסי הקרן'!$C$42</f>
        <v>1.9299625086935075E-7</v>
      </c>
    </row>
    <row r="154" spans="2:20">
      <c r="B154" s="90" t="s">
        <v>645</v>
      </c>
      <c r="C154" s="87" t="s">
        <v>646</v>
      </c>
      <c r="D154" s="100" t="s">
        <v>139</v>
      </c>
      <c r="E154" s="100" t="s">
        <v>299</v>
      </c>
      <c r="F154" s="87" t="s">
        <v>642</v>
      </c>
      <c r="G154" s="100" t="s">
        <v>463</v>
      </c>
      <c r="H154" s="87" t="s">
        <v>639</v>
      </c>
      <c r="I154" s="87" t="s">
        <v>148</v>
      </c>
      <c r="J154" s="87"/>
      <c r="K154" s="97">
        <v>0.67999999999999994</v>
      </c>
      <c r="L154" s="100" t="s">
        <v>150</v>
      </c>
      <c r="M154" s="101">
        <v>5.2499999999999998E-2</v>
      </c>
      <c r="N154" s="101">
        <v>1.0699999999999998E-2</v>
      </c>
      <c r="O154" s="97">
        <v>20928.400000000001</v>
      </c>
      <c r="P154" s="99">
        <v>123.72</v>
      </c>
      <c r="Q154" s="97">
        <v>25.89263</v>
      </c>
      <c r="R154" s="98">
        <v>3.0676590733246358E-4</v>
      </c>
      <c r="S154" s="98">
        <v>2.4415540738134813E-4</v>
      </c>
      <c r="T154" s="98">
        <f>Q154/'סכום נכסי הקרן'!$C$42</f>
        <v>3.8600189364647589E-5</v>
      </c>
    </row>
    <row r="155" spans="2:20">
      <c r="B155" s="90" t="s">
        <v>647</v>
      </c>
      <c r="C155" s="87" t="s">
        <v>648</v>
      </c>
      <c r="D155" s="100" t="s">
        <v>139</v>
      </c>
      <c r="E155" s="100" t="s">
        <v>299</v>
      </c>
      <c r="F155" s="87" t="s">
        <v>649</v>
      </c>
      <c r="G155" s="100" t="s">
        <v>344</v>
      </c>
      <c r="H155" s="87" t="s">
        <v>639</v>
      </c>
      <c r="I155" s="87" t="s">
        <v>146</v>
      </c>
      <c r="J155" s="87"/>
      <c r="K155" s="97">
        <v>3.4600000000000004</v>
      </c>
      <c r="L155" s="100" t="s">
        <v>150</v>
      </c>
      <c r="M155" s="101">
        <v>7.0000000000000007E-2</v>
      </c>
      <c r="N155" s="101">
        <v>2.4900000000000002E-2</v>
      </c>
      <c r="O155" s="97">
        <v>520762.69</v>
      </c>
      <c r="P155" s="99">
        <v>119.7</v>
      </c>
      <c r="Q155" s="97">
        <v>623.35290999999995</v>
      </c>
      <c r="R155" s="98">
        <v>9.1909203776763281E-4</v>
      </c>
      <c r="S155" s="98">
        <v>5.8779267955166711E-3</v>
      </c>
      <c r="T155" s="98">
        <f>Q155/'סכום נכסי הקרן'!$C$42</f>
        <v>9.292814351807493E-4</v>
      </c>
    </row>
    <row r="156" spans="2:20">
      <c r="B156" s="90" t="s">
        <v>650</v>
      </c>
      <c r="C156" s="87" t="s">
        <v>651</v>
      </c>
      <c r="D156" s="100" t="s">
        <v>139</v>
      </c>
      <c r="E156" s="100" t="s">
        <v>299</v>
      </c>
      <c r="F156" s="87" t="s">
        <v>649</v>
      </c>
      <c r="G156" s="100" t="s">
        <v>344</v>
      </c>
      <c r="H156" s="87" t="s">
        <v>639</v>
      </c>
      <c r="I156" s="87" t="s">
        <v>146</v>
      </c>
      <c r="J156" s="87"/>
      <c r="K156" s="97">
        <v>4.7400000000000011</v>
      </c>
      <c r="L156" s="100" t="s">
        <v>150</v>
      </c>
      <c r="M156" s="101">
        <v>4.9000000000000002E-2</v>
      </c>
      <c r="N156" s="101">
        <v>3.0399999999999996E-2</v>
      </c>
      <c r="O156" s="97">
        <v>16965.100000000002</v>
      </c>
      <c r="P156" s="99">
        <v>109.54</v>
      </c>
      <c r="Q156" s="97">
        <v>18.583569999999998</v>
      </c>
      <c r="R156" s="98">
        <v>1.0465920412588643E-4</v>
      </c>
      <c r="S156" s="98">
        <v>1.7523438538108332E-4</v>
      </c>
      <c r="T156" s="98">
        <f>Q156/'סכום נכסי הקרן'!$C$42</f>
        <v>2.7703996120563417E-5</v>
      </c>
    </row>
    <row r="157" spans="2:20">
      <c r="B157" s="90" t="s">
        <v>652</v>
      </c>
      <c r="C157" s="87" t="s">
        <v>653</v>
      </c>
      <c r="D157" s="100" t="s">
        <v>139</v>
      </c>
      <c r="E157" s="100" t="s">
        <v>299</v>
      </c>
      <c r="F157" s="87" t="s">
        <v>649</v>
      </c>
      <c r="G157" s="100" t="s">
        <v>344</v>
      </c>
      <c r="H157" s="87" t="s">
        <v>639</v>
      </c>
      <c r="I157" s="87" t="s">
        <v>146</v>
      </c>
      <c r="J157" s="87"/>
      <c r="K157" s="97">
        <v>0.74</v>
      </c>
      <c r="L157" s="100" t="s">
        <v>150</v>
      </c>
      <c r="M157" s="101">
        <v>5.3499999999999999E-2</v>
      </c>
      <c r="N157" s="101">
        <v>2.3900000000000001E-2</v>
      </c>
      <c r="O157" s="97">
        <v>74650.33</v>
      </c>
      <c r="P157" s="99">
        <v>127.11</v>
      </c>
      <c r="Q157" s="97">
        <v>94.888030000000001</v>
      </c>
      <c r="R157" s="98">
        <v>2.07726897187592E-4</v>
      </c>
      <c r="S157" s="98">
        <v>8.9474980410501307E-4</v>
      </c>
      <c r="T157" s="98">
        <f>Q157/'סכום נכסי הקרן'!$C$42</f>
        <v>1.4145708359631143E-4</v>
      </c>
    </row>
    <row r="158" spans="2:20">
      <c r="B158" s="90" t="s">
        <v>654</v>
      </c>
      <c r="C158" s="87" t="s">
        <v>655</v>
      </c>
      <c r="D158" s="100" t="s">
        <v>139</v>
      </c>
      <c r="E158" s="100" t="s">
        <v>299</v>
      </c>
      <c r="F158" s="87" t="s">
        <v>635</v>
      </c>
      <c r="G158" s="100" t="s">
        <v>344</v>
      </c>
      <c r="H158" s="87" t="s">
        <v>639</v>
      </c>
      <c r="I158" s="87" t="s">
        <v>148</v>
      </c>
      <c r="J158" s="87"/>
      <c r="K158" s="97">
        <v>1.3900000000000001</v>
      </c>
      <c r="L158" s="100" t="s">
        <v>150</v>
      </c>
      <c r="M158" s="101">
        <v>4.6500000000000007E-2</v>
      </c>
      <c r="N158" s="101">
        <v>2.0199999999999999E-2</v>
      </c>
      <c r="O158" s="97">
        <v>199569.61</v>
      </c>
      <c r="P158" s="99">
        <v>125.43</v>
      </c>
      <c r="Q158" s="97">
        <v>250.32014999999998</v>
      </c>
      <c r="R158" s="98">
        <v>8.6043432992147619E-4</v>
      </c>
      <c r="S158" s="98">
        <v>2.3604020989374261E-3</v>
      </c>
      <c r="T158" s="98">
        <f>Q158/'סכום נכסי הקרן'!$C$42</f>
        <v>3.731720258539588E-4</v>
      </c>
    </row>
    <row r="159" spans="2:20">
      <c r="B159" s="90" t="s">
        <v>656</v>
      </c>
      <c r="C159" s="87" t="s">
        <v>657</v>
      </c>
      <c r="D159" s="100" t="s">
        <v>139</v>
      </c>
      <c r="E159" s="100" t="s">
        <v>299</v>
      </c>
      <c r="F159" s="87" t="s">
        <v>635</v>
      </c>
      <c r="G159" s="100" t="s">
        <v>344</v>
      </c>
      <c r="H159" s="87" t="s">
        <v>639</v>
      </c>
      <c r="I159" s="87" t="s">
        <v>148</v>
      </c>
      <c r="J159" s="87"/>
      <c r="K159" s="97">
        <v>2.0299999999999998</v>
      </c>
      <c r="L159" s="100" t="s">
        <v>150</v>
      </c>
      <c r="M159" s="101">
        <v>6.6000000000000003E-2</v>
      </c>
      <c r="N159" s="101">
        <v>2.8299999999999995E-2</v>
      </c>
      <c r="O159" s="97">
        <v>1309245.95</v>
      </c>
      <c r="P159" s="99">
        <v>111.15</v>
      </c>
      <c r="Q159" s="97">
        <v>1455.22685</v>
      </c>
      <c r="R159" s="98">
        <v>1.0487535811701258E-3</v>
      </c>
      <c r="S159" s="98">
        <v>1.3722109511240303E-2</v>
      </c>
      <c r="T159" s="98">
        <f>Q159/'סכום נכסי הקרן'!$C$42</f>
        <v>2.1694216454071916E-3</v>
      </c>
    </row>
    <row r="160" spans="2:20">
      <c r="B160" s="90" t="s">
        <v>658</v>
      </c>
      <c r="C160" s="87" t="s">
        <v>659</v>
      </c>
      <c r="D160" s="100" t="s">
        <v>139</v>
      </c>
      <c r="E160" s="100" t="s">
        <v>299</v>
      </c>
      <c r="F160" s="87" t="s">
        <v>635</v>
      </c>
      <c r="G160" s="100" t="s">
        <v>344</v>
      </c>
      <c r="H160" s="87" t="s">
        <v>639</v>
      </c>
      <c r="I160" s="87" t="s">
        <v>148</v>
      </c>
      <c r="J160" s="87"/>
      <c r="K160" s="97">
        <v>0.73999999999999988</v>
      </c>
      <c r="L160" s="100" t="s">
        <v>150</v>
      </c>
      <c r="M160" s="101">
        <v>5.0499999999999996E-2</v>
      </c>
      <c r="N160" s="101">
        <v>2.2700000000000001E-2</v>
      </c>
      <c r="O160" s="97">
        <v>108434.66</v>
      </c>
      <c r="P160" s="99">
        <v>126.69</v>
      </c>
      <c r="Q160" s="97">
        <v>137.37588</v>
      </c>
      <c r="R160" s="98">
        <v>3.3447082869136072E-4</v>
      </c>
      <c r="S160" s="98">
        <v>1.2953903850544033E-3</v>
      </c>
      <c r="T160" s="98">
        <f>Q160/'סכום נכסי הקרן'!$C$42</f>
        <v>2.0479707863338344E-4</v>
      </c>
    </row>
    <row r="161" spans="2:20">
      <c r="B161" s="90" t="s">
        <v>660</v>
      </c>
      <c r="C161" s="87" t="s">
        <v>661</v>
      </c>
      <c r="D161" s="100" t="s">
        <v>139</v>
      </c>
      <c r="E161" s="100" t="s">
        <v>299</v>
      </c>
      <c r="F161" s="87" t="s">
        <v>662</v>
      </c>
      <c r="G161" s="100" t="s">
        <v>378</v>
      </c>
      <c r="H161" s="87" t="s">
        <v>663</v>
      </c>
      <c r="I161" s="87" t="s">
        <v>146</v>
      </c>
      <c r="J161" s="87"/>
      <c r="K161" s="97">
        <v>2.3099999999999996</v>
      </c>
      <c r="L161" s="100" t="s">
        <v>150</v>
      </c>
      <c r="M161" s="101">
        <v>3.85E-2</v>
      </c>
      <c r="N161" s="101">
        <v>3.2299999999999995E-2</v>
      </c>
      <c r="O161" s="97">
        <v>10039</v>
      </c>
      <c r="P161" s="99">
        <v>101.01</v>
      </c>
      <c r="Q161" s="97">
        <v>10.140400000000001</v>
      </c>
      <c r="R161" s="98">
        <v>2.5097500000000002E-4</v>
      </c>
      <c r="S161" s="98">
        <v>9.5619235782916717E-5</v>
      </c>
      <c r="T161" s="98">
        <f>Q161/'סכום נכסי הקרן'!$C$42</f>
        <v>1.5117095491391661E-5</v>
      </c>
    </row>
    <row r="162" spans="2:20">
      <c r="B162" s="90" t="s">
        <v>664</v>
      </c>
      <c r="C162" s="87" t="s">
        <v>665</v>
      </c>
      <c r="D162" s="100" t="s">
        <v>139</v>
      </c>
      <c r="E162" s="100" t="s">
        <v>299</v>
      </c>
      <c r="F162" s="87" t="s">
        <v>666</v>
      </c>
      <c r="G162" s="100" t="s">
        <v>463</v>
      </c>
      <c r="H162" s="87" t="s">
        <v>667</v>
      </c>
      <c r="I162" s="87" t="s">
        <v>148</v>
      </c>
      <c r="J162" s="87"/>
      <c r="K162" s="97">
        <v>1.69</v>
      </c>
      <c r="L162" s="100" t="s">
        <v>150</v>
      </c>
      <c r="M162" s="101">
        <v>4.4500000000000005E-2</v>
      </c>
      <c r="N162" s="101">
        <v>3.1E-2</v>
      </c>
      <c r="O162" s="97">
        <v>10585</v>
      </c>
      <c r="P162" s="99">
        <v>123.44</v>
      </c>
      <c r="Q162" s="97">
        <v>13.066129999999999</v>
      </c>
      <c r="R162" s="98">
        <v>1.1317239787121276E-4</v>
      </c>
      <c r="S162" s="98">
        <v>1.2320750317938557E-4</v>
      </c>
      <c r="T162" s="98">
        <f>Q162/'סכום נכסי הקרן'!$C$42</f>
        <v>1.9478712369624206E-5</v>
      </c>
    </row>
    <row r="163" spans="2:20">
      <c r="B163" s="90" t="s">
        <v>668</v>
      </c>
      <c r="C163" s="87" t="s">
        <v>669</v>
      </c>
      <c r="D163" s="100" t="s">
        <v>139</v>
      </c>
      <c r="E163" s="100" t="s">
        <v>299</v>
      </c>
      <c r="F163" s="87" t="s">
        <v>670</v>
      </c>
      <c r="G163" s="100" t="s">
        <v>344</v>
      </c>
      <c r="H163" s="87" t="s">
        <v>667</v>
      </c>
      <c r="I163" s="87" t="s">
        <v>148</v>
      </c>
      <c r="J163" s="87"/>
      <c r="K163" s="97">
        <v>2.58</v>
      </c>
      <c r="L163" s="100" t="s">
        <v>150</v>
      </c>
      <c r="M163" s="101">
        <v>5.4000000000000006E-2</v>
      </c>
      <c r="N163" s="101">
        <v>0.17150000000000001</v>
      </c>
      <c r="O163" s="97">
        <v>1.38</v>
      </c>
      <c r="P163" s="99">
        <v>91.51</v>
      </c>
      <c r="Q163" s="97">
        <v>1.2600000000000001E-3</v>
      </c>
      <c r="R163" s="98">
        <v>3.1663534145050055E-9</v>
      </c>
      <c r="S163" s="98">
        <v>1.1881211499198755E-8</v>
      </c>
      <c r="T163" s="98">
        <f>Q163/'סכום נכסי הקרן'!$C$42</f>
        <v>1.878381554884767E-9</v>
      </c>
    </row>
    <row r="164" spans="2:20">
      <c r="B164" s="90" t="s">
        <v>671</v>
      </c>
      <c r="C164" s="87" t="s">
        <v>672</v>
      </c>
      <c r="D164" s="100" t="s">
        <v>139</v>
      </c>
      <c r="E164" s="100" t="s">
        <v>299</v>
      </c>
      <c r="F164" s="87" t="s">
        <v>673</v>
      </c>
      <c r="G164" s="100" t="s">
        <v>463</v>
      </c>
      <c r="H164" s="87" t="s">
        <v>674</v>
      </c>
      <c r="I164" s="87" t="s">
        <v>148</v>
      </c>
      <c r="J164" s="87"/>
      <c r="K164" s="97">
        <v>0.92</v>
      </c>
      <c r="L164" s="100" t="s">
        <v>150</v>
      </c>
      <c r="M164" s="101">
        <v>4.4500000000000005E-2</v>
      </c>
      <c r="N164" s="101">
        <v>0.22409999999999999</v>
      </c>
      <c r="O164" s="97">
        <v>22978.94</v>
      </c>
      <c r="P164" s="99">
        <v>106.34</v>
      </c>
      <c r="Q164" s="97">
        <v>24.435790000000001</v>
      </c>
      <c r="R164" s="98">
        <v>6.8878995807503609E-5</v>
      </c>
      <c r="S164" s="98">
        <v>2.3041808661905235E-4</v>
      </c>
      <c r="T164" s="98">
        <f>Q164/'סכום נכסי הקרן'!$C$42</f>
        <v>3.6428362869077489E-5</v>
      </c>
    </row>
    <row r="165" spans="2:20">
      <c r="B165" s="90" t="s">
        <v>675</v>
      </c>
      <c r="C165" s="87" t="s">
        <v>676</v>
      </c>
      <c r="D165" s="100" t="s">
        <v>139</v>
      </c>
      <c r="E165" s="100" t="s">
        <v>299</v>
      </c>
      <c r="F165" s="87" t="s">
        <v>673</v>
      </c>
      <c r="G165" s="100" t="s">
        <v>463</v>
      </c>
      <c r="H165" s="87" t="s">
        <v>674</v>
      </c>
      <c r="I165" s="87" t="s">
        <v>148</v>
      </c>
      <c r="J165" s="87"/>
      <c r="K165" s="97">
        <v>1.9300000000000002</v>
      </c>
      <c r="L165" s="100" t="s">
        <v>150</v>
      </c>
      <c r="M165" s="101">
        <v>4.9000000000000002E-2</v>
      </c>
      <c r="N165" s="101">
        <v>0.24420000000000003</v>
      </c>
      <c r="O165" s="97">
        <v>174572.82</v>
      </c>
      <c r="P165" s="99">
        <v>89.12</v>
      </c>
      <c r="Q165" s="97">
        <v>155.57929999999999</v>
      </c>
      <c r="R165" s="98">
        <v>1.7887164455901826E-4</v>
      </c>
      <c r="S165" s="98">
        <v>1.4670401334899148E-3</v>
      </c>
      <c r="T165" s="98">
        <f>Q165/'סכום נכסי הקרן'!$C$42</f>
        <v>2.3193435511260603E-4</v>
      </c>
    </row>
    <row r="166" spans="2:20">
      <c r="B166" s="90" t="s">
        <v>677</v>
      </c>
      <c r="C166" s="87" t="s">
        <v>678</v>
      </c>
      <c r="D166" s="100" t="s">
        <v>139</v>
      </c>
      <c r="E166" s="100" t="s">
        <v>299</v>
      </c>
      <c r="F166" s="87" t="s">
        <v>679</v>
      </c>
      <c r="G166" s="100" t="s">
        <v>344</v>
      </c>
      <c r="H166" s="87" t="s">
        <v>680</v>
      </c>
      <c r="I166" s="87" t="s">
        <v>148</v>
      </c>
      <c r="J166" s="87"/>
      <c r="K166" s="97">
        <v>0.76</v>
      </c>
      <c r="L166" s="100" t="s">
        <v>150</v>
      </c>
      <c r="M166" s="101">
        <v>5.3499999999999999E-2</v>
      </c>
      <c r="N166" s="101">
        <v>4.1100000000000005E-2</v>
      </c>
      <c r="O166" s="97">
        <v>48145.599999999999</v>
      </c>
      <c r="P166" s="99">
        <v>106.3</v>
      </c>
      <c r="Q166" s="97">
        <v>51.178760000000004</v>
      </c>
      <c r="R166" s="98">
        <v>5.0169936362555196E-4</v>
      </c>
      <c r="S166" s="98">
        <v>4.8259180303708994E-4</v>
      </c>
      <c r="T166" s="98">
        <f>Q166/'סכום נכסי הקרן'!$C$42</f>
        <v>7.6296221258630411E-5</v>
      </c>
    </row>
    <row r="167" spans="2:20">
      <c r="B167" s="90" t="s">
        <v>681</v>
      </c>
      <c r="C167" s="87" t="s">
        <v>682</v>
      </c>
      <c r="D167" s="100" t="s">
        <v>139</v>
      </c>
      <c r="E167" s="100" t="s">
        <v>299</v>
      </c>
      <c r="F167" s="87" t="s">
        <v>683</v>
      </c>
      <c r="G167" s="100" t="s">
        <v>344</v>
      </c>
      <c r="H167" s="87" t="s">
        <v>684</v>
      </c>
      <c r="I167" s="87" t="s">
        <v>146</v>
      </c>
      <c r="J167" s="87"/>
      <c r="K167" s="97">
        <v>3.48</v>
      </c>
      <c r="L167" s="100" t="s">
        <v>150</v>
      </c>
      <c r="M167" s="101">
        <v>7.4999999999999997E-2</v>
      </c>
      <c r="N167" s="101">
        <v>0.20930000000000004</v>
      </c>
      <c r="O167" s="97">
        <v>1.37</v>
      </c>
      <c r="P167" s="99">
        <v>72</v>
      </c>
      <c r="Q167" s="97">
        <v>9.7999999999999997E-4</v>
      </c>
      <c r="R167" s="98">
        <v>1.0449935791628098E-9</v>
      </c>
      <c r="S167" s="98">
        <v>9.2409422771545863E-9</v>
      </c>
      <c r="T167" s="98">
        <f>Q167/'סכום נכסי הקרן'!$C$42</f>
        <v>1.4609634315770408E-9</v>
      </c>
    </row>
    <row r="168" spans="2:20">
      <c r="B168" s="90" t="s">
        <v>685</v>
      </c>
      <c r="C168" s="87" t="s">
        <v>686</v>
      </c>
      <c r="D168" s="100" t="s">
        <v>139</v>
      </c>
      <c r="E168" s="100" t="s">
        <v>299</v>
      </c>
      <c r="F168" s="87" t="s">
        <v>683</v>
      </c>
      <c r="G168" s="100" t="s">
        <v>344</v>
      </c>
      <c r="H168" s="87" t="s">
        <v>684</v>
      </c>
      <c r="I168" s="87" t="s">
        <v>146</v>
      </c>
      <c r="J168" s="87"/>
      <c r="K168" s="97">
        <v>4.1500000000000004</v>
      </c>
      <c r="L168" s="100" t="s">
        <v>150</v>
      </c>
      <c r="M168" s="101">
        <v>6.7000000000000004E-2</v>
      </c>
      <c r="N168" s="101">
        <v>0.23590000000000003</v>
      </c>
      <c r="O168" s="97">
        <v>63958.6</v>
      </c>
      <c r="P168" s="99">
        <v>52.26</v>
      </c>
      <c r="Q168" s="97">
        <v>33.424769999999995</v>
      </c>
      <c r="R168" s="98">
        <v>1.9320832964111865E-4</v>
      </c>
      <c r="S168" s="98">
        <v>3.1517996958894723E-4</v>
      </c>
      <c r="T168" s="98">
        <f>Q168/'סכום נכסי הקרן'!$C$42</f>
        <v>4.9828945590687062E-5</v>
      </c>
    </row>
    <row r="169" spans="2:20">
      <c r="B169" s="90" t="s">
        <v>687</v>
      </c>
      <c r="C169" s="87" t="s">
        <v>688</v>
      </c>
      <c r="D169" s="100" t="s">
        <v>139</v>
      </c>
      <c r="E169" s="100" t="s">
        <v>299</v>
      </c>
      <c r="F169" s="87" t="s">
        <v>689</v>
      </c>
      <c r="G169" s="100" t="s">
        <v>364</v>
      </c>
      <c r="H169" s="87" t="s">
        <v>690</v>
      </c>
      <c r="I169" s="87"/>
      <c r="J169" s="87"/>
      <c r="K169" s="97">
        <v>3.21</v>
      </c>
      <c r="L169" s="100" t="s">
        <v>150</v>
      </c>
      <c r="M169" s="101">
        <v>3.85E-2</v>
      </c>
      <c r="N169" s="101">
        <v>2.4399999999999998E-2</v>
      </c>
      <c r="O169" s="97">
        <v>190000</v>
      </c>
      <c r="P169" s="99">
        <v>105.06</v>
      </c>
      <c r="Q169" s="97">
        <v>199.61401000000001</v>
      </c>
      <c r="R169" s="98">
        <v>6.8345323741007195E-4</v>
      </c>
      <c r="S169" s="98">
        <v>1.8822668817564884E-3</v>
      </c>
      <c r="T169" s="98">
        <f>Q169/'סכום נכסי הקרן'!$C$42</f>
        <v>2.975803765718916E-4</v>
      </c>
    </row>
    <row r="170" spans="2:20">
      <c r="B170" s="86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97"/>
      <c r="P170" s="99"/>
      <c r="Q170" s="87"/>
      <c r="R170" s="87"/>
      <c r="S170" s="98"/>
      <c r="T170" s="87"/>
    </row>
    <row r="171" spans="2:20">
      <c r="B171" s="104" t="s">
        <v>58</v>
      </c>
      <c r="C171" s="85"/>
      <c r="D171" s="85"/>
      <c r="E171" s="85"/>
      <c r="F171" s="85"/>
      <c r="G171" s="85"/>
      <c r="H171" s="85"/>
      <c r="I171" s="85"/>
      <c r="J171" s="85"/>
      <c r="K171" s="94">
        <v>3.9944348363053654</v>
      </c>
      <c r="L171" s="85"/>
      <c r="M171" s="85"/>
      <c r="N171" s="106">
        <v>2.7469915694494612E-2</v>
      </c>
      <c r="O171" s="94"/>
      <c r="P171" s="96"/>
      <c r="Q171" s="94">
        <v>19795.673989999999</v>
      </c>
      <c r="R171" s="85"/>
      <c r="S171" s="95">
        <v>0.18666395987649023</v>
      </c>
      <c r="T171" s="95">
        <f>Q171/'סכום נכסי הקרן'!$C$42</f>
        <v>2.9510975308990585E-2</v>
      </c>
    </row>
    <row r="172" spans="2:20">
      <c r="B172" s="90" t="s">
        <v>691</v>
      </c>
      <c r="C172" s="87" t="s">
        <v>692</v>
      </c>
      <c r="D172" s="100" t="s">
        <v>139</v>
      </c>
      <c r="E172" s="100" t="s">
        <v>299</v>
      </c>
      <c r="F172" s="87" t="s">
        <v>300</v>
      </c>
      <c r="G172" s="100" t="s">
        <v>301</v>
      </c>
      <c r="H172" s="87" t="s">
        <v>302</v>
      </c>
      <c r="I172" s="87" t="s">
        <v>146</v>
      </c>
      <c r="J172" s="87"/>
      <c r="K172" s="97">
        <v>6.8</v>
      </c>
      <c r="L172" s="100" t="s">
        <v>150</v>
      </c>
      <c r="M172" s="101">
        <v>3.0099999999999998E-2</v>
      </c>
      <c r="N172" s="101">
        <v>2.2199999999999998E-2</v>
      </c>
      <c r="O172" s="97">
        <v>1137900</v>
      </c>
      <c r="P172" s="99">
        <v>105.53</v>
      </c>
      <c r="Q172" s="97">
        <v>1200.8258800000001</v>
      </c>
      <c r="R172" s="98">
        <v>9.8947826086956511E-4</v>
      </c>
      <c r="S172" s="98">
        <v>1.1323227185707512E-2</v>
      </c>
      <c r="T172" s="98">
        <f>Q172/'סכום נכסי הקרן'!$C$42</f>
        <v>1.7901660187462449E-3</v>
      </c>
    </row>
    <row r="173" spans="2:20">
      <c r="B173" s="90" t="s">
        <v>693</v>
      </c>
      <c r="C173" s="87" t="s">
        <v>694</v>
      </c>
      <c r="D173" s="100" t="s">
        <v>139</v>
      </c>
      <c r="E173" s="100" t="s">
        <v>299</v>
      </c>
      <c r="F173" s="87" t="s">
        <v>316</v>
      </c>
      <c r="G173" s="100" t="s">
        <v>301</v>
      </c>
      <c r="H173" s="87" t="s">
        <v>302</v>
      </c>
      <c r="I173" s="87" t="s">
        <v>146</v>
      </c>
      <c r="J173" s="87"/>
      <c r="K173" s="97">
        <v>0.17</v>
      </c>
      <c r="L173" s="100" t="s">
        <v>150</v>
      </c>
      <c r="M173" s="101">
        <v>8.199999999999999E-3</v>
      </c>
      <c r="N173" s="101">
        <v>2.6999999999999997E-3</v>
      </c>
      <c r="O173" s="97">
        <v>5824</v>
      </c>
      <c r="P173" s="99">
        <v>100.16</v>
      </c>
      <c r="Q173" s="97">
        <v>5.83331</v>
      </c>
      <c r="R173" s="98">
        <v>7.3415034451114209E-6</v>
      </c>
      <c r="S173" s="98">
        <v>5.5005388770151657E-5</v>
      </c>
      <c r="T173" s="98">
        <f>Q173/'סכום נכסי הקרן'!$C$42</f>
        <v>8.6961761174006817E-6</v>
      </c>
    </row>
    <row r="174" spans="2:20">
      <c r="B174" s="90" t="s">
        <v>695</v>
      </c>
      <c r="C174" s="87" t="s">
        <v>696</v>
      </c>
      <c r="D174" s="100" t="s">
        <v>139</v>
      </c>
      <c r="E174" s="100" t="s">
        <v>299</v>
      </c>
      <c r="F174" s="87" t="s">
        <v>316</v>
      </c>
      <c r="G174" s="100" t="s">
        <v>301</v>
      </c>
      <c r="H174" s="87" t="s">
        <v>302</v>
      </c>
      <c r="I174" s="87" t="s">
        <v>146</v>
      </c>
      <c r="J174" s="87"/>
      <c r="K174" s="97">
        <v>1.5999999999999999</v>
      </c>
      <c r="L174" s="100" t="s">
        <v>150</v>
      </c>
      <c r="M174" s="101">
        <v>5.9000000000000004E-2</v>
      </c>
      <c r="N174" s="101">
        <v>8.3000000000000001E-3</v>
      </c>
      <c r="O174" s="97">
        <v>750098</v>
      </c>
      <c r="P174" s="99">
        <v>110.34</v>
      </c>
      <c r="Q174" s="97">
        <v>827.65810999999997</v>
      </c>
      <c r="R174" s="98">
        <v>4.6351472517476859E-4</v>
      </c>
      <c r="S174" s="98">
        <v>7.8044294078865933E-3</v>
      </c>
      <c r="T174" s="98">
        <f>Q174/'סכום נכסי הקרן'!$C$42</f>
        <v>1.2338553393450693E-3</v>
      </c>
    </row>
    <row r="175" spans="2:20">
      <c r="B175" s="90" t="s">
        <v>697</v>
      </c>
      <c r="C175" s="87" t="s">
        <v>698</v>
      </c>
      <c r="D175" s="100" t="s">
        <v>139</v>
      </c>
      <c r="E175" s="100" t="s">
        <v>299</v>
      </c>
      <c r="F175" s="87" t="s">
        <v>316</v>
      </c>
      <c r="G175" s="100" t="s">
        <v>301</v>
      </c>
      <c r="H175" s="87" t="s">
        <v>302</v>
      </c>
      <c r="I175" s="87" t="s">
        <v>146</v>
      </c>
      <c r="J175" s="87"/>
      <c r="K175" s="97">
        <v>2.13</v>
      </c>
      <c r="L175" s="100" t="s">
        <v>150</v>
      </c>
      <c r="M175" s="101">
        <v>1.8200000000000001E-2</v>
      </c>
      <c r="N175" s="101">
        <v>8.0000000000000002E-3</v>
      </c>
      <c r="O175" s="97">
        <v>8400</v>
      </c>
      <c r="P175" s="99">
        <v>102.32</v>
      </c>
      <c r="Q175" s="97">
        <v>8.5948800000000016</v>
      </c>
      <c r="R175" s="98">
        <v>1.3368920125476865E-5</v>
      </c>
      <c r="S175" s="98">
        <v>8.1045704039867781E-5</v>
      </c>
      <c r="T175" s="98">
        <f>Q175/'סכום נכסי הקרן'!$C$42</f>
        <v>1.2813066713053959E-5</v>
      </c>
    </row>
    <row r="176" spans="2:20">
      <c r="B176" s="90" t="s">
        <v>699</v>
      </c>
      <c r="C176" s="87" t="s">
        <v>700</v>
      </c>
      <c r="D176" s="100" t="s">
        <v>139</v>
      </c>
      <c r="E176" s="100" t="s">
        <v>299</v>
      </c>
      <c r="F176" s="87" t="s">
        <v>701</v>
      </c>
      <c r="G176" s="100" t="s">
        <v>702</v>
      </c>
      <c r="H176" s="87" t="s">
        <v>326</v>
      </c>
      <c r="I176" s="87" t="s">
        <v>146</v>
      </c>
      <c r="J176" s="87"/>
      <c r="K176" s="97">
        <v>2.1599999999999997</v>
      </c>
      <c r="L176" s="100" t="s">
        <v>150</v>
      </c>
      <c r="M176" s="101">
        <v>4.8399999999999999E-2</v>
      </c>
      <c r="N176" s="101">
        <v>9.7999999999999997E-3</v>
      </c>
      <c r="O176" s="97">
        <v>170444.25</v>
      </c>
      <c r="P176" s="99">
        <v>109.77</v>
      </c>
      <c r="Q176" s="97">
        <v>187.09666000000001</v>
      </c>
      <c r="R176" s="98">
        <v>2.0290982142857143E-4</v>
      </c>
      <c r="S176" s="98">
        <v>1.7642341176616508E-3</v>
      </c>
      <c r="T176" s="98">
        <f>Q176/'סכום נכסי הקרן'!$C$42</f>
        <v>2.7891977390837031E-4</v>
      </c>
    </row>
    <row r="177" spans="2:20">
      <c r="B177" s="90" t="s">
        <v>703</v>
      </c>
      <c r="C177" s="87" t="s">
        <v>704</v>
      </c>
      <c r="D177" s="100" t="s">
        <v>139</v>
      </c>
      <c r="E177" s="100" t="s">
        <v>299</v>
      </c>
      <c r="F177" s="87" t="s">
        <v>325</v>
      </c>
      <c r="G177" s="100" t="s">
        <v>301</v>
      </c>
      <c r="H177" s="87" t="s">
        <v>326</v>
      </c>
      <c r="I177" s="87" t="s">
        <v>146</v>
      </c>
      <c r="J177" s="87"/>
      <c r="K177" s="97">
        <v>3.1799999999999997</v>
      </c>
      <c r="L177" s="100" t="s">
        <v>150</v>
      </c>
      <c r="M177" s="101">
        <v>1.95E-2</v>
      </c>
      <c r="N177" s="101">
        <v>1.2500000000000001E-2</v>
      </c>
      <c r="O177" s="97">
        <v>400000</v>
      </c>
      <c r="P177" s="99">
        <v>103.62</v>
      </c>
      <c r="Q177" s="97">
        <v>414.48</v>
      </c>
      <c r="R177" s="98">
        <v>5.8394160583941611E-4</v>
      </c>
      <c r="S177" s="98">
        <v>3.9083528112602382E-3</v>
      </c>
      <c r="T177" s="98">
        <f>Q177/'סכום נכסי הקרן'!$C$42</f>
        <v>6.1789808481637959E-4</v>
      </c>
    </row>
    <row r="178" spans="2:20">
      <c r="B178" s="90" t="s">
        <v>705</v>
      </c>
      <c r="C178" s="87" t="s">
        <v>706</v>
      </c>
      <c r="D178" s="100" t="s">
        <v>139</v>
      </c>
      <c r="E178" s="100" t="s">
        <v>299</v>
      </c>
      <c r="F178" s="87" t="s">
        <v>300</v>
      </c>
      <c r="G178" s="100" t="s">
        <v>301</v>
      </c>
      <c r="H178" s="87" t="s">
        <v>326</v>
      </c>
      <c r="I178" s="87" t="s">
        <v>146</v>
      </c>
      <c r="J178" s="87"/>
      <c r="K178" s="97">
        <v>0.94999999999999984</v>
      </c>
      <c r="L178" s="100" t="s">
        <v>150</v>
      </c>
      <c r="M178" s="101">
        <v>5.4000000000000006E-2</v>
      </c>
      <c r="N178" s="101">
        <v>4.7999999999999996E-3</v>
      </c>
      <c r="O178" s="97">
        <v>512565</v>
      </c>
      <c r="P178" s="99">
        <v>104.92</v>
      </c>
      <c r="Q178" s="97">
        <v>537.78320000000008</v>
      </c>
      <c r="R178" s="98">
        <v>2.3234630031472697E-4</v>
      </c>
      <c r="S178" s="98">
        <v>5.0710443967586548E-3</v>
      </c>
      <c r="T178" s="98">
        <f>Q178/'סכום נכסי הקרן'!$C$42</f>
        <v>8.0171590746579819E-4</v>
      </c>
    </row>
    <row r="179" spans="2:20">
      <c r="B179" s="90" t="s">
        <v>707</v>
      </c>
      <c r="C179" s="87" t="s">
        <v>708</v>
      </c>
      <c r="D179" s="100" t="s">
        <v>139</v>
      </c>
      <c r="E179" s="100" t="s">
        <v>299</v>
      </c>
      <c r="F179" s="87" t="s">
        <v>316</v>
      </c>
      <c r="G179" s="100" t="s">
        <v>301</v>
      </c>
      <c r="H179" s="87" t="s">
        <v>326</v>
      </c>
      <c r="I179" s="87" t="s">
        <v>148</v>
      </c>
      <c r="J179" s="87"/>
      <c r="K179" s="97">
        <v>2.37</v>
      </c>
      <c r="L179" s="100" t="s">
        <v>150</v>
      </c>
      <c r="M179" s="101">
        <v>6.0999999999999999E-2</v>
      </c>
      <c r="N179" s="101">
        <v>1.14E-2</v>
      </c>
      <c r="O179" s="97">
        <v>339907</v>
      </c>
      <c r="P179" s="99">
        <v>115.16</v>
      </c>
      <c r="Q179" s="97">
        <v>391.43691999999999</v>
      </c>
      <c r="R179" s="98">
        <v>1.984267806539566E-4</v>
      </c>
      <c r="S179" s="98">
        <v>3.691067329456304E-3</v>
      </c>
      <c r="T179" s="98">
        <f>Q179/'סכום נכסי הקרן'!$C$42</f>
        <v>5.8354594478484453E-4</v>
      </c>
    </row>
    <row r="180" spans="2:20">
      <c r="B180" s="90" t="s">
        <v>709</v>
      </c>
      <c r="C180" s="87" t="s">
        <v>710</v>
      </c>
      <c r="D180" s="100" t="s">
        <v>139</v>
      </c>
      <c r="E180" s="100" t="s">
        <v>299</v>
      </c>
      <c r="F180" s="87" t="s">
        <v>363</v>
      </c>
      <c r="G180" s="100" t="s">
        <v>364</v>
      </c>
      <c r="H180" s="87" t="s">
        <v>358</v>
      </c>
      <c r="I180" s="87" t="s">
        <v>148</v>
      </c>
      <c r="J180" s="87"/>
      <c r="K180" s="97">
        <v>0.66</v>
      </c>
      <c r="L180" s="100" t="s">
        <v>150</v>
      </c>
      <c r="M180" s="101">
        <v>5.7000000000000002E-2</v>
      </c>
      <c r="N180" s="101">
        <v>4.8999999999999998E-3</v>
      </c>
      <c r="O180" s="97">
        <v>716.11</v>
      </c>
      <c r="P180" s="99">
        <v>105.36</v>
      </c>
      <c r="Q180" s="97">
        <v>0.75449999999999995</v>
      </c>
      <c r="R180" s="98">
        <v>1.615736575250902E-6</v>
      </c>
      <c r="S180" s="98">
        <v>7.1145826001154447E-6</v>
      </c>
      <c r="T180" s="98">
        <f>Q180/'סכום נכסי הקרן'!$C$42</f>
        <v>1.1247927644131401E-6</v>
      </c>
    </row>
    <row r="181" spans="2:20">
      <c r="B181" s="90" t="s">
        <v>711</v>
      </c>
      <c r="C181" s="87" t="s">
        <v>712</v>
      </c>
      <c r="D181" s="100" t="s">
        <v>139</v>
      </c>
      <c r="E181" s="100" t="s">
        <v>299</v>
      </c>
      <c r="F181" s="87" t="s">
        <v>363</v>
      </c>
      <c r="G181" s="100" t="s">
        <v>364</v>
      </c>
      <c r="H181" s="87" t="s">
        <v>358</v>
      </c>
      <c r="I181" s="87" t="s">
        <v>148</v>
      </c>
      <c r="J181" s="87"/>
      <c r="K181" s="97">
        <v>6.9400000000000022</v>
      </c>
      <c r="L181" s="100" t="s">
        <v>150</v>
      </c>
      <c r="M181" s="101">
        <v>3.6499999999999998E-2</v>
      </c>
      <c r="N181" s="101">
        <v>2.8700000000000007E-2</v>
      </c>
      <c r="O181" s="97">
        <v>258000</v>
      </c>
      <c r="P181" s="99">
        <v>106.85</v>
      </c>
      <c r="Q181" s="97">
        <v>275.67298999999997</v>
      </c>
      <c r="R181" s="98">
        <v>2.3401339318513089E-4</v>
      </c>
      <c r="S181" s="98">
        <v>2.5994675387353196E-3</v>
      </c>
      <c r="T181" s="98">
        <f>Q181/'סכום נכסי הקרן'!$C$42</f>
        <v>4.1096750761581964E-4</v>
      </c>
    </row>
    <row r="182" spans="2:20">
      <c r="B182" s="90" t="s">
        <v>713</v>
      </c>
      <c r="C182" s="87" t="s">
        <v>714</v>
      </c>
      <c r="D182" s="100" t="s">
        <v>139</v>
      </c>
      <c r="E182" s="100" t="s">
        <v>299</v>
      </c>
      <c r="F182" s="87" t="s">
        <v>300</v>
      </c>
      <c r="G182" s="100" t="s">
        <v>301</v>
      </c>
      <c r="H182" s="87" t="s">
        <v>358</v>
      </c>
      <c r="I182" s="87" t="s">
        <v>146</v>
      </c>
      <c r="J182" s="87"/>
      <c r="K182" s="97">
        <v>4.2100000000000009</v>
      </c>
      <c r="L182" s="100" t="s">
        <v>150</v>
      </c>
      <c r="M182" s="101">
        <v>1.5260000000000001E-2</v>
      </c>
      <c r="N182" s="101">
        <v>1.4900000000000002E-2</v>
      </c>
      <c r="O182" s="97">
        <v>315191</v>
      </c>
      <c r="P182" s="99">
        <v>100.34</v>
      </c>
      <c r="Q182" s="97">
        <v>316.26265999999998</v>
      </c>
      <c r="R182" s="98">
        <v>3.3178E-4</v>
      </c>
      <c r="S182" s="98">
        <v>2.9822091688564965E-3</v>
      </c>
      <c r="T182" s="98">
        <f>Q182/'סכום נכסי הקרן'!$C$42</f>
        <v>4.714777357482479E-4</v>
      </c>
    </row>
    <row r="183" spans="2:20">
      <c r="B183" s="90" t="s">
        <v>715</v>
      </c>
      <c r="C183" s="87" t="s">
        <v>716</v>
      </c>
      <c r="D183" s="100" t="s">
        <v>139</v>
      </c>
      <c r="E183" s="100" t="s">
        <v>299</v>
      </c>
      <c r="F183" s="87" t="s">
        <v>381</v>
      </c>
      <c r="G183" s="100" t="s">
        <v>344</v>
      </c>
      <c r="H183" s="87" t="s">
        <v>358</v>
      </c>
      <c r="I183" s="87" t="s">
        <v>148</v>
      </c>
      <c r="J183" s="87"/>
      <c r="K183" s="97">
        <v>1.3899999999999997</v>
      </c>
      <c r="L183" s="100" t="s">
        <v>150</v>
      </c>
      <c r="M183" s="101">
        <v>5.2499999999999998E-2</v>
      </c>
      <c r="N183" s="101">
        <v>8.199999999999999E-3</v>
      </c>
      <c r="O183" s="97">
        <v>8212</v>
      </c>
      <c r="P183" s="99">
        <v>106.65</v>
      </c>
      <c r="Q183" s="97">
        <v>8.7581000000000007</v>
      </c>
      <c r="R183" s="98">
        <v>1.8073313078399115E-4</v>
      </c>
      <c r="S183" s="98">
        <v>8.2584792405660816E-5</v>
      </c>
      <c r="T183" s="98">
        <f>Q183/'סכום נכסי הקרן'!$C$42</f>
        <v>1.3056391663362126E-5</v>
      </c>
    </row>
    <row r="184" spans="2:20">
      <c r="B184" s="90" t="s">
        <v>717</v>
      </c>
      <c r="C184" s="87" t="s">
        <v>718</v>
      </c>
      <c r="D184" s="100" t="s">
        <v>139</v>
      </c>
      <c r="E184" s="100" t="s">
        <v>299</v>
      </c>
      <c r="F184" s="87" t="s">
        <v>384</v>
      </c>
      <c r="G184" s="100" t="s">
        <v>385</v>
      </c>
      <c r="H184" s="87" t="s">
        <v>358</v>
      </c>
      <c r="I184" s="87" t="s">
        <v>148</v>
      </c>
      <c r="J184" s="87"/>
      <c r="K184" s="97">
        <v>4.84</v>
      </c>
      <c r="L184" s="100" t="s">
        <v>150</v>
      </c>
      <c r="M184" s="101">
        <v>4.8000000000000001E-2</v>
      </c>
      <c r="N184" s="101">
        <v>2.2599999999999999E-2</v>
      </c>
      <c r="O184" s="97">
        <v>1175088</v>
      </c>
      <c r="P184" s="99">
        <v>115.26</v>
      </c>
      <c r="Q184" s="97">
        <v>1354.4064500000002</v>
      </c>
      <c r="R184" s="98">
        <v>5.2008897945381909E-4</v>
      </c>
      <c r="S184" s="98">
        <v>1.2771420228832512E-2</v>
      </c>
      <c r="T184" s="98">
        <f>Q184/'סכום נכסי הקרן'!$C$42</f>
        <v>2.0191207091245695E-3</v>
      </c>
    </row>
    <row r="185" spans="2:20" s="147" customFormat="1">
      <c r="B185" s="90" t="s">
        <v>719</v>
      </c>
      <c r="C185" s="87" t="s">
        <v>720</v>
      </c>
      <c r="D185" s="100" t="s">
        <v>139</v>
      </c>
      <c r="E185" s="100" t="s">
        <v>299</v>
      </c>
      <c r="F185" s="87" t="s">
        <v>300</v>
      </c>
      <c r="G185" s="100" t="s">
        <v>301</v>
      </c>
      <c r="H185" s="87" t="s">
        <v>358</v>
      </c>
      <c r="I185" s="87" t="s">
        <v>148</v>
      </c>
      <c r="J185" s="87"/>
      <c r="K185" s="97">
        <v>4.0500000000000007</v>
      </c>
      <c r="L185" s="100" t="s">
        <v>150</v>
      </c>
      <c r="M185" s="101">
        <v>3.2500000000000001E-2</v>
      </c>
      <c r="N185" s="101">
        <v>2.6799999999999997E-2</v>
      </c>
      <c r="O185" s="97">
        <f>500000/50000</f>
        <v>10</v>
      </c>
      <c r="P185" s="99">
        <f>102.4*50000</f>
        <v>5120000</v>
      </c>
      <c r="Q185" s="97">
        <v>511.99998999999997</v>
      </c>
      <c r="R185" s="159">
        <v>5.4010261949770453E-4</v>
      </c>
      <c r="S185" s="98">
        <v>4.8279207688711485E-3</v>
      </c>
      <c r="T185" s="98">
        <f>Q185/'סכום נכסי הקרן'!$C$42</f>
        <v>7.6327883914062303E-4</v>
      </c>
    </row>
    <row r="186" spans="2:20" s="147" customFormat="1">
      <c r="B186" s="90" t="s">
        <v>721</v>
      </c>
      <c r="C186" s="87" t="s">
        <v>722</v>
      </c>
      <c r="D186" s="100" t="s">
        <v>139</v>
      </c>
      <c r="E186" s="100" t="s">
        <v>299</v>
      </c>
      <c r="F186" s="87" t="s">
        <v>300</v>
      </c>
      <c r="G186" s="100" t="s">
        <v>301</v>
      </c>
      <c r="H186" s="87" t="s">
        <v>358</v>
      </c>
      <c r="I186" s="87" t="s">
        <v>146</v>
      </c>
      <c r="J186" s="87"/>
      <c r="K186" s="97">
        <v>3.71</v>
      </c>
      <c r="L186" s="100" t="s">
        <v>150</v>
      </c>
      <c r="M186" s="101">
        <v>2.1299999999999999E-2</v>
      </c>
      <c r="N186" s="101">
        <v>1.4600000000000002E-2</v>
      </c>
      <c r="O186" s="97">
        <v>28931</v>
      </c>
      <c r="P186" s="99">
        <v>102.77</v>
      </c>
      <c r="Q186" s="97">
        <v>29.732389999999999</v>
      </c>
      <c r="R186" s="98">
        <v>2.893102893102893E-5</v>
      </c>
      <c r="S186" s="98">
        <v>2.8036255076719209E-4</v>
      </c>
      <c r="T186" s="98">
        <f>Q186/'סכום נכסי הקרן'!$C$42</f>
        <v>4.432442298304785E-5</v>
      </c>
    </row>
    <row r="187" spans="2:20" s="147" customFormat="1">
      <c r="B187" s="90" t="s">
        <v>723</v>
      </c>
      <c r="C187" s="87" t="s">
        <v>724</v>
      </c>
      <c r="D187" s="100" t="s">
        <v>139</v>
      </c>
      <c r="E187" s="100" t="s">
        <v>299</v>
      </c>
      <c r="F187" s="87" t="s">
        <v>725</v>
      </c>
      <c r="G187" s="100" t="s">
        <v>301</v>
      </c>
      <c r="H187" s="87" t="s">
        <v>358</v>
      </c>
      <c r="I187" s="87" t="s">
        <v>148</v>
      </c>
      <c r="J187" s="87"/>
      <c r="K187" s="97">
        <v>5.2100000000000009</v>
      </c>
      <c r="L187" s="100" t="s">
        <v>150</v>
      </c>
      <c r="M187" s="101">
        <v>2.07E-2</v>
      </c>
      <c r="N187" s="101">
        <v>1.7499999999999998E-2</v>
      </c>
      <c r="O187" s="97">
        <v>410000</v>
      </c>
      <c r="P187" s="99">
        <v>102.69</v>
      </c>
      <c r="Q187" s="97">
        <v>421.02901000000003</v>
      </c>
      <c r="R187" s="98">
        <v>1.6175931003736246E-3</v>
      </c>
      <c r="S187" s="98">
        <v>3.9701069167525933E-3</v>
      </c>
      <c r="T187" s="98">
        <f>Q187/'סכום נכסי הקרן'!$C$42</f>
        <v>6.2766121147253507E-4</v>
      </c>
    </row>
    <row r="188" spans="2:20" s="147" customFormat="1">
      <c r="B188" s="90" t="s">
        <v>726</v>
      </c>
      <c r="C188" s="87" t="s">
        <v>727</v>
      </c>
      <c r="D188" s="100" t="s">
        <v>139</v>
      </c>
      <c r="E188" s="100" t="s">
        <v>299</v>
      </c>
      <c r="F188" s="87" t="s">
        <v>423</v>
      </c>
      <c r="G188" s="100" t="s">
        <v>344</v>
      </c>
      <c r="H188" s="87" t="s">
        <v>406</v>
      </c>
      <c r="I188" s="87" t="s">
        <v>148</v>
      </c>
      <c r="J188" s="87"/>
      <c r="K188" s="97">
        <v>0.57000000000000006</v>
      </c>
      <c r="L188" s="100" t="s">
        <v>150</v>
      </c>
      <c r="M188" s="101">
        <v>6.4100000000000004E-2</v>
      </c>
      <c r="N188" s="101">
        <v>9.7000000000000003E-3</v>
      </c>
      <c r="O188" s="97">
        <v>7116.4</v>
      </c>
      <c r="P188" s="99">
        <v>105.82</v>
      </c>
      <c r="Q188" s="97">
        <v>7.53057</v>
      </c>
      <c r="R188" s="98">
        <v>3.3152579010137149E-5</v>
      </c>
      <c r="S188" s="98">
        <v>7.1009757840889812E-5</v>
      </c>
      <c r="T188" s="98">
        <f>Q188/'סכום נכסי הקרן'!$C$42</f>
        <v>1.1226415702990936E-5</v>
      </c>
    </row>
    <row r="189" spans="2:20" s="147" customFormat="1">
      <c r="B189" s="90" t="s">
        <v>728</v>
      </c>
      <c r="C189" s="87" t="s">
        <v>729</v>
      </c>
      <c r="D189" s="100" t="s">
        <v>139</v>
      </c>
      <c r="E189" s="100" t="s">
        <v>299</v>
      </c>
      <c r="F189" s="87" t="s">
        <v>428</v>
      </c>
      <c r="G189" s="100" t="s">
        <v>344</v>
      </c>
      <c r="H189" s="87" t="s">
        <v>406</v>
      </c>
      <c r="I189" s="87" t="s">
        <v>146</v>
      </c>
      <c r="J189" s="87"/>
      <c r="K189" s="97">
        <v>0.25</v>
      </c>
      <c r="L189" s="100" t="s">
        <v>150</v>
      </c>
      <c r="M189" s="101">
        <v>6.4000000000000001E-2</v>
      </c>
      <c r="N189" s="101">
        <v>1.2600000000000002E-2</v>
      </c>
      <c r="O189" s="97">
        <v>52463.7</v>
      </c>
      <c r="P189" s="99">
        <v>106.06</v>
      </c>
      <c r="Q189" s="97">
        <v>55.643000000000001</v>
      </c>
      <c r="R189" s="98">
        <v>1.866796457870103E-4</v>
      </c>
      <c r="S189" s="98">
        <v>5.2468750115072728E-4</v>
      </c>
      <c r="T189" s="98">
        <f>Q189/'סכום נכסי הקרן'!$C$42</f>
        <v>8.2951416554327841E-5</v>
      </c>
    </row>
    <row r="190" spans="2:20" s="147" customFormat="1">
      <c r="B190" s="90" t="s">
        <v>730</v>
      </c>
      <c r="C190" s="87" t="s">
        <v>731</v>
      </c>
      <c r="D190" s="100" t="s">
        <v>139</v>
      </c>
      <c r="E190" s="100" t="s">
        <v>299</v>
      </c>
      <c r="F190" s="87" t="s">
        <v>428</v>
      </c>
      <c r="G190" s="100" t="s">
        <v>344</v>
      </c>
      <c r="H190" s="87" t="s">
        <v>406</v>
      </c>
      <c r="I190" s="87" t="s">
        <v>146</v>
      </c>
      <c r="J190" s="87"/>
      <c r="K190" s="97">
        <v>1</v>
      </c>
      <c r="L190" s="100" t="s">
        <v>150</v>
      </c>
      <c r="M190" s="101">
        <v>8.0000000000000002E-3</v>
      </c>
      <c r="N190" s="101">
        <v>1.4000000000000002E-2</v>
      </c>
      <c r="O190" s="97">
        <v>89896</v>
      </c>
      <c r="P190" s="99">
        <v>99.61</v>
      </c>
      <c r="Q190" s="97">
        <v>89.545400000000001</v>
      </c>
      <c r="R190" s="98">
        <v>1.618089584935164E-4</v>
      </c>
      <c r="S190" s="98">
        <v>8.4437129855583501E-4</v>
      </c>
      <c r="T190" s="98">
        <f>Q190/'סכום נכסי הקרן'!$C$42</f>
        <v>1.334924029244273E-4</v>
      </c>
    </row>
    <row r="191" spans="2:20" s="147" customFormat="1">
      <c r="B191" s="90" t="s">
        <v>732</v>
      </c>
      <c r="C191" s="87" t="s">
        <v>733</v>
      </c>
      <c r="D191" s="100" t="s">
        <v>139</v>
      </c>
      <c r="E191" s="100" t="s">
        <v>299</v>
      </c>
      <c r="F191" s="87" t="s">
        <v>437</v>
      </c>
      <c r="G191" s="100" t="s">
        <v>344</v>
      </c>
      <c r="H191" s="87" t="s">
        <v>406</v>
      </c>
      <c r="I191" s="87" t="s">
        <v>148</v>
      </c>
      <c r="J191" s="87"/>
      <c r="K191" s="97">
        <v>4</v>
      </c>
      <c r="L191" s="100" t="s">
        <v>150</v>
      </c>
      <c r="M191" s="101">
        <v>5.0499999999999996E-2</v>
      </c>
      <c r="N191" s="101">
        <v>3.0400000000000003E-2</v>
      </c>
      <c r="O191" s="97">
        <v>195479.6</v>
      </c>
      <c r="P191" s="99">
        <v>109.3</v>
      </c>
      <c r="Q191" s="97">
        <v>213.65921</v>
      </c>
      <c r="R191" s="98">
        <v>3.354898456963231E-4</v>
      </c>
      <c r="S191" s="98">
        <v>2.014706557747398E-3</v>
      </c>
      <c r="T191" s="98">
        <f>Q191/'סכום נכסי הקרן'!$C$42</f>
        <v>3.1851866594861185E-4</v>
      </c>
    </row>
    <row r="192" spans="2:20" s="147" customFormat="1">
      <c r="B192" s="90" t="s">
        <v>734</v>
      </c>
      <c r="C192" s="87" t="s">
        <v>735</v>
      </c>
      <c r="D192" s="100" t="s">
        <v>139</v>
      </c>
      <c r="E192" s="100" t="s">
        <v>299</v>
      </c>
      <c r="F192" s="87" t="s">
        <v>437</v>
      </c>
      <c r="G192" s="100" t="s">
        <v>344</v>
      </c>
      <c r="H192" s="87" t="s">
        <v>406</v>
      </c>
      <c r="I192" s="87" t="s">
        <v>148</v>
      </c>
      <c r="J192" s="87"/>
      <c r="K192" s="97">
        <v>5.84</v>
      </c>
      <c r="L192" s="100" t="s">
        <v>150</v>
      </c>
      <c r="M192" s="101">
        <v>4.3499999999999997E-2</v>
      </c>
      <c r="N192" s="101">
        <v>4.0899999999999999E-2</v>
      </c>
      <c r="O192" s="97">
        <v>141750</v>
      </c>
      <c r="P192" s="99">
        <v>103.38</v>
      </c>
      <c r="Q192" s="97">
        <v>146.54114999999999</v>
      </c>
      <c r="R192" s="98">
        <v>5.5413952979257389E-4</v>
      </c>
      <c r="S192" s="98">
        <v>1.381814600385563E-3</v>
      </c>
      <c r="T192" s="98">
        <f>Q192/'סכום נכסי הקרן'!$C$42</f>
        <v>2.1846047078698559E-4</v>
      </c>
    </row>
    <row r="193" spans="2:20" s="147" customFormat="1">
      <c r="B193" s="90" t="s">
        <v>736</v>
      </c>
      <c r="C193" s="87" t="s">
        <v>737</v>
      </c>
      <c r="D193" s="100" t="s">
        <v>139</v>
      </c>
      <c r="E193" s="100" t="s">
        <v>299</v>
      </c>
      <c r="F193" s="87" t="s">
        <v>440</v>
      </c>
      <c r="G193" s="100" t="s">
        <v>301</v>
      </c>
      <c r="H193" s="87" t="s">
        <v>406</v>
      </c>
      <c r="I193" s="87" t="s">
        <v>148</v>
      </c>
      <c r="J193" s="87"/>
      <c r="K193" s="97">
        <v>3.7500000000000004</v>
      </c>
      <c r="L193" s="100" t="s">
        <v>150</v>
      </c>
      <c r="M193" s="101">
        <v>6.4000000000000001E-2</v>
      </c>
      <c r="N193" s="101">
        <v>1.3900000000000003E-2</v>
      </c>
      <c r="O193" s="97">
        <v>64987</v>
      </c>
      <c r="P193" s="99">
        <v>122.26</v>
      </c>
      <c r="Q193" s="97">
        <v>79.453099999999992</v>
      </c>
      <c r="R193" s="98">
        <v>1.9970437839565355E-4</v>
      </c>
      <c r="S193" s="98">
        <v>7.4920562330713374E-4</v>
      </c>
      <c r="T193" s="98">
        <f>Q193/'סכום נכסי הקרן'!$C$42</f>
        <v>1.1844701390350385E-4</v>
      </c>
    </row>
    <row r="194" spans="2:20" s="147" customFormat="1">
      <c r="B194" s="90" t="s">
        <v>738</v>
      </c>
      <c r="C194" s="87" t="s">
        <v>739</v>
      </c>
      <c r="D194" s="100" t="s">
        <v>139</v>
      </c>
      <c r="E194" s="100" t="s">
        <v>299</v>
      </c>
      <c r="F194" s="87" t="s">
        <v>440</v>
      </c>
      <c r="G194" s="100" t="s">
        <v>301</v>
      </c>
      <c r="H194" s="87" t="s">
        <v>406</v>
      </c>
      <c r="I194" s="87" t="s">
        <v>146</v>
      </c>
      <c r="J194" s="87"/>
      <c r="K194" s="97">
        <v>0.91</v>
      </c>
      <c r="L194" s="100" t="s">
        <v>150</v>
      </c>
      <c r="M194" s="101">
        <v>2.1299999999999999E-2</v>
      </c>
      <c r="N194" s="101">
        <v>7.8000000000000014E-3</v>
      </c>
      <c r="O194" s="97">
        <v>228080</v>
      </c>
      <c r="P194" s="99">
        <v>101.4</v>
      </c>
      <c r="Q194" s="97">
        <v>231.27310999999997</v>
      </c>
      <c r="R194" s="98">
        <v>2.9822136738837947E-4</v>
      </c>
      <c r="S194" s="98">
        <v>2.180797407926554E-3</v>
      </c>
      <c r="T194" s="98">
        <f>Q194/'סכום נכסי הקרן'!$C$42</f>
        <v>3.4477709838479022E-4</v>
      </c>
    </row>
    <row r="195" spans="2:20" s="147" customFormat="1">
      <c r="B195" s="90" t="s">
        <v>740</v>
      </c>
      <c r="C195" s="87" t="s">
        <v>741</v>
      </c>
      <c r="D195" s="100" t="s">
        <v>139</v>
      </c>
      <c r="E195" s="100" t="s">
        <v>299</v>
      </c>
      <c r="F195" s="87" t="s">
        <v>447</v>
      </c>
      <c r="G195" s="100" t="s">
        <v>301</v>
      </c>
      <c r="H195" s="87" t="s">
        <v>406</v>
      </c>
      <c r="I195" s="87" t="s">
        <v>148</v>
      </c>
      <c r="J195" s="87"/>
      <c r="K195" s="97">
        <v>0.5</v>
      </c>
      <c r="L195" s="100" t="s">
        <v>150</v>
      </c>
      <c r="M195" s="101">
        <v>1.3100000000000001E-2</v>
      </c>
      <c r="N195" s="101">
        <v>8.6E-3</v>
      </c>
      <c r="O195" s="97">
        <v>63879.44</v>
      </c>
      <c r="P195" s="99">
        <v>100.22</v>
      </c>
      <c r="Q195" s="97">
        <v>64.230890000000002</v>
      </c>
      <c r="R195" s="98">
        <v>8.7034337009172038E-4</v>
      </c>
      <c r="S195" s="98">
        <v>6.0566729275537327E-4</v>
      </c>
      <c r="T195" s="98">
        <f>Q195/'סכום נכסי הקרן'!$C$42</f>
        <v>9.5754062722089233E-5</v>
      </c>
    </row>
    <row r="196" spans="2:20" s="147" customFormat="1">
      <c r="B196" s="90" t="s">
        <v>742</v>
      </c>
      <c r="C196" s="87" t="s">
        <v>743</v>
      </c>
      <c r="D196" s="100" t="s">
        <v>139</v>
      </c>
      <c r="E196" s="100" t="s">
        <v>299</v>
      </c>
      <c r="F196" s="87" t="s">
        <v>447</v>
      </c>
      <c r="G196" s="100" t="s">
        <v>301</v>
      </c>
      <c r="H196" s="87" t="s">
        <v>406</v>
      </c>
      <c r="I196" s="87" t="s">
        <v>148</v>
      </c>
      <c r="J196" s="87"/>
      <c r="K196" s="97">
        <v>3.4499999999999997</v>
      </c>
      <c r="L196" s="100" t="s">
        <v>150</v>
      </c>
      <c r="M196" s="101">
        <v>1.0500000000000001E-2</v>
      </c>
      <c r="N196" s="101">
        <v>1.1599999999999997E-2</v>
      </c>
      <c r="O196" s="97">
        <v>147500</v>
      </c>
      <c r="P196" s="99">
        <v>99.65</v>
      </c>
      <c r="Q196" s="97">
        <v>147.37413000000001</v>
      </c>
      <c r="R196" s="98">
        <v>4.9166666666666662E-4</v>
      </c>
      <c r="S196" s="98">
        <v>1.3896692127304858E-3</v>
      </c>
      <c r="T196" s="98">
        <f>Q196/'סכום נכסי הקרן'!$C$42</f>
        <v>2.1970225988824586E-4</v>
      </c>
    </row>
    <row r="197" spans="2:20" s="147" customFormat="1">
      <c r="B197" s="90" t="s">
        <v>744</v>
      </c>
      <c r="C197" s="87" t="s">
        <v>745</v>
      </c>
      <c r="D197" s="100" t="s">
        <v>139</v>
      </c>
      <c r="E197" s="100" t="s">
        <v>299</v>
      </c>
      <c r="F197" s="87" t="s">
        <v>397</v>
      </c>
      <c r="G197" s="100" t="s">
        <v>378</v>
      </c>
      <c r="H197" s="87" t="s">
        <v>406</v>
      </c>
      <c r="I197" s="87" t="s">
        <v>146</v>
      </c>
      <c r="J197" s="87"/>
      <c r="K197" s="97">
        <v>0.99</v>
      </c>
      <c r="L197" s="100" t="s">
        <v>150</v>
      </c>
      <c r="M197" s="101">
        <v>0.06</v>
      </c>
      <c r="N197" s="101">
        <v>7.6E-3</v>
      </c>
      <c r="O197" s="97">
        <v>132341</v>
      </c>
      <c r="P197" s="99">
        <v>105.21</v>
      </c>
      <c r="Q197" s="97">
        <v>139.23597000000001</v>
      </c>
      <c r="R197" s="98">
        <v>8.4410606469104989E-4</v>
      </c>
      <c r="S197" s="98">
        <v>1.3129301649730896E-3</v>
      </c>
      <c r="T197" s="98">
        <f>Q197/'סכום נכסי הקרן'!$C$42</f>
        <v>2.0757006176546727E-4</v>
      </c>
    </row>
    <row r="198" spans="2:20" s="147" customFormat="1">
      <c r="B198" s="90" t="s">
        <v>746</v>
      </c>
      <c r="C198" s="87" t="s">
        <v>747</v>
      </c>
      <c r="D198" s="100" t="s">
        <v>139</v>
      </c>
      <c r="E198" s="100" t="s">
        <v>299</v>
      </c>
      <c r="F198" s="87" t="s">
        <v>377</v>
      </c>
      <c r="G198" s="100" t="s">
        <v>378</v>
      </c>
      <c r="H198" s="87" t="s">
        <v>406</v>
      </c>
      <c r="I198" s="87" t="s">
        <v>148</v>
      </c>
      <c r="J198" s="87"/>
      <c r="K198" s="97">
        <v>9.68</v>
      </c>
      <c r="L198" s="100" t="s">
        <v>150</v>
      </c>
      <c r="M198" s="101">
        <v>3.95E-2</v>
      </c>
      <c r="N198" s="101">
        <v>3.8399999999999997E-2</v>
      </c>
      <c r="O198" s="97">
        <v>107000</v>
      </c>
      <c r="P198" s="99">
        <v>103.35</v>
      </c>
      <c r="Q198" s="97">
        <v>110.58449</v>
      </c>
      <c r="R198" s="98">
        <v>4.4581480787050459E-4</v>
      </c>
      <c r="S198" s="98">
        <v>1.042760090651611E-3</v>
      </c>
      <c r="T198" s="98">
        <f>Q198/'סכום נכסי הקרן'!$C$42</f>
        <v>1.6485703672407853E-4</v>
      </c>
    </row>
    <row r="199" spans="2:20" s="147" customFormat="1">
      <c r="B199" s="90" t="s">
        <v>748</v>
      </c>
      <c r="C199" s="87" t="s">
        <v>749</v>
      </c>
      <c r="D199" s="100" t="s">
        <v>139</v>
      </c>
      <c r="E199" s="100" t="s">
        <v>299</v>
      </c>
      <c r="F199" s="87" t="s">
        <v>377</v>
      </c>
      <c r="G199" s="100" t="s">
        <v>378</v>
      </c>
      <c r="H199" s="87" t="s">
        <v>406</v>
      </c>
      <c r="I199" s="87" t="s">
        <v>148</v>
      </c>
      <c r="J199" s="87"/>
      <c r="K199" s="97">
        <v>10.26</v>
      </c>
      <c r="L199" s="100" t="s">
        <v>150</v>
      </c>
      <c r="M199" s="101">
        <v>3.95E-2</v>
      </c>
      <c r="N199" s="101">
        <v>3.9800000000000002E-2</v>
      </c>
      <c r="O199" s="97">
        <v>107000</v>
      </c>
      <c r="P199" s="99">
        <v>102</v>
      </c>
      <c r="Q199" s="97">
        <v>109.13999000000001</v>
      </c>
      <c r="R199" s="98">
        <v>4.4581480787050459E-4</v>
      </c>
      <c r="S199" s="98">
        <v>1.0291391303257438E-3</v>
      </c>
      <c r="T199" s="98">
        <f>Q199/'סכום נכסי הקרן'!$C$42</f>
        <v>1.6270360644151424E-4</v>
      </c>
    </row>
    <row r="200" spans="2:20" s="147" customFormat="1">
      <c r="B200" s="90" t="s">
        <v>750</v>
      </c>
      <c r="C200" s="87" t="s">
        <v>751</v>
      </c>
      <c r="D200" s="100" t="s">
        <v>139</v>
      </c>
      <c r="E200" s="100" t="s">
        <v>299</v>
      </c>
      <c r="F200" s="87" t="s">
        <v>466</v>
      </c>
      <c r="G200" s="100" t="s">
        <v>378</v>
      </c>
      <c r="H200" s="87" t="s">
        <v>406</v>
      </c>
      <c r="I200" s="87" t="s">
        <v>146</v>
      </c>
      <c r="J200" s="87"/>
      <c r="K200" s="97">
        <v>0.82</v>
      </c>
      <c r="L200" s="100" t="s">
        <v>150</v>
      </c>
      <c r="M200" s="101">
        <v>5.7000000000000002E-2</v>
      </c>
      <c r="N200" s="101">
        <v>8.6E-3</v>
      </c>
      <c r="O200" s="97">
        <v>8687.4599999999991</v>
      </c>
      <c r="P200" s="99">
        <v>104.96</v>
      </c>
      <c r="Q200" s="97">
        <v>9.1183600000000009</v>
      </c>
      <c r="R200" s="98">
        <v>6.057018155450818E-5</v>
      </c>
      <c r="S200" s="98">
        <v>8.5981875941138066E-5</v>
      </c>
      <c r="T200" s="98">
        <f>Q200/'סכום נכסי הקרן'!$C$42</f>
        <v>1.3593459710157989E-5</v>
      </c>
    </row>
    <row r="201" spans="2:20" s="147" customFormat="1">
      <c r="B201" s="90" t="s">
        <v>752</v>
      </c>
      <c r="C201" s="87" t="s">
        <v>753</v>
      </c>
      <c r="D201" s="100" t="s">
        <v>139</v>
      </c>
      <c r="E201" s="100" t="s">
        <v>299</v>
      </c>
      <c r="F201" s="87" t="s">
        <v>466</v>
      </c>
      <c r="G201" s="100" t="s">
        <v>378</v>
      </c>
      <c r="H201" s="87" t="s">
        <v>406</v>
      </c>
      <c r="I201" s="87" t="s">
        <v>146</v>
      </c>
      <c r="J201" s="87"/>
      <c r="K201" s="97">
        <v>6.8100000000000005</v>
      </c>
      <c r="L201" s="100" t="s">
        <v>150</v>
      </c>
      <c r="M201" s="101">
        <v>3.9199999999999999E-2</v>
      </c>
      <c r="N201" s="101">
        <v>3.27E-2</v>
      </c>
      <c r="O201" s="97">
        <v>531076.81000000006</v>
      </c>
      <c r="P201" s="99">
        <v>105.3</v>
      </c>
      <c r="Q201" s="97">
        <v>559.22390000000007</v>
      </c>
      <c r="R201" s="98">
        <v>5.5328915647588075E-4</v>
      </c>
      <c r="S201" s="98">
        <v>5.273220183576806E-3</v>
      </c>
      <c r="T201" s="98">
        <f>Q201/'סכום נכסי הקרן'!$C$42</f>
        <v>8.3367925302438371E-4</v>
      </c>
    </row>
    <row r="202" spans="2:20" s="147" customFormat="1">
      <c r="B202" s="90" t="s">
        <v>754</v>
      </c>
      <c r="C202" s="87" t="s">
        <v>755</v>
      </c>
      <c r="D202" s="100" t="s">
        <v>139</v>
      </c>
      <c r="E202" s="100" t="s">
        <v>299</v>
      </c>
      <c r="F202" s="87" t="s">
        <v>440</v>
      </c>
      <c r="G202" s="100" t="s">
        <v>301</v>
      </c>
      <c r="H202" s="87" t="s">
        <v>406</v>
      </c>
      <c r="I202" s="87" t="s">
        <v>146</v>
      </c>
      <c r="J202" s="87"/>
      <c r="K202" s="97">
        <v>1.39</v>
      </c>
      <c r="L202" s="100" t="s">
        <v>150</v>
      </c>
      <c r="M202" s="101">
        <v>6.0999999999999999E-2</v>
      </c>
      <c r="N202" s="101">
        <v>8.6999999999999994E-3</v>
      </c>
      <c r="O202" s="97">
        <v>17287.2</v>
      </c>
      <c r="P202" s="99">
        <v>110.85</v>
      </c>
      <c r="Q202" s="97">
        <v>19.162870000000002</v>
      </c>
      <c r="R202" s="98">
        <v>3.8415999999999999E-5</v>
      </c>
      <c r="S202" s="98">
        <v>1.8069691381083402E-4</v>
      </c>
      <c r="T202" s="98">
        <f>Q202/'סכום נכסי הקרן'!$C$42</f>
        <v>2.8567604402106871E-5</v>
      </c>
    </row>
    <row r="203" spans="2:20" s="147" customFormat="1">
      <c r="B203" s="90" t="s">
        <v>756</v>
      </c>
      <c r="C203" s="87" t="s">
        <v>757</v>
      </c>
      <c r="D203" s="100" t="s">
        <v>139</v>
      </c>
      <c r="E203" s="100" t="s">
        <v>299</v>
      </c>
      <c r="F203" s="87"/>
      <c r="G203" s="100" t="s">
        <v>758</v>
      </c>
      <c r="H203" s="87" t="s">
        <v>406</v>
      </c>
      <c r="I203" s="87" t="s">
        <v>146</v>
      </c>
      <c r="J203" s="87"/>
      <c r="K203" s="97">
        <v>3.79</v>
      </c>
      <c r="L203" s="100" t="s">
        <v>150</v>
      </c>
      <c r="M203" s="101">
        <v>4.2000000000000003E-2</v>
      </c>
      <c r="N203" s="101">
        <v>4.0599999999999997E-2</v>
      </c>
      <c r="O203" s="97">
        <v>1166159</v>
      </c>
      <c r="P203" s="99">
        <v>101.74</v>
      </c>
      <c r="Q203" s="97">
        <v>1186.4501300000002</v>
      </c>
      <c r="R203" s="98">
        <v>8.3297071428571428E-4</v>
      </c>
      <c r="S203" s="98">
        <v>1.118767057760465E-2</v>
      </c>
      <c r="T203" s="98">
        <f>Q203/'סכום נכסי הקרן'!$C$42</f>
        <v>1.76873495236717E-3</v>
      </c>
    </row>
    <row r="204" spans="2:20" s="147" customFormat="1">
      <c r="B204" s="90" t="s">
        <v>759</v>
      </c>
      <c r="C204" s="87" t="s">
        <v>760</v>
      </c>
      <c r="D204" s="100" t="s">
        <v>139</v>
      </c>
      <c r="E204" s="100" t="s">
        <v>299</v>
      </c>
      <c r="F204" s="87" t="s">
        <v>761</v>
      </c>
      <c r="G204" s="100" t="s">
        <v>463</v>
      </c>
      <c r="H204" s="87" t="s">
        <v>406</v>
      </c>
      <c r="I204" s="87" t="s">
        <v>148</v>
      </c>
      <c r="J204" s="87"/>
      <c r="K204" s="97">
        <v>2.5800000000000005</v>
      </c>
      <c r="L204" s="100" t="s">
        <v>150</v>
      </c>
      <c r="M204" s="101">
        <v>2.3E-2</v>
      </c>
      <c r="N204" s="101">
        <v>1.4999999999999999E-2</v>
      </c>
      <c r="O204" s="97">
        <v>1172996</v>
      </c>
      <c r="P204" s="99">
        <v>102.1</v>
      </c>
      <c r="Q204" s="97">
        <v>1197.6289199999999</v>
      </c>
      <c r="R204" s="98">
        <v>3.7631135973339227E-4</v>
      </c>
      <c r="S204" s="98">
        <v>1.1293081346092845E-2</v>
      </c>
      <c r="T204" s="98">
        <f>Q204/'סכום נכסי הקרן'!$C$42</f>
        <v>1.7854000578766381E-3</v>
      </c>
    </row>
    <row r="205" spans="2:20" s="147" customFormat="1">
      <c r="B205" s="90" t="s">
        <v>762</v>
      </c>
      <c r="C205" s="87" t="s">
        <v>763</v>
      </c>
      <c r="D205" s="100" t="s">
        <v>139</v>
      </c>
      <c r="E205" s="100" t="s">
        <v>299</v>
      </c>
      <c r="F205" s="87" t="s">
        <v>761</v>
      </c>
      <c r="G205" s="100" t="s">
        <v>463</v>
      </c>
      <c r="H205" s="87" t="s">
        <v>406</v>
      </c>
      <c r="I205" s="87" t="s">
        <v>148</v>
      </c>
      <c r="J205" s="87"/>
      <c r="K205" s="97">
        <v>7.1800000000000006</v>
      </c>
      <c r="L205" s="100" t="s">
        <v>150</v>
      </c>
      <c r="M205" s="101">
        <v>1.7500000000000002E-2</v>
      </c>
      <c r="N205" s="101">
        <v>2.1600000000000005E-2</v>
      </c>
      <c r="O205" s="97">
        <v>1133047</v>
      </c>
      <c r="P205" s="99">
        <v>97.37</v>
      </c>
      <c r="Q205" s="97">
        <v>1103.2479099999998</v>
      </c>
      <c r="R205" s="98">
        <v>7.8433377313273309E-4</v>
      </c>
      <c r="S205" s="98">
        <v>1.0403112503776978E-2</v>
      </c>
      <c r="T205" s="98">
        <f>Q205/'סכום נכסי הקרן'!$C$42</f>
        <v>1.6446988290548961E-3</v>
      </c>
    </row>
    <row r="206" spans="2:20" s="147" customFormat="1">
      <c r="B206" s="90" t="s">
        <v>764</v>
      </c>
      <c r="C206" s="87" t="s">
        <v>765</v>
      </c>
      <c r="D206" s="100" t="s">
        <v>139</v>
      </c>
      <c r="E206" s="100" t="s">
        <v>299</v>
      </c>
      <c r="F206" s="87" t="s">
        <v>516</v>
      </c>
      <c r="G206" s="100" t="s">
        <v>344</v>
      </c>
      <c r="H206" s="87" t="s">
        <v>510</v>
      </c>
      <c r="I206" s="87" t="s">
        <v>148</v>
      </c>
      <c r="J206" s="87"/>
      <c r="K206" s="97">
        <v>5.09</v>
      </c>
      <c r="L206" s="100" t="s">
        <v>150</v>
      </c>
      <c r="M206" s="101">
        <v>3.5000000000000003E-2</v>
      </c>
      <c r="N206" s="101">
        <v>2.1699999999999994E-2</v>
      </c>
      <c r="O206" s="97">
        <v>131400</v>
      </c>
      <c r="P206" s="99">
        <v>107.84</v>
      </c>
      <c r="Q206" s="97">
        <v>141.70176000000001</v>
      </c>
      <c r="R206" s="98">
        <v>1.2995682940940851E-3</v>
      </c>
      <c r="S206" s="98">
        <v>1.3361814129910336E-3</v>
      </c>
      <c r="T206" s="98">
        <f>Q206/'סכום נכסי הקרן'!$C$42</f>
        <v>2.1124600974500643E-4</v>
      </c>
    </row>
    <row r="207" spans="2:20" s="147" customFormat="1">
      <c r="B207" s="90" t="s">
        <v>766</v>
      </c>
      <c r="C207" s="87" t="s">
        <v>767</v>
      </c>
      <c r="D207" s="100" t="s">
        <v>139</v>
      </c>
      <c r="E207" s="100" t="s">
        <v>299</v>
      </c>
      <c r="F207" s="87" t="s">
        <v>768</v>
      </c>
      <c r="G207" s="100" t="s">
        <v>364</v>
      </c>
      <c r="H207" s="87" t="s">
        <v>510</v>
      </c>
      <c r="I207" s="87" t="s">
        <v>146</v>
      </c>
      <c r="J207" s="87"/>
      <c r="K207" s="97">
        <v>1.7299999999999995</v>
      </c>
      <c r="L207" s="100" t="s">
        <v>150</v>
      </c>
      <c r="M207" s="101">
        <v>6.9000000000000006E-2</v>
      </c>
      <c r="N207" s="101">
        <v>1.7399999999999999E-2</v>
      </c>
      <c r="O207" s="97">
        <v>0.94</v>
      </c>
      <c r="P207" s="99">
        <v>109.11</v>
      </c>
      <c r="Q207" s="97">
        <v>1.0300000000000001E-3</v>
      </c>
      <c r="R207" s="98">
        <v>2.2260111774178268E-9</v>
      </c>
      <c r="S207" s="98">
        <v>9.7124189239481897E-9</v>
      </c>
      <c r="T207" s="98">
        <f>Q207/'סכום נכסי הקרן'!$C$42</f>
        <v>1.5355023821677064E-9</v>
      </c>
    </row>
    <row r="208" spans="2:20" s="147" customFormat="1">
      <c r="B208" s="90" t="s">
        <v>769</v>
      </c>
      <c r="C208" s="87" t="s">
        <v>770</v>
      </c>
      <c r="D208" s="100" t="s">
        <v>139</v>
      </c>
      <c r="E208" s="100" t="s">
        <v>299</v>
      </c>
      <c r="F208" s="87" t="s">
        <v>771</v>
      </c>
      <c r="G208" s="100" t="s">
        <v>401</v>
      </c>
      <c r="H208" s="87" t="s">
        <v>510</v>
      </c>
      <c r="I208" s="87" t="s">
        <v>146</v>
      </c>
      <c r="J208" s="87"/>
      <c r="K208" s="97">
        <v>1.85</v>
      </c>
      <c r="L208" s="100" t="s">
        <v>150</v>
      </c>
      <c r="M208" s="101">
        <v>5.5500000000000001E-2</v>
      </c>
      <c r="N208" s="101">
        <v>1.4900000000000002E-2</v>
      </c>
      <c r="O208" s="97">
        <v>10182.4</v>
      </c>
      <c r="P208" s="99">
        <v>108.08</v>
      </c>
      <c r="Q208" s="97">
        <v>11.00515</v>
      </c>
      <c r="R208" s="98">
        <v>2.1213333333333333E-4</v>
      </c>
      <c r="S208" s="98">
        <v>1.0377342438921204E-4</v>
      </c>
      <c r="T208" s="98">
        <f>Q208/'סכום נכסי הקרן'!$C$42</f>
        <v>1.6406246641857218E-5</v>
      </c>
    </row>
    <row r="209" spans="2:20" s="147" customFormat="1">
      <c r="B209" s="90" t="s">
        <v>772</v>
      </c>
      <c r="C209" s="87" t="s">
        <v>773</v>
      </c>
      <c r="D209" s="100" t="s">
        <v>139</v>
      </c>
      <c r="E209" s="100" t="s">
        <v>299</v>
      </c>
      <c r="F209" s="87" t="s">
        <v>527</v>
      </c>
      <c r="G209" s="100" t="s">
        <v>301</v>
      </c>
      <c r="H209" s="87" t="s">
        <v>510</v>
      </c>
      <c r="I209" s="87" t="s">
        <v>148</v>
      </c>
      <c r="J209" s="87"/>
      <c r="K209" s="97">
        <v>0.17</v>
      </c>
      <c r="L209" s="100" t="s">
        <v>150</v>
      </c>
      <c r="M209" s="101">
        <v>1.0700000000000001E-2</v>
      </c>
      <c r="N209" s="101">
        <v>1.1700000000000002E-2</v>
      </c>
      <c r="O209" s="97">
        <v>25399</v>
      </c>
      <c r="P209" s="99">
        <v>100.07</v>
      </c>
      <c r="Q209" s="97">
        <v>25.416779999999999</v>
      </c>
      <c r="R209" s="98">
        <v>2.4189523809523811E-4</v>
      </c>
      <c r="S209" s="98">
        <v>2.3966836413381342E-4</v>
      </c>
      <c r="T209" s="98">
        <f>Q209/'סכום נכסי הקרן'!$C$42</f>
        <v>3.7890802171876224E-5</v>
      </c>
    </row>
    <row r="210" spans="2:20" s="147" customFormat="1">
      <c r="B210" s="90" t="s">
        <v>774</v>
      </c>
      <c r="C210" s="87" t="s">
        <v>775</v>
      </c>
      <c r="D210" s="100" t="s">
        <v>139</v>
      </c>
      <c r="E210" s="100" t="s">
        <v>299</v>
      </c>
      <c r="F210" s="87" t="s">
        <v>513</v>
      </c>
      <c r="G210" s="100" t="s">
        <v>301</v>
      </c>
      <c r="H210" s="87" t="s">
        <v>510</v>
      </c>
      <c r="I210" s="87" t="s">
        <v>146</v>
      </c>
      <c r="J210" s="87"/>
      <c r="K210" s="97">
        <v>3.0999999999999996</v>
      </c>
      <c r="L210" s="100" t="s">
        <v>150</v>
      </c>
      <c r="M210" s="101">
        <v>1.52E-2</v>
      </c>
      <c r="N210" s="101">
        <v>1.2199999999999999E-2</v>
      </c>
      <c r="O210" s="97">
        <v>202321</v>
      </c>
      <c r="P210" s="99">
        <v>101.04</v>
      </c>
      <c r="Q210" s="97">
        <v>204.42514000000003</v>
      </c>
      <c r="R210" s="98">
        <v>3.9311584346947502E-4</v>
      </c>
      <c r="S210" s="98">
        <v>1.9276335905502504E-3</v>
      </c>
      <c r="T210" s="98">
        <f>Q210/'סכום נכסי הקרן'!$C$42</f>
        <v>3.0475270819899699E-4</v>
      </c>
    </row>
    <row r="211" spans="2:20" s="147" customFormat="1">
      <c r="B211" s="90" t="s">
        <v>776</v>
      </c>
      <c r="C211" s="87" t="s">
        <v>777</v>
      </c>
      <c r="D211" s="100" t="s">
        <v>139</v>
      </c>
      <c r="E211" s="100" t="s">
        <v>299</v>
      </c>
      <c r="F211" s="87" t="s">
        <v>778</v>
      </c>
      <c r="G211" s="100" t="s">
        <v>344</v>
      </c>
      <c r="H211" s="87" t="s">
        <v>510</v>
      </c>
      <c r="I211" s="87" t="s">
        <v>146</v>
      </c>
      <c r="J211" s="87"/>
      <c r="K211" s="97">
        <v>4</v>
      </c>
      <c r="L211" s="100" t="s">
        <v>150</v>
      </c>
      <c r="M211" s="101">
        <v>6.0499999999999998E-2</v>
      </c>
      <c r="N211" s="101">
        <v>5.4100000000000016E-2</v>
      </c>
      <c r="O211" s="97">
        <v>516808</v>
      </c>
      <c r="P211" s="99">
        <v>104.83</v>
      </c>
      <c r="Q211" s="97">
        <v>541.76980999999989</v>
      </c>
      <c r="R211" s="98">
        <v>5.538654775033143E-4</v>
      </c>
      <c r="S211" s="98">
        <v>5.1086362670561295E-3</v>
      </c>
      <c r="T211" s="98">
        <f>Q211/'סכום נכסי הקרן'!$C$42</f>
        <v>8.0765906198208295E-4</v>
      </c>
    </row>
    <row r="212" spans="2:20" s="147" customFormat="1">
      <c r="B212" s="90" t="s">
        <v>779</v>
      </c>
      <c r="C212" s="87" t="s">
        <v>780</v>
      </c>
      <c r="D212" s="100" t="s">
        <v>139</v>
      </c>
      <c r="E212" s="100" t="s">
        <v>299</v>
      </c>
      <c r="F212" s="87" t="s">
        <v>535</v>
      </c>
      <c r="G212" s="100" t="s">
        <v>344</v>
      </c>
      <c r="H212" s="87" t="s">
        <v>510</v>
      </c>
      <c r="I212" s="87" t="s">
        <v>146</v>
      </c>
      <c r="J212" s="87"/>
      <c r="K212" s="97">
        <v>4.12</v>
      </c>
      <c r="L212" s="100" t="s">
        <v>150</v>
      </c>
      <c r="M212" s="101">
        <v>7.0499999999999993E-2</v>
      </c>
      <c r="N212" s="101">
        <v>2.7900000000000001E-2</v>
      </c>
      <c r="O212" s="97">
        <v>293.39999999999998</v>
      </c>
      <c r="P212" s="99">
        <v>120.03</v>
      </c>
      <c r="Q212" s="97">
        <v>0.35217999999999999</v>
      </c>
      <c r="R212" s="98">
        <v>4.3867603565446379E-7</v>
      </c>
      <c r="S212" s="98">
        <v>3.3208929093554106E-6</v>
      </c>
      <c r="T212" s="98">
        <f>Q212/'סכום נכסי הקרן'!$C$42</f>
        <v>5.2502255238041046E-7</v>
      </c>
    </row>
    <row r="213" spans="2:20" s="147" customFormat="1">
      <c r="B213" s="90" t="s">
        <v>781</v>
      </c>
      <c r="C213" s="87" t="s">
        <v>782</v>
      </c>
      <c r="D213" s="100" t="s">
        <v>139</v>
      </c>
      <c r="E213" s="100" t="s">
        <v>299</v>
      </c>
      <c r="F213" s="87" t="s">
        <v>543</v>
      </c>
      <c r="G213" s="100" t="s">
        <v>364</v>
      </c>
      <c r="H213" s="87" t="s">
        <v>510</v>
      </c>
      <c r="I213" s="87" t="s">
        <v>148</v>
      </c>
      <c r="J213" s="87"/>
      <c r="K213" s="97">
        <v>0.27</v>
      </c>
      <c r="L213" s="100" t="s">
        <v>150</v>
      </c>
      <c r="M213" s="101">
        <v>6.25E-2</v>
      </c>
      <c r="N213" s="101">
        <v>1.2899999999999998E-2</v>
      </c>
      <c r="O213" s="97">
        <v>56591</v>
      </c>
      <c r="P213" s="99">
        <v>105.89</v>
      </c>
      <c r="Q213" s="97">
        <v>59.924219999999998</v>
      </c>
      <c r="R213" s="98">
        <v>3.4584030249729868E-4</v>
      </c>
      <c r="S213" s="98">
        <v>5.6505740614644123E-4</v>
      </c>
      <c r="T213" s="98">
        <f>Q213/'סכום נכסי הקרן'!$C$42</f>
        <v>8.9333769475283208E-5</v>
      </c>
    </row>
    <row r="214" spans="2:20" s="147" customFormat="1">
      <c r="B214" s="90" t="s">
        <v>783</v>
      </c>
      <c r="C214" s="87" t="s">
        <v>784</v>
      </c>
      <c r="D214" s="100" t="s">
        <v>139</v>
      </c>
      <c r="E214" s="100" t="s">
        <v>299</v>
      </c>
      <c r="F214" s="87" t="s">
        <v>543</v>
      </c>
      <c r="G214" s="100" t="s">
        <v>364</v>
      </c>
      <c r="H214" s="87" t="s">
        <v>510</v>
      </c>
      <c r="I214" s="87" t="s">
        <v>148</v>
      </c>
      <c r="J214" s="87"/>
      <c r="K214" s="97">
        <v>4.9800000000000031</v>
      </c>
      <c r="L214" s="100" t="s">
        <v>150</v>
      </c>
      <c r="M214" s="101">
        <v>4.1399999999999999E-2</v>
      </c>
      <c r="N214" s="101">
        <v>2.7800000000000005E-2</v>
      </c>
      <c r="O214" s="97">
        <v>168858.51</v>
      </c>
      <c r="P214" s="99">
        <v>107.95</v>
      </c>
      <c r="Q214" s="97">
        <v>182.28275999999994</v>
      </c>
      <c r="R214" s="98">
        <v>2.1002043056876605E-4</v>
      </c>
      <c r="S214" s="98">
        <v>1.7188412890616557E-3</v>
      </c>
      <c r="T214" s="98">
        <f>Q214/'סכום נכסי הקרן'!$C$42</f>
        <v>2.7174331282340213E-4</v>
      </c>
    </row>
    <row r="215" spans="2:20" s="147" customFormat="1">
      <c r="B215" s="90" t="s">
        <v>785</v>
      </c>
      <c r="C215" s="87" t="s">
        <v>786</v>
      </c>
      <c r="D215" s="100" t="s">
        <v>139</v>
      </c>
      <c r="E215" s="100" t="s">
        <v>299</v>
      </c>
      <c r="F215" s="87" t="s">
        <v>554</v>
      </c>
      <c r="G215" s="100" t="s">
        <v>364</v>
      </c>
      <c r="H215" s="87" t="s">
        <v>510</v>
      </c>
      <c r="I215" s="87" t="s">
        <v>148</v>
      </c>
      <c r="J215" s="87"/>
      <c r="K215" s="97">
        <v>3.17</v>
      </c>
      <c r="L215" s="100" t="s">
        <v>150</v>
      </c>
      <c r="M215" s="101">
        <v>1.3000000000000001E-2</v>
      </c>
      <c r="N215" s="101">
        <v>1.5999999999999997E-2</v>
      </c>
      <c r="O215" s="97">
        <v>501756</v>
      </c>
      <c r="P215" s="99">
        <v>99.11</v>
      </c>
      <c r="Q215" s="97">
        <v>497.29037</v>
      </c>
      <c r="R215" s="98">
        <v>9.1872809635589283E-4</v>
      </c>
      <c r="S215" s="98">
        <v>4.6892159226069865E-3</v>
      </c>
      <c r="T215" s="98">
        <f>Q215/'סכום נכסי הקרן'!$C$42</f>
        <v>7.4135004637287385E-4</v>
      </c>
    </row>
    <row r="216" spans="2:20" s="147" customFormat="1">
      <c r="B216" s="90" t="s">
        <v>787</v>
      </c>
      <c r="C216" s="87" t="s">
        <v>788</v>
      </c>
      <c r="D216" s="100" t="s">
        <v>139</v>
      </c>
      <c r="E216" s="100" t="s">
        <v>299</v>
      </c>
      <c r="F216" s="87" t="s">
        <v>554</v>
      </c>
      <c r="G216" s="100" t="s">
        <v>364</v>
      </c>
      <c r="H216" s="87" t="s">
        <v>510</v>
      </c>
      <c r="I216" s="87" t="s">
        <v>148</v>
      </c>
      <c r="J216" s="87"/>
      <c r="K216" s="97">
        <v>0.74</v>
      </c>
      <c r="L216" s="100" t="s">
        <v>150</v>
      </c>
      <c r="M216" s="101">
        <v>5.5E-2</v>
      </c>
      <c r="N216" s="101">
        <v>9.9000000000000008E-3</v>
      </c>
      <c r="O216" s="97">
        <v>10984.4</v>
      </c>
      <c r="P216" s="99">
        <v>104.73</v>
      </c>
      <c r="Q216" s="97">
        <v>11.503969999999999</v>
      </c>
      <c r="R216" s="98">
        <v>4.5286249508368955E-5</v>
      </c>
      <c r="S216" s="98">
        <v>1.0847706400828372E-4</v>
      </c>
      <c r="T216" s="98">
        <f>Q216/'סכום נכסי הקרן'!$C$42</f>
        <v>1.714987702852993E-5</v>
      </c>
    </row>
    <row r="217" spans="2:20" s="147" customFormat="1">
      <c r="B217" s="90" t="s">
        <v>789</v>
      </c>
      <c r="C217" s="87" t="s">
        <v>790</v>
      </c>
      <c r="D217" s="100" t="s">
        <v>139</v>
      </c>
      <c r="E217" s="100" t="s">
        <v>299</v>
      </c>
      <c r="F217" s="87"/>
      <c r="G217" s="100" t="s">
        <v>344</v>
      </c>
      <c r="H217" s="87" t="s">
        <v>510</v>
      </c>
      <c r="I217" s="87" t="s">
        <v>148</v>
      </c>
      <c r="J217" s="87"/>
      <c r="K217" s="97">
        <v>3.4599999999999995</v>
      </c>
      <c r="L217" s="100" t="s">
        <v>150</v>
      </c>
      <c r="M217" s="101">
        <v>5.0999999999999997E-2</v>
      </c>
      <c r="N217" s="101">
        <v>5.0299999999999991E-2</v>
      </c>
      <c r="O217" s="97">
        <v>1143914</v>
      </c>
      <c r="P217" s="99">
        <v>100.42</v>
      </c>
      <c r="Q217" s="97">
        <v>1148.7184000000002</v>
      </c>
      <c r="R217" s="98">
        <v>1.3505478158205432E-3</v>
      </c>
      <c r="S217" s="98">
        <v>1.0831877986842219E-2</v>
      </c>
      <c r="T217" s="98">
        <f>Q217/'סכום נכסי הקרן'!$C$42</f>
        <v>1.7124852812037635E-3</v>
      </c>
    </row>
    <row r="218" spans="2:20" s="147" customFormat="1">
      <c r="B218" s="90" t="s">
        <v>791</v>
      </c>
      <c r="C218" s="87" t="s">
        <v>792</v>
      </c>
      <c r="D218" s="100" t="s">
        <v>139</v>
      </c>
      <c r="E218" s="100" t="s">
        <v>299</v>
      </c>
      <c r="F218" s="87" t="s">
        <v>793</v>
      </c>
      <c r="G218" s="100" t="s">
        <v>344</v>
      </c>
      <c r="H218" s="87" t="s">
        <v>510</v>
      </c>
      <c r="I218" s="87" t="s">
        <v>148</v>
      </c>
      <c r="J218" s="87"/>
      <c r="K218" s="97">
        <v>4.6100000000000003</v>
      </c>
      <c r="L218" s="100" t="s">
        <v>150</v>
      </c>
      <c r="M218" s="101">
        <v>3.3500000000000002E-2</v>
      </c>
      <c r="N218" s="101">
        <v>2.5399999999999999E-2</v>
      </c>
      <c r="O218" s="97">
        <v>375000</v>
      </c>
      <c r="P218" s="99">
        <v>103.79</v>
      </c>
      <c r="Q218" s="97">
        <v>395.49374999999998</v>
      </c>
      <c r="R218" s="98">
        <v>6.0634989008089197E-4</v>
      </c>
      <c r="S218" s="98">
        <v>3.7293213415565377E-3</v>
      </c>
      <c r="T218" s="98">
        <f>Q218/'סכום נכסי הקרן'!$C$42</f>
        <v>5.895937818033391E-4</v>
      </c>
    </row>
    <row r="219" spans="2:20" s="147" customFormat="1">
      <c r="B219" s="90" t="s">
        <v>794</v>
      </c>
      <c r="C219" s="87" t="s">
        <v>795</v>
      </c>
      <c r="D219" s="100" t="s">
        <v>139</v>
      </c>
      <c r="E219" s="100" t="s">
        <v>299</v>
      </c>
      <c r="F219" s="87" t="s">
        <v>796</v>
      </c>
      <c r="G219" s="100" t="s">
        <v>145</v>
      </c>
      <c r="H219" s="87" t="s">
        <v>510</v>
      </c>
      <c r="I219" s="87" t="s">
        <v>148</v>
      </c>
      <c r="J219" s="87"/>
      <c r="K219" s="97">
        <v>0.35</v>
      </c>
      <c r="L219" s="100" t="s">
        <v>150</v>
      </c>
      <c r="M219" s="101">
        <v>5.45E-2</v>
      </c>
      <c r="N219" s="101">
        <v>9.3999999999999986E-3</v>
      </c>
      <c r="O219" s="97">
        <v>0.49</v>
      </c>
      <c r="P219" s="99">
        <v>105.11</v>
      </c>
      <c r="Q219" s="97">
        <v>5.2000000000000006E-4</v>
      </c>
      <c r="R219" s="98">
        <v>4.31098408038919E-9</v>
      </c>
      <c r="S219" s="98">
        <v>4.9033571266534549E-9</v>
      </c>
      <c r="T219" s="98">
        <f>Q219/'סכום נכסי הקרן'!$C$42</f>
        <v>7.7520508614291977E-10</v>
      </c>
    </row>
    <row r="220" spans="2:20" s="147" customFormat="1">
      <c r="B220" s="90" t="s">
        <v>797</v>
      </c>
      <c r="C220" s="87" t="s">
        <v>798</v>
      </c>
      <c r="D220" s="100" t="s">
        <v>139</v>
      </c>
      <c r="E220" s="100" t="s">
        <v>299</v>
      </c>
      <c r="F220" s="87" t="s">
        <v>799</v>
      </c>
      <c r="G220" s="100" t="s">
        <v>800</v>
      </c>
      <c r="H220" s="87" t="s">
        <v>559</v>
      </c>
      <c r="I220" s="87" t="s">
        <v>148</v>
      </c>
      <c r="J220" s="87"/>
      <c r="K220" s="97">
        <v>1.2200000000000002</v>
      </c>
      <c r="L220" s="100" t="s">
        <v>150</v>
      </c>
      <c r="M220" s="101">
        <v>6.3E-2</v>
      </c>
      <c r="N220" s="101">
        <v>1.2200000000000003E-2</v>
      </c>
      <c r="O220" s="97">
        <v>100500</v>
      </c>
      <c r="P220" s="99">
        <v>107.84</v>
      </c>
      <c r="Q220" s="97">
        <v>108.3792</v>
      </c>
      <c r="R220" s="98">
        <v>3.5733333333333331E-4</v>
      </c>
      <c r="S220" s="98">
        <v>1.0219652359634616E-3</v>
      </c>
      <c r="T220" s="98">
        <f>Q220/'סכום נכסי הקרן'!$C$42</f>
        <v>1.6156943667711677E-4</v>
      </c>
    </row>
    <row r="221" spans="2:20" s="147" customFormat="1">
      <c r="B221" s="90" t="s">
        <v>801</v>
      </c>
      <c r="C221" s="87" t="s">
        <v>802</v>
      </c>
      <c r="D221" s="100" t="s">
        <v>139</v>
      </c>
      <c r="E221" s="100" t="s">
        <v>299</v>
      </c>
      <c r="F221" s="87" t="s">
        <v>799</v>
      </c>
      <c r="G221" s="100" t="s">
        <v>800</v>
      </c>
      <c r="H221" s="87" t="s">
        <v>559</v>
      </c>
      <c r="I221" s="87" t="s">
        <v>148</v>
      </c>
      <c r="J221" s="87"/>
      <c r="K221" s="97">
        <v>5.07</v>
      </c>
      <c r="L221" s="100" t="s">
        <v>150</v>
      </c>
      <c r="M221" s="101">
        <v>4.7500000000000001E-2</v>
      </c>
      <c r="N221" s="101">
        <v>3.0600000000000002E-2</v>
      </c>
      <c r="O221" s="97">
        <v>303900</v>
      </c>
      <c r="P221" s="99">
        <v>110.07</v>
      </c>
      <c r="Q221" s="97">
        <v>334.50274000000002</v>
      </c>
      <c r="R221" s="98">
        <v>6.0540260568150127E-4</v>
      </c>
      <c r="S221" s="98">
        <v>3.1542046039694377E-3</v>
      </c>
      <c r="T221" s="98">
        <f>Q221/'סכום נכסי הקרן'!$C$42</f>
        <v>4.986696641860436E-4</v>
      </c>
    </row>
    <row r="222" spans="2:20" s="147" customFormat="1">
      <c r="B222" s="90" t="s">
        <v>803</v>
      </c>
      <c r="C222" s="87" t="s">
        <v>804</v>
      </c>
      <c r="D222" s="100" t="s">
        <v>139</v>
      </c>
      <c r="E222" s="100" t="s">
        <v>299</v>
      </c>
      <c r="F222" s="87" t="s">
        <v>513</v>
      </c>
      <c r="G222" s="100" t="s">
        <v>301</v>
      </c>
      <c r="H222" s="87" t="s">
        <v>559</v>
      </c>
      <c r="I222" s="87" t="s">
        <v>146</v>
      </c>
      <c r="J222" s="87"/>
      <c r="K222" s="97">
        <v>3.76</v>
      </c>
      <c r="L222" s="100" t="s">
        <v>150</v>
      </c>
      <c r="M222" s="101">
        <v>2.6200000000000001E-2</v>
      </c>
      <c r="N222" s="101">
        <v>1.61E-2</v>
      </c>
      <c r="O222" s="97">
        <v>24253</v>
      </c>
      <c r="P222" s="99">
        <v>104</v>
      </c>
      <c r="Q222" s="97">
        <v>25.223119999999998</v>
      </c>
      <c r="R222" s="98">
        <v>2.5125352229404937E-4</v>
      </c>
      <c r="S222" s="98">
        <v>2.3784224078545244E-4</v>
      </c>
      <c r="T222" s="98">
        <f>Q222/'סכום נכסי הקרן'!$C$42</f>
        <v>3.7602097908448456E-5</v>
      </c>
    </row>
    <row r="223" spans="2:20" s="147" customFormat="1">
      <c r="B223" s="90" t="s">
        <v>805</v>
      </c>
      <c r="C223" s="87" t="s">
        <v>806</v>
      </c>
      <c r="D223" s="100" t="s">
        <v>139</v>
      </c>
      <c r="E223" s="100" t="s">
        <v>299</v>
      </c>
      <c r="F223" s="87" t="s">
        <v>562</v>
      </c>
      <c r="G223" s="100" t="s">
        <v>344</v>
      </c>
      <c r="H223" s="87" t="s">
        <v>559</v>
      </c>
      <c r="I223" s="87" t="s">
        <v>146</v>
      </c>
      <c r="J223" s="87"/>
      <c r="K223" s="97">
        <v>2.56</v>
      </c>
      <c r="L223" s="100" t="s">
        <v>150</v>
      </c>
      <c r="M223" s="101">
        <v>0.05</v>
      </c>
      <c r="N223" s="101">
        <v>2.1000000000000001E-2</v>
      </c>
      <c r="O223" s="97">
        <v>218729</v>
      </c>
      <c r="P223" s="99">
        <v>108.8</v>
      </c>
      <c r="Q223" s="97">
        <v>237.97716</v>
      </c>
      <c r="R223" s="98">
        <v>8.74916E-4</v>
      </c>
      <c r="S223" s="98">
        <v>2.244013468205287E-3</v>
      </c>
      <c r="T223" s="98">
        <f>Q223/'סכום נכסי הקרן'!$C$42</f>
        <v>3.5477135541893726E-4</v>
      </c>
    </row>
    <row r="224" spans="2:20" s="147" customFormat="1">
      <c r="B224" s="90" t="s">
        <v>807</v>
      </c>
      <c r="C224" s="87" t="s">
        <v>808</v>
      </c>
      <c r="D224" s="100" t="s">
        <v>139</v>
      </c>
      <c r="E224" s="100" t="s">
        <v>299</v>
      </c>
      <c r="F224" s="87" t="s">
        <v>562</v>
      </c>
      <c r="G224" s="100" t="s">
        <v>344</v>
      </c>
      <c r="H224" s="87" t="s">
        <v>559</v>
      </c>
      <c r="I224" s="87" t="s">
        <v>146</v>
      </c>
      <c r="J224" s="87"/>
      <c r="K224" s="97">
        <v>3.84</v>
      </c>
      <c r="L224" s="100" t="s">
        <v>150</v>
      </c>
      <c r="M224" s="101">
        <v>4.6500000000000007E-2</v>
      </c>
      <c r="N224" s="101">
        <v>2.4799999999999996E-2</v>
      </c>
      <c r="O224" s="97">
        <v>225772</v>
      </c>
      <c r="P224" s="99">
        <v>109.75</v>
      </c>
      <c r="Q224" s="97">
        <v>247.78476000000001</v>
      </c>
      <c r="R224" s="98">
        <v>1.163983792943981E-3</v>
      </c>
      <c r="S224" s="98">
        <v>2.3364945554271458E-3</v>
      </c>
      <c r="T224" s="98">
        <f>Q224/'סכום נכסי הקרן'!$C$42</f>
        <v>3.6939231965519746E-4</v>
      </c>
    </row>
    <row r="225" spans="2:20" s="147" customFormat="1">
      <c r="B225" s="90" t="s">
        <v>809</v>
      </c>
      <c r="C225" s="87" t="s">
        <v>810</v>
      </c>
      <c r="D225" s="100" t="s">
        <v>139</v>
      </c>
      <c r="E225" s="100" t="s">
        <v>299</v>
      </c>
      <c r="F225" s="87" t="s">
        <v>588</v>
      </c>
      <c r="G225" s="100" t="s">
        <v>344</v>
      </c>
      <c r="H225" s="87" t="s">
        <v>559</v>
      </c>
      <c r="I225" s="87" t="s">
        <v>148</v>
      </c>
      <c r="J225" s="87"/>
      <c r="K225" s="97">
        <v>4.8900000000000006</v>
      </c>
      <c r="L225" s="100" t="s">
        <v>150</v>
      </c>
      <c r="M225" s="101">
        <v>3.7000000000000005E-2</v>
      </c>
      <c r="N225" s="101">
        <v>2.5000000000000001E-2</v>
      </c>
      <c r="O225" s="97">
        <v>100378</v>
      </c>
      <c r="P225" s="99">
        <v>106.97</v>
      </c>
      <c r="Q225" s="97">
        <v>107.37433999999999</v>
      </c>
      <c r="R225" s="98">
        <v>3.860844766512376E-4</v>
      </c>
      <c r="S225" s="98">
        <v>1.0124898754975211E-3</v>
      </c>
      <c r="T225" s="98">
        <f>Q225/'סכום נכסי הקרן'!$C$42</f>
        <v>1.6007141247930605E-4</v>
      </c>
    </row>
    <row r="226" spans="2:20" s="147" customFormat="1">
      <c r="B226" s="90" t="s">
        <v>811</v>
      </c>
      <c r="C226" s="87" t="s">
        <v>812</v>
      </c>
      <c r="D226" s="100" t="s">
        <v>139</v>
      </c>
      <c r="E226" s="100" t="s">
        <v>299</v>
      </c>
      <c r="F226" s="87" t="s">
        <v>595</v>
      </c>
      <c r="G226" s="100" t="s">
        <v>463</v>
      </c>
      <c r="H226" s="87" t="s">
        <v>559</v>
      </c>
      <c r="I226" s="87" t="s">
        <v>146</v>
      </c>
      <c r="J226" s="87"/>
      <c r="K226" s="97">
        <v>0.53999999999999981</v>
      </c>
      <c r="L226" s="100" t="s">
        <v>150</v>
      </c>
      <c r="M226" s="101">
        <v>8.5000000000000006E-2</v>
      </c>
      <c r="N226" s="101">
        <v>1.1099999999999997E-2</v>
      </c>
      <c r="O226" s="97">
        <v>44564</v>
      </c>
      <c r="P226" s="99">
        <v>107.86</v>
      </c>
      <c r="Q226" s="97">
        <v>48.06674000000001</v>
      </c>
      <c r="R226" s="98">
        <v>8.1646823539435862E-5</v>
      </c>
      <c r="S226" s="98">
        <v>4.532469079499975E-4</v>
      </c>
      <c r="T226" s="98">
        <f>Q226/'סכום נכסי הקרן'!$C$42</f>
        <v>7.1656887158287174E-5</v>
      </c>
    </row>
    <row r="227" spans="2:20" s="147" customFormat="1">
      <c r="B227" s="90" t="s">
        <v>813</v>
      </c>
      <c r="C227" s="87" t="s">
        <v>814</v>
      </c>
      <c r="D227" s="100" t="s">
        <v>139</v>
      </c>
      <c r="E227" s="100" t="s">
        <v>299</v>
      </c>
      <c r="F227" s="87" t="s">
        <v>577</v>
      </c>
      <c r="G227" s="100" t="s">
        <v>385</v>
      </c>
      <c r="H227" s="87" t="s">
        <v>559</v>
      </c>
      <c r="I227" s="87" t="s">
        <v>148</v>
      </c>
      <c r="J227" s="87"/>
      <c r="K227" s="97">
        <v>3.2399999999999993</v>
      </c>
      <c r="L227" s="100" t="s">
        <v>150</v>
      </c>
      <c r="M227" s="101">
        <v>3.4000000000000002E-2</v>
      </c>
      <c r="N227" s="101">
        <v>3.1999999999999994E-2</v>
      </c>
      <c r="O227" s="97">
        <v>495724.49</v>
      </c>
      <c r="P227" s="99">
        <v>101.22</v>
      </c>
      <c r="Q227" s="97">
        <v>501.77231999999998</v>
      </c>
      <c r="R227" s="98">
        <v>1.0536392977899885E-3</v>
      </c>
      <c r="S227" s="98">
        <v>4.7314786177489179E-3</v>
      </c>
      <c r="T227" s="98">
        <f>Q227/'סכום נכסי הקרן'!$C$42</f>
        <v>7.4803164336487051E-4</v>
      </c>
    </row>
    <row r="228" spans="2:20" s="147" customFormat="1">
      <c r="B228" s="90" t="s">
        <v>815</v>
      </c>
      <c r="C228" s="87" t="s">
        <v>816</v>
      </c>
      <c r="D228" s="100" t="s">
        <v>139</v>
      </c>
      <c r="E228" s="100" t="s">
        <v>299</v>
      </c>
      <c r="F228" s="87" t="s">
        <v>618</v>
      </c>
      <c r="G228" s="100" t="s">
        <v>385</v>
      </c>
      <c r="H228" s="87" t="s">
        <v>611</v>
      </c>
      <c r="I228" s="87" t="s">
        <v>146</v>
      </c>
      <c r="J228" s="87"/>
      <c r="K228" s="97">
        <v>2.4900000000000002</v>
      </c>
      <c r="L228" s="100" t="s">
        <v>150</v>
      </c>
      <c r="M228" s="101">
        <v>3.3000000000000002E-2</v>
      </c>
      <c r="N228" s="101">
        <v>2.75E-2</v>
      </c>
      <c r="O228" s="97">
        <v>266206.75</v>
      </c>
      <c r="P228" s="99">
        <v>101.84</v>
      </c>
      <c r="Q228" s="97">
        <v>271.10494</v>
      </c>
      <c r="R228" s="98">
        <v>3.3375027908250446E-4</v>
      </c>
      <c r="S228" s="98">
        <v>2.5563929608076099E-3</v>
      </c>
      <c r="T228" s="98">
        <f>Q228/'סכום נכסי הקרן'!$C$42</f>
        <v>4.0415755455090589E-4</v>
      </c>
    </row>
    <row r="229" spans="2:20" s="147" customFormat="1">
      <c r="B229" s="90" t="s">
        <v>817</v>
      </c>
      <c r="C229" s="87" t="s">
        <v>818</v>
      </c>
      <c r="D229" s="100" t="s">
        <v>139</v>
      </c>
      <c r="E229" s="100" t="s">
        <v>299</v>
      </c>
      <c r="F229" s="87" t="s">
        <v>819</v>
      </c>
      <c r="G229" s="100" t="s">
        <v>344</v>
      </c>
      <c r="H229" s="87" t="s">
        <v>611</v>
      </c>
      <c r="I229" s="87" t="s">
        <v>146</v>
      </c>
      <c r="J229" s="87"/>
      <c r="K229" s="97">
        <v>0.17</v>
      </c>
      <c r="L229" s="100" t="s">
        <v>150</v>
      </c>
      <c r="M229" s="101">
        <v>5.62E-2</v>
      </c>
      <c r="N229" s="101">
        <v>1.7300000000000003E-2</v>
      </c>
      <c r="O229" s="97">
        <v>24028.25</v>
      </c>
      <c r="P229" s="99">
        <v>101.11</v>
      </c>
      <c r="Q229" s="97">
        <v>24.294969999999992</v>
      </c>
      <c r="R229" s="98">
        <v>5.675687486122725E-4</v>
      </c>
      <c r="S229" s="98">
        <v>2.2909021979102275E-4</v>
      </c>
      <c r="T229" s="98">
        <f>Q229/'סכום נכסי הקרן'!$C$42</f>
        <v>3.6218431368633926E-5</v>
      </c>
    </row>
    <row r="230" spans="2:20" s="147" customFormat="1">
      <c r="B230" s="90" t="s">
        <v>820</v>
      </c>
      <c r="C230" s="87" t="s">
        <v>821</v>
      </c>
      <c r="D230" s="100" t="s">
        <v>139</v>
      </c>
      <c r="E230" s="100" t="s">
        <v>299</v>
      </c>
      <c r="F230" s="87" t="s">
        <v>624</v>
      </c>
      <c r="G230" s="100" t="s">
        <v>344</v>
      </c>
      <c r="H230" s="87" t="s">
        <v>611</v>
      </c>
      <c r="I230" s="87" t="s">
        <v>148</v>
      </c>
      <c r="J230" s="87"/>
      <c r="K230" s="97">
        <v>5.4300000000000006</v>
      </c>
      <c r="L230" s="100" t="s">
        <v>150</v>
      </c>
      <c r="M230" s="101">
        <v>6.9000000000000006E-2</v>
      </c>
      <c r="N230" s="101">
        <v>7.8200000000000006E-2</v>
      </c>
      <c r="O230" s="97">
        <v>433600</v>
      </c>
      <c r="P230" s="99">
        <v>98.49</v>
      </c>
      <c r="Q230" s="97">
        <v>427.05263000000002</v>
      </c>
      <c r="R230" s="98">
        <v>9.3942079161800937E-4</v>
      </c>
      <c r="S230" s="98">
        <v>4.0269068399357705E-3</v>
      </c>
      <c r="T230" s="98">
        <f>Q230/'סכום נכסי הקרן'!$C$42</f>
        <v>6.366410977436739E-4</v>
      </c>
    </row>
    <row r="231" spans="2:20" s="147" customFormat="1">
      <c r="B231" s="90" t="s">
        <v>822</v>
      </c>
      <c r="C231" s="87" t="s">
        <v>823</v>
      </c>
      <c r="D231" s="100" t="s">
        <v>139</v>
      </c>
      <c r="E231" s="100" t="s">
        <v>299</v>
      </c>
      <c r="F231" s="87" t="s">
        <v>824</v>
      </c>
      <c r="G231" s="100" t="s">
        <v>385</v>
      </c>
      <c r="H231" s="87" t="s">
        <v>611</v>
      </c>
      <c r="I231" s="87" t="s">
        <v>146</v>
      </c>
      <c r="J231" s="87"/>
      <c r="K231" s="97">
        <v>0.17</v>
      </c>
      <c r="L231" s="100" t="s">
        <v>150</v>
      </c>
      <c r="M231" s="101">
        <v>6.6500000000000004E-2</v>
      </c>
      <c r="N231" s="101">
        <v>9.5000000000000015E-3</v>
      </c>
      <c r="O231" s="97">
        <v>48775</v>
      </c>
      <c r="P231" s="99">
        <v>101.5</v>
      </c>
      <c r="Q231" s="97">
        <v>49.506629999999994</v>
      </c>
      <c r="R231" s="98">
        <v>8.9928554966582164E-4</v>
      </c>
      <c r="S231" s="98">
        <v>4.6682439812903014E-4</v>
      </c>
      <c r="T231" s="98">
        <f>Q231/'סכום נכסי הקרן'!$C$42</f>
        <v>7.380344494960701E-5</v>
      </c>
    </row>
    <row r="232" spans="2:20" s="147" customFormat="1">
      <c r="B232" s="90" t="s">
        <v>825</v>
      </c>
      <c r="C232" s="87" t="s">
        <v>826</v>
      </c>
      <c r="D232" s="100" t="s">
        <v>139</v>
      </c>
      <c r="E232" s="100" t="s">
        <v>299</v>
      </c>
      <c r="F232" s="87" t="s">
        <v>824</v>
      </c>
      <c r="G232" s="100" t="s">
        <v>385</v>
      </c>
      <c r="H232" s="87" t="s">
        <v>611</v>
      </c>
      <c r="I232" s="87" t="s">
        <v>146</v>
      </c>
      <c r="J232" s="87"/>
      <c r="K232" s="97">
        <v>0.66000000000000014</v>
      </c>
      <c r="L232" s="100" t="s">
        <v>150</v>
      </c>
      <c r="M232" s="101">
        <v>2.3700000000000002E-2</v>
      </c>
      <c r="N232" s="101">
        <v>1.4500000000000002E-2</v>
      </c>
      <c r="O232" s="97">
        <v>2685.9</v>
      </c>
      <c r="P232" s="99">
        <v>100.8</v>
      </c>
      <c r="Q232" s="97">
        <v>2.7073899999999997</v>
      </c>
      <c r="R232" s="98">
        <v>8.7774509803921575E-5</v>
      </c>
      <c r="S232" s="98">
        <v>2.5529423175250567E-5</v>
      </c>
      <c r="T232" s="98">
        <f>Q232/'סכום נכסי הקרן'!$C$42</f>
        <v>4.0361201887932287E-6</v>
      </c>
    </row>
    <row r="233" spans="2:20" s="147" customFormat="1">
      <c r="B233" s="90" t="s">
        <v>827</v>
      </c>
      <c r="C233" s="87" t="s">
        <v>828</v>
      </c>
      <c r="D233" s="100" t="s">
        <v>139</v>
      </c>
      <c r="E233" s="100" t="s">
        <v>299</v>
      </c>
      <c r="F233" s="87"/>
      <c r="G233" s="100" t="s">
        <v>344</v>
      </c>
      <c r="H233" s="87" t="s">
        <v>611</v>
      </c>
      <c r="I233" s="87" t="s">
        <v>146</v>
      </c>
      <c r="J233" s="87"/>
      <c r="K233" s="97">
        <v>5.1899999999999995</v>
      </c>
      <c r="L233" s="100" t="s">
        <v>150</v>
      </c>
      <c r="M233" s="101">
        <v>4.5999999999999999E-2</v>
      </c>
      <c r="N233" s="101">
        <v>5.0599999999999999E-2</v>
      </c>
      <c r="O233" s="97">
        <v>216901</v>
      </c>
      <c r="P233" s="99">
        <v>97.98</v>
      </c>
      <c r="Q233" s="97">
        <v>212.5196</v>
      </c>
      <c r="R233" s="98">
        <v>9.0375416666666668E-4</v>
      </c>
      <c r="S233" s="98">
        <v>2.0039605677183488E-3</v>
      </c>
      <c r="T233" s="98">
        <f>Q233/'סכום נכסי הקרן'!$C$42</f>
        <v>3.1681975927895929E-4</v>
      </c>
    </row>
    <row r="234" spans="2:20" s="147" customFormat="1">
      <c r="B234" s="90" t="s">
        <v>829</v>
      </c>
      <c r="C234" s="87" t="s">
        <v>830</v>
      </c>
      <c r="D234" s="100" t="s">
        <v>139</v>
      </c>
      <c r="E234" s="100" t="s">
        <v>299</v>
      </c>
      <c r="F234" s="87" t="s">
        <v>831</v>
      </c>
      <c r="G234" s="100" t="s">
        <v>385</v>
      </c>
      <c r="H234" s="87" t="s">
        <v>639</v>
      </c>
      <c r="I234" s="87" t="s">
        <v>146</v>
      </c>
      <c r="J234" s="87"/>
      <c r="K234" s="97">
        <v>2.2800000000000002</v>
      </c>
      <c r="L234" s="100" t="s">
        <v>150</v>
      </c>
      <c r="M234" s="101">
        <v>4.2999999999999997E-2</v>
      </c>
      <c r="N234" s="101">
        <v>3.7499999999999999E-2</v>
      </c>
      <c r="O234" s="97">
        <v>672675.09</v>
      </c>
      <c r="P234" s="99">
        <v>101.71</v>
      </c>
      <c r="Q234" s="97">
        <v>684.17786000000001</v>
      </c>
      <c r="R234" s="98">
        <v>1.0354024391364537E-3</v>
      </c>
      <c r="S234" s="98">
        <v>6.451477664864441E-3</v>
      </c>
      <c r="T234" s="98">
        <f>Q234/'סכום נכסי הקרן'!$C$42</f>
        <v>1.0199579940353431E-3</v>
      </c>
    </row>
    <row r="235" spans="2:20" s="147" customFormat="1">
      <c r="B235" s="90" t="s">
        <v>832</v>
      </c>
      <c r="C235" s="87" t="s">
        <v>833</v>
      </c>
      <c r="D235" s="100" t="s">
        <v>139</v>
      </c>
      <c r="E235" s="100" t="s">
        <v>299</v>
      </c>
      <c r="F235" s="87" t="s">
        <v>831</v>
      </c>
      <c r="G235" s="100" t="s">
        <v>385</v>
      </c>
      <c r="H235" s="87" t="s">
        <v>639</v>
      </c>
      <c r="I235" s="87" t="s">
        <v>146</v>
      </c>
      <c r="J235" s="87"/>
      <c r="K235" s="97">
        <v>2.91</v>
      </c>
      <c r="L235" s="100" t="s">
        <v>150</v>
      </c>
      <c r="M235" s="101">
        <v>4.2500000000000003E-2</v>
      </c>
      <c r="N235" s="101">
        <v>4.2800000000000005E-2</v>
      </c>
      <c r="O235" s="97">
        <v>390465</v>
      </c>
      <c r="P235" s="99">
        <v>102.05</v>
      </c>
      <c r="Q235" s="97">
        <v>398.46954999999997</v>
      </c>
      <c r="R235" s="98">
        <v>7.5473904563826111E-4</v>
      </c>
      <c r="S235" s="98">
        <v>3.7573817456671055E-3</v>
      </c>
      <c r="T235" s="98">
        <f>Q235/'סכום נכסי הקרן'!$C$42</f>
        <v>5.9403004198669315E-4</v>
      </c>
    </row>
    <row r="236" spans="2:20" s="147" customFormat="1">
      <c r="B236" s="90" t="s">
        <v>834</v>
      </c>
      <c r="C236" s="87" t="s">
        <v>835</v>
      </c>
      <c r="D236" s="100" t="s">
        <v>139</v>
      </c>
      <c r="E236" s="100" t="s">
        <v>299</v>
      </c>
      <c r="F236" s="87" t="s">
        <v>638</v>
      </c>
      <c r="G236" s="100" t="s">
        <v>405</v>
      </c>
      <c r="H236" s="87" t="s">
        <v>639</v>
      </c>
      <c r="I236" s="87" t="s">
        <v>148</v>
      </c>
      <c r="J236" s="87"/>
      <c r="K236" s="97">
        <v>2.8899999999999997</v>
      </c>
      <c r="L236" s="100" t="s">
        <v>150</v>
      </c>
      <c r="M236" s="101">
        <v>0.06</v>
      </c>
      <c r="N236" s="101">
        <v>3.0799999999999998E-2</v>
      </c>
      <c r="O236" s="97">
        <v>373500</v>
      </c>
      <c r="P236" s="99">
        <v>110.17</v>
      </c>
      <c r="Q236" s="97">
        <v>411.48493999999999</v>
      </c>
      <c r="R236" s="98">
        <v>5.4615435682026157E-4</v>
      </c>
      <c r="S236" s="98">
        <v>3.8801107943453252E-3</v>
      </c>
      <c r="T236" s="98">
        <f>Q236/'סכום נכסי הקרן'!$C$42</f>
        <v>6.1343311222925793E-4</v>
      </c>
    </row>
    <row r="237" spans="2:20" s="147" customFormat="1">
      <c r="B237" s="90" t="s">
        <v>836</v>
      </c>
      <c r="C237" s="87" t="s">
        <v>837</v>
      </c>
      <c r="D237" s="100" t="s">
        <v>139</v>
      </c>
      <c r="E237" s="100" t="s">
        <v>299</v>
      </c>
      <c r="F237" s="87" t="s">
        <v>638</v>
      </c>
      <c r="G237" s="100" t="s">
        <v>405</v>
      </c>
      <c r="H237" s="87" t="s">
        <v>639</v>
      </c>
      <c r="I237" s="87" t="s">
        <v>148</v>
      </c>
      <c r="J237" s="87"/>
      <c r="K237" s="97">
        <v>5.13</v>
      </c>
      <c r="L237" s="100" t="s">
        <v>150</v>
      </c>
      <c r="M237" s="101">
        <v>5.9000000000000004E-2</v>
      </c>
      <c r="N237" s="101">
        <v>4.2900000000000001E-2</v>
      </c>
      <c r="O237" s="97">
        <v>91498</v>
      </c>
      <c r="P237" s="99">
        <v>110.15</v>
      </c>
      <c r="Q237" s="97">
        <v>100.78506</v>
      </c>
      <c r="R237" s="98">
        <v>1.2826738516663909E-4</v>
      </c>
      <c r="S237" s="98">
        <v>9.5035604271383851E-4</v>
      </c>
      <c r="T237" s="98">
        <f>Q237/'סכום נכסי הקרן'!$C$42</f>
        <v>1.5024825215234486E-4</v>
      </c>
    </row>
    <row r="238" spans="2:20" s="147" customFormat="1">
      <c r="B238" s="90" t="s">
        <v>838</v>
      </c>
      <c r="C238" s="87" t="s">
        <v>839</v>
      </c>
      <c r="D238" s="100" t="s">
        <v>139</v>
      </c>
      <c r="E238" s="100" t="s">
        <v>299</v>
      </c>
      <c r="F238" s="87" t="s">
        <v>642</v>
      </c>
      <c r="G238" s="100" t="s">
        <v>463</v>
      </c>
      <c r="H238" s="87" t="s">
        <v>639</v>
      </c>
      <c r="I238" s="87" t="s">
        <v>148</v>
      </c>
      <c r="J238" s="87"/>
      <c r="K238" s="97">
        <v>0.89999999999999991</v>
      </c>
      <c r="L238" s="100" t="s">
        <v>150</v>
      </c>
      <c r="M238" s="101">
        <v>5.1699999999999996E-2</v>
      </c>
      <c r="N238" s="101">
        <v>1.9899999999999998E-2</v>
      </c>
      <c r="O238" s="97">
        <v>0.66</v>
      </c>
      <c r="P238" s="99">
        <v>103.31</v>
      </c>
      <c r="Q238" s="97">
        <v>6.8000000000000005E-4</v>
      </c>
      <c r="R238" s="98">
        <v>1.1006634799457113E-8</v>
      </c>
      <c r="S238" s="98">
        <v>6.4120823963929793E-9</v>
      </c>
      <c r="T238" s="98">
        <f>Q238/'סכום נכסי הקרן'!$C$42</f>
        <v>1.0137297280330489E-9</v>
      </c>
    </row>
    <row r="239" spans="2:20" s="147" customFormat="1">
      <c r="B239" s="90" t="s">
        <v>840</v>
      </c>
      <c r="C239" s="87" t="s">
        <v>841</v>
      </c>
      <c r="D239" s="100" t="s">
        <v>139</v>
      </c>
      <c r="E239" s="100" t="s">
        <v>299</v>
      </c>
      <c r="F239" s="87" t="s">
        <v>842</v>
      </c>
      <c r="G239" s="100" t="s">
        <v>385</v>
      </c>
      <c r="H239" s="87" t="s">
        <v>639</v>
      </c>
      <c r="I239" s="87" t="s">
        <v>148</v>
      </c>
      <c r="J239" s="87"/>
      <c r="K239" s="97">
        <v>2.77</v>
      </c>
      <c r="L239" s="100" t="s">
        <v>150</v>
      </c>
      <c r="M239" s="101">
        <v>4.7E-2</v>
      </c>
      <c r="N239" s="101">
        <v>2.7300000000000005E-2</v>
      </c>
      <c r="O239" s="97">
        <v>56000</v>
      </c>
      <c r="P239" s="99">
        <v>107.17</v>
      </c>
      <c r="Q239" s="97">
        <v>60.0152</v>
      </c>
      <c r="R239" s="98">
        <v>5.0842533410807667E-4</v>
      </c>
      <c r="S239" s="98">
        <v>5.6591530505294694E-4</v>
      </c>
      <c r="T239" s="98">
        <f>Q239/'סכום נכסי הקרן'!$C$42</f>
        <v>8.9469400549777991E-5</v>
      </c>
    </row>
    <row r="240" spans="2:20" s="147" customFormat="1">
      <c r="B240" s="90" t="s">
        <v>843</v>
      </c>
      <c r="C240" s="87" t="s">
        <v>844</v>
      </c>
      <c r="D240" s="100" t="s">
        <v>139</v>
      </c>
      <c r="E240" s="100" t="s">
        <v>299</v>
      </c>
      <c r="F240" s="87" t="s">
        <v>649</v>
      </c>
      <c r="G240" s="100" t="s">
        <v>344</v>
      </c>
      <c r="H240" s="87" t="s">
        <v>639</v>
      </c>
      <c r="I240" s="87" t="s">
        <v>146</v>
      </c>
      <c r="J240" s="87"/>
      <c r="K240" s="97">
        <v>1.49</v>
      </c>
      <c r="L240" s="100" t="s">
        <v>150</v>
      </c>
      <c r="M240" s="101">
        <v>3.5200000000000002E-2</v>
      </c>
      <c r="N240" s="101">
        <v>2.3899999999999998E-2</v>
      </c>
      <c r="O240" s="97">
        <v>15993</v>
      </c>
      <c r="P240" s="99">
        <v>102</v>
      </c>
      <c r="Q240" s="97">
        <v>16.312860000000001</v>
      </c>
      <c r="R240" s="98">
        <v>8.5276488739376432E-5</v>
      </c>
      <c r="S240" s="98">
        <v>1.5382265064826936E-4</v>
      </c>
      <c r="T240" s="98">
        <f>Q240/'סכום נכסי הקרן'!$C$42</f>
        <v>2.4318869310648826E-5</v>
      </c>
    </row>
    <row r="241" spans="2:20" s="147" customFormat="1">
      <c r="B241" s="90" t="s">
        <v>845</v>
      </c>
      <c r="C241" s="87" t="s">
        <v>846</v>
      </c>
      <c r="D241" s="100" t="s">
        <v>139</v>
      </c>
      <c r="E241" s="100" t="s">
        <v>299</v>
      </c>
      <c r="F241" s="87" t="s">
        <v>635</v>
      </c>
      <c r="G241" s="100" t="s">
        <v>344</v>
      </c>
      <c r="H241" s="87" t="s">
        <v>639</v>
      </c>
      <c r="I241" s="87" t="s">
        <v>148</v>
      </c>
      <c r="J241" s="87"/>
      <c r="K241" s="97">
        <v>4.01</v>
      </c>
      <c r="L241" s="100" t="s">
        <v>150</v>
      </c>
      <c r="M241" s="101">
        <v>6.2400000000000004E-2</v>
      </c>
      <c r="N241" s="101">
        <v>4.0599999999999997E-2</v>
      </c>
      <c r="O241" s="97">
        <v>145008.95999999999</v>
      </c>
      <c r="P241" s="99">
        <v>108.92</v>
      </c>
      <c r="Q241" s="97">
        <v>162.64929999999998</v>
      </c>
      <c r="R241" s="98">
        <v>3.4495901854613467E-4</v>
      </c>
      <c r="S241" s="98">
        <v>1.53370693134653E-3</v>
      </c>
      <c r="T241" s="98">
        <f>Q241/'סכום נכסי הקרן'!$C$42</f>
        <v>2.424741627261261E-4</v>
      </c>
    </row>
    <row r="242" spans="2:20" s="147" customFormat="1">
      <c r="B242" s="90" t="s">
        <v>847</v>
      </c>
      <c r="C242" s="87" t="s">
        <v>848</v>
      </c>
      <c r="D242" s="100" t="s">
        <v>139</v>
      </c>
      <c r="E242" s="100" t="s">
        <v>299</v>
      </c>
      <c r="F242" s="87" t="s">
        <v>666</v>
      </c>
      <c r="G242" s="100" t="s">
        <v>463</v>
      </c>
      <c r="H242" s="87" t="s">
        <v>667</v>
      </c>
      <c r="I242" s="87" t="s">
        <v>148</v>
      </c>
      <c r="J242" s="87"/>
      <c r="K242" s="97">
        <v>0.68</v>
      </c>
      <c r="L242" s="100" t="s">
        <v>150</v>
      </c>
      <c r="M242" s="101">
        <v>6.7000000000000004E-2</v>
      </c>
      <c r="N242" s="101">
        <v>2.9100000000000004E-2</v>
      </c>
      <c r="O242" s="97">
        <v>1.59</v>
      </c>
      <c r="P242" s="99">
        <v>107.43</v>
      </c>
      <c r="Q242" s="97">
        <v>1.7099999999999999E-3</v>
      </c>
      <c r="R242" s="98">
        <v>3.0653676345529631E-9</v>
      </c>
      <c r="S242" s="98">
        <v>1.6124501320341167E-8</v>
      </c>
      <c r="T242" s="98">
        <f>Q242/'סכום נכסי הקרן'!$C$42</f>
        <v>2.5492321102007551E-9</v>
      </c>
    </row>
    <row r="243" spans="2:20" s="147" customFormat="1">
      <c r="B243" s="90" t="s">
        <v>849</v>
      </c>
      <c r="C243" s="87" t="s">
        <v>850</v>
      </c>
      <c r="D243" s="100" t="s">
        <v>139</v>
      </c>
      <c r="E243" s="100" t="s">
        <v>299</v>
      </c>
      <c r="F243" s="87" t="s">
        <v>689</v>
      </c>
      <c r="G243" s="100" t="s">
        <v>364</v>
      </c>
      <c r="H243" s="87" t="s">
        <v>690</v>
      </c>
      <c r="I243" s="87"/>
      <c r="J243" s="87"/>
      <c r="K243" s="97">
        <v>4.62</v>
      </c>
      <c r="L243" s="100" t="s">
        <v>150</v>
      </c>
      <c r="M243" s="101">
        <v>5.5E-2</v>
      </c>
      <c r="N243" s="101">
        <v>5.9399999999999994E-2</v>
      </c>
      <c r="O243" s="97">
        <v>151166.64000000001</v>
      </c>
      <c r="P243" s="99">
        <v>99.75</v>
      </c>
      <c r="Q243" s="97">
        <v>150.78872000000001</v>
      </c>
      <c r="R243" s="98">
        <v>2.8003180262773151E-4</v>
      </c>
      <c r="S243" s="98">
        <v>1.4218672015979853E-3</v>
      </c>
      <c r="T243" s="98">
        <f>Q243/'סכום נכסי הקרן'!$C$42</f>
        <v>2.2479265899419347E-4</v>
      </c>
    </row>
    <row r="244" spans="2:20" s="147" customFormat="1">
      <c r="B244" s="90" t="s">
        <v>851</v>
      </c>
      <c r="C244" s="87" t="s">
        <v>852</v>
      </c>
      <c r="D244" s="100" t="s">
        <v>139</v>
      </c>
      <c r="E244" s="100" t="s">
        <v>299</v>
      </c>
      <c r="F244" s="87" t="s">
        <v>853</v>
      </c>
      <c r="G244" s="100" t="s">
        <v>173</v>
      </c>
      <c r="H244" s="87" t="s">
        <v>690</v>
      </c>
      <c r="I244" s="87"/>
      <c r="J244" s="87"/>
      <c r="K244" s="97">
        <v>0.22</v>
      </c>
      <c r="L244" s="100" t="s">
        <v>150</v>
      </c>
      <c r="M244" s="101">
        <v>7.2999999999999995E-2</v>
      </c>
      <c r="N244" s="101">
        <v>2.6099999999999998E-2</v>
      </c>
      <c r="O244" s="97">
        <v>16666.66</v>
      </c>
      <c r="P244" s="99">
        <v>103.06</v>
      </c>
      <c r="Q244" s="97">
        <v>17.176659999999998</v>
      </c>
      <c r="R244" s="98">
        <v>3.0560741919272079E-4</v>
      </c>
      <c r="S244" s="98">
        <v>1.6196788119827559E-4</v>
      </c>
      <c r="T244" s="98">
        <f>Q244/'סכום נכסי הקרן'!$C$42</f>
        <v>2.5606604221053157E-5</v>
      </c>
    </row>
    <row r="245" spans="2:20" s="147" customFormat="1">
      <c r="B245" s="90" t="s">
        <v>854</v>
      </c>
      <c r="C245" s="87" t="s">
        <v>855</v>
      </c>
      <c r="D245" s="100" t="s">
        <v>139</v>
      </c>
      <c r="E245" s="100" t="s">
        <v>299</v>
      </c>
      <c r="F245" s="87" t="s">
        <v>856</v>
      </c>
      <c r="G245" s="100" t="s">
        <v>405</v>
      </c>
      <c r="H245" s="87" t="s">
        <v>690</v>
      </c>
      <c r="I245" s="87"/>
      <c r="J245" s="87"/>
      <c r="K245" s="97">
        <v>5.99</v>
      </c>
      <c r="L245" s="100" t="s">
        <v>150</v>
      </c>
      <c r="M245" s="101">
        <v>3.4500000000000003E-2</v>
      </c>
      <c r="N245" s="101">
        <v>0.30630000000000002</v>
      </c>
      <c r="O245" s="97">
        <v>42168.72</v>
      </c>
      <c r="P245" s="99">
        <v>28.15</v>
      </c>
      <c r="Q245" s="97">
        <v>11.87049</v>
      </c>
      <c r="R245" s="98">
        <v>7.2229321590589122E-5</v>
      </c>
      <c r="S245" s="98">
        <v>1.1193317641993954E-4</v>
      </c>
      <c r="T245" s="98">
        <f>Q245/'סכום נכסי הקרן'!$C$42</f>
        <v>1.7696277351939742E-5</v>
      </c>
    </row>
    <row r="246" spans="2:20" s="147" customFormat="1">
      <c r="B246" s="90" t="s">
        <v>857</v>
      </c>
      <c r="C246" s="87" t="s">
        <v>858</v>
      </c>
      <c r="D246" s="100" t="s">
        <v>139</v>
      </c>
      <c r="E246" s="100" t="s">
        <v>299</v>
      </c>
      <c r="F246" s="87" t="s">
        <v>859</v>
      </c>
      <c r="G246" s="100" t="s">
        <v>463</v>
      </c>
      <c r="H246" s="87" t="s">
        <v>690</v>
      </c>
      <c r="I246" s="87"/>
      <c r="J246" s="87"/>
      <c r="K246" s="97">
        <v>0.17</v>
      </c>
      <c r="L246" s="100" t="s">
        <v>150</v>
      </c>
      <c r="M246" s="101">
        <v>5.62E-2</v>
      </c>
      <c r="N246" s="101">
        <v>2.7400000000000001E-2</v>
      </c>
      <c r="O246" s="97">
        <v>2397.89</v>
      </c>
      <c r="P246" s="99">
        <v>100.94</v>
      </c>
      <c r="Q246" s="97">
        <v>2.4204299999999996</v>
      </c>
      <c r="R246" s="98">
        <v>1.6466884935007072E-4</v>
      </c>
      <c r="S246" s="98">
        <v>2.2823524403972728E-5</v>
      </c>
      <c r="T246" s="98">
        <f>Q246/'סכום נכסי הקרן'!$C$42</f>
        <v>3.6083262435632823E-6</v>
      </c>
    </row>
    <row r="247" spans="2:20" s="147" customFormat="1"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97"/>
      <c r="P247" s="99"/>
      <c r="Q247" s="87"/>
      <c r="R247" s="87"/>
      <c r="S247" s="98"/>
      <c r="T247" s="87"/>
    </row>
    <row r="248" spans="2:20" s="147" customFormat="1">
      <c r="B248" s="104" t="s">
        <v>59</v>
      </c>
      <c r="C248" s="85"/>
      <c r="D248" s="85"/>
      <c r="E248" s="85"/>
      <c r="F248" s="85"/>
      <c r="G248" s="85"/>
      <c r="H248" s="85"/>
      <c r="I248" s="85"/>
      <c r="J248" s="85"/>
      <c r="K248" s="94">
        <v>4.6216638409765789</v>
      </c>
      <c r="L248" s="85"/>
      <c r="M248" s="85"/>
      <c r="N248" s="106">
        <v>5.9403598948201575E-2</v>
      </c>
      <c r="O248" s="94"/>
      <c r="P248" s="96"/>
      <c r="Q248" s="94">
        <v>764.51531</v>
      </c>
      <c r="R248" s="85"/>
      <c r="S248" s="95">
        <v>7.2090222956234136E-3</v>
      </c>
      <c r="T248" s="95">
        <f>Q248/'סכום נכסי הקרן'!$C$42</f>
        <v>1.1397233783579442E-3</v>
      </c>
    </row>
    <row r="249" spans="2:20" s="147" customFormat="1">
      <c r="B249" s="90" t="s">
        <v>860</v>
      </c>
      <c r="C249" s="87" t="s">
        <v>861</v>
      </c>
      <c r="D249" s="100" t="s">
        <v>139</v>
      </c>
      <c r="E249" s="100" t="s">
        <v>299</v>
      </c>
      <c r="F249" s="87" t="s">
        <v>638</v>
      </c>
      <c r="G249" s="100" t="s">
        <v>405</v>
      </c>
      <c r="H249" s="87" t="s">
        <v>639</v>
      </c>
      <c r="I249" s="87" t="s">
        <v>148</v>
      </c>
      <c r="J249" s="87"/>
      <c r="K249" s="97">
        <v>4.71</v>
      </c>
      <c r="L249" s="100" t="s">
        <v>150</v>
      </c>
      <c r="M249" s="101">
        <v>6.7000000000000004E-2</v>
      </c>
      <c r="N249" s="101">
        <v>5.1099999999999993E-2</v>
      </c>
      <c r="O249" s="97">
        <v>402000</v>
      </c>
      <c r="P249" s="99">
        <v>106.18</v>
      </c>
      <c r="Q249" s="97">
        <v>426.84358000000003</v>
      </c>
      <c r="R249" s="98">
        <v>3.338047009998364E-4</v>
      </c>
      <c r="S249" s="98">
        <v>4.0249355960755269E-3</v>
      </c>
      <c r="T249" s="98">
        <f>Q249/'סכום נכסי הקרן'!$C$42</f>
        <v>6.3632945039125428E-4</v>
      </c>
    </row>
    <row r="250" spans="2:20" s="147" customFormat="1">
      <c r="B250" s="90" t="s">
        <v>862</v>
      </c>
      <c r="C250" s="87" t="s">
        <v>863</v>
      </c>
      <c r="D250" s="100" t="s">
        <v>139</v>
      </c>
      <c r="E250" s="100" t="s">
        <v>299</v>
      </c>
      <c r="F250" s="87" t="s">
        <v>689</v>
      </c>
      <c r="G250" s="100" t="s">
        <v>364</v>
      </c>
      <c r="H250" s="87" t="s">
        <v>690</v>
      </c>
      <c r="I250" s="87"/>
      <c r="J250" s="87"/>
      <c r="K250" s="97">
        <v>4.5100000000000007</v>
      </c>
      <c r="L250" s="100" t="s">
        <v>150</v>
      </c>
      <c r="M250" s="101">
        <v>6.3500000000000001E-2</v>
      </c>
      <c r="N250" s="101">
        <v>6.989999999999999E-2</v>
      </c>
      <c r="O250" s="97">
        <v>348115.20000000001</v>
      </c>
      <c r="P250" s="99">
        <v>97</v>
      </c>
      <c r="Q250" s="97">
        <v>337.67172999999997</v>
      </c>
      <c r="R250" s="98">
        <v>1.0744632729318023E-3</v>
      </c>
      <c r="S250" s="98">
        <v>3.1840866995478862E-3</v>
      </c>
      <c r="T250" s="98">
        <f>Q250/'סכום נכסי הקרן'!$C$42</f>
        <v>5.033939279666898E-4</v>
      </c>
    </row>
    <row r="251" spans="2:20" s="147" customFormat="1">
      <c r="B251" s="156"/>
    </row>
    <row r="252" spans="2:20" s="147" customFormat="1">
      <c r="B252" s="156"/>
    </row>
    <row r="253" spans="2:20" s="147" customFormat="1">
      <c r="B253" s="156"/>
    </row>
    <row r="254" spans="2:20" s="147" customFormat="1">
      <c r="B254" s="157" t="s">
        <v>1797</v>
      </c>
    </row>
    <row r="255" spans="2:20" s="147" customFormat="1">
      <c r="B255" s="157" t="s">
        <v>130</v>
      </c>
    </row>
    <row r="256" spans="2:20" s="147" customFormat="1">
      <c r="B256" s="156"/>
    </row>
    <row r="257" spans="2:2" s="147" customFormat="1">
      <c r="B257" s="156"/>
    </row>
    <row r="258" spans="2:2" s="147" customFormat="1">
      <c r="B258" s="156"/>
    </row>
    <row r="259" spans="2:2" s="147" customFormat="1">
      <c r="B259" s="156"/>
    </row>
    <row r="260" spans="2:2" s="147" customFormat="1">
      <c r="B260" s="156"/>
    </row>
    <row r="261" spans="2:2" s="147" customFormat="1">
      <c r="B261" s="156"/>
    </row>
    <row r="262" spans="2:2" s="147" customFormat="1">
      <c r="B262" s="156"/>
    </row>
    <row r="263" spans="2:2" s="147" customFormat="1">
      <c r="B263" s="156"/>
    </row>
    <row r="264" spans="2:2" s="147" customFormat="1">
      <c r="B264" s="156"/>
    </row>
    <row r="265" spans="2:2" s="147" customFormat="1">
      <c r="B265" s="156"/>
    </row>
    <row r="266" spans="2:2" s="147" customFormat="1">
      <c r="B266" s="156"/>
    </row>
    <row r="267" spans="2:2" s="147" customFormat="1">
      <c r="B267" s="156"/>
    </row>
    <row r="268" spans="2:2" s="147" customFormat="1">
      <c r="B268" s="156"/>
    </row>
    <row r="269" spans="2:2" s="147" customFormat="1">
      <c r="B269" s="156"/>
    </row>
    <row r="270" spans="2:2" s="147" customFormat="1">
      <c r="B270" s="156"/>
    </row>
    <row r="271" spans="2:2" s="147" customFormat="1">
      <c r="B271" s="156"/>
    </row>
    <row r="272" spans="2:2" s="147" customFormat="1">
      <c r="B272" s="156"/>
    </row>
    <row r="273" spans="2:6" s="147" customFormat="1">
      <c r="B273" s="156"/>
    </row>
    <row r="274" spans="2:6" s="147" customFormat="1">
      <c r="B274" s="156"/>
    </row>
    <row r="275" spans="2:6" s="147" customFormat="1">
      <c r="B275" s="156"/>
    </row>
    <row r="276" spans="2:6" s="147" customFormat="1">
      <c r="B276" s="156"/>
    </row>
    <row r="277" spans="2:6" s="147" customFormat="1">
      <c r="B277" s="156"/>
    </row>
    <row r="278" spans="2:6" s="147" customFormat="1">
      <c r="B278" s="156"/>
    </row>
    <row r="279" spans="2:6" s="147" customFormat="1">
      <c r="B279" s="156"/>
    </row>
    <row r="280" spans="2:6" s="147" customFormat="1">
      <c r="B280" s="156"/>
    </row>
    <row r="281" spans="2:6" s="147" customFormat="1">
      <c r="B281" s="156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1F" sheet="1" objects="1" scenarios="1"/>
  <mergeCells count="2">
    <mergeCell ref="B6:T6"/>
    <mergeCell ref="B7:T7"/>
  </mergeCells>
  <phoneticPr fontId="4" type="noConversion"/>
  <conditionalFormatting sqref="B12:B250">
    <cfRule type="cellIs" dxfId="16" priority="2" operator="equal">
      <formula>"NR3"</formula>
    </cfRule>
  </conditionalFormatting>
  <conditionalFormatting sqref="B12:B250">
    <cfRule type="containsText" dxfId="1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"/>
    <dataValidation type="list" allowBlank="1" showInputMessage="1" showErrorMessage="1" sqref="I12:I828">
      <formula1>$BA$7:$BA$10</formula1>
    </dataValidation>
    <dataValidation type="list" allowBlank="1" showInputMessage="1" showErrorMessage="1" sqref="E12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555">
      <formula1>$AY$7:$AY$29</formula1>
    </dataValidation>
  </dataValidations>
  <printOptions gridLines="1"/>
  <pageMargins left="0" right="0" top="0.51181102362204722" bottom="0.51181102362204722" header="0" footer="0.23622047244094491"/>
  <pageSetup paperSize="9" scale="59" fitToHeight="10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U363"/>
  <sheetViews>
    <sheetView rightToLeft="1" zoomScale="90" zoomScaleNormal="90" workbookViewId="0">
      <pane ySplit="10" topLeftCell="A11" activePane="bottomLeft" state="frozen"/>
      <selection pane="bottomLeft" activeCell="B19" sqref="B19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7">
      <c r="B1" s="57" t="s">
        <v>163</v>
      </c>
      <c r="C1" s="81" t="s" vm="1">
        <v>219</v>
      </c>
    </row>
    <row r="2" spans="2:47">
      <c r="B2" s="57" t="s">
        <v>162</v>
      </c>
      <c r="C2" s="81" t="s">
        <v>220</v>
      </c>
    </row>
    <row r="3" spans="2:47">
      <c r="B3" s="57" t="s">
        <v>164</v>
      </c>
      <c r="C3" s="81" t="s">
        <v>221</v>
      </c>
    </row>
    <row r="4" spans="2:47">
      <c r="B4" s="57" t="s">
        <v>165</v>
      </c>
      <c r="C4" s="81">
        <v>659</v>
      </c>
    </row>
    <row r="6" spans="2:47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4"/>
      <c r="AU6" s="3"/>
    </row>
    <row r="7" spans="2:47" ht="26.25" customHeight="1">
      <c r="B7" s="192" t="s">
        <v>107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4"/>
      <c r="AQ7" s="3"/>
      <c r="AU7" s="3"/>
    </row>
    <row r="8" spans="2:47" s="3" customFormat="1" ht="63">
      <c r="B8" s="22" t="s">
        <v>133</v>
      </c>
      <c r="C8" s="30" t="s">
        <v>57</v>
      </c>
      <c r="D8" s="73" t="s">
        <v>138</v>
      </c>
      <c r="E8" s="73" t="s">
        <v>208</v>
      </c>
      <c r="F8" s="73" t="s">
        <v>135</v>
      </c>
      <c r="G8" s="30" t="s">
        <v>78</v>
      </c>
      <c r="H8" s="30" t="s">
        <v>119</v>
      </c>
      <c r="I8" s="30" t="s">
        <v>0</v>
      </c>
      <c r="J8" s="13" t="s">
        <v>123</v>
      </c>
      <c r="K8" s="13" t="s">
        <v>74</v>
      </c>
      <c r="L8" s="13" t="s">
        <v>71</v>
      </c>
      <c r="M8" s="77" t="s">
        <v>166</v>
      </c>
      <c r="N8" s="14" t="s">
        <v>168</v>
      </c>
      <c r="AQ8" s="1"/>
      <c r="AR8" s="1"/>
      <c r="AS8" s="1"/>
      <c r="AU8" s="4"/>
    </row>
    <row r="9" spans="2:47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75</v>
      </c>
      <c r="K9" s="16" t="s">
        <v>23</v>
      </c>
      <c r="L9" s="16" t="s">
        <v>20</v>
      </c>
      <c r="M9" s="16" t="s">
        <v>20</v>
      </c>
      <c r="N9" s="17" t="s">
        <v>20</v>
      </c>
      <c r="AQ9" s="1"/>
      <c r="AS9" s="1"/>
      <c r="AU9" s="4"/>
    </row>
    <row r="10" spans="2:4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Q10" s="1"/>
      <c r="AR10" s="3"/>
      <c r="AS10" s="1"/>
      <c r="AU10" s="1"/>
    </row>
    <row r="11" spans="2:47" s="4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91556.429670000027</v>
      </c>
      <c r="L11" s="83"/>
      <c r="M11" s="92">
        <v>1</v>
      </c>
      <c r="N11" s="92">
        <f>K11/'סכום נכסי הקרן'!$C$42</f>
        <v>0.13649040374859719</v>
      </c>
      <c r="AQ11" s="1"/>
      <c r="AR11" s="3"/>
      <c r="AS11" s="1"/>
      <c r="AU11" s="1"/>
    </row>
    <row r="12" spans="2:47" ht="20.25">
      <c r="B12" s="108" t="s">
        <v>216</v>
      </c>
      <c r="C12" s="85"/>
      <c r="D12" s="85"/>
      <c r="E12" s="85"/>
      <c r="F12" s="85"/>
      <c r="G12" s="85"/>
      <c r="H12" s="85"/>
      <c r="I12" s="94"/>
      <c r="J12" s="96"/>
      <c r="K12" s="94">
        <v>75787.197210000013</v>
      </c>
      <c r="L12" s="85"/>
      <c r="M12" s="95">
        <v>0.82776488208597043</v>
      </c>
      <c r="N12" s="95">
        <f>K12/'סכום נכסי הקרן'!$C$42</f>
        <v>0.11298196296482405</v>
      </c>
      <c r="AR12" s="4"/>
    </row>
    <row r="13" spans="2:47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55889.563490000008</v>
      </c>
      <c r="L13" s="85"/>
      <c r="M13" s="95">
        <v>0.61043843334045111</v>
      </c>
      <c r="N13" s="95">
        <f>K13/'סכום נכסי הקרן'!$C$42</f>
        <v>8.3318988230299304E-2</v>
      </c>
    </row>
    <row r="14" spans="2:47">
      <c r="B14" s="110" t="s">
        <v>864</v>
      </c>
      <c r="C14" s="87" t="s">
        <v>865</v>
      </c>
      <c r="D14" s="100" t="s">
        <v>139</v>
      </c>
      <c r="E14" s="100" t="s">
        <v>299</v>
      </c>
      <c r="F14" s="87" t="s">
        <v>866</v>
      </c>
      <c r="G14" s="100" t="s">
        <v>867</v>
      </c>
      <c r="H14" s="100" t="s">
        <v>150</v>
      </c>
      <c r="I14" s="97">
        <v>599664</v>
      </c>
      <c r="J14" s="99">
        <v>260.5</v>
      </c>
      <c r="K14" s="97">
        <v>1562.12472</v>
      </c>
      <c r="L14" s="98">
        <v>1.7981841610903513E-4</v>
      </c>
      <c r="M14" s="98">
        <v>1.7061878948648607E-2</v>
      </c>
      <c r="N14" s="98">
        <f>K14/'סכום נכסי הקרן'!$C$42</f>
        <v>2.3287827464107389E-3</v>
      </c>
    </row>
    <row r="15" spans="2:47">
      <c r="B15" s="110" t="s">
        <v>868</v>
      </c>
      <c r="C15" s="87" t="s">
        <v>869</v>
      </c>
      <c r="D15" s="100" t="s">
        <v>139</v>
      </c>
      <c r="E15" s="100" t="s">
        <v>299</v>
      </c>
      <c r="F15" s="87" t="s">
        <v>870</v>
      </c>
      <c r="G15" s="100" t="s">
        <v>172</v>
      </c>
      <c r="H15" s="100" t="s">
        <v>150</v>
      </c>
      <c r="I15" s="97">
        <v>17471</v>
      </c>
      <c r="J15" s="99">
        <v>4053</v>
      </c>
      <c r="K15" s="97">
        <v>708.09963000000005</v>
      </c>
      <c r="L15" s="98">
        <v>3.1527810350189083E-5</v>
      </c>
      <c r="M15" s="98">
        <v>7.7340240609231684E-3</v>
      </c>
      <c r="N15" s="98">
        <f>K15/'סכום נכסי הקרן'!$C$42</f>
        <v>1.0556200666767684E-3</v>
      </c>
    </row>
    <row r="16" spans="2:47" ht="20.25">
      <c r="B16" s="110" t="s">
        <v>871</v>
      </c>
      <c r="C16" s="87" t="s">
        <v>872</v>
      </c>
      <c r="D16" s="100" t="s">
        <v>139</v>
      </c>
      <c r="E16" s="100" t="s">
        <v>299</v>
      </c>
      <c r="F16" s="87" t="s">
        <v>873</v>
      </c>
      <c r="G16" s="100" t="s">
        <v>874</v>
      </c>
      <c r="H16" s="100" t="s">
        <v>150</v>
      </c>
      <c r="I16" s="97">
        <v>13315.25</v>
      </c>
      <c r="J16" s="99">
        <v>18140</v>
      </c>
      <c r="K16" s="97">
        <v>2415.3857000000003</v>
      </c>
      <c r="L16" s="98">
        <v>2.6863206827254179E-4</v>
      </c>
      <c r="M16" s="98">
        <v>2.63813880544038E-2</v>
      </c>
      <c r="N16" s="98">
        <f>K16/'סכום נכסי הקרן'!$C$42</f>
        <v>3.6008063069939934E-3</v>
      </c>
      <c r="AQ16" s="4"/>
    </row>
    <row r="17" spans="2:14">
      <c r="B17" s="110" t="s">
        <v>875</v>
      </c>
      <c r="C17" s="87" t="s">
        <v>876</v>
      </c>
      <c r="D17" s="100" t="s">
        <v>139</v>
      </c>
      <c r="E17" s="100" t="s">
        <v>299</v>
      </c>
      <c r="F17" s="87" t="s">
        <v>701</v>
      </c>
      <c r="G17" s="100" t="s">
        <v>702</v>
      </c>
      <c r="H17" s="100" t="s">
        <v>150</v>
      </c>
      <c r="I17" s="97">
        <v>6935</v>
      </c>
      <c r="J17" s="99">
        <v>35800</v>
      </c>
      <c r="K17" s="97">
        <v>2482.73</v>
      </c>
      <c r="L17" s="98">
        <v>1.6224016161974213E-4</v>
      </c>
      <c r="M17" s="98">
        <v>2.7116937706598964E-2</v>
      </c>
      <c r="N17" s="98">
        <f>K17/'סכום נכסי הקרן'!$C$42</f>
        <v>3.7012017759992517E-3</v>
      </c>
    </row>
    <row r="18" spans="2:14">
      <c r="B18" s="110" t="s">
        <v>877</v>
      </c>
      <c r="C18" s="87" t="s">
        <v>878</v>
      </c>
      <c r="D18" s="100" t="s">
        <v>139</v>
      </c>
      <c r="E18" s="100" t="s">
        <v>299</v>
      </c>
      <c r="F18" s="87" t="s">
        <v>363</v>
      </c>
      <c r="G18" s="100" t="s">
        <v>364</v>
      </c>
      <c r="H18" s="100" t="s">
        <v>150</v>
      </c>
      <c r="I18" s="97">
        <v>468484</v>
      </c>
      <c r="J18" s="99">
        <v>706.9</v>
      </c>
      <c r="K18" s="97">
        <v>3424.3688099999999</v>
      </c>
      <c r="L18" s="98">
        <v>1.694064227178935E-4</v>
      </c>
      <c r="M18" s="98">
        <v>3.7401729428971506E-2</v>
      </c>
      <c r="N18" s="98">
        <f>K18/'סכום נכסי הקרן'!$C$42</f>
        <v>5.1049771506561101E-3</v>
      </c>
    </row>
    <row r="19" spans="2:14">
      <c r="B19" s="110" t="s">
        <v>879</v>
      </c>
      <c r="C19" s="87" t="s">
        <v>880</v>
      </c>
      <c r="D19" s="100" t="s">
        <v>139</v>
      </c>
      <c r="E19" s="100" t="s">
        <v>299</v>
      </c>
      <c r="F19" s="87" t="s">
        <v>325</v>
      </c>
      <c r="G19" s="100" t="s">
        <v>301</v>
      </c>
      <c r="H19" s="100" t="s">
        <v>150</v>
      </c>
      <c r="I19" s="97">
        <v>15203</v>
      </c>
      <c r="J19" s="99">
        <v>4790</v>
      </c>
      <c r="K19" s="97">
        <v>728.22370000000001</v>
      </c>
      <c r="L19" s="98">
        <v>1.5152989074857342E-4</v>
      </c>
      <c r="M19" s="98">
        <v>7.9538236978523701E-3</v>
      </c>
      <c r="N19" s="98">
        <f>K19/'סכום נכסי הקרן'!$C$42</f>
        <v>1.0856206078650303E-3</v>
      </c>
    </row>
    <row r="20" spans="2:14">
      <c r="B20" s="110" t="s">
        <v>881</v>
      </c>
      <c r="C20" s="87" t="s">
        <v>882</v>
      </c>
      <c r="D20" s="100" t="s">
        <v>139</v>
      </c>
      <c r="E20" s="100" t="s">
        <v>299</v>
      </c>
      <c r="F20" s="87" t="s">
        <v>428</v>
      </c>
      <c r="G20" s="100" t="s">
        <v>344</v>
      </c>
      <c r="H20" s="100" t="s">
        <v>150</v>
      </c>
      <c r="I20" s="97">
        <v>20653</v>
      </c>
      <c r="J20" s="99">
        <v>3837</v>
      </c>
      <c r="K20" s="97">
        <v>792.45560999999998</v>
      </c>
      <c r="L20" s="98">
        <v>1.056352560226916E-4</v>
      </c>
      <c r="M20" s="98">
        <v>8.6553791236320034E-3</v>
      </c>
      <c r="N20" s="98">
        <f>K20/'סכום נכסי הקרן'!$C$42</f>
        <v>1.1813761911817113E-3</v>
      </c>
    </row>
    <row r="21" spans="2:14">
      <c r="B21" s="110" t="s">
        <v>883</v>
      </c>
      <c r="C21" s="87" t="s">
        <v>884</v>
      </c>
      <c r="D21" s="100" t="s">
        <v>139</v>
      </c>
      <c r="E21" s="100" t="s">
        <v>299</v>
      </c>
      <c r="F21" s="87" t="s">
        <v>440</v>
      </c>
      <c r="G21" s="100" t="s">
        <v>301</v>
      </c>
      <c r="H21" s="100" t="s">
        <v>150</v>
      </c>
      <c r="I21" s="97">
        <v>144916.32</v>
      </c>
      <c r="J21" s="99">
        <v>689.6</v>
      </c>
      <c r="K21" s="97">
        <v>999.34294</v>
      </c>
      <c r="L21" s="98">
        <v>1.37508816973361E-4</v>
      </c>
      <c r="M21" s="98">
        <v>1.091504926089807E-2</v>
      </c>
      <c r="N21" s="98">
        <f>K21/'סכום נכסי הקרן'!$C$42</f>
        <v>1.489799480555805E-3</v>
      </c>
    </row>
    <row r="22" spans="2:14">
      <c r="B22" s="110" t="s">
        <v>885</v>
      </c>
      <c r="C22" s="87" t="s">
        <v>886</v>
      </c>
      <c r="D22" s="100" t="s">
        <v>139</v>
      </c>
      <c r="E22" s="100" t="s">
        <v>299</v>
      </c>
      <c r="F22" s="87" t="s">
        <v>887</v>
      </c>
      <c r="G22" s="100" t="s">
        <v>867</v>
      </c>
      <c r="H22" s="100" t="s">
        <v>150</v>
      </c>
      <c r="I22" s="97">
        <v>29578</v>
      </c>
      <c r="J22" s="99">
        <v>1385</v>
      </c>
      <c r="K22" s="97">
        <v>409.65530000000001</v>
      </c>
      <c r="L22" s="98">
        <v>5.4076401274401865E-5</v>
      </c>
      <c r="M22" s="98">
        <v>4.4743476943840494E-3</v>
      </c>
      <c r="N22" s="98">
        <f>K22/'סכום נכסי הקרן'!$C$42</f>
        <v>6.1070552331808387E-4</v>
      </c>
    </row>
    <row r="23" spans="2:14">
      <c r="B23" s="110" t="s">
        <v>888</v>
      </c>
      <c r="C23" s="87" t="s">
        <v>889</v>
      </c>
      <c r="D23" s="100" t="s">
        <v>139</v>
      </c>
      <c r="E23" s="100" t="s">
        <v>299</v>
      </c>
      <c r="F23" s="87" t="s">
        <v>890</v>
      </c>
      <c r="G23" s="100" t="s">
        <v>405</v>
      </c>
      <c r="H23" s="100" t="s">
        <v>150</v>
      </c>
      <c r="I23" s="97">
        <v>24243</v>
      </c>
      <c r="J23" s="99">
        <v>17990</v>
      </c>
      <c r="K23" s="97">
        <v>4361.3157000000001</v>
      </c>
      <c r="L23" s="98">
        <v>2.389983380609813E-5</v>
      </c>
      <c r="M23" s="98">
        <v>4.763527494158127E-2</v>
      </c>
      <c r="N23" s="98">
        <f>K23/'סכום נכסי הקרן'!$C$42</f>
        <v>6.5017579094518614E-3</v>
      </c>
    </row>
    <row r="24" spans="2:14">
      <c r="B24" s="110" t="s">
        <v>891</v>
      </c>
      <c r="C24" s="87" t="s">
        <v>892</v>
      </c>
      <c r="D24" s="100" t="s">
        <v>139</v>
      </c>
      <c r="E24" s="100" t="s">
        <v>299</v>
      </c>
      <c r="F24" s="87" t="s">
        <v>893</v>
      </c>
      <c r="G24" s="100" t="s">
        <v>867</v>
      </c>
      <c r="H24" s="100" t="s">
        <v>150</v>
      </c>
      <c r="I24" s="97">
        <v>6325044.9500000002</v>
      </c>
      <c r="J24" s="99">
        <v>68.5</v>
      </c>
      <c r="K24" s="97">
        <v>4332.6557899999998</v>
      </c>
      <c r="L24" s="98">
        <v>4.8833429334476394E-4</v>
      </c>
      <c r="M24" s="98">
        <v>4.7322244932620675E-2</v>
      </c>
      <c r="N24" s="98">
        <f>K24/'סכום נכסי הקרן'!$C$42</f>
        <v>6.4590323171434027E-3</v>
      </c>
    </row>
    <row r="25" spans="2:14">
      <c r="B25" s="110" t="s">
        <v>894</v>
      </c>
      <c r="C25" s="87" t="s">
        <v>895</v>
      </c>
      <c r="D25" s="100" t="s">
        <v>139</v>
      </c>
      <c r="E25" s="100" t="s">
        <v>299</v>
      </c>
      <c r="F25" s="87" t="s">
        <v>896</v>
      </c>
      <c r="G25" s="100" t="s">
        <v>405</v>
      </c>
      <c r="H25" s="100" t="s">
        <v>150</v>
      </c>
      <c r="I25" s="97">
        <v>195280</v>
      </c>
      <c r="J25" s="99">
        <v>1460</v>
      </c>
      <c r="K25" s="97">
        <v>2851.0880000000002</v>
      </c>
      <c r="L25" s="98">
        <v>1.5299400201227069E-4</v>
      </c>
      <c r="M25" s="98">
        <v>3.1140226964684777E-2</v>
      </c>
      <c r="N25" s="98">
        <f>K25/'סכום נכסי הקרן'!$C$42</f>
        <v>4.2503421512327787E-3</v>
      </c>
    </row>
    <row r="26" spans="2:14">
      <c r="B26" s="110" t="s">
        <v>897</v>
      </c>
      <c r="C26" s="87" t="s">
        <v>898</v>
      </c>
      <c r="D26" s="100" t="s">
        <v>139</v>
      </c>
      <c r="E26" s="100" t="s">
        <v>299</v>
      </c>
      <c r="F26" s="87" t="s">
        <v>300</v>
      </c>
      <c r="G26" s="100" t="s">
        <v>301</v>
      </c>
      <c r="H26" s="100" t="s">
        <v>150</v>
      </c>
      <c r="I26" s="97">
        <v>259402</v>
      </c>
      <c r="J26" s="99">
        <v>1425</v>
      </c>
      <c r="K26" s="97">
        <v>3696.4785000000002</v>
      </c>
      <c r="L26" s="98">
        <v>1.7032694736283458E-4</v>
      </c>
      <c r="M26" s="98">
        <v>4.0373772910579239E-2</v>
      </c>
      <c r="N26" s="98">
        <f>K26/'סכום נכסי הקרן'!$C$42</f>
        <v>5.5106325654191357E-3</v>
      </c>
    </row>
    <row r="27" spans="2:14">
      <c r="B27" s="110" t="s">
        <v>899</v>
      </c>
      <c r="C27" s="87" t="s">
        <v>900</v>
      </c>
      <c r="D27" s="100" t="s">
        <v>139</v>
      </c>
      <c r="E27" s="100" t="s">
        <v>299</v>
      </c>
      <c r="F27" s="87" t="s">
        <v>305</v>
      </c>
      <c r="G27" s="100" t="s">
        <v>301</v>
      </c>
      <c r="H27" s="100" t="s">
        <v>150</v>
      </c>
      <c r="I27" s="97">
        <v>30154</v>
      </c>
      <c r="J27" s="99">
        <v>4765</v>
      </c>
      <c r="K27" s="97">
        <v>1436.8381000000002</v>
      </c>
      <c r="L27" s="98">
        <v>1.2999796341984748E-4</v>
      </c>
      <c r="M27" s="98">
        <v>1.5693470192960177E-2</v>
      </c>
      <c r="N27" s="98">
        <f>K27/'סכום נכסי הקרן'!$C$42</f>
        <v>2.1420080828537099E-3</v>
      </c>
    </row>
    <row r="28" spans="2:14">
      <c r="B28" s="110" t="s">
        <v>901</v>
      </c>
      <c r="C28" s="87" t="s">
        <v>902</v>
      </c>
      <c r="D28" s="100" t="s">
        <v>139</v>
      </c>
      <c r="E28" s="100" t="s">
        <v>299</v>
      </c>
      <c r="F28" s="87"/>
      <c r="G28" s="100" t="s">
        <v>903</v>
      </c>
      <c r="H28" s="100" t="s">
        <v>150</v>
      </c>
      <c r="I28" s="97">
        <v>17996</v>
      </c>
      <c r="J28" s="99">
        <v>14690</v>
      </c>
      <c r="K28" s="97">
        <v>2643.6124</v>
      </c>
      <c r="L28" s="98">
        <v>3.6596655579367268E-5</v>
      </c>
      <c r="M28" s="98">
        <v>2.8874131609636401E-2</v>
      </c>
      <c r="N28" s="98">
        <f>K28/'סכום נכסי הקרן'!$C$42</f>
        <v>3.9410418812894053E-3</v>
      </c>
    </row>
    <row r="29" spans="2:14">
      <c r="B29" s="110" t="s">
        <v>904</v>
      </c>
      <c r="C29" s="87" t="s">
        <v>905</v>
      </c>
      <c r="D29" s="100" t="s">
        <v>139</v>
      </c>
      <c r="E29" s="100" t="s">
        <v>299</v>
      </c>
      <c r="F29" s="87" t="s">
        <v>471</v>
      </c>
      <c r="G29" s="100" t="s">
        <v>344</v>
      </c>
      <c r="H29" s="100" t="s">
        <v>150</v>
      </c>
      <c r="I29" s="97">
        <v>14745.71</v>
      </c>
      <c r="J29" s="99">
        <v>16630</v>
      </c>
      <c r="K29" s="97">
        <v>2452.2115699999999</v>
      </c>
      <c r="L29" s="98">
        <v>3.3164914509937701E-4</v>
      </c>
      <c r="M29" s="98">
        <v>2.6783608522509997E-2</v>
      </c>
      <c r="N29" s="98">
        <f>K29/'סכום נכסי הקרן'!$C$42</f>
        <v>3.6557055410817584E-3</v>
      </c>
    </row>
    <row r="30" spans="2:14">
      <c r="B30" s="110" t="s">
        <v>906</v>
      </c>
      <c r="C30" s="87" t="s">
        <v>907</v>
      </c>
      <c r="D30" s="100" t="s">
        <v>139</v>
      </c>
      <c r="E30" s="100" t="s">
        <v>299</v>
      </c>
      <c r="F30" s="87" t="s">
        <v>908</v>
      </c>
      <c r="G30" s="100" t="s">
        <v>174</v>
      </c>
      <c r="H30" s="100" t="s">
        <v>150</v>
      </c>
      <c r="I30" s="97">
        <v>10561</v>
      </c>
      <c r="J30" s="99">
        <v>25090</v>
      </c>
      <c r="K30" s="97">
        <v>2649.7548999999999</v>
      </c>
      <c r="L30" s="98">
        <v>1.7480734363647805E-4</v>
      </c>
      <c r="M30" s="98">
        <v>2.8941221381727118E-2</v>
      </c>
      <c r="N30" s="98">
        <f>K30/'סכום נכסי הקרן'!$C$42</f>
        <v>3.9501989913694685E-3</v>
      </c>
    </row>
    <row r="31" spans="2:14">
      <c r="B31" s="110" t="s">
        <v>909</v>
      </c>
      <c r="C31" s="87" t="s">
        <v>910</v>
      </c>
      <c r="D31" s="100" t="s">
        <v>139</v>
      </c>
      <c r="E31" s="100" t="s">
        <v>299</v>
      </c>
      <c r="F31" s="87" t="s">
        <v>316</v>
      </c>
      <c r="G31" s="100" t="s">
        <v>301</v>
      </c>
      <c r="H31" s="100" t="s">
        <v>150</v>
      </c>
      <c r="I31" s="97">
        <v>184132</v>
      </c>
      <c r="J31" s="99">
        <v>2126</v>
      </c>
      <c r="K31" s="97">
        <v>3914.6463199999998</v>
      </c>
      <c r="L31" s="98">
        <v>1.3825852863545631E-4</v>
      </c>
      <c r="M31" s="98">
        <v>4.2756651106969697E-2</v>
      </c>
      <c r="N31" s="98">
        <f>K31/'סכום נכסי הקרן'!$C$42</f>
        <v>5.8358725725281991E-3</v>
      </c>
    </row>
    <row r="32" spans="2:14">
      <c r="B32" s="110" t="s">
        <v>911</v>
      </c>
      <c r="C32" s="87" t="s">
        <v>912</v>
      </c>
      <c r="D32" s="100" t="s">
        <v>139</v>
      </c>
      <c r="E32" s="100" t="s">
        <v>299</v>
      </c>
      <c r="F32" s="87" t="s">
        <v>761</v>
      </c>
      <c r="G32" s="100" t="s">
        <v>463</v>
      </c>
      <c r="H32" s="100" t="s">
        <v>150</v>
      </c>
      <c r="I32" s="97">
        <v>2982</v>
      </c>
      <c r="J32" s="99">
        <v>58640</v>
      </c>
      <c r="K32" s="97">
        <v>1748.6447999999998</v>
      </c>
      <c r="L32" s="98">
        <v>2.9383780153355348E-4</v>
      </c>
      <c r="M32" s="98">
        <v>1.9099093382110903E-2</v>
      </c>
      <c r="N32" s="98">
        <f>K32/'סכום נכסי הקרן'!$C$42</f>
        <v>2.6068429669564778E-3</v>
      </c>
    </row>
    <row r="33" spans="2:14">
      <c r="B33" s="110" t="s">
        <v>913</v>
      </c>
      <c r="C33" s="87" t="s">
        <v>914</v>
      </c>
      <c r="D33" s="100" t="s">
        <v>139</v>
      </c>
      <c r="E33" s="100" t="s">
        <v>299</v>
      </c>
      <c r="F33" s="87" t="s">
        <v>915</v>
      </c>
      <c r="G33" s="100" t="s">
        <v>401</v>
      </c>
      <c r="H33" s="100" t="s">
        <v>150</v>
      </c>
      <c r="I33" s="97">
        <v>11860</v>
      </c>
      <c r="J33" s="99">
        <v>19730</v>
      </c>
      <c r="K33" s="97">
        <v>2339.9780000000001</v>
      </c>
      <c r="L33" s="98">
        <v>2.0122302540447482E-4</v>
      </c>
      <c r="M33" s="98">
        <v>2.5557768126542972E-2</v>
      </c>
      <c r="N33" s="98">
        <f>K33/'סכום נכסי הקרן'!$C$42</f>
        <v>3.4883900905048788E-3</v>
      </c>
    </row>
    <row r="34" spans="2:14">
      <c r="B34" s="110" t="s">
        <v>916</v>
      </c>
      <c r="C34" s="87" t="s">
        <v>917</v>
      </c>
      <c r="D34" s="100" t="s">
        <v>139</v>
      </c>
      <c r="E34" s="100" t="s">
        <v>299</v>
      </c>
      <c r="F34" s="87" t="s">
        <v>918</v>
      </c>
      <c r="G34" s="100" t="s">
        <v>405</v>
      </c>
      <c r="H34" s="100" t="s">
        <v>150</v>
      </c>
      <c r="I34" s="97">
        <v>10869</v>
      </c>
      <c r="J34" s="99">
        <v>36310</v>
      </c>
      <c r="K34" s="97">
        <v>3946.5338999999999</v>
      </c>
      <c r="L34" s="98">
        <v>7.7323617387346167E-5</v>
      </c>
      <c r="M34" s="98">
        <v>4.3104934456538194E-2</v>
      </c>
      <c r="N34" s="98">
        <f>K34/'סכום נכסי הקרן'!$C$42</f>
        <v>5.8834099075297163E-3</v>
      </c>
    </row>
    <row r="35" spans="2:14">
      <c r="B35" s="110" t="s">
        <v>919</v>
      </c>
      <c r="C35" s="87" t="s">
        <v>920</v>
      </c>
      <c r="D35" s="100" t="s">
        <v>139</v>
      </c>
      <c r="E35" s="100" t="s">
        <v>299</v>
      </c>
      <c r="F35" s="87" t="s">
        <v>343</v>
      </c>
      <c r="G35" s="100" t="s">
        <v>344</v>
      </c>
      <c r="H35" s="100" t="s">
        <v>150</v>
      </c>
      <c r="I35" s="97">
        <v>26840</v>
      </c>
      <c r="J35" s="99">
        <v>16450</v>
      </c>
      <c r="K35" s="97">
        <v>4415.18</v>
      </c>
      <c r="L35" s="98">
        <v>2.213192806034925E-4</v>
      </c>
      <c r="M35" s="98">
        <v>4.8223592989741784E-2</v>
      </c>
      <c r="N35" s="98">
        <f>K35/'סכום נכסי הקרן'!$C$42</f>
        <v>6.5820576773778774E-3</v>
      </c>
    </row>
    <row r="36" spans="2:14">
      <c r="B36" s="110" t="s">
        <v>921</v>
      </c>
      <c r="C36" s="87" t="s">
        <v>922</v>
      </c>
      <c r="D36" s="100" t="s">
        <v>139</v>
      </c>
      <c r="E36" s="100" t="s">
        <v>299</v>
      </c>
      <c r="F36" s="87" t="s">
        <v>400</v>
      </c>
      <c r="G36" s="100" t="s">
        <v>401</v>
      </c>
      <c r="H36" s="100" t="s">
        <v>150</v>
      </c>
      <c r="I36" s="97">
        <v>26610</v>
      </c>
      <c r="J36" s="99">
        <v>5931</v>
      </c>
      <c r="K36" s="97">
        <v>1578.2391</v>
      </c>
      <c r="L36" s="98">
        <v>2.4787404227911432E-4</v>
      </c>
      <c r="M36" s="98">
        <v>1.7237883845935248E-2</v>
      </c>
      <c r="N36" s="98">
        <f>K36/'סכום נכסי הקרן'!$C$42</f>
        <v>2.3528057259031231E-3</v>
      </c>
    </row>
    <row r="37" spans="2:14">
      <c r="B37" s="111"/>
      <c r="C37" s="87"/>
      <c r="D37" s="87"/>
      <c r="E37" s="87"/>
      <c r="F37" s="87"/>
      <c r="G37" s="87"/>
      <c r="H37" s="87"/>
      <c r="I37" s="97"/>
      <c r="J37" s="99"/>
      <c r="K37" s="87"/>
      <c r="L37" s="87"/>
      <c r="M37" s="98"/>
      <c r="N37" s="87"/>
    </row>
    <row r="38" spans="2:14">
      <c r="B38" s="109" t="s">
        <v>35</v>
      </c>
      <c r="C38" s="85"/>
      <c r="D38" s="85"/>
      <c r="E38" s="85"/>
      <c r="F38" s="85"/>
      <c r="G38" s="85"/>
      <c r="H38" s="85"/>
      <c r="I38" s="94"/>
      <c r="J38" s="96"/>
      <c r="K38" s="94">
        <v>15029.423309999996</v>
      </c>
      <c r="L38" s="85"/>
      <c r="M38" s="95">
        <v>0.16415475531506701</v>
      </c>
      <c r="N38" s="95">
        <f>K38/'סכום נכסי הקרן'!$C$42</f>
        <v>2.2405548830205676E-2</v>
      </c>
    </row>
    <row r="39" spans="2:14">
      <c r="B39" s="110" t="s">
        <v>923</v>
      </c>
      <c r="C39" s="87" t="s">
        <v>924</v>
      </c>
      <c r="D39" s="100" t="s">
        <v>139</v>
      </c>
      <c r="E39" s="100" t="s">
        <v>299</v>
      </c>
      <c r="F39" s="87" t="s">
        <v>799</v>
      </c>
      <c r="G39" s="100" t="s">
        <v>800</v>
      </c>
      <c r="H39" s="100" t="s">
        <v>150</v>
      </c>
      <c r="I39" s="97">
        <v>89027</v>
      </c>
      <c r="J39" s="99">
        <v>460.9</v>
      </c>
      <c r="K39" s="97">
        <v>410.32543999999996</v>
      </c>
      <c r="L39" s="98">
        <v>3.0349485022655102E-4</v>
      </c>
      <c r="M39" s="98">
        <v>4.4816671147941221E-3</v>
      </c>
      <c r="N39" s="98">
        <f>K39/'סכום נכסי הקרן'!$C$42</f>
        <v>6.1170455396506037E-4</v>
      </c>
    </row>
    <row r="40" spans="2:14">
      <c r="B40" s="110" t="s">
        <v>925</v>
      </c>
      <c r="C40" s="87" t="s">
        <v>926</v>
      </c>
      <c r="D40" s="100" t="s">
        <v>139</v>
      </c>
      <c r="E40" s="100" t="s">
        <v>299</v>
      </c>
      <c r="F40" s="87" t="s">
        <v>927</v>
      </c>
      <c r="G40" s="100" t="s">
        <v>928</v>
      </c>
      <c r="H40" s="100" t="s">
        <v>150</v>
      </c>
      <c r="I40" s="97">
        <v>8070</v>
      </c>
      <c r="J40" s="99">
        <v>2349</v>
      </c>
      <c r="K40" s="97">
        <v>189.56429999999997</v>
      </c>
      <c r="L40" s="98">
        <v>3.1697017051463347E-4</v>
      </c>
      <c r="M40" s="98">
        <v>2.0704640917437811E-3</v>
      </c>
      <c r="N40" s="98">
        <f>K40/'סכום נכסי הקרן'!$C$42</f>
        <v>2.8259847982908126E-4</v>
      </c>
    </row>
    <row r="41" spans="2:14">
      <c r="B41" s="110" t="s">
        <v>929</v>
      </c>
      <c r="C41" s="87" t="s">
        <v>930</v>
      </c>
      <c r="D41" s="100" t="s">
        <v>139</v>
      </c>
      <c r="E41" s="100" t="s">
        <v>299</v>
      </c>
      <c r="F41" s="87" t="s">
        <v>931</v>
      </c>
      <c r="G41" s="100" t="s">
        <v>378</v>
      </c>
      <c r="H41" s="100" t="s">
        <v>150</v>
      </c>
      <c r="I41" s="97">
        <v>2378</v>
      </c>
      <c r="J41" s="99">
        <v>17700</v>
      </c>
      <c r="K41" s="97">
        <v>420.90600000000001</v>
      </c>
      <c r="L41" s="98">
        <v>1.6204525369247505E-4</v>
      </c>
      <c r="M41" s="98">
        <v>4.5972303804013102E-3</v>
      </c>
      <c r="N41" s="98">
        <f>K41/'סכום נכסי הקרן'!$C$42</f>
        <v>6.2747783074629184E-4</v>
      </c>
    </row>
    <row r="42" spans="2:14">
      <c r="B42" s="110" t="s">
        <v>932</v>
      </c>
      <c r="C42" s="87" t="s">
        <v>933</v>
      </c>
      <c r="D42" s="100" t="s">
        <v>139</v>
      </c>
      <c r="E42" s="100" t="s">
        <v>299</v>
      </c>
      <c r="F42" s="87" t="s">
        <v>934</v>
      </c>
      <c r="G42" s="100" t="s">
        <v>935</v>
      </c>
      <c r="H42" s="100" t="s">
        <v>150</v>
      </c>
      <c r="I42" s="97">
        <v>13526</v>
      </c>
      <c r="J42" s="99">
        <v>1292</v>
      </c>
      <c r="K42" s="97">
        <v>174.75592</v>
      </c>
      <c r="L42" s="98">
        <v>1.2430287554475556E-4</v>
      </c>
      <c r="M42" s="98">
        <v>1.9087236213762239E-3</v>
      </c>
      <c r="N42" s="98">
        <f>K42/'סכום נכסי הקרן'!$C$42</f>
        <v>2.6052245772612535E-4</v>
      </c>
    </row>
    <row r="43" spans="2:14">
      <c r="B43" s="110" t="s">
        <v>936</v>
      </c>
      <c r="C43" s="87" t="s">
        <v>937</v>
      </c>
      <c r="D43" s="100" t="s">
        <v>139</v>
      </c>
      <c r="E43" s="100" t="s">
        <v>299</v>
      </c>
      <c r="F43" s="87" t="s">
        <v>938</v>
      </c>
      <c r="G43" s="100" t="s">
        <v>344</v>
      </c>
      <c r="H43" s="100" t="s">
        <v>150</v>
      </c>
      <c r="I43" s="97">
        <v>33857</v>
      </c>
      <c r="J43" s="99">
        <v>3392</v>
      </c>
      <c r="K43" s="97">
        <v>1148.4294399999999</v>
      </c>
      <c r="L43" s="98">
        <v>2.1846409885456272E-4</v>
      </c>
      <c r="M43" s="98">
        <v>1.2543405680401949E-2</v>
      </c>
      <c r="N43" s="98">
        <f>K43/'סכום נכסי הקרן'!$C$42</f>
        <v>1.7120545057005094E-3</v>
      </c>
    </row>
    <row r="44" spans="2:14">
      <c r="B44" s="110" t="s">
        <v>939</v>
      </c>
      <c r="C44" s="87" t="s">
        <v>940</v>
      </c>
      <c r="D44" s="100" t="s">
        <v>139</v>
      </c>
      <c r="E44" s="100" t="s">
        <v>299</v>
      </c>
      <c r="F44" s="87" t="s">
        <v>941</v>
      </c>
      <c r="G44" s="100" t="s">
        <v>463</v>
      </c>
      <c r="H44" s="100" t="s">
        <v>150</v>
      </c>
      <c r="I44" s="97">
        <v>1170</v>
      </c>
      <c r="J44" s="99">
        <v>4987</v>
      </c>
      <c r="K44" s="97">
        <v>58.347900000000003</v>
      </c>
      <c r="L44" s="98">
        <v>4.2427615315266735E-5</v>
      </c>
      <c r="M44" s="98">
        <v>6.3728893984076637E-4</v>
      </c>
      <c r="N44" s="98">
        <f>K44/'סכום נכסי הקרן'!$C$42</f>
        <v>8.6983824703381666E-5</v>
      </c>
    </row>
    <row r="45" spans="2:14">
      <c r="B45" s="110" t="s">
        <v>942</v>
      </c>
      <c r="C45" s="87" t="s">
        <v>943</v>
      </c>
      <c r="D45" s="100" t="s">
        <v>139</v>
      </c>
      <c r="E45" s="100" t="s">
        <v>299</v>
      </c>
      <c r="F45" s="87" t="s">
        <v>944</v>
      </c>
      <c r="G45" s="100" t="s">
        <v>463</v>
      </c>
      <c r="H45" s="100" t="s">
        <v>150</v>
      </c>
      <c r="I45" s="97">
        <v>1374</v>
      </c>
      <c r="J45" s="99">
        <v>51380</v>
      </c>
      <c r="K45" s="97">
        <v>705.96119999999996</v>
      </c>
      <c r="L45" s="98">
        <v>3.8330379978485888E-4</v>
      </c>
      <c r="M45" s="98">
        <v>7.7106676455659107E-3</v>
      </c>
      <c r="N45" s="98">
        <f>K45/'סכום נכסי הקרן'!$C$42</f>
        <v>1.0524321401145364E-3</v>
      </c>
    </row>
    <row r="46" spans="2:14">
      <c r="B46" s="110" t="s">
        <v>945</v>
      </c>
      <c r="C46" s="87" t="s">
        <v>946</v>
      </c>
      <c r="D46" s="100" t="s">
        <v>139</v>
      </c>
      <c r="E46" s="100" t="s">
        <v>299</v>
      </c>
      <c r="F46" s="87" t="s">
        <v>947</v>
      </c>
      <c r="G46" s="100" t="s">
        <v>344</v>
      </c>
      <c r="H46" s="100" t="s">
        <v>150</v>
      </c>
      <c r="I46" s="97">
        <v>742</v>
      </c>
      <c r="J46" s="99">
        <v>8415</v>
      </c>
      <c r="K46" s="97">
        <v>62.439300000000003</v>
      </c>
      <c r="L46" s="98">
        <v>2.9274853591209812E-5</v>
      </c>
      <c r="M46" s="98">
        <v>6.8197613455496368E-4</v>
      </c>
      <c r="N46" s="98">
        <f>K46/'סכום נכסי הקרן'!$C$42</f>
        <v>9.3083197952314632E-5</v>
      </c>
    </row>
    <row r="47" spans="2:14">
      <c r="B47" s="110" t="s">
        <v>948</v>
      </c>
      <c r="C47" s="87" t="s">
        <v>949</v>
      </c>
      <c r="D47" s="100" t="s">
        <v>139</v>
      </c>
      <c r="E47" s="100" t="s">
        <v>299</v>
      </c>
      <c r="F47" s="87" t="s">
        <v>950</v>
      </c>
      <c r="G47" s="100" t="s">
        <v>173</v>
      </c>
      <c r="H47" s="100" t="s">
        <v>150</v>
      </c>
      <c r="I47" s="97">
        <v>0.5</v>
      </c>
      <c r="J47" s="99">
        <v>259</v>
      </c>
      <c r="K47" s="97">
        <v>1.2900000000000001E-3</v>
      </c>
      <c r="L47" s="98">
        <v>1.5647931554695545E-9</v>
      </c>
      <c r="M47" s="98">
        <v>1.4089671305986824E-8</v>
      </c>
      <c r="N47" s="98">
        <f>K47/'סכום נכסי הקרן'!$C$42</f>
        <v>1.9231049252391665E-9</v>
      </c>
    </row>
    <row r="48" spans="2:14">
      <c r="B48" s="110" t="s">
        <v>951</v>
      </c>
      <c r="C48" s="87" t="s">
        <v>952</v>
      </c>
      <c r="D48" s="100" t="s">
        <v>139</v>
      </c>
      <c r="E48" s="100" t="s">
        <v>299</v>
      </c>
      <c r="F48" s="87" t="s">
        <v>357</v>
      </c>
      <c r="G48" s="100" t="s">
        <v>344</v>
      </c>
      <c r="H48" s="100" t="s">
        <v>150</v>
      </c>
      <c r="I48" s="97">
        <v>3778.84</v>
      </c>
      <c r="J48" s="99">
        <v>4272</v>
      </c>
      <c r="K48" s="97">
        <v>161.43204999999998</v>
      </c>
      <c r="L48" s="98">
        <v>3.5025797327817998E-5</v>
      </c>
      <c r="M48" s="98">
        <v>1.7631973044586278E-3</v>
      </c>
      <c r="N48" s="98">
        <f>K48/'סכום נכסי הקרן'!$C$42</f>
        <v>2.4065951197399635E-4</v>
      </c>
    </row>
    <row r="49" spans="2:14">
      <c r="B49" s="110" t="s">
        <v>953</v>
      </c>
      <c r="C49" s="87" t="s">
        <v>954</v>
      </c>
      <c r="D49" s="100" t="s">
        <v>139</v>
      </c>
      <c r="E49" s="100" t="s">
        <v>299</v>
      </c>
      <c r="F49" s="87" t="s">
        <v>638</v>
      </c>
      <c r="G49" s="100" t="s">
        <v>405</v>
      </c>
      <c r="H49" s="100" t="s">
        <v>150</v>
      </c>
      <c r="I49" s="97">
        <v>435322.13</v>
      </c>
      <c r="J49" s="99">
        <v>138.69999999999999</v>
      </c>
      <c r="K49" s="97">
        <v>603.79179999999997</v>
      </c>
      <c r="L49" s="98">
        <v>1.3615102789192943E-4</v>
      </c>
      <c r="M49" s="98">
        <v>6.5947503870156078E-3</v>
      </c>
      <c r="N49" s="98">
        <f>K49/'סכום נכסי הקרן'!$C$42</f>
        <v>9.0012014294497792E-4</v>
      </c>
    </row>
    <row r="50" spans="2:14">
      <c r="B50" s="110" t="s">
        <v>955</v>
      </c>
      <c r="C50" s="87" t="s">
        <v>956</v>
      </c>
      <c r="D50" s="100" t="s">
        <v>139</v>
      </c>
      <c r="E50" s="100" t="s">
        <v>299</v>
      </c>
      <c r="F50" s="87" t="s">
        <v>423</v>
      </c>
      <c r="G50" s="100" t="s">
        <v>344</v>
      </c>
      <c r="H50" s="100" t="s">
        <v>150</v>
      </c>
      <c r="I50" s="97">
        <v>576</v>
      </c>
      <c r="J50" s="99">
        <v>151900</v>
      </c>
      <c r="K50" s="97">
        <v>874.94399999999996</v>
      </c>
      <c r="L50" s="98">
        <v>2.8710495031738554E-4</v>
      </c>
      <c r="M50" s="98">
        <v>9.5563359466242902E-3</v>
      </c>
      <c r="N50" s="98">
        <f>K50/'סכום נכסי הקרן'!$C$42</f>
        <v>1.304348151711982E-3</v>
      </c>
    </row>
    <row r="51" spans="2:14">
      <c r="B51" s="110" t="s">
        <v>957</v>
      </c>
      <c r="C51" s="87" t="s">
        <v>958</v>
      </c>
      <c r="D51" s="100" t="s">
        <v>139</v>
      </c>
      <c r="E51" s="100" t="s">
        <v>299</v>
      </c>
      <c r="F51" s="87" t="s">
        <v>959</v>
      </c>
      <c r="G51" s="100" t="s">
        <v>145</v>
      </c>
      <c r="H51" s="100" t="s">
        <v>150</v>
      </c>
      <c r="I51" s="97">
        <v>12542</v>
      </c>
      <c r="J51" s="99">
        <v>3280</v>
      </c>
      <c r="K51" s="97">
        <v>411.37759999999997</v>
      </c>
      <c r="L51" s="98">
        <v>1.3456943077162973E-4</v>
      </c>
      <c r="M51" s="98">
        <v>4.4931590439114145E-3</v>
      </c>
      <c r="N51" s="98">
        <f>K51/'סכום נכסי הקרן'!$C$42</f>
        <v>6.1327309201012988E-4</v>
      </c>
    </row>
    <row r="52" spans="2:14">
      <c r="B52" s="110" t="s">
        <v>960</v>
      </c>
      <c r="C52" s="87" t="s">
        <v>961</v>
      </c>
      <c r="D52" s="100" t="s">
        <v>139</v>
      </c>
      <c r="E52" s="100" t="s">
        <v>299</v>
      </c>
      <c r="F52" s="87" t="s">
        <v>962</v>
      </c>
      <c r="G52" s="100" t="s">
        <v>171</v>
      </c>
      <c r="H52" s="100" t="s">
        <v>150</v>
      </c>
      <c r="I52" s="97">
        <v>2944</v>
      </c>
      <c r="J52" s="99">
        <v>10590</v>
      </c>
      <c r="K52" s="97">
        <v>311.76960000000003</v>
      </c>
      <c r="L52" s="98">
        <v>1.1634434527555609E-4</v>
      </c>
      <c r="M52" s="98">
        <v>3.4052179745728602E-3</v>
      </c>
      <c r="N52" s="98">
        <f>K52/'סכום נכסי הקרן'!$C$42</f>
        <v>4.6477957620143006E-4</v>
      </c>
    </row>
    <row r="53" spans="2:14">
      <c r="B53" s="110" t="s">
        <v>963</v>
      </c>
      <c r="C53" s="87" t="s">
        <v>964</v>
      </c>
      <c r="D53" s="100" t="s">
        <v>139</v>
      </c>
      <c r="E53" s="100" t="s">
        <v>299</v>
      </c>
      <c r="F53" s="87" t="s">
        <v>397</v>
      </c>
      <c r="G53" s="100" t="s">
        <v>378</v>
      </c>
      <c r="H53" s="100" t="s">
        <v>150</v>
      </c>
      <c r="I53" s="97">
        <v>38684.25</v>
      </c>
      <c r="J53" s="99">
        <v>1030</v>
      </c>
      <c r="K53" s="97">
        <v>398.44778000000002</v>
      </c>
      <c r="L53" s="98">
        <v>1.548964119521534E-4</v>
      </c>
      <c r="M53" s="98">
        <v>4.3519366300776366E-3</v>
      </c>
      <c r="N53" s="98">
        <f>K53/'סכום נכסי הקרן'!$C$42</f>
        <v>5.9399758772760603E-4</v>
      </c>
    </row>
    <row r="54" spans="2:14">
      <c r="B54" s="110" t="s">
        <v>965</v>
      </c>
      <c r="C54" s="87" t="s">
        <v>966</v>
      </c>
      <c r="D54" s="100" t="s">
        <v>139</v>
      </c>
      <c r="E54" s="100" t="s">
        <v>299</v>
      </c>
      <c r="F54" s="87" t="s">
        <v>377</v>
      </c>
      <c r="G54" s="100" t="s">
        <v>378</v>
      </c>
      <c r="H54" s="100" t="s">
        <v>150</v>
      </c>
      <c r="I54" s="97">
        <v>37590</v>
      </c>
      <c r="J54" s="99">
        <v>1355</v>
      </c>
      <c r="K54" s="97">
        <v>509.34449999999998</v>
      </c>
      <c r="L54" s="98">
        <v>1.7570573911549338E-4</v>
      </c>
      <c r="M54" s="98">
        <v>5.5631756484590738E-3</v>
      </c>
      <c r="N54" s="98">
        <f>K54/'סכום נכסי הקרן'!$C$42</f>
        <v>7.5932009038254299E-4</v>
      </c>
    </row>
    <row r="55" spans="2:14">
      <c r="B55" s="110" t="s">
        <v>967</v>
      </c>
      <c r="C55" s="87" t="s">
        <v>968</v>
      </c>
      <c r="D55" s="100" t="s">
        <v>139</v>
      </c>
      <c r="E55" s="100" t="s">
        <v>299</v>
      </c>
      <c r="F55" s="87" t="s">
        <v>381</v>
      </c>
      <c r="G55" s="100" t="s">
        <v>344</v>
      </c>
      <c r="H55" s="100" t="s">
        <v>150</v>
      </c>
      <c r="I55" s="97">
        <v>900</v>
      </c>
      <c r="J55" s="99">
        <v>8451</v>
      </c>
      <c r="K55" s="97">
        <v>76.058999999999997</v>
      </c>
      <c r="L55" s="98">
        <v>5.0668172449687915E-5</v>
      </c>
      <c r="M55" s="98">
        <v>8.3073357353647423E-4</v>
      </c>
      <c r="N55" s="98">
        <f>K55/'סכום נכסי הקרן'!$C$42</f>
        <v>1.1338716085950832E-4</v>
      </c>
    </row>
    <row r="56" spans="2:14">
      <c r="B56" s="110" t="s">
        <v>969</v>
      </c>
      <c r="C56" s="87" t="s">
        <v>970</v>
      </c>
      <c r="D56" s="100" t="s">
        <v>139</v>
      </c>
      <c r="E56" s="100" t="s">
        <v>299</v>
      </c>
      <c r="F56" s="87" t="s">
        <v>971</v>
      </c>
      <c r="G56" s="100" t="s">
        <v>972</v>
      </c>
      <c r="H56" s="100" t="s">
        <v>150</v>
      </c>
      <c r="I56" s="97">
        <v>10183</v>
      </c>
      <c r="J56" s="99">
        <v>5937</v>
      </c>
      <c r="K56" s="97">
        <v>604.56470999999999</v>
      </c>
      <c r="L56" s="98">
        <v>4.5292649091565029E-4</v>
      </c>
      <c r="M56" s="98">
        <v>6.6031922845730577E-3</v>
      </c>
      <c r="N56" s="98">
        <f>K56/'סכום נכסי הקרן'!$C$42</f>
        <v>9.0127238095099856E-4</v>
      </c>
    </row>
    <row r="57" spans="2:14">
      <c r="B57" s="110" t="s">
        <v>973</v>
      </c>
      <c r="C57" s="87" t="s">
        <v>974</v>
      </c>
      <c r="D57" s="100" t="s">
        <v>139</v>
      </c>
      <c r="E57" s="100" t="s">
        <v>299</v>
      </c>
      <c r="F57" s="87" t="s">
        <v>689</v>
      </c>
      <c r="G57" s="100" t="s">
        <v>364</v>
      </c>
      <c r="H57" s="100" t="s">
        <v>150</v>
      </c>
      <c r="I57" s="97">
        <v>660</v>
      </c>
      <c r="J57" s="99">
        <v>2694</v>
      </c>
      <c r="K57" s="97">
        <v>17.7804</v>
      </c>
      <c r="L57" s="98">
        <v>3.2013421578491599E-5</v>
      </c>
      <c r="M57" s="98">
        <v>1.9420154394493653E-4</v>
      </c>
      <c r="N57" s="98">
        <f>K57/'סכום נכסי הקרן'!$C$42</f>
        <v>2.6506647141645325E-5</v>
      </c>
    </row>
    <row r="58" spans="2:14">
      <c r="B58" s="110" t="s">
        <v>975</v>
      </c>
      <c r="C58" s="87" t="s">
        <v>976</v>
      </c>
      <c r="D58" s="100" t="s">
        <v>139</v>
      </c>
      <c r="E58" s="100" t="s">
        <v>299</v>
      </c>
      <c r="F58" s="87" t="s">
        <v>977</v>
      </c>
      <c r="G58" s="100" t="s">
        <v>978</v>
      </c>
      <c r="H58" s="100" t="s">
        <v>150</v>
      </c>
      <c r="I58" s="97">
        <v>12642.2</v>
      </c>
      <c r="J58" s="99">
        <v>5606</v>
      </c>
      <c r="K58" s="97">
        <v>708.72172999999998</v>
      </c>
      <c r="L58" s="98">
        <v>1.4003956492670761E-4</v>
      </c>
      <c r="M58" s="98">
        <v>7.7408187776049154E-3</v>
      </c>
      <c r="N58" s="98">
        <f>K58/'סכום נכסי הקרן'!$C$42</f>
        <v>1.0565474803000173E-3</v>
      </c>
    </row>
    <row r="59" spans="2:14">
      <c r="B59" s="110" t="s">
        <v>979</v>
      </c>
      <c r="C59" s="87" t="s">
        <v>980</v>
      </c>
      <c r="D59" s="100" t="s">
        <v>139</v>
      </c>
      <c r="E59" s="100" t="s">
        <v>299</v>
      </c>
      <c r="F59" s="87" t="s">
        <v>462</v>
      </c>
      <c r="G59" s="100" t="s">
        <v>463</v>
      </c>
      <c r="H59" s="100" t="s">
        <v>150</v>
      </c>
      <c r="I59" s="97">
        <v>1525.25</v>
      </c>
      <c r="J59" s="99">
        <v>16750</v>
      </c>
      <c r="K59" s="97">
        <v>255.47937999999999</v>
      </c>
      <c r="L59" s="98">
        <v>8.8639396165361803E-5</v>
      </c>
      <c r="M59" s="98">
        <v>2.7904034803544991E-3</v>
      </c>
      <c r="N59" s="98">
        <f>K59/'סכום נכסי הקרן'!$C$42</f>
        <v>3.8086329765507637E-4</v>
      </c>
    </row>
    <row r="60" spans="2:14">
      <c r="B60" s="110" t="s">
        <v>981</v>
      </c>
      <c r="C60" s="87" t="s">
        <v>982</v>
      </c>
      <c r="D60" s="100" t="s">
        <v>139</v>
      </c>
      <c r="E60" s="100" t="s">
        <v>299</v>
      </c>
      <c r="F60" s="87" t="s">
        <v>530</v>
      </c>
      <c r="G60" s="100" t="s">
        <v>344</v>
      </c>
      <c r="H60" s="100" t="s">
        <v>150</v>
      </c>
      <c r="I60" s="97">
        <v>327</v>
      </c>
      <c r="J60" s="99">
        <v>36710</v>
      </c>
      <c r="K60" s="97">
        <v>120.04169999999999</v>
      </c>
      <c r="L60" s="98">
        <v>6.5143516945083822E-5</v>
      </c>
      <c r="M60" s="98">
        <v>1.3111225550479677E-3</v>
      </c>
      <c r="N60" s="98">
        <f>K60/'סכום נכסי הקרן'!$C$42</f>
        <v>1.7895564690238944E-4</v>
      </c>
    </row>
    <row r="61" spans="2:14">
      <c r="B61" s="110" t="s">
        <v>983</v>
      </c>
      <c r="C61" s="87" t="s">
        <v>984</v>
      </c>
      <c r="D61" s="100" t="s">
        <v>139</v>
      </c>
      <c r="E61" s="100" t="s">
        <v>299</v>
      </c>
      <c r="F61" s="87" t="s">
        <v>649</v>
      </c>
      <c r="G61" s="100" t="s">
        <v>344</v>
      </c>
      <c r="H61" s="100" t="s">
        <v>150</v>
      </c>
      <c r="I61" s="97">
        <v>0.2</v>
      </c>
      <c r="J61" s="99">
        <v>861.7</v>
      </c>
      <c r="K61" s="97">
        <v>1.72E-3</v>
      </c>
      <c r="L61" s="98">
        <v>7.9262179442345556E-10</v>
      </c>
      <c r="M61" s="98">
        <v>1.8786228407982429E-8</v>
      </c>
      <c r="N61" s="98">
        <f>K61/'סכום נכסי הקרן'!$C$42</f>
        <v>2.5641399003188882E-9</v>
      </c>
    </row>
    <row r="62" spans="2:14">
      <c r="B62" s="110" t="s">
        <v>985</v>
      </c>
      <c r="C62" s="87" t="s">
        <v>986</v>
      </c>
      <c r="D62" s="100" t="s">
        <v>139</v>
      </c>
      <c r="E62" s="100" t="s">
        <v>299</v>
      </c>
      <c r="F62" s="87" t="s">
        <v>987</v>
      </c>
      <c r="G62" s="100" t="s">
        <v>378</v>
      </c>
      <c r="H62" s="100" t="s">
        <v>150</v>
      </c>
      <c r="I62" s="97">
        <v>6666</v>
      </c>
      <c r="J62" s="99">
        <v>4036</v>
      </c>
      <c r="K62" s="97">
        <v>269.03976</v>
      </c>
      <c r="L62" s="98">
        <v>1.2029832251514665E-4</v>
      </c>
      <c r="M62" s="98">
        <v>2.9385130129004509E-3</v>
      </c>
      <c r="N62" s="98">
        <f>K62/'סכום נכסי הקרן'!$C$42</f>
        <v>4.0107882755128929E-4</v>
      </c>
    </row>
    <row r="63" spans="2:14">
      <c r="B63" s="110" t="s">
        <v>988</v>
      </c>
      <c r="C63" s="87" t="s">
        <v>989</v>
      </c>
      <c r="D63" s="100" t="s">
        <v>139</v>
      </c>
      <c r="E63" s="100" t="s">
        <v>299</v>
      </c>
      <c r="F63" s="87" t="s">
        <v>990</v>
      </c>
      <c r="G63" s="100" t="s">
        <v>174</v>
      </c>
      <c r="H63" s="100" t="s">
        <v>150</v>
      </c>
      <c r="I63" s="97">
        <v>7504</v>
      </c>
      <c r="J63" s="99">
        <v>3161</v>
      </c>
      <c r="K63" s="97">
        <v>237.20143999999999</v>
      </c>
      <c r="L63" s="98">
        <v>1.3468453897952555E-4</v>
      </c>
      <c r="M63" s="98">
        <v>2.5907676921757788E-3</v>
      </c>
      <c r="N63" s="98">
        <f>K63/'סכום נכסי הקרן'!$C$42</f>
        <v>3.5361492832389343E-4</v>
      </c>
    </row>
    <row r="64" spans="2:14">
      <c r="B64" s="110" t="s">
        <v>991</v>
      </c>
      <c r="C64" s="87" t="s">
        <v>992</v>
      </c>
      <c r="D64" s="100" t="s">
        <v>139</v>
      </c>
      <c r="E64" s="100" t="s">
        <v>299</v>
      </c>
      <c r="F64" s="87" t="s">
        <v>993</v>
      </c>
      <c r="G64" s="100" t="s">
        <v>994</v>
      </c>
      <c r="H64" s="100" t="s">
        <v>150</v>
      </c>
      <c r="I64" s="97">
        <v>9960</v>
      </c>
      <c r="J64" s="99">
        <v>4576</v>
      </c>
      <c r="K64" s="97">
        <v>455.76959999999997</v>
      </c>
      <c r="L64" s="98">
        <v>2.0964275863601876E-4</v>
      </c>
      <c r="M64" s="98">
        <v>4.9780184924504587E-3</v>
      </c>
      <c r="N64" s="98">
        <f>K64/'סכום נכסי הקרן'!$C$42</f>
        <v>6.7945175390254616E-4</v>
      </c>
    </row>
    <row r="65" spans="2:14">
      <c r="B65" s="110" t="s">
        <v>995</v>
      </c>
      <c r="C65" s="87" t="s">
        <v>996</v>
      </c>
      <c r="D65" s="100" t="s">
        <v>139</v>
      </c>
      <c r="E65" s="100" t="s">
        <v>299</v>
      </c>
      <c r="F65" s="87" t="s">
        <v>997</v>
      </c>
      <c r="G65" s="100" t="s">
        <v>972</v>
      </c>
      <c r="H65" s="100" t="s">
        <v>150</v>
      </c>
      <c r="I65" s="97">
        <v>20385</v>
      </c>
      <c r="J65" s="99">
        <v>2702</v>
      </c>
      <c r="K65" s="97">
        <v>550.80270000000007</v>
      </c>
      <c r="L65" s="98">
        <v>3.3605089180422401E-4</v>
      </c>
      <c r="M65" s="98">
        <v>6.0159914708915263E-3</v>
      </c>
      <c r="N65" s="98">
        <f>K65/'סכום נכסי הקרן'!$C$42</f>
        <v>8.2112510481010148E-4</v>
      </c>
    </row>
    <row r="66" spans="2:14">
      <c r="B66" s="110" t="s">
        <v>998</v>
      </c>
      <c r="C66" s="87" t="s">
        <v>999</v>
      </c>
      <c r="D66" s="100" t="s">
        <v>139</v>
      </c>
      <c r="E66" s="100" t="s">
        <v>299</v>
      </c>
      <c r="F66" s="87" t="s">
        <v>1000</v>
      </c>
      <c r="G66" s="100" t="s">
        <v>1001</v>
      </c>
      <c r="H66" s="100" t="s">
        <v>150</v>
      </c>
      <c r="I66" s="97">
        <v>45777</v>
      </c>
      <c r="J66" s="99">
        <v>1316</v>
      </c>
      <c r="K66" s="97">
        <v>602.42531999999994</v>
      </c>
      <c r="L66" s="98">
        <v>4.4589104780772768E-4</v>
      </c>
      <c r="M66" s="98">
        <v>6.5798253838790146E-3</v>
      </c>
      <c r="N66" s="98">
        <f>K66/'סכום נכסי הקרן'!$C$42</f>
        <v>8.980830232409152E-4</v>
      </c>
    </row>
    <row r="67" spans="2:14">
      <c r="B67" s="110" t="s">
        <v>1002</v>
      </c>
      <c r="C67" s="87" t="s">
        <v>1003</v>
      </c>
      <c r="D67" s="100" t="s">
        <v>139</v>
      </c>
      <c r="E67" s="100" t="s">
        <v>299</v>
      </c>
      <c r="F67" s="87" t="s">
        <v>488</v>
      </c>
      <c r="G67" s="100" t="s">
        <v>378</v>
      </c>
      <c r="H67" s="100" t="s">
        <v>150</v>
      </c>
      <c r="I67" s="97">
        <v>9626</v>
      </c>
      <c r="J67" s="99">
        <v>3088</v>
      </c>
      <c r="K67" s="97">
        <v>297.25088</v>
      </c>
      <c r="L67" s="98">
        <v>1.5213697208008397E-4</v>
      </c>
      <c r="M67" s="98">
        <v>3.2466412361359166E-3</v>
      </c>
      <c r="N67" s="98">
        <f>K67/'סכום נכסי הקרן'!$C$42</f>
        <v>4.4313537314703594E-4</v>
      </c>
    </row>
    <row r="68" spans="2:14">
      <c r="B68" s="110" t="s">
        <v>1004</v>
      </c>
      <c r="C68" s="87" t="s">
        <v>1005</v>
      </c>
      <c r="D68" s="100" t="s">
        <v>139</v>
      </c>
      <c r="E68" s="100" t="s">
        <v>299</v>
      </c>
      <c r="F68" s="87" t="s">
        <v>1006</v>
      </c>
      <c r="G68" s="100" t="s">
        <v>978</v>
      </c>
      <c r="H68" s="100" t="s">
        <v>150</v>
      </c>
      <c r="I68" s="97">
        <v>5956</v>
      </c>
      <c r="J68" s="99">
        <v>4425</v>
      </c>
      <c r="K68" s="97">
        <v>263.553</v>
      </c>
      <c r="L68" s="98">
        <v>2.1909008093200832E-4</v>
      </c>
      <c r="M68" s="98">
        <v>2.8785853811680194E-3</v>
      </c>
      <c r="N68" s="98">
        <f>K68/'סכום נכסי הקרן'!$C$42</f>
        <v>3.9289928090043252E-4</v>
      </c>
    </row>
    <row r="69" spans="2:14">
      <c r="B69" s="110" t="s">
        <v>1007</v>
      </c>
      <c r="C69" s="87" t="s">
        <v>1008</v>
      </c>
      <c r="D69" s="100" t="s">
        <v>139</v>
      </c>
      <c r="E69" s="100" t="s">
        <v>299</v>
      </c>
      <c r="F69" s="87" t="s">
        <v>1009</v>
      </c>
      <c r="G69" s="100" t="s">
        <v>867</v>
      </c>
      <c r="H69" s="100" t="s">
        <v>150</v>
      </c>
      <c r="I69" s="97">
        <v>26326</v>
      </c>
      <c r="J69" s="99">
        <v>2114</v>
      </c>
      <c r="K69" s="97">
        <v>556.53165000000001</v>
      </c>
      <c r="L69" s="98">
        <v>2.7005283335542911E-4</v>
      </c>
      <c r="M69" s="98">
        <v>6.0785643564949627E-3</v>
      </c>
      <c r="N69" s="98">
        <f>K69/'סכום נכסי הקרן'!$C$42</f>
        <v>8.2966570322982934E-4</v>
      </c>
    </row>
    <row r="70" spans="2:14">
      <c r="B70" s="110" t="s">
        <v>1010</v>
      </c>
      <c r="C70" s="87" t="s">
        <v>1011</v>
      </c>
      <c r="D70" s="100" t="s">
        <v>139</v>
      </c>
      <c r="E70" s="100" t="s">
        <v>299</v>
      </c>
      <c r="F70" s="87" t="s">
        <v>543</v>
      </c>
      <c r="G70" s="100" t="s">
        <v>364</v>
      </c>
      <c r="H70" s="100" t="s">
        <v>150</v>
      </c>
      <c r="I70" s="97">
        <v>8718</v>
      </c>
      <c r="J70" s="99">
        <v>2800</v>
      </c>
      <c r="K70" s="97">
        <v>244.10400000000001</v>
      </c>
      <c r="L70" s="98">
        <v>8.6656096306074665E-5</v>
      </c>
      <c r="M70" s="98">
        <v>2.6661590112221764E-3</v>
      </c>
      <c r="N70" s="98">
        <f>K70/'סכום נכסי הקרן'!$C$42</f>
        <v>3.6390511989967551E-4</v>
      </c>
    </row>
    <row r="71" spans="2:14">
      <c r="B71" s="110" t="s">
        <v>1012</v>
      </c>
      <c r="C71" s="87" t="s">
        <v>1013</v>
      </c>
      <c r="D71" s="100" t="s">
        <v>139</v>
      </c>
      <c r="E71" s="100" t="s">
        <v>299</v>
      </c>
      <c r="F71" s="87" t="s">
        <v>1014</v>
      </c>
      <c r="G71" s="100" t="s">
        <v>800</v>
      </c>
      <c r="H71" s="100" t="s">
        <v>150</v>
      </c>
      <c r="I71" s="97">
        <v>11920</v>
      </c>
      <c r="J71" s="99">
        <v>1273</v>
      </c>
      <c r="K71" s="97">
        <v>151.74160000000001</v>
      </c>
      <c r="L71" s="98">
        <v>1.7989144999782834E-4</v>
      </c>
      <c r="M71" s="98">
        <v>1.6573560212748296E-3</v>
      </c>
      <c r="N71" s="98">
        <f>K71/'סכום נכסי הקרן'!$C$42</f>
        <v>2.2621319249897012E-4</v>
      </c>
    </row>
    <row r="72" spans="2:14">
      <c r="B72" s="110" t="s">
        <v>1015</v>
      </c>
      <c r="C72" s="87" t="s">
        <v>1016</v>
      </c>
      <c r="D72" s="100" t="s">
        <v>139</v>
      </c>
      <c r="E72" s="100" t="s">
        <v>299</v>
      </c>
      <c r="F72" s="87" t="s">
        <v>1017</v>
      </c>
      <c r="G72" s="100" t="s">
        <v>171</v>
      </c>
      <c r="H72" s="100" t="s">
        <v>150</v>
      </c>
      <c r="I72" s="97">
        <v>4905</v>
      </c>
      <c r="J72" s="99">
        <v>6180</v>
      </c>
      <c r="K72" s="97">
        <v>303.12900000000002</v>
      </c>
      <c r="L72" s="98">
        <v>3.6397471069575863E-4</v>
      </c>
      <c r="M72" s="98">
        <v>3.310843390164713E-3</v>
      </c>
      <c r="N72" s="98">
        <f>K72/'סכום נכסי הקרן'!$C$42</f>
        <v>4.5189835107195601E-4</v>
      </c>
    </row>
    <row r="73" spans="2:14">
      <c r="B73" s="110" t="s">
        <v>1018</v>
      </c>
      <c r="C73" s="87" t="s">
        <v>1019</v>
      </c>
      <c r="D73" s="100" t="s">
        <v>139</v>
      </c>
      <c r="E73" s="100" t="s">
        <v>299</v>
      </c>
      <c r="F73" s="87" t="s">
        <v>1020</v>
      </c>
      <c r="G73" s="100" t="s">
        <v>972</v>
      </c>
      <c r="H73" s="100" t="s">
        <v>150</v>
      </c>
      <c r="I73" s="97">
        <v>2138</v>
      </c>
      <c r="J73" s="99">
        <v>14600</v>
      </c>
      <c r="K73" s="97">
        <v>312.14800000000002</v>
      </c>
      <c r="L73" s="98">
        <v>1.4515796350302422E-4</v>
      </c>
      <c r="M73" s="98">
        <v>3.4093509448226166E-3</v>
      </c>
      <c r="N73" s="98">
        <f>K73/'סכום נכסי הקרן'!$C$42</f>
        <v>4.653436869795002E-4</v>
      </c>
    </row>
    <row r="74" spans="2:14">
      <c r="B74" s="110" t="s">
        <v>1021</v>
      </c>
      <c r="C74" s="87" t="s">
        <v>1022</v>
      </c>
      <c r="D74" s="100" t="s">
        <v>139</v>
      </c>
      <c r="E74" s="100" t="s">
        <v>299</v>
      </c>
      <c r="F74" s="87" t="s">
        <v>1023</v>
      </c>
      <c r="G74" s="100" t="s">
        <v>405</v>
      </c>
      <c r="H74" s="100" t="s">
        <v>150</v>
      </c>
      <c r="I74" s="97">
        <v>2834</v>
      </c>
      <c r="J74" s="99">
        <v>10080</v>
      </c>
      <c r="K74" s="97">
        <v>285.66720000000004</v>
      </c>
      <c r="L74" s="98">
        <v>2.9681748604805949E-4</v>
      </c>
      <c r="M74" s="98">
        <v>3.1201216673655812E-3</v>
      </c>
      <c r="N74" s="98">
        <f>K74/'סכום נכסי הקרן'!$C$42</f>
        <v>4.2586666612347442E-4</v>
      </c>
    </row>
    <row r="75" spans="2:14">
      <c r="B75" s="110" t="s">
        <v>1024</v>
      </c>
      <c r="C75" s="87" t="s">
        <v>1025</v>
      </c>
      <c r="D75" s="100" t="s">
        <v>139</v>
      </c>
      <c r="E75" s="100" t="s">
        <v>299</v>
      </c>
      <c r="F75" s="87" t="s">
        <v>554</v>
      </c>
      <c r="G75" s="100" t="s">
        <v>364</v>
      </c>
      <c r="H75" s="100" t="s">
        <v>150</v>
      </c>
      <c r="I75" s="97">
        <v>26895</v>
      </c>
      <c r="J75" s="99">
        <v>1714</v>
      </c>
      <c r="K75" s="97">
        <v>460.9803</v>
      </c>
      <c r="L75" s="98">
        <v>1.6915616915159039E-4</v>
      </c>
      <c r="M75" s="98">
        <v>5.0349309345234091E-3</v>
      </c>
      <c r="N75" s="98">
        <f>K75/'סכום נכסי הקרן'!$C$42</f>
        <v>6.8721975609940182E-4</v>
      </c>
    </row>
    <row r="76" spans="2:14">
      <c r="B76" s="110" t="s">
        <v>1026</v>
      </c>
      <c r="C76" s="87" t="s">
        <v>1027</v>
      </c>
      <c r="D76" s="100" t="s">
        <v>139</v>
      </c>
      <c r="E76" s="100" t="s">
        <v>299</v>
      </c>
      <c r="F76" s="87" t="s">
        <v>1028</v>
      </c>
      <c r="G76" s="100" t="s">
        <v>401</v>
      </c>
      <c r="H76" s="100" t="s">
        <v>150</v>
      </c>
      <c r="I76" s="97">
        <v>3966</v>
      </c>
      <c r="J76" s="99">
        <v>8819</v>
      </c>
      <c r="K76" s="97">
        <v>349.76153999999997</v>
      </c>
      <c r="L76" s="98">
        <v>3.1532413269564605E-4</v>
      </c>
      <c r="M76" s="98">
        <v>3.8201745225393503E-3</v>
      </c>
      <c r="N76" s="98">
        <f>K76/'סכום נכסי הקרן'!$C$42</f>
        <v>5.2141716297150037E-4</v>
      </c>
    </row>
    <row r="77" spans="2:14">
      <c r="B77" s="110" t="s">
        <v>1029</v>
      </c>
      <c r="C77" s="87" t="s">
        <v>1030</v>
      </c>
      <c r="D77" s="100" t="s">
        <v>139</v>
      </c>
      <c r="E77" s="100" t="s">
        <v>299</v>
      </c>
      <c r="F77" s="87" t="s">
        <v>600</v>
      </c>
      <c r="G77" s="100" t="s">
        <v>344</v>
      </c>
      <c r="H77" s="100" t="s">
        <v>150</v>
      </c>
      <c r="I77" s="97">
        <v>0.09</v>
      </c>
      <c r="J77" s="99">
        <v>15240</v>
      </c>
      <c r="K77" s="97">
        <v>1.3720000000000001E-2</v>
      </c>
      <c r="L77" s="98">
        <v>7.7754599227741313E-9</v>
      </c>
      <c r="M77" s="98">
        <v>1.4985293823111569E-7</v>
      </c>
      <c r="N77" s="98">
        <f>K77/'סכום נכסי הקרן'!$C$42</f>
        <v>2.0453488042078576E-8</v>
      </c>
    </row>
    <row r="78" spans="2:14">
      <c r="B78" s="110" t="s">
        <v>1031</v>
      </c>
      <c r="C78" s="87" t="s">
        <v>1032</v>
      </c>
      <c r="D78" s="100" t="s">
        <v>139</v>
      </c>
      <c r="E78" s="100" t="s">
        <v>299</v>
      </c>
      <c r="F78" s="87" t="s">
        <v>499</v>
      </c>
      <c r="G78" s="100" t="s">
        <v>344</v>
      </c>
      <c r="H78" s="100" t="s">
        <v>150</v>
      </c>
      <c r="I78" s="97">
        <v>22181</v>
      </c>
      <c r="J78" s="99">
        <v>1159</v>
      </c>
      <c r="K78" s="97">
        <v>257.07778999999999</v>
      </c>
      <c r="L78" s="98">
        <v>1.3540761280999848E-4</v>
      </c>
      <c r="M78" s="98">
        <v>2.8078616753251986E-3</v>
      </c>
      <c r="N78" s="98">
        <f>K78/'סכום נכסי הקרן'!$C$42</f>
        <v>3.8324617373534887E-4</v>
      </c>
    </row>
    <row r="79" spans="2:14">
      <c r="B79" s="110" t="s">
        <v>1033</v>
      </c>
      <c r="C79" s="87" t="s">
        <v>1034</v>
      </c>
      <c r="D79" s="100" t="s">
        <v>139</v>
      </c>
      <c r="E79" s="100" t="s">
        <v>299</v>
      </c>
      <c r="F79" s="87" t="s">
        <v>1035</v>
      </c>
      <c r="G79" s="100" t="s">
        <v>145</v>
      </c>
      <c r="H79" s="100" t="s">
        <v>150</v>
      </c>
      <c r="I79" s="97">
        <v>1096</v>
      </c>
      <c r="J79" s="99">
        <v>15150</v>
      </c>
      <c r="K79" s="97">
        <v>166.04400000000001</v>
      </c>
      <c r="L79" s="98">
        <v>8.1313063529762992E-5</v>
      </c>
      <c r="M79" s="98">
        <v>1.8135700638226948E-3</v>
      </c>
      <c r="N79" s="98">
        <f>K79/'סכום נכסי הקרן'!$C$42</f>
        <v>2.4753491023752879E-4</v>
      </c>
    </row>
    <row r="80" spans="2:14">
      <c r="B80" s="110" t="s">
        <v>1036</v>
      </c>
      <c r="C80" s="87" t="s">
        <v>1037</v>
      </c>
      <c r="D80" s="100" t="s">
        <v>139</v>
      </c>
      <c r="E80" s="100" t="s">
        <v>299</v>
      </c>
      <c r="F80" s="87" t="s">
        <v>796</v>
      </c>
      <c r="G80" s="100" t="s">
        <v>145</v>
      </c>
      <c r="H80" s="100" t="s">
        <v>150</v>
      </c>
      <c r="I80" s="97">
        <v>0.82</v>
      </c>
      <c r="J80" s="99">
        <v>1444</v>
      </c>
      <c r="K80" s="97">
        <v>1.184E-2</v>
      </c>
      <c r="L80" s="98">
        <v>3.8621582349684409E-9</v>
      </c>
      <c r="M80" s="98">
        <v>1.2931915369215813E-7</v>
      </c>
      <c r="N80" s="98">
        <f>K80/'סכום נכסי הקרן'!$C$42</f>
        <v>1.7650823499869556E-8</v>
      </c>
    </row>
    <row r="81" spans="2:14">
      <c r="B81" s="110" t="s">
        <v>1038</v>
      </c>
      <c r="C81" s="87" t="s">
        <v>1039</v>
      </c>
      <c r="D81" s="100" t="s">
        <v>139</v>
      </c>
      <c r="E81" s="100" t="s">
        <v>299</v>
      </c>
      <c r="F81" s="87" t="s">
        <v>607</v>
      </c>
      <c r="G81" s="100" t="s">
        <v>344</v>
      </c>
      <c r="H81" s="100" t="s">
        <v>150</v>
      </c>
      <c r="I81" s="97">
        <v>112327</v>
      </c>
      <c r="J81" s="99">
        <v>685.1</v>
      </c>
      <c r="K81" s="97">
        <v>769.55227999999977</v>
      </c>
      <c r="L81" s="98">
        <v>2.7851018999005758E-4</v>
      </c>
      <c r="M81" s="98">
        <v>8.4052237813742117E-3</v>
      </c>
      <c r="N81" s="98">
        <f>K81/'סכום נכסי הקרן'!$C$42</f>
        <v>1.147232387517077E-3</v>
      </c>
    </row>
    <row r="82" spans="2:14">
      <c r="B82" s="110" t="s">
        <v>1040</v>
      </c>
      <c r="C82" s="87" t="s">
        <v>1041</v>
      </c>
      <c r="D82" s="100" t="s">
        <v>139</v>
      </c>
      <c r="E82" s="100" t="s">
        <v>299</v>
      </c>
      <c r="F82" s="87" t="s">
        <v>793</v>
      </c>
      <c r="G82" s="100" t="s">
        <v>344</v>
      </c>
      <c r="H82" s="100" t="s">
        <v>150</v>
      </c>
      <c r="I82" s="97">
        <v>34530</v>
      </c>
      <c r="J82" s="99">
        <v>788.1</v>
      </c>
      <c r="K82" s="97">
        <v>272.13092999999998</v>
      </c>
      <c r="L82" s="98">
        <v>9.8628963153384744E-5</v>
      </c>
      <c r="M82" s="98">
        <v>2.9722754696841149E-3</v>
      </c>
      <c r="N82" s="98">
        <f>K82/'סכום נכסי הקרן'!$C$42</f>
        <v>4.0568707890923619E-4</v>
      </c>
    </row>
    <row r="83" spans="2:14">
      <c r="B83" s="111"/>
      <c r="C83" s="87"/>
      <c r="D83" s="87"/>
      <c r="E83" s="87"/>
      <c r="F83" s="87"/>
      <c r="G83" s="87"/>
      <c r="H83" s="87"/>
      <c r="I83" s="97"/>
      <c r="J83" s="99"/>
      <c r="K83" s="87"/>
      <c r="L83" s="87"/>
      <c r="M83" s="98"/>
      <c r="N83" s="87"/>
    </row>
    <row r="84" spans="2:14">
      <c r="B84" s="109" t="s">
        <v>34</v>
      </c>
      <c r="C84" s="85"/>
      <c r="D84" s="85"/>
      <c r="E84" s="85"/>
      <c r="F84" s="85"/>
      <c r="G84" s="85"/>
      <c r="H84" s="85"/>
      <c r="I84" s="94"/>
      <c r="J84" s="96"/>
      <c r="K84" s="94">
        <v>4868.2104100000006</v>
      </c>
      <c r="L84" s="85"/>
      <c r="M84" s="95">
        <v>5.3171693430452215E-2</v>
      </c>
      <c r="N84" s="95">
        <f>K84/'סכום נכסי הקרן'!$C$42</f>
        <v>7.257425904319055E-3</v>
      </c>
    </row>
    <row r="85" spans="2:14">
      <c r="B85" s="110" t="s">
        <v>1042</v>
      </c>
      <c r="C85" s="87" t="s">
        <v>1043</v>
      </c>
      <c r="D85" s="100" t="s">
        <v>139</v>
      </c>
      <c r="E85" s="100" t="s">
        <v>299</v>
      </c>
      <c r="F85" s="87" t="s">
        <v>1044</v>
      </c>
      <c r="G85" s="100" t="s">
        <v>1001</v>
      </c>
      <c r="H85" s="100" t="s">
        <v>150</v>
      </c>
      <c r="I85" s="97">
        <v>2803</v>
      </c>
      <c r="J85" s="99">
        <v>4661</v>
      </c>
      <c r="K85" s="97">
        <v>130.64783</v>
      </c>
      <c r="L85" s="98">
        <v>4.9132443398653954E-4</v>
      </c>
      <c r="M85" s="98">
        <v>1.4269651019693367E-3</v>
      </c>
      <c r="N85" s="98">
        <f>K85/'סכום נכסי הקרן'!$C$42</f>
        <v>1.9476704290295293E-4</v>
      </c>
    </row>
    <row r="86" spans="2:14">
      <c r="B86" s="110" t="s">
        <v>1045</v>
      </c>
      <c r="C86" s="87" t="s">
        <v>1046</v>
      </c>
      <c r="D86" s="100" t="s">
        <v>139</v>
      </c>
      <c r="E86" s="100" t="s">
        <v>299</v>
      </c>
      <c r="F86" s="87" t="s">
        <v>1047</v>
      </c>
      <c r="G86" s="100" t="s">
        <v>702</v>
      </c>
      <c r="H86" s="100" t="s">
        <v>150</v>
      </c>
      <c r="I86" s="97">
        <v>2300</v>
      </c>
      <c r="J86" s="99">
        <v>971.9</v>
      </c>
      <c r="K86" s="97">
        <v>22.3537</v>
      </c>
      <c r="L86" s="98">
        <v>2.4222918250810414E-4</v>
      </c>
      <c r="M86" s="98">
        <v>2.4415215928111448E-4</v>
      </c>
      <c r="N86" s="98">
        <f>K86/'סכום נכסי הקרן'!$C$42</f>
        <v>3.3324426796371121E-5</v>
      </c>
    </row>
    <row r="87" spans="2:14">
      <c r="B87" s="110" t="s">
        <v>1048</v>
      </c>
      <c r="C87" s="87" t="s">
        <v>1049</v>
      </c>
      <c r="D87" s="100" t="s">
        <v>139</v>
      </c>
      <c r="E87" s="100" t="s">
        <v>299</v>
      </c>
      <c r="F87" s="87" t="s">
        <v>1050</v>
      </c>
      <c r="G87" s="100" t="s">
        <v>385</v>
      </c>
      <c r="H87" s="100" t="s">
        <v>150</v>
      </c>
      <c r="I87" s="97">
        <v>5282</v>
      </c>
      <c r="J87" s="99">
        <v>2343</v>
      </c>
      <c r="K87" s="97">
        <v>123.75725999999999</v>
      </c>
      <c r="L87" s="98">
        <v>4.0473576087947654E-4</v>
      </c>
      <c r="M87" s="98">
        <v>1.3517047404105044E-3</v>
      </c>
      <c r="N87" s="98">
        <f>K87/'סכום נכסי הקרן'!$C$42</f>
        <v>1.844947257675225E-4</v>
      </c>
    </row>
    <row r="88" spans="2:14">
      <c r="B88" s="110" t="s">
        <v>1051</v>
      </c>
      <c r="C88" s="87" t="s">
        <v>1052</v>
      </c>
      <c r="D88" s="100" t="s">
        <v>139</v>
      </c>
      <c r="E88" s="100" t="s">
        <v>299</v>
      </c>
      <c r="F88" s="87" t="s">
        <v>562</v>
      </c>
      <c r="G88" s="100" t="s">
        <v>344</v>
      </c>
      <c r="H88" s="100" t="s">
        <v>150</v>
      </c>
      <c r="I88" s="97">
        <v>32886.92</v>
      </c>
      <c r="J88" s="99">
        <v>351.6</v>
      </c>
      <c r="K88" s="97">
        <v>115.63041</v>
      </c>
      <c r="L88" s="98">
        <v>1.5620247421768276E-4</v>
      </c>
      <c r="M88" s="98">
        <v>1.2629414495166603E-3</v>
      </c>
      <c r="N88" s="98">
        <f>K88/'סכום נכסי הקרן'!$C$42</f>
        <v>1.7237938835536754E-4</v>
      </c>
    </row>
    <row r="89" spans="2:14">
      <c r="B89" s="110" t="s">
        <v>1053</v>
      </c>
      <c r="C89" s="87" t="s">
        <v>1054</v>
      </c>
      <c r="D89" s="100" t="s">
        <v>139</v>
      </c>
      <c r="E89" s="100" t="s">
        <v>299</v>
      </c>
      <c r="F89" s="87" t="s">
        <v>1055</v>
      </c>
      <c r="G89" s="100" t="s">
        <v>994</v>
      </c>
      <c r="H89" s="100" t="s">
        <v>150</v>
      </c>
      <c r="I89" s="97">
        <v>6931.7</v>
      </c>
      <c r="J89" s="99">
        <v>263.89999999999998</v>
      </c>
      <c r="K89" s="97">
        <v>18.292750000000002</v>
      </c>
      <c r="L89" s="98">
        <v>3.8124281185672459E-4</v>
      </c>
      <c r="M89" s="98">
        <v>1.9979754634309339E-4</v>
      </c>
      <c r="N89" s="98">
        <f>K89/'סכום נכסי הקרן'!$C$42</f>
        <v>2.7270447768347877E-5</v>
      </c>
    </row>
    <row r="90" spans="2:14">
      <c r="B90" s="110" t="s">
        <v>1056</v>
      </c>
      <c r="C90" s="87" t="s">
        <v>1057</v>
      </c>
      <c r="D90" s="100" t="s">
        <v>139</v>
      </c>
      <c r="E90" s="100" t="s">
        <v>299</v>
      </c>
      <c r="F90" s="87" t="s">
        <v>1058</v>
      </c>
      <c r="G90" s="100" t="s">
        <v>994</v>
      </c>
      <c r="H90" s="100" t="s">
        <v>150</v>
      </c>
      <c r="I90" s="97">
        <v>7872.5</v>
      </c>
      <c r="J90" s="99">
        <v>29.7</v>
      </c>
      <c r="K90" s="97">
        <v>2.33813</v>
      </c>
      <c r="L90" s="98">
        <v>1.8187095111888696E-4</v>
      </c>
      <c r="M90" s="98">
        <v>2.5537583853230211E-5</v>
      </c>
      <c r="N90" s="98">
        <f>K90/'סכום נכסי הקרן'!$C$42</f>
        <v>3.4856351308910476E-6</v>
      </c>
    </row>
    <row r="91" spans="2:14">
      <c r="B91" s="110" t="s">
        <v>1059</v>
      </c>
      <c r="C91" s="87" t="s">
        <v>1060</v>
      </c>
      <c r="D91" s="100" t="s">
        <v>139</v>
      </c>
      <c r="E91" s="100" t="s">
        <v>299</v>
      </c>
      <c r="F91" s="87" t="s">
        <v>1061</v>
      </c>
      <c r="G91" s="100" t="s">
        <v>145</v>
      </c>
      <c r="H91" s="100" t="s">
        <v>150</v>
      </c>
      <c r="I91" s="97">
        <v>36</v>
      </c>
      <c r="J91" s="99">
        <v>3859</v>
      </c>
      <c r="K91" s="97">
        <v>1.38924</v>
      </c>
      <c r="L91" s="98">
        <v>3.5874439461883409E-6</v>
      </c>
      <c r="M91" s="98">
        <v>1.5173592996224135E-5</v>
      </c>
      <c r="N91" s="98">
        <f>K91/'סכום נכסי הקרן'!$C$42</f>
        <v>2.0710498343715187E-6</v>
      </c>
    </row>
    <row r="92" spans="2:14">
      <c r="B92" s="110" t="s">
        <v>1062</v>
      </c>
      <c r="C92" s="87" t="s">
        <v>1063</v>
      </c>
      <c r="D92" s="100" t="s">
        <v>139</v>
      </c>
      <c r="E92" s="100" t="s">
        <v>299</v>
      </c>
      <c r="F92" s="87" t="s">
        <v>1064</v>
      </c>
      <c r="G92" s="100" t="s">
        <v>994</v>
      </c>
      <c r="H92" s="100" t="s">
        <v>150</v>
      </c>
      <c r="I92" s="97">
        <v>78906</v>
      </c>
      <c r="J92" s="99">
        <v>119.8</v>
      </c>
      <c r="K92" s="97">
        <v>94.529390000000006</v>
      </c>
      <c r="L92" s="98">
        <v>3.0011681529572927E-4</v>
      </c>
      <c r="M92" s="98">
        <v>1.0324713440739827E-3</v>
      </c>
      <c r="N92" s="98">
        <f>K92/'סכום נכסי הקרן'!$C$42</f>
        <v>1.4092243061151471E-4</v>
      </c>
    </row>
    <row r="93" spans="2:14">
      <c r="B93" s="110" t="s">
        <v>1065</v>
      </c>
      <c r="C93" s="87" t="s">
        <v>1066</v>
      </c>
      <c r="D93" s="100" t="s">
        <v>139</v>
      </c>
      <c r="E93" s="100" t="s">
        <v>299</v>
      </c>
      <c r="F93" s="87" t="s">
        <v>1067</v>
      </c>
      <c r="G93" s="100" t="s">
        <v>174</v>
      </c>
      <c r="H93" s="100" t="s">
        <v>150</v>
      </c>
      <c r="I93" s="97">
        <v>7811</v>
      </c>
      <c r="J93" s="99">
        <v>1953</v>
      </c>
      <c r="K93" s="97">
        <v>152.54883000000001</v>
      </c>
      <c r="L93" s="98">
        <v>2.3258721007964064E-4</v>
      </c>
      <c r="M93" s="98">
        <v>1.6661727696223737E-3</v>
      </c>
      <c r="N93" s="98">
        <f>K93/'סכום נכסי הקרן'!$C$42</f>
        <v>2.2741659404067619E-4</v>
      </c>
    </row>
    <row r="94" spans="2:14">
      <c r="B94" s="110" t="s">
        <v>1068</v>
      </c>
      <c r="C94" s="87" t="s">
        <v>1069</v>
      </c>
      <c r="D94" s="100" t="s">
        <v>139</v>
      </c>
      <c r="E94" s="100" t="s">
        <v>299</v>
      </c>
      <c r="F94" s="87" t="s">
        <v>824</v>
      </c>
      <c r="G94" s="100" t="s">
        <v>385</v>
      </c>
      <c r="H94" s="100" t="s">
        <v>150</v>
      </c>
      <c r="I94" s="97">
        <v>1657</v>
      </c>
      <c r="J94" s="99">
        <v>4427</v>
      </c>
      <c r="K94" s="97">
        <v>73.35539</v>
      </c>
      <c r="L94" s="98">
        <v>1.0435940143427732E-4</v>
      </c>
      <c r="M94" s="98">
        <v>8.0120413459106412E-4</v>
      </c>
      <c r="N94" s="98">
        <f>K94/'סכום נכסי הקרן'!$C$42</f>
        <v>1.0935667581537975E-4</v>
      </c>
    </row>
    <row r="95" spans="2:14">
      <c r="B95" s="110" t="s">
        <v>1070</v>
      </c>
      <c r="C95" s="87" t="s">
        <v>1071</v>
      </c>
      <c r="D95" s="100" t="s">
        <v>139</v>
      </c>
      <c r="E95" s="100" t="s">
        <v>299</v>
      </c>
      <c r="F95" s="87" t="s">
        <v>1072</v>
      </c>
      <c r="G95" s="100" t="s">
        <v>1073</v>
      </c>
      <c r="H95" s="100" t="s">
        <v>150</v>
      </c>
      <c r="I95" s="97">
        <v>24874</v>
      </c>
      <c r="J95" s="99">
        <v>412</v>
      </c>
      <c r="K95" s="97">
        <v>102.48088</v>
      </c>
      <c r="L95" s="98">
        <v>1.2885855584754884E-3</v>
      </c>
      <c r="M95" s="98">
        <v>1.1193193134482783E-3</v>
      </c>
      <c r="N95" s="98">
        <f>K95/'סכום נכסי הקרן'!$C$42</f>
        <v>1.5277634501615812E-4</v>
      </c>
    </row>
    <row r="96" spans="2:14">
      <c r="B96" s="110" t="s">
        <v>1074</v>
      </c>
      <c r="C96" s="87" t="s">
        <v>1075</v>
      </c>
      <c r="D96" s="100" t="s">
        <v>139</v>
      </c>
      <c r="E96" s="100" t="s">
        <v>299</v>
      </c>
      <c r="F96" s="87" t="s">
        <v>1076</v>
      </c>
      <c r="G96" s="100" t="s">
        <v>145</v>
      </c>
      <c r="H96" s="100" t="s">
        <v>150</v>
      </c>
      <c r="I96" s="97">
        <v>2093</v>
      </c>
      <c r="J96" s="99">
        <v>5217</v>
      </c>
      <c r="K96" s="97">
        <v>109.19181</v>
      </c>
      <c r="L96" s="98">
        <v>9.6753658205891321E-5</v>
      </c>
      <c r="M96" s="98">
        <v>1.1926176063610581E-3</v>
      </c>
      <c r="N96" s="98">
        <f>K96/'סכום נכסי הקרן'!$C$42</f>
        <v>1.6278085860990638E-4</v>
      </c>
    </row>
    <row r="97" spans="2:14">
      <c r="B97" s="110" t="s">
        <v>1077</v>
      </c>
      <c r="C97" s="87" t="s">
        <v>1078</v>
      </c>
      <c r="D97" s="100" t="s">
        <v>139</v>
      </c>
      <c r="E97" s="100" t="s">
        <v>299</v>
      </c>
      <c r="F97" s="87" t="s">
        <v>1079</v>
      </c>
      <c r="G97" s="100" t="s">
        <v>344</v>
      </c>
      <c r="H97" s="100" t="s">
        <v>150</v>
      </c>
      <c r="I97" s="97">
        <v>0.08</v>
      </c>
      <c r="J97" s="99">
        <v>640.20000000000005</v>
      </c>
      <c r="K97" s="97">
        <v>5.1000000000000004E-4</v>
      </c>
      <c r="L97" s="98">
        <v>1.4181885661808685E-9</v>
      </c>
      <c r="M97" s="98">
        <v>5.5703351674831634E-9</v>
      </c>
      <c r="N97" s="98">
        <f>K97/'סכום נכסי הקרן'!$C$42</f>
        <v>7.6029729602478661E-10</v>
      </c>
    </row>
    <row r="98" spans="2:14">
      <c r="B98" s="110" t="s">
        <v>1080</v>
      </c>
      <c r="C98" s="87" t="s">
        <v>1081</v>
      </c>
      <c r="D98" s="100" t="s">
        <v>139</v>
      </c>
      <c r="E98" s="100" t="s">
        <v>299</v>
      </c>
      <c r="F98" s="87" t="s">
        <v>1082</v>
      </c>
      <c r="G98" s="100" t="s">
        <v>172</v>
      </c>
      <c r="H98" s="100" t="s">
        <v>150</v>
      </c>
      <c r="I98" s="97">
        <v>6213</v>
      </c>
      <c r="J98" s="99">
        <v>1712</v>
      </c>
      <c r="K98" s="97">
        <v>106.36655999999999</v>
      </c>
      <c r="L98" s="98">
        <v>2.0888409998639379E-4</v>
      </c>
      <c r="M98" s="98">
        <v>1.1617595878670741E-3</v>
      </c>
      <c r="N98" s="98">
        <f>K98/'סכום נכסי הקרן'!$C$42</f>
        <v>1.5856903520678083E-4</v>
      </c>
    </row>
    <row r="99" spans="2:14">
      <c r="B99" s="110" t="s">
        <v>1083</v>
      </c>
      <c r="C99" s="87" t="s">
        <v>1084</v>
      </c>
      <c r="D99" s="100" t="s">
        <v>139</v>
      </c>
      <c r="E99" s="100" t="s">
        <v>299</v>
      </c>
      <c r="F99" s="87" t="s">
        <v>1085</v>
      </c>
      <c r="G99" s="100" t="s">
        <v>385</v>
      </c>
      <c r="H99" s="100" t="s">
        <v>150</v>
      </c>
      <c r="I99" s="97">
        <v>2812</v>
      </c>
      <c r="J99" s="99">
        <v>2310</v>
      </c>
      <c r="K99" s="97">
        <v>64.9572</v>
      </c>
      <c r="L99" s="98">
        <v>4.2270395240221213E-4</v>
      </c>
      <c r="M99" s="98">
        <v>7.0947720694360258E-4</v>
      </c>
      <c r="N99" s="98">
        <f>K99/'סכום נכסי הקרן'!$C$42</f>
        <v>9.6836830426159348E-5</v>
      </c>
    </row>
    <row r="100" spans="2:14">
      <c r="B100" s="110" t="s">
        <v>1086</v>
      </c>
      <c r="C100" s="87" t="s">
        <v>1087</v>
      </c>
      <c r="D100" s="100" t="s">
        <v>139</v>
      </c>
      <c r="E100" s="100" t="s">
        <v>299</v>
      </c>
      <c r="F100" s="87" t="s">
        <v>1088</v>
      </c>
      <c r="G100" s="100" t="s">
        <v>1073</v>
      </c>
      <c r="H100" s="100" t="s">
        <v>150</v>
      </c>
      <c r="I100" s="97">
        <v>997</v>
      </c>
      <c r="J100" s="99">
        <v>18140</v>
      </c>
      <c r="K100" s="97">
        <v>180.85579999999999</v>
      </c>
      <c r="L100" s="98">
        <v>2.1768383093848369E-4</v>
      </c>
      <c r="M100" s="98">
        <v>1.9753478882025516E-3</v>
      </c>
      <c r="N100" s="98">
        <f>K100/'סכום נכסי הקרן'!$C$42</f>
        <v>2.6961603080470506E-4</v>
      </c>
    </row>
    <row r="101" spans="2:14">
      <c r="B101" s="110" t="s">
        <v>1089</v>
      </c>
      <c r="C101" s="87" t="s">
        <v>1090</v>
      </c>
      <c r="D101" s="100" t="s">
        <v>139</v>
      </c>
      <c r="E101" s="100" t="s">
        <v>299</v>
      </c>
      <c r="F101" s="87" t="s">
        <v>683</v>
      </c>
      <c r="G101" s="100" t="s">
        <v>344</v>
      </c>
      <c r="H101" s="100" t="s">
        <v>150</v>
      </c>
      <c r="I101" s="97">
        <v>0.9</v>
      </c>
      <c r="J101" s="99">
        <v>121.1</v>
      </c>
      <c r="K101" s="97">
        <v>1.09E-3</v>
      </c>
      <c r="L101" s="98">
        <v>4.3786515186601123E-9</v>
      </c>
      <c r="M101" s="98">
        <v>1.1905226142267936E-8</v>
      </c>
      <c r="N101" s="98">
        <f>K101/'סכום נכסי הקרן'!$C$42</f>
        <v>1.6249491228765047E-9</v>
      </c>
    </row>
    <row r="102" spans="2:14">
      <c r="B102" s="110" t="s">
        <v>1091</v>
      </c>
      <c r="C102" s="87" t="s">
        <v>1092</v>
      </c>
      <c r="D102" s="100" t="s">
        <v>139</v>
      </c>
      <c r="E102" s="100" t="s">
        <v>299</v>
      </c>
      <c r="F102" s="87" t="s">
        <v>1093</v>
      </c>
      <c r="G102" s="100" t="s">
        <v>344</v>
      </c>
      <c r="H102" s="100" t="s">
        <v>150</v>
      </c>
      <c r="I102" s="97">
        <v>793</v>
      </c>
      <c r="J102" s="99">
        <v>7609</v>
      </c>
      <c r="K102" s="97">
        <v>60.339370000000002</v>
      </c>
      <c r="L102" s="98">
        <v>6.2730721298875572E-5</v>
      </c>
      <c r="M102" s="98">
        <v>6.590402248917226E-4</v>
      </c>
      <c r="N102" s="98">
        <f>K102/'סכום נכסי הקרן'!$C$42</f>
        <v>8.9952666382037505E-5</v>
      </c>
    </row>
    <row r="103" spans="2:14">
      <c r="B103" s="110" t="s">
        <v>1094</v>
      </c>
      <c r="C103" s="87" t="s">
        <v>1095</v>
      </c>
      <c r="D103" s="100" t="s">
        <v>139</v>
      </c>
      <c r="E103" s="100" t="s">
        <v>299</v>
      </c>
      <c r="F103" s="87" t="s">
        <v>1096</v>
      </c>
      <c r="G103" s="100" t="s">
        <v>935</v>
      </c>
      <c r="H103" s="100" t="s">
        <v>150</v>
      </c>
      <c r="I103" s="97">
        <v>480</v>
      </c>
      <c r="J103" s="99">
        <v>9090</v>
      </c>
      <c r="K103" s="97">
        <v>43.631999999999998</v>
      </c>
      <c r="L103" s="98">
        <v>3.0361856399804924E-4</v>
      </c>
      <c r="M103" s="98">
        <v>4.7655855691691241E-4</v>
      </c>
      <c r="N103" s="98">
        <f>K103/'סכום נכסי הקרן'!$C$42</f>
        <v>6.5045669843438216E-5</v>
      </c>
    </row>
    <row r="104" spans="2:14">
      <c r="B104" s="110" t="s">
        <v>1097</v>
      </c>
      <c r="C104" s="87" t="s">
        <v>1098</v>
      </c>
      <c r="D104" s="100" t="s">
        <v>139</v>
      </c>
      <c r="E104" s="100" t="s">
        <v>299</v>
      </c>
      <c r="F104" s="87" t="s">
        <v>1099</v>
      </c>
      <c r="G104" s="100" t="s">
        <v>994</v>
      </c>
      <c r="H104" s="100" t="s">
        <v>150</v>
      </c>
      <c r="I104" s="97">
        <v>5265.38</v>
      </c>
      <c r="J104" s="99">
        <v>384.4</v>
      </c>
      <c r="K104" s="97">
        <v>20.240119999999997</v>
      </c>
      <c r="L104" s="98">
        <v>2.0654836999985525E-4</v>
      </c>
      <c r="M104" s="98">
        <v>2.2106716123544961E-4</v>
      </c>
      <c r="N104" s="98">
        <f>K104/'סכום נכסי הקרן'!$C$42</f>
        <v>3.0173546092582748E-5</v>
      </c>
    </row>
    <row r="105" spans="2:14">
      <c r="B105" s="110" t="s">
        <v>1100</v>
      </c>
      <c r="C105" s="87" t="s">
        <v>1101</v>
      </c>
      <c r="D105" s="100" t="s">
        <v>139</v>
      </c>
      <c r="E105" s="100" t="s">
        <v>299</v>
      </c>
      <c r="F105" s="87" t="s">
        <v>1102</v>
      </c>
      <c r="G105" s="100" t="s">
        <v>1001</v>
      </c>
      <c r="H105" s="100" t="s">
        <v>150</v>
      </c>
      <c r="I105" s="97">
        <v>10341</v>
      </c>
      <c r="J105" s="99">
        <v>3778</v>
      </c>
      <c r="K105" s="97">
        <v>390.68297999999999</v>
      </c>
      <c r="L105" s="98">
        <v>4.181437764387688E-4</v>
      </c>
      <c r="M105" s="98">
        <v>4.2671277310414139E-3</v>
      </c>
      <c r="N105" s="98">
        <f>K105/'סכום נכסי הקרן'!$C$42</f>
        <v>5.8242198685667804E-4</v>
      </c>
    </row>
    <row r="106" spans="2:14">
      <c r="B106" s="110" t="s">
        <v>1103</v>
      </c>
      <c r="C106" s="87" t="s">
        <v>1104</v>
      </c>
      <c r="D106" s="100" t="s">
        <v>139</v>
      </c>
      <c r="E106" s="100" t="s">
        <v>299</v>
      </c>
      <c r="F106" s="87" t="s">
        <v>1105</v>
      </c>
      <c r="G106" s="100" t="s">
        <v>344</v>
      </c>
      <c r="H106" s="100" t="s">
        <v>150</v>
      </c>
      <c r="I106" s="97">
        <v>1.3</v>
      </c>
      <c r="J106" s="99">
        <v>954.7</v>
      </c>
      <c r="K106" s="97">
        <v>1.2410000000000001E-2</v>
      </c>
      <c r="L106" s="98">
        <v>1.5740862205485138E-8</v>
      </c>
      <c r="M106" s="98">
        <v>1.3554482240875695E-7</v>
      </c>
      <c r="N106" s="98">
        <f>K106/'סכום נכסי הקרן'!$C$42</f>
        <v>1.8500567536603143E-8</v>
      </c>
    </row>
    <row r="107" spans="2:14">
      <c r="B107" s="110" t="s">
        <v>1106</v>
      </c>
      <c r="C107" s="87" t="s">
        <v>1107</v>
      </c>
      <c r="D107" s="100" t="s">
        <v>139</v>
      </c>
      <c r="E107" s="100" t="s">
        <v>299</v>
      </c>
      <c r="F107" s="87" t="s">
        <v>1108</v>
      </c>
      <c r="G107" s="100" t="s">
        <v>928</v>
      </c>
      <c r="H107" s="100" t="s">
        <v>150</v>
      </c>
      <c r="I107" s="97">
        <v>0.7</v>
      </c>
      <c r="J107" s="99">
        <v>421.5</v>
      </c>
      <c r="K107" s="97">
        <v>2.9500000000000004E-3</v>
      </c>
      <c r="L107" s="98">
        <v>1.2404179925110648E-8</v>
      </c>
      <c r="M107" s="98">
        <v>3.2220566164853591E-8</v>
      </c>
      <c r="N107" s="98">
        <f>K107/'סכום נכסי הקרן'!$C$42</f>
        <v>4.3977980848492566E-9</v>
      </c>
    </row>
    <row r="108" spans="2:14">
      <c r="B108" s="110" t="s">
        <v>1109</v>
      </c>
      <c r="C108" s="87" t="s">
        <v>1110</v>
      </c>
      <c r="D108" s="100" t="s">
        <v>139</v>
      </c>
      <c r="E108" s="100" t="s">
        <v>299</v>
      </c>
      <c r="F108" s="87" t="s">
        <v>1111</v>
      </c>
      <c r="G108" s="100" t="s">
        <v>171</v>
      </c>
      <c r="H108" s="100" t="s">
        <v>150</v>
      </c>
      <c r="I108" s="97">
        <v>3852</v>
      </c>
      <c r="J108" s="99">
        <v>2112</v>
      </c>
      <c r="K108" s="97">
        <v>81.35423999999999</v>
      </c>
      <c r="L108" s="98">
        <v>6.3853657760308091E-4</v>
      </c>
      <c r="M108" s="98">
        <v>8.8856938058012814E-4</v>
      </c>
      <c r="N108" s="98">
        <f>K108/'סכום נכסי הקרן'!$C$42</f>
        <v>1.212811935140226E-4</v>
      </c>
    </row>
    <row r="109" spans="2:14">
      <c r="B109" s="110" t="s">
        <v>1112</v>
      </c>
      <c r="C109" s="87" t="s">
        <v>1113</v>
      </c>
      <c r="D109" s="100" t="s">
        <v>139</v>
      </c>
      <c r="E109" s="100" t="s">
        <v>299</v>
      </c>
      <c r="F109" s="87" t="s">
        <v>1114</v>
      </c>
      <c r="G109" s="100" t="s">
        <v>385</v>
      </c>
      <c r="H109" s="100" t="s">
        <v>150</v>
      </c>
      <c r="I109" s="97">
        <v>370</v>
      </c>
      <c r="J109" s="99">
        <v>793.8</v>
      </c>
      <c r="K109" s="97">
        <v>2.9370599999999998</v>
      </c>
      <c r="L109" s="98">
        <v>3.6706174415042471E-5</v>
      </c>
      <c r="M109" s="98">
        <v>3.2079232562760976E-5</v>
      </c>
      <c r="N109" s="98">
        <f>K109/'סכום נכסי הקרן'!$C$42</f>
        <v>4.3785074044363912E-6</v>
      </c>
    </row>
    <row r="110" spans="2:14">
      <c r="B110" s="110" t="s">
        <v>1115</v>
      </c>
      <c r="C110" s="87" t="s">
        <v>1116</v>
      </c>
      <c r="D110" s="100" t="s">
        <v>139</v>
      </c>
      <c r="E110" s="100" t="s">
        <v>299</v>
      </c>
      <c r="F110" s="87" t="s">
        <v>1117</v>
      </c>
      <c r="G110" s="100" t="s">
        <v>405</v>
      </c>
      <c r="H110" s="100" t="s">
        <v>150</v>
      </c>
      <c r="I110" s="97">
        <v>7867.5</v>
      </c>
      <c r="J110" s="99">
        <v>767.5</v>
      </c>
      <c r="K110" s="97">
        <v>60.38308</v>
      </c>
      <c r="L110" s="98">
        <v>2.987811778681284E-4</v>
      </c>
      <c r="M110" s="98">
        <v>6.595176353822533E-4</v>
      </c>
      <c r="N110" s="98">
        <f>K110/'סכום נכסי הקרן'!$C$42</f>
        <v>9.0017828332643866E-5</v>
      </c>
    </row>
    <row r="111" spans="2:14">
      <c r="B111" s="110" t="s">
        <v>1118</v>
      </c>
      <c r="C111" s="87" t="s">
        <v>1119</v>
      </c>
      <c r="D111" s="100" t="s">
        <v>139</v>
      </c>
      <c r="E111" s="100" t="s">
        <v>299</v>
      </c>
      <c r="F111" s="87" t="s">
        <v>1120</v>
      </c>
      <c r="G111" s="100" t="s">
        <v>405</v>
      </c>
      <c r="H111" s="100" t="s">
        <v>150</v>
      </c>
      <c r="I111" s="97">
        <v>8108</v>
      </c>
      <c r="J111" s="99">
        <v>2196</v>
      </c>
      <c r="K111" s="97">
        <v>178.05168000000006</v>
      </c>
      <c r="L111" s="98">
        <v>5.3413204563680064E-4</v>
      </c>
      <c r="M111" s="98">
        <v>1.9447206563401153E-3</v>
      </c>
      <c r="N111" s="98">
        <f>K111/'סכום נכסי הקרן'!$C$42</f>
        <v>2.6543570756209925E-4</v>
      </c>
    </row>
    <row r="112" spans="2:14">
      <c r="B112" s="110" t="s">
        <v>1121</v>
      </c>
      <c r="C112" s="87" t="s">
        <v>1122</v>
      </c>
      <c r="D112" s="100" t="s">
        <v>139</v>
      </c>
      <c r="E112" s="100" t="s">
        <v>299</v>
      </c>
      <c r="F112" s="87" t="s">
        <v>1123</v>
      </c>
      <c r="G112" s="100" t="s">
        <v>344</v>
      </c>
      <c r="H112" s="100" t="s">
        <v>150</v>
      </c>
      <c r="I112" s="97">
        <v>2325</v>
      </c>
      <c r="J112" s="99">
        <v>5959</v>
      </c>
      <c r="K112" s="97">
        <v>138.54675</v>
      </c>
      <c r="L112" s="98">
        <v>1.2963331057548548E-4</v>
      </c>
      <c r="M112" s="98">
        <v>1.5132388899323488E-3</v>
      </c>
      <c r="N112" s="98">
        <f>K112/'סכום נכסי הקרן'!$C$42</f>
        <v>2.0654258705494531E-4</v>
      </c>
    </row>
    <row r="113" spans="2:14">
      <c r="B113" s="110" t="s">
        <v>1124</v>
      </c>
      <c r="C113" s="87" t="s">
        <v>1125</v>
      </c>
      <c r="D113" s="100" t="s">
        <v>139</v>
      </c>
      <c r="E113" s="100" t="s">
        <v>299</v>
      </c>
      <c r="F113" s="87" t="s">
        <v>1126</v>
      </c>
      <c r="G113" s="100" t="s">
        <v>385</v>
      </c>
      <c r="H113" s="100" t="s">
        <v>150</v>
      </c>
      <c r="I113" s="97">
        <v>2166</v>
      </c>
      <c r="J113" s="99">
        <v>13660</v>
      </c>
      <c r="K113" s="97">
        <v>295.87559999999996</v>
      </c>
      <c r="L113" s="98">
        <v>4.4983396017951821E-4</v>
      </c>
      <c r="M113" s="98">
        <v>3.2316201174121197E-3</v>
      </c>
      <c r="N113" s="98">
        <f>K113/'סכום נכסי הקרן'!$C$42</f>
        <v>4.4108513458766927E-4</v>
      </c>
    </row>
    <row r="114" spans="2:14">
      <c r="B114" s="110" t="s">
        <v>1127</v>
      </c>
      <c r="C114" s="87" t="s">
        <v>1128</v>
      </c>
      <c r="D114" s="100" t="s">
        <v>139</v>
      </c>
      <c r="E114" s="100" t="s">
        <v>299</v>
      </c>
      <c r="F114" s="87" t="s">
        <v>1129</v>
      </c>
      <c r="G114" s="100" t="s">
        <v>935</v>
      </c>
      <c r="H114" s="100" t="s">
        <v>150</v>
      </c>
      <c r="I114" s="97">
        <v>3851</v>
      </c>
      <c r="J114" s="99">
        <v>4360</v>
      </c>
      <c r="K114" s="97">
        <v>167.90360000000001</v>
      </c>
      <c r="L114" s="98">
        <v>2.7595027105252993E-4</v>
      </c>
      <c r="M114" s="98">
        <v>1.8338810349549529E-3</v>
      </c>
      <c r="N114" s="98">
        <f>K114/'סכום נכסי הקרן'!$C$42</f>
        <v>2.5030716288789682E-4</v>
      </c>
    </row>
    <row r="115" spans="2:14">
      <c r="B115" s="110" t="s">
        <v>1130</v>
      </c>
      <c r="C115" s="87" t="s">
        <v>1131</v>
      </c>
      <c r="D115" s="100" t="s">
        <v>139</v>
      </c>
      <c r="E115" s="100" t="s">
        <v>299</v>
      </c>
      <c r="F115" s="87" t="s">
        <v>1132</v>
      </c>
      <c r="G115" s="100" t="s">
        <v>972</v>
      </c>
      <c r="H115" s="100" t="s">
        <v>150</v>
      </c>
      <c r="I115" s="97">
        <v>1050</v>
      </c>
      <c r="J115" s="99">
        <v>14450</v>
      </c>
      <c r="K115" s="97">
        <v>151.72499999999999</v>
      </c>
      <c r="L115" s="98">
        <v>1.5491325079260257E-4</v>
      </c>
      <c r="M115" s="98">
        <v>1.6571747123262407E-3</v>
      </c>
      <c r="N115" s="98">
        <f>K115/'סכום נכסי הקרן'!$C$42</f>
        <v>2.2618844556737401E-4</v>
      </c>
    </row>
    <row r="116" spans="2:14">
      <c r="B116" s="110" t="s">
        <v>1133</v>
      </c>
      <c r="C116" s="87" t="s">
        <v>1134</v>
      </c>
      <c r="D116" s="100" t="s">
        <v>139</v>
      </c>
      <c r="E116" s="100" t="s">
        <v>299</v>
      </c>
      <c r="F116" s="87" t="s">
        <v>1135</v>
      </c>
      <c r="G116" s="100" t="s">
        <v>401</v>
      </c>
      <c r="H116" s="100" t="s">
        <v>150</v>
      </c>
      <c r="I116" s="97">
        <v>4704</v>
      </c>
      <c r="J116" s="99">
        <v>1709</v>
      </c>
      <c r="K116" s="97">
        <v>80.391360000000006</v>
      </c>
      <c r="L116" s="98">
        <v>3.2945774574840873E-4</v>
      </c>
      <c r="M116" s="98">
        <v>8.780525877839201E-4</v>
      </c>
      <c r="N116" s="98">
        <f>K116/'סכום נכסי הקרן'!$C$42</f>
        <v>1.1984575221912784E-4</v>
      </c>
    </row>
    <row r="117" spans="2:14">
      <c r="B117" s="110" t="s">
        <v>1136</v>
      </c>
      <c r="C117" s="87" t="s">
        <v>1137</v>
      </c>
      <c r="D117" s="100" t="s">
        <v>139</v>
      </c>
      <c r="E117" s="100" t="s">
        <v>299</v>
      </c>
      <c r="F117" s="87" t="s">
        <v>1138</v>
      </c>
      <c r="G117" s="100" t="s">
        <v>935</v>
      </c>
      <c r="H117" s="100" t="s">
        <v>150</v>
      </c>
      <c r="I117" s="97">
        <v>4422</v>
      </c>
      <c r="J117" s="99">
        <v>1353</v>
      </c>
      <c r="K117" s="97">
        <v>59.829660000000004</v>
      </c>
      <c r="L117" s="98">
        <v>3.5979008177047312E-4</v>
      </c>
      <c r="M117" s="98">
        <v>6.5347305716972686E-4</v>
      </c>
      <c r="N117" s="98">
        <f>K117/'סכום נכסי הקרן'!$C$42</f>
        <v>8.9192801411926156E-5</v>
      </c>
    </row>
    <row r="118" spans="2:14">
      <c r="B118" s="110" t="s">
        <v>1139</v>
      </c>
      <c r="C118" s="87" t="s">
        <v>1140</v>
      </c>
      <c r="D118" s="100" t="s">
        <v>139</v>
      </c>
      <c r="E118" s="100" t="s">
        <v>299</v>
      </c>
      <c r="F118" s="87" t="s">
        <v>1141</v>
      </c>
      <c r="G118" s="100" t="s">
        <v>172</v>
      </c>
      <c r="H118" s="100" t="s">
        <v>150</v>
      </c>
      <c r="I118" s="97">
        <v>2989.9</v>
      </c>
      <c r="J118" s="99">
        <v>292.5</v>
      </c>
      <c r="K118" s="97">
        <v>8.7454599999999996</v>
      </c>
      <c r="L118" s="98">
        <v>2.1960181407447925E-5</v>
      </c>
      <c r="M118" s="98">
        <v>9.5519889007484901E-5</v>
      </c>
      <c r="N118" s="98">
        <f>K118/'סכום נכסי הקרן'!$C$42</f>
        <v>1.3037548216652805E-5</v>
      </c>
    </row>
    <row r="119" spans="2:14">
      <c r="B119" s="110" t="s">
        <v>1142</v>
      </c>
      <c r="C119" s="87" t="s">
        <v>1143</v>
      </c>
      <c r="D119" s="100" t="s">
        <v>139</v>
      </c>
      <c r="E119" s="100" t="s">
        <v>299</v>
      </c>
      <c r="F119" s="87" t="s">
        <v>1144</v>
      </c>
      <c r="G119" s="100" t="s">
        <v>385</v>
      </c>
      <c r="H119" s="100" t="s">
        <v>150</v>
      </c>
      <c r="I119" s="97">
        <v>5959</v>
      </c>
      <c r="J119" s="99">
        <v>685</v>
      </c>
      <c r="K119" s="97">
        <v>40.81915</v>
      </c>
      <c r="L119" s="98">
        <v>5.1706442766807502E-4</v>
      </c>
      <c r="M119" s="98">
        <v>4.458359740230791E-4</v>
      </c>
      <c r="N119" s="98">
        <f>K119/'סכום נכסי הקרן'!$C$42</f>
        <v>6.0852332100059156E-5</v>
      </c>
    </row>
    <row r="120" spans="2:14">
      <c r="B120" s="110" t="s">
        <v>1145</v>
      </c>
      <c r="C120" s="87" t="s">
        <v>1146</v>
      </c>
      <c r="D120" s="100" t="s">
        <v>139</v>
      </c>
      <c r="E120" s="100" t="s">
        <v>299</v>
      </c>
      <c r="F120" s="87" t="s">
        <v>1147</v>
      </c>
      <c r="G120" s="100" t="s">
        <v>145</v>
      </c>
      <c r="H120" s="100" t="s">
        <v>150</v>
      </c>
      <c r="I120" s="97">
        <v>3002</v>
      </c>
      <c r="J120" s="99">
        <v>1206</v>
      </c>
      <c r="K120" s="97">
        <v>36.204120000000003</v>
      </c>
      <c r="L120" s="98">
        <v>2.0854729924995222E-4</v>
      </c>
      <c r="M120" s="98">
        <v>3.9542957420349127E-4</v>
      </c>
      <c r="N120" s="98">
        <f>K120/'סכום נכסי הקרן'!$C$42</f>
        <v>5.3972342237170391E-5</v>
      </c>
    </row>
    <row r="121" spans="2:14">
      <c r="B121" s="110" t="s">
        <v>1148</v>
      </c>
      <c r="C121" s="87" t="s">
        <v>1149</v>
      </c>
      <c r="D121" s="100" t="s">
        <v>139</v>
      </c>
      <c r="E121" s="100" t="s">
        <v>299</v>
      </c>
      <c r="F121" s="87" t="s">
        <v>1150</v>
      </c>
      <c r="G121" s="100" t="s">
        <v>928</v>
      </c>
      <c r="H121" s="100" t="s">
        <v>150</v>
      </c>
      <c r="I121" s="97">
        <v>15665.9</v>
      </c>
      <c r="J121" s="99">
        <v>100.7</v>
      </c>
      <c r="K121" s="97">
        <v>15.775559999999999</v>
      </c>
      <c r="L121" s="98">
        <v>4.0746706234868465E-4</v>
      </c>
      <c r="M121" s="98">
        <v>1.7230422873478564E-4</v>
      </c>
      <c r="N121" s="98">
        <f>K121/'סכום נכסי הקרן'!$C$42</f>
        <v>2.3517873747601532E-5</v>
      </c>
    </row>
    <row r="122" spans="2:14">
      <c r="B122" s="110" t="s">
        <v>1151</v>
      </c>
      <c r="C122" s="87" t="s">
        <v>1152</v>
      </c>
      <c r="D122" s="100" t="s">
        <v>139</v>
      </c>
      <c r="E122" s="100" t="s">
        <v>299</v>
      </c>
      <c r="F122" s="87" t="s">
        <v>1153</v>
      </c>
      <c r="G122" s="100" t="s">
        <v>994</v>
      </c>
      <c r="H122" s="100" t="s">
        <v>150</v>
      </c>
      <c r="I122" s="97">
        <v>5243.19</v>
      </c>
      <c r="J122" s="99">
        <v>118.4</v>
      </c>
      <c r="K122" s="97">
        <v>6.2079299999999984</v>
      </c>
      <c r="L122" s="98">
        <v>2.8932004087525216E-4</v>
      </c>
      <c r="M122" s="98">
        <v>6.7804413326026945E-5</v>
      </c>
      <c r="N122" s="98">
        <f>K122/'סכום נכסי הקרן'!$C$42</f>
        <v>9.2546517508061816E-6</v>
      </c>
    </row>
    <row r="123" spans="2:14">
      <c r="B123" s="110" t="s">
        <v>1154</v>
      </c>
      <c r="C123" s="87" t="s">
        <v>1155</v>
      </c>
      <c r="D123" s="100" t="s">
        <v>139</v>
      </c>
      <c r="E123" s="100" t="s">
        <v>299</v>
      </c>
      <c r="F123" s="87" t="s">
        <v>1156</v>
      </c>
      <c r="G123" s="100" t="s">
        <v>145</v>
      </c>
      <c r="H123" s="100" t="s">
        <v>150</v>
      </c>
      <c r="I123" s="97">
        <v>12694</v>
      </c>
      <c r="J123" s="99">
        <v>544.20000000000005</v>
      </c>
      <c r="K123" s="97">
        <v>69.080749999999995</v>
      </c>
      <c r="L123" s="98">
        <v>3.7968666189231777E-4</v>
      </c>
      <c r="M123" s="98">
        <v>7.5451555121786756E-4</v>
      </c>
      <c r="N123" s="98">
        <f>K123/'סכום נכסי הקרן'!$C$42</f>
        <v>1.0298413222032211E-4</v>
      </c>
    </row>
    <row r="124" spans="2:14">
      <c r="B124" s="110" t="s">
        <v>1157</v>
      </c>
      <c r="C124" s="87" t="s">
        <v>1158</v>
      </c>
      <c r="D124" s="100" t="s">
        <v>139</v>
      </c>
      <c r="E124" s="100" t="s">
        <v>299</v>
      </c>
      <c r="F124" s="87" t="s">
        <v>1159</v>
      </c>
      <c r="G124" s="100" t="s">
        <v>145</v>
      </c>
      <c r="H124" s="100" t="s">
        <v>150</v>
      </c>
      <c r="I124" s="97">
        <v>19455</v>
      </c>
      <c r="J124" s="99">
        <v>293.60000000000002</v>
      </c>
      <c r="K124" s="97">
        <v>57.119879999999995</v>
      </c>
      <c r="L124" s="98">
        <v>1.3000621924894336E-4</v>
      </c>
      <c r="M124" s="98">
        <v>6.238762280910159E-4</v>
      </c>
      <c r="N124" s="98">
        <f>K124/'סכום נכסי הקרן'!$C$42</f>
        <v>8.5153118261294681E-5</v>
      </c>
    </row>
    <row r="125" spans="2:14">
      <c r="B125" s="110" t="s">
        <v>1160</v>
      </c>
      <c r="C125" s="87" t="s">
        <v>1161</v>
      </c>
      <c r="D125" s="100" t="s">
        <v>139</v>
      </c>
      <c r="E125" s="100" t="s">
        <v>299</v>
      </c>
      <c r="F125" s="87" t="s">
        <v>1162</v>
      </c>
      <c r="G125" s="100" t="s">
        <v>145</v>
      </c>
      <c r="H125" s="100" t="s">
        <v>150</v>
      </c>
      <c r="I125" s="97">
        <v>1922</v>
      </c>
      <c r="J125" s="99">
        <v>1025</v>
      </c>
      <c r="K125" s="97">
        <v>19.700500000000002</v>
      </c>
      <c r="L125" s="98">
        <v>2.2327498870556152E-4</v>
      </c>
      <c r="M125" s="98">
        <v>2.1517330973921971E-4</v>
      </c>
      <c r="N125" s="98">
        <f>K125/'סכום נכסי הקרן'!$C$42</f>
        <v>2.9369091922228058E-5</v>
      </c>
    </row>
    <row r="126" spans="2:14">
      <c r="B126" s="110" t="s">
        <v>1163</v>
      </c>
      <c r="C126" s="87" t="s">
        <v>1164</v>
      </c>
      <c r="D126" s="100" t="s">
        <v>139</v>
      </c>
      <c r="E126" s="100" t="s">
        <v>299</v>
      </c>
      <c r="F126" s="87" t="s">
        <v>1165</v>
      </c>
      <c r="G126" s="100" t="s">
        <v>145</v>
      </c>
      <c r="H126" s="100" t="s">
        <v>150</v>
      </c>
      <c r="I126" s="97">
        <v>3830</v>
      </c>
      <c r="J126" s="99">
        <v>6369</v>
      </c>
      <c r="K126" s="97">
        <v>243.93270000000001</v>
      </c>
      <c r="L126" s="98">
        <v>3.5157380222569168E-4</v>
      </c>
      <c r="M126" s="98">
        <v>2.6642880339394514E-3</v>
      </c>
      <c r="N126" s="98">
        <f>K126/'סכום נכסי הקרן'!$C$42</f>
        <v>3.6364974945495189E-4</v>
      </c>
    </row>
    <row r="127" spans="2:14">
      <c r="B127" s="110" t="s">
        <v>1166</v>
      </c>
      <c r="C127" s="87" t="s">
        <v>1167</v>
      </c>
      <c r="D127" s="100" t="s">
        <v>139</v>
      </c>
      <c r="E127" s="100" t="s">
        <v>299</v>
      </c>
      <c r="F127" s="87" t="s">
        <v>1168</v>
      </c>
      <c r="G127" s="100" t="s">
        <v>1169</v>
      </c>
      <c r="H127" s="100" t="s">
        <v>150</v>
      </c>
      <c r="I127" s="97">
        <v>7124</v>
      </c>
      <c r="J127" s="99">
        <v>895</v>
      </c>
      <c r="K127" s="97">
        <v>63.759800000000006</v>
      </c>
      <c r="L127" s="98">
        <v>9.305464381859057E-5</v>
      </c>
      <c r="M127" s="98">
        <v>6.9639893374841765E-4</v>
      </c>
      <c r="N127" s="98">
        <f>K127/'סכום נכסי הקרן'!$C$42</f>
        <v>9.5051771637414103E-5</v>
      </c>
    </row>
    <row r="128" spans="2:14">
      <c r="B128" s="110" t="s">
        <v>1170</v>
      </c>
      <c r="C128" s="87" t="s">
        <v>1171</v>
      </c>
      <c r="D128" s="100" t="s">
        <v>139</v>
      </c>
      <c r="E128" s="100" t="s">
        <v>299</v>
      </c>
      <c r="F128" s="87" t="s">
        <v>1172</v>
      </c>
      <c r="G128" s="100" t="s">
        <v>800</v>
      </c>
      <c r="H128" s="100" t="s">
        <v>150</v>
      </c>
      <c r="I128" s="97">
        <v>2142.0700000000002</v>
      </c>
      <c r="J128" s="99">
        <v>5589</v>
      </c>
      <c r="K128" s="97">
        <v>119.72028999999999</v>
      </c>
      <c r="L128" s="98">
        <v>2.2474889171570343E-4</v>
      </c>
      <c r="M128" s="98">
        <v>1.3076120424476132E-3</v>
      </c>
      <c r="N128" s="98">
        <f>K128/'סכום נכסי הקרן'!$C$42</f>
        <v>1.7847649562020254E-4</v>
      </c>
    </row>
    <row r="129" spans="2:14">
      <c r="B129" s="110" t="s">
        <v>1173</v>
      </c>
      <c r="C129" s="87" t="s">
        <v>1174</v>
      </c>
      <c r="D129" s="100" t="s">
        <v>139</v>
      </c>
      <c r="E129" s="100" t="s">
        <v>299</v>
      </c>
      <c r="F129" s="87" t="s">
        <v>1175</v>
      </c>
      <c r="G129" s="100" t="s">
        <v>405</v>
      </c>
      <c r="H129" s="100" t="s">
        <v>150</v>
      </c>
      <c r="I129" s="97">
        <v>10209</v>
      </c>
      <c r="J129" s="99">
        <v>1124</v>
      </c>
      <c r="K129" s="97">
        <v>114.74916</v>
      </c>
      <c r="L129" s="98">
        <v>6.077930753025793E-4</v>
      </c>
      <c r="M129" s="98">
        <v>1.2533162380140241E-3</v>
      </c>
      <c r="N129" s="98">
        <f>K129/'סכום נכסי הקרן'!$C$42</f>
        <v>1.7106563935120707E-4</v>
      </c>
    </row>
    <row r="130" spans="2:14">
      <c r="B130" s="110" t="s">
        <v>1176</v>
      </c>
      <c r="C130" s="87" t="s">
        <v>1177</v>
      </c>
      <c r="D130" s="100" t="s">
        <v>139</v>
      </c>
      <c r="E130" s="100" t="s">
        <v>299</v>
      </c>
      <c r="F130" s="87" t="s">
        <v>856</v>
      </c>
      <c r="G130" s="100" t="s">
        <v>405</v>
      </c>
      <c r="H130" s="100" t="s">
        <v>150</v>
      </c>
      <c r="I130" s="97">
        <v>148.54999999999998</v>
      </c>
      <c r="J130" s="99">
        <v>453.6</v>
      </c>
      <c r="K130" s="97">
        <v>0.67382000000000009</v>
      </c>
      <c r="L130" s="98">
        <v>2.630155516465694E-5</v>
      </c>
      <c r="M130" s="98">
        <v>7.3596142010853038E-6</v>
      </c>
      <c r="N130" s="98">
        <f>K130/'סכום נכסי הקרן'!$C$42</f>
        <v>1.0045167137400428E-6</v>
      </c>
    </row>
    <row r="131" spans="2:14">
      <c r="B131" s="110" t="s">
        <v>1178</v>
      </c>
      <c r="C131" s="87" t="s">
        <v>1179</v>
      </c>
      <c r="D131" s="100" t="s">
        <v>139</v>
      </c>
      <c r="E131" s="100" t="s">
        <v>299</v>
      </c>
      <c r="F131" s="87" t="s">
        <v>670</v>
      </c>
      <c r="G131" s="100" t="s">
        <v>344</v>
      </c>
      <c r="H131" s="100" t="s">
        <v>150</v>
      </c>
      <c r="I131" s="97">
        <v>66.7</v>
      </c>
      <c r="J131" s="99">
        <v>1011</v>
      </c>
      <c r="K131" s="97">
        <v>0.67425999999999997</v>
      </c>
      <c r="L131" s="98">
        <v>9.7292681621149886E-6</v>
      </c>
      <c r="M131" s="98">
        <v>7.3644199804454845E-6</v>
      </c>
      <c r="N131" s="98">
        <f>K131/'סכום נכסי הקרן'!$C$42</f>
        <v>1.0051726565052404E-6</v>
      </c>
    </row>
    <row r="132" spans="2:14">
      <c r="B132" s="110" t="s">
        <v>1180</v>
      </c>
      <c r="C132" s="87" t="s">
        <v>1181</v>
      </c>
      <c r="D132" s="100" t="s">
        <v>139</v>
      </c>
      <c r="E132" s="100" t="s">
        <v>299</v>
      </c>
      <c r="F132" s="87" t="s">
        <v>1182</v>
      </c>
      <c r="G132" s="100" t="s">
        <v>405</v>
      </c>
      <c r="H132" s="100" t="s">
        <v>150</v>
      </c>
      <c r="I132" s="97">
        <v>4603</v>
      </c>
      <c r="J132" s="99">
        <v>609.9</v>
      </c>
      <c r="K132" s="97">
        <v>28.073689999999999</v>
      </c>
      <c r="L132" s="98">
        <v>3.5069479549266905E-4</v>
      </c>
      <c r="M132" s="98">
        <v>3.0662718174121644E-4</v>
      </c>
      <c r="N132" s="98">
        <f>K132/'סכום נכסי הקרן'!$C$42</f>
        <v>4.1851667836153122E-5</v>
      </c>
    </row>
    <row r="133" spans="2:14">
      <c r="B133" s="110" t="s">
        <v>1183</v>
      </c>
      <c r="C133" s="87" t="s">
        <v>1184</v>
      </c>
      <c r="D133" s="100" t="s">
        <v>139</v>
      </c>
      <c r="E133" s="100" t="s">
        <v>299</v>
      </c>
      <c r="F133" s="87" t="s">
        <v>1185</v>
      </c>
      <c r="G133" s="100" t="s">
        <v>405</v>
      </c>
      <c r="H133" s="100" t="s">
        <v>150</v>
      </c>
      <c r="I133" s="97">
        <v>6703</v>
      </c>
      <c r="J133" s="99">
        <v>3103</v>
      </c>
      <c r="K133" s="97">
        <v>207.99409</v>
      </c>
      <c r="L133" s="98">
        <v>2.6055872139563386E-4</v>
      </c>
      <c r="M133" s="98">
        <v>2.2717584199130549E-3</v>
      </c>
      <c r="N133" s="98">
        <f>K133/'סכום נכסי הקרן'!$C$42</f>
        <v>3.1007322395320804E-4</v>
      </c>
    </row>
    <row r="134" spans="2:14">
      <c r="B134" s="110" t="s">
        <v>1186</v>
      </c>
      <c r="C134" s="87" t="s">
        <v>1187</v>
      </c>
      <c r="D134" s="100" t="s">
        <v>139</v>
      </c>
      <c r="E134" s="100" t="s">
        <v>299</v>
      </c>
      <c r="F134" s="87" t="s">
        <v>1188</v>
      </c>
      <c r="G134" s="100" t="s">
        <v>174</v>
      </c>
      <c r="H134" s="100" t="s">
        <v>150</v>
      </c>
      <c r="I134" s="97">
        <v>2324</v>
      </c>
      <c r="J134" s="99">
        <v>454.5</v>
      </c>
      <c r="K134" s="97">
        <v>10.562580000000001</v>
      </c>
      <c r="L134" s="98">
        <v>3.0138931265456821E-5</v>
      </c>
      <c r="M134" s="98">
        <v>1.1536688398696923E-4</v>
      </c>
      <c r="N134" s="98">
        <f>K134/'סכום נכסי הקרן'!$C$42</f>
        <v>1.5746472574599002E-5</v>
      </c>
    </row>
    <row r="135" spans="2:14">
      <c r="B135" s="110" t="s">
        <v>1189</v>
      </c>
      <c r="C135" s="87" t="s">
        <v>1190</v>
      </c>
      <c r="D135" s="100" t="s">
        <v>139</v>
      </c>
      <c r="E135" s="100" t="s">
        <v>299</v>
      </c>
      <c r="F135" s="87" t="s">
        <v>1191</v>
      </c>
      <c r="G135" s="100" t="s">
        <v>364</v>
      </c>
      <c r="H135" s="100" t="s">
        <v>150</v>
      </c>
      <c r="I135" s="97">
        <v>1720</v>
      </c>
      <c r="J135" s="99">
        <v>1200</v>
      </c>
      <c r="K135" s="97">
        <v>20.64</v>
      </c>
      <c r="L135" s="98">
        <v>1.944595094035305E-4</v>
      </c>
      <c r="M135" s="98">
        <v>2.2543474089578919E-4</v>
      </c>
      <c r="N135" s="98">
        <f>K135/'סכום נכסי הקרן'!$C$42</f>
        <v>3.0769678803826662E-5</v>
      </c>
    </row>
    <row r="136" spans="2:14">
      <c r="B136" s="110" t="s">
        <v>1192</v>
      </c>
      <c r="C136" s="87" t="s">
        <v>1193</v>
      </c>
      <c r="D136" s="100" t="s">
        <v>139</v>
      </c>
      <c r="E136" s="100" t="s">
        <v>299</v>
      </c>
      <c r="F136" s="87" t="s">
        <v>1194</v>
      </c>
      <c r="G136" s="100" t="s">
        <v>935</v>
      </c>
      <c r="H136" s="100" t="s">
        <v>150</v>
      </c>
      <c r="I136" s="97">
        <v>549</v>
      </c>
      <c r="J136" s="99">
        <v>29700</v>
      </c>
      <c r="K136" s="97">
        <v>163.053</v>
      </c>
      <c r="L136" s="98">
        <v>2.2658806660946247E-4</v>
      </c>
      <c r="M136" s="98">
        <v>1.7809016863992787E-3</v>
      </c>
      <c r="N136" s="98">
        <f>K136/'סכום נכסי הקרן'!$C$42</f>
        <v>2.4307599021319514E-4</v>
      </c>
    </row>
    <row r="137" spans="2:14">
      <c r="B137" s="110" t="s">
        <v>1195</v>
      </c>
      <c r="C137" s="87" t="s">
        <v>1196</v>
      </c>
      <c r="D137" s="100" t="s">
        <v>139</v>
      </c>
      <c r="E137" s="100" t="s">
        <v>299</v>
      </c>
      <c r="F137" s="87" t="s">
        <v>1197</v>
      </c>
      <c r="G137" s="100" t="s">
        <v>928</v>
      </c>
      <c r="H137" s="100" t="s">
        <v>150</v>
      </c>
      <c r="I137" s="97">
        <v>4363</v>
      </c>
      <c r="J137" s="99">
        <v>1927</v>
      </c>
      <c r="K137" s="97">
        <v>84.075009999999992</v>
      </c>
      <c r="L137" s="98">
        <v>1.1980095632630463E-4</v>
      </c>
      <c r="M137" s="98">
        <v>9.1828624492058537E-4</v>
      </c>
      <c r="N137" s="98">
        <f>K137/'סכום נכסי הקרן'!$C$42</f>
        <v>1.2533726032599388E-4</v>
      </c>
    </row>
    <row r="138" spans="2:14">
      <c r="B138" s="110" t="s">
        <v>1198</v>
      </c>
      <c r="C138" s="87" t="s">
        <v>1199</v>
      </c>
      <c r="D138" s="100" t="s">
        <v>139</v>
      </c>
      <c r="E138" s="100" t="s">
        <v>299</v>
      </c>
      <c r="F138" s="87" t="s">
        <v>1200</v>
      </c>
      <c r="G138" s="100" t="s">
        <v>171</v>
      </c>
      <c r="H138" s="100" t="s">
        <v>150</v>
      </c>
      <c r="I138" s="97">
        <v>1460</v>
      </c>
      <c r="J138" s="99">
        <v>11370</v>
      </c>
      <c r="K138" s="97">
        <v>166.00200000000001</v>
      </c>
      <c r="L138" s="98">
        <v>2.883070746804185E-4</v>
      </c>
      <c r="M138" s="98">
        <v>1.8131113303383138E-3</v>
      </c>
      <c r="N138" s="98">
        <f>K138/'סכום נכסי הקרן'!$C$42</f>
        <v>2.4747229751903262E-4</v>
      </c>
    </row>
    <row r="139" spans="2:14">
      <c r="B139" s="110" t="s">
        <v>1201</v>
      </c>
      <c r="C139" s="87" t="s">
        <v>1202</v>
      </c>
      <c r="D139" s="100" t="s">
        <v>139</v>
      </c>
      <c r="E139" s="100" t="s">
        <v>299</v>
      </c>
      <c r="F139" s="87" t="s">
        <v>673</v>
      </c>
      <c r="G139" s="100" t="s">
        <v>463</v>
      </c>
      <c r="H139" s="100" t="s">
        <v>150</v>
      </c>
      <c r="I139" s="97">
        <v>0.8899999999999999</v>
      </c>
      <c r="J139" s="99">
        <v>56.3</v>
      </c>
      <c r="K139" s="97">
        <v>5.0000000000000001E-4</v>
      </c>
      <c r="L139" s="98">
        <v>7.2344633315779864E-9</v>
      </c>
      <c r="M139" s="98">
        <v>5.4611129092972186E-9</v>
      </c>
      <c r="N139" s="98">
        <f>K139/'סכום נכסי הקרן'!$C$42</f>
        <v>7.4538950590665356E-10</v>
      </c>
    </row>
    <row r="140" spans="2:14">
      <c r="B140" s="110" t="s">
        <v>1203</v>
      </c>
      <c r="C140" s="87" t="s">
        <v>1204</v>
      </c>
      <c r="D140" s="100" t="s">
        <v>139</v>
      </c>
      <c r="E140" s="100" t="s">
        <v>299</v>
      </c>
      <c r="F140" s="87" t="s">
        <v>1205</v>
      </c>
      <c r="G140" s="100" t="s">
        <v>405</v>
      </c>
      <c r="H140" s="100" t="s">
        <v>150</v>
      </c>
      <c r="I140" s="97">
        <v>30656</v>
      </c>
      <c r="J140" s="99">
        <v>832</v>
      </c>
      <c r="K140" s="97">
        <v>255.05792000000002</v>
      </c>
      <c r="L140" s="98">
        <v>3.9385214480089218E-4</v>
      </c>
      <c r="M140" s="98">
        <v>2.7858001990609944E-3</v>
      </c>
      <c r="N140" s="98">
        <f>K140/'סכום נכסי הקרן'!$C$42</f>
        <v>3.8023499393275757E-4</v>
      </c>
    </row>
    <row r="141" spans="2:14">
      <c r="B141" s="110" t="s">
        <v>1206</v>
      </c>
      <c r="C141" s="87" t="s">
        <v>1207</v>
      </c>
      <c r="D141" s="100" t="s">
        <v>139</v>
      </c>
      <c r="E141" s="100" t="s">
        <v>299</v>
      </c>
      <c r="F141" s="87" t="s">
        <v>1208</v>
      </c>
      <c r="G141" s="100" t="s">
        <v>928</v>
      </c>
      <c r="H141" s="100" t="s">
        <v>150</v>
      </c>
      <c r="I141" s="97">
        <v>15331</v>
      </c>
      <c r="J141" s="99">
        <v>552.1</v>
      </c>
      <c r="K141" s="97">
        <v>84.642449999999997</v>
      </c>
      <c r="L141" s="98">
        <v>1.2026738504627451E-4</v>
      </c>
      <c r="M141" s="98">
        <v>9.2448395273908861E-4</v>
      </c>
      <c r="N141" s="98">
        <f>K141/'סכום נכסי הקרן'!$C$42</f>
        <v>1.2618318796845724E-4</v>
      </c>
    </row>
    <row r="142" spans="2:14">
      <c r="B142" s="110" t="s">
        <v>1209</v>
      </c>
      <c r="C142" s="87" t="s">
        <v>1210</v>
      </c>
      <c r="D142" s="100" t="s">
        <v>139</v>
      </c>
      <c r="E142" s="100" t="s">
        <v>299</v>
      </c>
      <c r="F142" s="87" t="s">
        <v>1211</v>
      </c>
      <c r="G142" s="100" t="s">
        <v>935</v>
      </c>
      <c r="H142" s="100" t="s">
        <v>150</v>
      </c>
      <c r="I142" s="97">
        <v>47086</v>
      </c>
      <c r="J142" s="99">
        <v>43.2</v>
      </c>
      <c r="K142" s="97">
        <v>20.341150000000003</v>
      </c>
      <c r="L142" s="98">
        <v>1.8015945952560064E-4</v>
      </c>
      <c r="M142" s="98">
        <v>2.2217063370990226E-4</v>
      </c>
      <c r="N142" s="98">
        <f>K142/'סכום נכסי הקרן'!$C$42</f>
        <v>3.0324159496146254E-5</v>
      </c>
    </row>
    <row r="143" spans="2:14">
      <c r="B143" s="111"/>
      <c r="C143" s="87"/>
      <c r="D143" s="87"/>
      <c r="E143" s="87"/>
      <c r="F143" s="87"/>
      <c r="G143" s="87"/>
      <c r="H143" s="87"/>
      <c r="I143" s="97"/>
      <c r="J143" s="99"/>
      <c r="K143" s="87"/>
      <c r="L143" s="87"/>
      <c r="M143" s="98"/>
      <c r="N143" s="87"/>
    </row>
    <row r="144" spans="2:14">
      <c r="B144" s="108" t="s">
        <v>215</v>
      </c>
      <c r="C144" s="85"/>
      <c r="D144" s="85"/>
      <c r="E144" s="85"/>
      <c r="F144" s="85"/>
      <c r="G144" s="85"/>
      <c r="H144" s="85"/>
      <c r="I144" s="94"/>
      <c r="J144" s="96"/>
      <c r="K144" s="94">
        <v>15769.232460000001</v>
      </c>
      <c r="L144" s="85"/>
      <c r="M144" s="95">
        <v>0.17223511791402948</v>
      </c>
      <c r="N144" s="95">
        <f>K144/'סכום נכסי הקרן'!$C$42</f>
        <v>2.3508440783773128E-2</v>
      </c>
    </row>
    <row r="145" spans="2:14">
      <c r="B145" s="109" t="s">
        <v>77</v>
      </c>
      <c r="C145" s="85"/>
      <c r="D145" s="85"/>
      <c r="E145" s="85"/>
      <c r="F145" s="85"/>
      <c r="G145" s="85"/>
      <c r="H145" s="85"/>
      <c r="I145" s="94"/>
      <c r="J145" s="96"/>
      <c r="K145" s="94">
        <v>5358.591199999998</v>
      </c>
      <c r="L145" s="85"/>
      <c r="M145" s="95">
        <v>5.8527743155932919E-2</v>
      </c>
      <c r="N145" s="95">
        <f>K145/'סכום נכסי הקרן'!$C$42</f>
        <v>7.9884752938474812E-3</v>
      </c>
    </row>
    <row r="146" spans="2:14">
      <c r="B146" s="110" t="s">
        <v>1212</v>
      </c>
      <c r="C146" s="87" t="s">
        <v>1213</v>
      </c>
      <c r="D146" s="100" t="s">
        <v>1214</v>
      </c>
      <c r="E146" s="100" t="s">
        <v>1215</v>
      </c>
      <c r="F146" s="87"/>
      <c r="G146" s="100" t="s">
        <v>1216</v>
      </c>
      <c r="H146" s="100" t="s">
        <v>149</v>
      </c>
      <c r="I146" s="97">
        <v>2322</v>
      </c>
      <c r="J146" s="99">
        <v>5785</v>
      </c>
      <c r="K146" s="97">
        <v>506.50511</v>
      </c>
      <c r="L146" s="98">
        <v>1.5443758132789783E-5</v>
      </c>
      <c r="M146" s="98">
        <v>5.5321631896920152E-3</v>
      </c>
      <c r="N146" s="98">
        <f>K146/'סכום נכסי הקרן'!$C$42</f>
        <v>7.5508718736419045E-4</v>
      </c>
    </row>
    <row r="147" spans="2:14">
      <c r="B147" s="110" t="s">
        <v>1217</v>
      </c>
      <c r="C147" s="87" t="s">
        <v>1218</v>
      </c>
      <c r="D147" s="100" t="s">
        <v>1219</v>
      </c>
      <c r="E147" s="100" t="s">
        <v>1215</v>
      </c>
      <c r="F147" s="87" t="s">
        <v>1220</v>
      </c>
      <c r="G147" s="100" t="s">
        <v>1221</v>
      </c>
      <c r="H147" s="100" t="s">
        <v>149</v>
      </c>
      <c r="I147" s="97">
        <v>1672</v>
      </c>
      <c r="J147" s="99">
        <v>3771</v>
      </c>
      <c r="K147" s="97">
        <v>236.9461</v>
      </c>
      <c r="L147" s="98">
        <v>4.7513153854668003E-5</v>
      </c>
      <c r="M147" s="98">
        <v>2.5879788110352592E-3</v>
      </c>
      <c r="N147" s="98">
        <f>K147/'סכום נכסי הקרן'!$C$42</f>
        <v>3.5323427281101706E-4</v>
      </c>
    </row>
    <row r="148" spans="2:14">
      <c r="B148" s="110" t="s">
        <v>1222</v>
      </c>
      <c r="C148" s="87" t="s">
        <v>1223</v>
      </c>
      <c r="D148" s="100" t="s">
        <v>1219</v>
      </c>
      <c r="E148" s="100" t="s">
        <v>1215</v>
      </c>
      <c r="F148" s="87" t="s">
        <v>1224</v>
      </c>
      <c r="G148" s="100" t="s">
        <v>1216</v>
      </c>
      <c r="H148" s="100" t="s">
        <v>149</v>
      </c>
      <c r="I148" s="97">
        <v>3407</v>
      </c>
      <c r="J148" s="99">
        <v>7761</v>
      </c>
      <c r="K148" s="97">
        <v>993.68011000000001</v>
      </c>
      <c r="L148" s="98">
        <v>1.9479533062728105E-5</v>
      </c>
      <c r="M148" s="98">
        <v>1.085319855286576E-2</v>
      </c>
      <c r="N148" s="98">
        <f>K148/'סכום נכסי הקרן'!$C$42</f>
        <v>1.4813574524443383E-3</v>
      </c>
    </row>
    <row r="149" spans="2:14">
      <c r="B149" s="110" t="s">
        <v>1225</v>
      </c>
      <c r="C149" s="87" t="s">
        <v>1226</v>
      </c>
      <c r="D149" s="100" t="s">
        <v>1219</v>
      </c>
      <c r="E149" s="100" t="s">
        <v>1215</v>
      </c>
      <c r="F149" s="87" t="s">
        <v>1227</v>
      </c>
      <c r="G149" s="100" t="s">
        <v>928</v>
      </c>
      <c r="H149" s="100" t="s">
        <v>149</v>
      </c>
      <c r="I149" s="97">
        <v>1722</v>
      </c>
      <c r="J149" s="99">
        <v>588</v>
      </c>
      <c r="K149" s="97">
        <v>38.051099999999998</v>
      </c>
      <c r="L149" s="98">
        <v>1.5041677763761978E-4</v>
      </c>
      <c r="M149" s="98">
        <v>4.1560270684591876E-4</v>
      </c>
      <c r="N149" s="98">
        <f>K149/'סכום נכסי הקרן'!$C$42</f>
        <v>5.6725781256409327E-5</v>
      </c>
    </row>
    <row r="150" spans="2:14">
      <c r="B150" s="110" t="s">
        <v>1228</v>
      </c>
      <c r="C150" s="87" t="s">
        <v>1229</v>
      </c>
      <c r="D150" s="100" t="s">
        <v>1214</v>
      </c>
      <c r="E150" s="100" t="s">
        <v>1215</v>
      </c>
      <c r="F150" s="87" t="s">
        <v>896</v>
      </c>
      <c r="G150" s="100" t="s">
        <v>405</v>
      </c>
      <c r="H150" s="100" t="s">
        <v>149</v>
      </c>
      <c r="I150" s="97">
        <v>8902</v>
      </c>
      <c r="J150" s="99">
        <v>390</v>
      </c>
      <c r="K150" s="97">
        <v>130.46949000000001</v>
      </c>
      <c r="L150" s="98">
        <v>6.9743578754262273E-6</v>
      </c>
      <c r="M150" s="98">
        <v>1.4250172322168488E-3</v>
      </c>
      <c r="N150" s="98">
        <f>K150/'סכום נכסי הקרן'!$C$42</f>
        <v>1.9450117737398616E-4</v>
      </c>
    </row>
    <row r="151" spans="2:14">
      <c r="B151" s="110" t="s">
        <v>1230</v>
      </c>
      <c r="C151" s="87" t="s">
        <v>1231</v>
      </c>
      <c r="D151" s="100" t="s">
        <v>1219</v>
      </c>
      <c r="E151" s="100" t="s">
        <v>1215</v>
      </c>
      <c r="F151" s="87" t="s">
        <v>1232</v>
      </c>
      <c r="G151" s="100" t="s">
        <v>385</v>
      </c>
      <c r="H151" s="100" t="s">
        <v>149</v>
      </c>
      <c r="I151" s="97">
        <v>4402</v>
      </c>
      <c r="J151" s="99">
        <v>2646</v>
      </c>
      <c r="K151" s="97">
        <v>441.07609000000002</v>
      </c>
      <c r="L151" s="98">
        <v>1.8751064917362412E-4</v>
      </c>
      <c r="M151" s="98">
        <v>4.8175326581626834E-3</v>
      </c>
      <c r="N151" s="98">
        <f>K151/'סכום נכסי הקרן'!$C$42</f>
        <v>6.5754697758467733E-4</v>
      </c>
    </row>
    <row r="152" spans="2:14">
      <c r="B152" s="110" t="s">
        <v>1233</v>
      </c>
      <c r="C152" s="87" t="s">
        <v>1234</v>
      </c>
      <c r="D152" s="100" t="s">
        <v>1219</v>
      </c>
      <c r="E152" s="100" t="s">
        <v>1215</v>
      </c>
      <c r="F152" s="87" t="s">
        <v>1197</v>
      </c>
      <c r="G152" s="100" t="s">
        <v>928</v>
      </c>
      <c r="H152" s="100" t="s">
        <v>149</v>
      </c>
      <c r="I152" s="97">
        <v>1535</v>
      </c>
      <c r="J152" s="99">
        <v>513</v>
      </c>
      <c r="K152" s="97">
        <v>29.592560000000002</v>
      </c>
      <c r="L152" s="98">
        <v>4.2148628916084715E-5</v>
      </c>
      <c r="M152" s="98">
        <v>3.2321662287030501E-4</v>
      </c>
      <c r="N152" s="98">
        <f>K152/'סכום נכסי הקרן'!$C$42</f>
        <v>4.4115967353826003E-5</v>
      </c>
    </row>
    <row r="153" spans="2:14">
      <c r="B153" s="110" t="s">
        <v>1235</v>
      </c>
      <c r="C153" s="87" t="s">
        <v>1236</v>
      </c>
      <c r="D153" s="100" t="s">
        <v>1219</v>
      </c>
      <c r="E153" s="100" t="s">
        <v>1215</v>
      </c>
      <c r="F153" s="87" t="s">
        <v>1237</v>
      </c>
      <c r="G153" s="100" t="s">
        <v>32</v>
      </c>
      <c r="H153" s="100" t="s">
        <v>149</v>
      </c>
      <c r="I153" s="97">
        <v>2046</v>
      </c>
      <c r="J153" s="99">
        <v>938</v>
      </c>
      <c r="K153" s="97">
        <v>72.121580000000009</v>
      </c>
      <c r="L153" s="98">
        <v>6.7310655717642135E-5</v>
      </c>
      <c r="M153" s="98">
        <v>7.8772818315382426E-4</v>
      </c>
      <c r="N153" s="98">
        <f>K153/'סכום נכסי הקרן'!$C$42</f>
        <v>1.0751733776281439E-4</v>
      </c>
    </row>
    <row r="154" spans="2:14">
      <c r="B154" s="110" t="s">
        <v>1238</v>
      </c>
      <c r="C154" s="87" t="s">
        <v>1239</v>
      </c>
      <c r="D154" s="100" t="s">
        <v>1219</v>
      </c>
      <c r="E154" s="100" t="s">
        <v>1215</v>
      </c>
      <c r="F154" s="87" t="s">
        <v>1240</v>
      </c>
      <c r="G154" s="100" t="s">
        <v>1241</v>
      </c>
      <c r="H154" s="100" t="s">
        <v>149</v>
      </c>
      <c r="I154" s="97">
        <v>3906</v>
      </c>
      <c r="J154" s="99">
        <v>770</v>
      </c>
      <c r="K154" s="97">
        <v>113.02636</v>
      </c>
      <c r="L154" s="98">
        <v>1.7876184766341881E-4</v>
      </c>
      <c r="M154" s="98">
        <v>1.2344994273737495E-3</v>
      </c>
      <c r="N154" s="98">
        <f>K154/'סכום נכסי הקרן'!$C$42</f>
        <v>1.6849732526965511E-4</v>
      </c>
    </row>
    <row r="155" spans="2:14">
      <c r="B155" s="110" t="s">
        <v>1242</v>
      </c>
      <c r="C155" s="87" t="s">
        <v>1243</v>
      </c>
      <c r="D155" s="100" t="s">
        <v>1219</v>
      </c>
      <c r="E155" s="100" t="s">
        <v>1215</v>
      </c>
      <c r="F155" s="87" t="s">
        <v>1244</v>
      </c>
      <c r="G155" s="100" t="s">
        <v>978</v>
      </c>
      <c r="H155" s="100" t="s">
        <v>149</v>
      </c>
      <c r="I155" s="97">
        <v>4354</v>
      </c>
      <c r="J155" s="99">
        <v>4325</v>
      </c>
      <c r="K155" s="97">
        <v>707.67084999999997</v>
      </c>
      <c r="L155" s="98">
        <v>9.0511736185355232E-5</v>
      </c>
      <c r="M155" s="98">
        <v>7.7293408289366705E-3</v>
      </c>
      <c r="N155" s="98">
        <f>K155/'סכום נכסי הקרן'!$C$42</f>
        <v>1.054980850452083E-3</v>
      </c>
    </row>
    <row r="156" spans="2:14">
      <c r="B156" s="110" t="s">
        <v>1245</v>
      </c>
      <c r="C156" s="87" t="s">
        <v>1246</v>
      </c>
      <c r="D156" s="100" t="s">
        <v>1214</v>
      </c>
      <c r="E156" s="100" t="s">
        <v>1215</v>
      </c>
      <c r="F156" s="87" t="s">
        <v>873</v>
      </c>
      <c r="G156" s="100" t="s">
        <v>874</v>
      </c>
      <c r="H156" s="100" t="s">
        <v>149</v>
      </c>
      <c r="I156" s="97">
        <v>7854</v>
      </c>
      <c r="J156" s="99">
        <v>4841</v>
      </c>
      <c r="K156" s="97">
        <v>1428.8372099999999</v>
      </c>
      <c r="L156" s="98">
        <v>1.584430315296186E-4</v>
      </c>
      <c r="M156" s="98">
        <v>1.560608266563044E-2</v>
      </c>
      <c r="N156" s="98">
        <f>K156/'סכום נכסי הקרן'!$C$42</f>
        <v>2.1300805239658827E-3</v>
      </c>
    </row>
    <row r="157" spans="2:14">
      <c r="B157" s="110" t="s">
        <v>1247</v>
      </c>
      <c r="C157" s="87" t="s">
        <v>1248</v>
      </c>
      <c r="D157" s="100" t="s">
        <v>1219</v>
      </c>
      <c r="E157" s="100" t="s">
        <v>1215</v>
      </c>
      <c r="F157" s="87" t="s">
        <v>1249</v>
      </c>
      <c r="G157" s="100" t="s">
        <v>1241</v>
      </c>
      <c r="H157" s="100" t="s">
        <v>149</v>
      </c>
      <c r="I157" s="97">
        <v>214</v>
      </c>
      <c r="J157" s="99">
        <v>716</v>
      </c>
      <c r="K157" s="97">
        <v>5.7581499999999997</v>
      </c>
      <c r="L157" s="98">
        <v>6.16520413523865E-6</v>
      </c>
      <c r="M157" s="98">
        <v>6.2891814597339552E-5</v>
      </c>
      <c r="N157" s="98">
        <f>K157/'סכום נכסי הקרן'!$C$42</f>
        <v>8.5841291668727944E-6</v>
      </c>
    </row>
    <row r="158" spans="2:14">
      <c r="B158" s="110" t="s">
        <v>1250</v>
      </c>
      <c r="C158" s="87" t="s">
        <v>1251</v>
      </c>
      <c r="D158" s="100" t="s">
        <v>1219</v>
      </c>
      <c r="E158" s="100" t="s">
        <v>1215</v>
      </c>
      <c r="F158" s="87" t="s">
        <v>1252</v>
      </c>
      <c r="G158" s="100" t="s">
        <v>903</v>
      </c>
      <c r="H158" s="100" t="s">
        <v>149</v>
      </c>
      <c r="I158" s="97">
        <v>1397</v>
      </c>
      <c r="J158" s="99">
        <v>522</v>
      </c>
      <c r="K158" s="97">
        <v>27.404610000000002</v>
      </c>
      <c r="L158" s="98">
        <v>5.2034783520774022E-5</v>
      </c>
      <c r="M158" s="98">
        <v>2.9931933889051129E-4</v>
      </c>
      <c r="N158" s="98">
        <f>K158/'סכום נכסי הקרן'!$C$42</f>
        <v>4.0854217414929077E-5</v>
      </c>
    </row>
    <row r="159" spans="2:14">
      <c r="B159" s="110" t="s">
        <v>1253</v>
      </c>
      <c r="C159" s="87" t="s">
        <v>1254</v>
      </c>
      <c r="D159" s="100" t="s">
        <v>1219</v>
      </c>
      <c r="E159" s="100" t="s">
        <v>1215</v>
      </c>
      <c r="F159" s="87" t="s">
        <v>1255</v>
      </c>
      <c r="G159" s="100" t="s">
        <v>1216</v>
      </c>
      <c r="H159" s="100" t="s">
        <v>149</v>
      </c>
      <c r="I159" s="97">
        <v>4437</v>
      </c>
      <c r="J159" s="99">
        <v>3763</v>
      </c>
      <c r="K159" s="97">
        <v>627.45187999999996</v>
      </c>
      <c r="L159" s="98">
        <v>7.0273722722823722E-5</v>
      </c>
      <c r="M159" s="98">
        <v>6.8531711236616173E-3</v>
      </c>
      <c r="N159" s="98">
        <f>K159/'סכום נכסי הקרן'!$C$42</f>
        <v>9.3539209362680168E-4</v>
      </c>
    </row>
    <row r="160" spans="2:14">
      <c r="B160" s="111"/>
      <c r="C160" s="87"/>
      <c r="D160" s="87"/>
      <c r="E160" s="87"/>
      <c r="F160" s="87"/>
      <c r="G160" s="87"/>
      <c r="H160" s="87"/>
      <c r="I160" s="97"/>
      <c r="J160" s="99"/>
      <c r="K160" s="87"/>
      <c r="L160" s="87"/>
      <c r="M160" s="98"/>
      <c r="N160" s="87"/>
    </row>
    <row r="161" spans="2:14">
      <c r="B161" s="109" t="s">
        <v>76</v>
      </c>
      <c r="C161" s="85"/>
      <c r="D161" s="85"/>
      <c r="E161" s="85"/>
      <c r="F161" s="85"/>
      <c r="G161" s="85"/>
      <c r="H161" s="85"/>
      <c r="I161" s="94"/>
      <c r="J161" s="96"/>
      <c r="K161" s="94">
        <v>10410.641260000002</v>
      </c>
      <c r="L161" s="85"/>
      <c r="M161" s="95">
        <v>0.11370737475809654</v>
      </c>
      <c r="N161" s="95">
        <f>K161/'סכום נכסי הקרן'!$C$42</f>
        <v>1.5519965489925645E-2</v>
      </c>
    </row>
    <row r="162" spans="2:14">
      <c r="B162" s="110" t="s">
        <v>1256</v>
      </c>
      <c r="C162" s="87" t="s">
        <v>1257</v>
      </c>
      <c r="D162" s="100" t="s">
        <v>32</v>
      </c>
      <c r="E162" s="100" t="s">
        <v>1215</v>
      </c>
      <c r="F162" s="87"/>
      <c r="G162" s="100" t="s">
        <v>1258</v>
      </c>
      <c r="H162" s="100" t="s">
        <v>151</v>
      </c>
      <c r="I162" s="97">
        <v>280</v>
      </c>
      <c r="J162" s="99">
        <v>15441</v>
      </c>
      <c r="K162" s="97">
        <v>181.71587</v>
      </c>
      <c r="L162" s="98">
        <v>1.3383285746352339E-6</v>
      </c>
      <c r="M162" s="98">
        <v>1.9847417669623503E-3</v>
      </c>
      <c r="N162" s="98">
        <f>K162/'סכום נכסי הקרן'!$C$42</f>
        <v>2.7089820510939539E-4</v>
      </c>
    </row>
    <row r="163" spans="2:14">
      <c r="B163" s="110" t="s">
        <v>1259</v>
      </c>
      <c r="C163" s="87" t="s">
        <v>1260</v>
      </c>
      <c r="D163" s="100" t="s">
        <v>1219</v>
      </c>
      <c r="E163" s="100" t="s">
        <v>1215</v>
      </c>
      <c r="F163" s="87"/>
      <c r="G163" s="100" t="s">
        <v>1216</v>
      </c>
      <c r="H163" s="100" t="s">
        <v>149</v>
      </c>
      <c r="I163" s="97">
        <v>90</v>
      </c>
      <c r="J163" s="99">
        <v>77729</v>
      </c>
      <c r="K163" s="97">
        <v>262.89502000000005</v>
      </c>
      <c r="L163" s="98">
        <v>2.6192932061960231E-7</v>
      </c>
      <c r="M163" s="98">
        <v>2.8713987750239012E-3</v>
      </c>
      <c r="N163" s="98">
        <f>K163/'סכום נכסי הקרן'!$C$42</f>
        <v>3.9191837812623968E-4</v>
      </c>
    </row>
    <row r="164" spans="2:14">
      <c r="B164" s="110" t="s">
        <v>1261</v>
      </c>
      <c r="C164" s="87" t="s">
        <v>1262</v>
      </c>
      <c r="D164" s="100" t="s">
        <v>1214</v>
      </c>
      <c r="E164" s="100" t="s">
        <v>1215</v>
      </c>
      <c r="F164" s="87"/>
      <c r="G164" s="100" t="s">
        <v>1263</v>
      </c>
      <c r="H164" s="100" t="s">
        <v>149</v>
      </c>
      <c r="I164" s="97">
        <v>760</v>
      </c>
      <c r="J164" s="99">
        <v>6404</v>
      </c>
      <c r="K164" s="97">
        <v>182.90337</v>
      </c>
      <c r="L164" s="98">
        <v>8.227059053130583E-7</v>
      </c>
      <c r="M164" s="98">
        <v>1.997711910121931E-3</v>
      </c>
      <c r="N164" s="98">
        <f>K164/'סכום נכסי הקרן'!$C$42</f>
        <v>2.7266850518592369E-4</v>
      </c>
    </row>
    <row r="165" spans="2:14">
      <c r="B165" s="110" t="s">
        <v>1264</v>
      </c>
      <c r="C165" s="87" t="s">
        <v>1265</v>
      </c>
      <c r="D165" s="100" t="s">
        <v>32</v>
      </c>
      <c r="E165" s="100" t="s">
        <v>1215</v>
      </c>
      <c r="F165" s="87"/>
      <c r="G165" s="100" t="s">
        <v>1266</v>
      </c>
      <c r="H165" s="100" t="s">
        <v>151</v>
      </c>
      <c r="I165" s="97">
        <v>269</v>
      </c>
      <c r="J165" s="99">
        <v>11660</v>
      </c>
      <c r="K165" s="97">
        <v>131.82876999999999</v>
      </c>
      <c r="L165" s="98">
        <v>1.6726336826604116E-7</v>
      </c>
      <c r="M165" s="98">
        <v>1.4398635953275477E-3</v>
      </c>
      <c r="N165" s="98">
        <f>K165/'סכום נכסי הקרן'!$C$42</f>
        <v>1.9652756346916374E-4</v>
      </c>
    </row>
    <row r="166" spans="2:14">
      <c r="B166" s="110" t="s">
        <v>1267</v>
      </c>
      <c r="C166" s="87" t="s">
        <v>1268</v>
      </c>
      <c r="D166" s="100" t="s">
        <v>140</v>
      </c>
      <c r="E166" s="100" t="s">
        <v>1215</v>
      </c>
      <c r="F166" s="87"/>
      <c r="G166" s="100" t="s">
        <v>1269</v>
      </c>
      <c r="H166" s="100" t="s">
        <v>152</v>
      </c>
      <c r="I166" s="97">
        <v>280</v>
      </c>
      <c r="J166" s="99">
        <v>4849</v>
      </c>
      <c r="K166" s="97">
        <v>66.14403999999999</v>
      </c>
      <c r="L166" s="98">
        <v>3.3561119845392553E-6</v>
      </c>
      <c r="M166" s="98">
        <v>7.2244014143414302E-4</v>
      </c>
      <c r="N166" s="98">
        <f>K166/'סכום נכסי הקרן'!$C$42</f>
        <v>9.8606146588539834E-5</v>
      </c>
    </row>
    <row r="167" spans="2:14">
      <c r="B167" s="110" t="s">
        <v>1270</v>
      </c>
      <c r="C167" s="87" t="s">
        <v>1271</v>
      </c>
      <c r="D167" s="100" t="s">
        <v>140</v>
      </c>
      <c r="E167" s="100" t="s">
        <v>1215</v>
      </c>
      <c r="F167" s="87"/>
      <c r="G167" s="100" t="s">
        <v>903</v>
      </c>
      <c r="H167" s="100" t="s">
        <v>152</v>
      </c>
      <c r="I167" s="97">
        <v>520</v>
      </c>
      <c r="J167" s="99">
        <v>5004</v>
      </c>
      <c r="K167" s="97">
        <v>126.76553999999999</v>
      </c>
      <c r="L167" s="98">
        <v>4.1107245897790738E-7</v>
      </c>
      <c r="M167" s="98">
        <v>1.3845618538960657E-3</v>
      </c>
      <c r="N167" s="98">
        <f>K167/'סכום נכסי הקרן'!$C$42</f>
        <v>1.8897940645318023E-4</v>
      </c>
    </row>
    <row r="168" spans="2:14">
      <c r="B168" s="110" t="s">
        <v>1272</v>
      </c>
      <c r="C168" s="87" t="s">
        <v>1273</v>
      </c>
      <c r="D168" s="100" t="s">
        <v>32</v>
      </c>
      <c r="E168" s="100" t="s">
        <v>1215</v>
      </c>
      <c r="F168" s="87"/>
      <c r="G168" s="100" t="s">
        <v>1274</v>
      </c>
      <c r="H168" s="100" t="s">
        <v>151</v>
      </c>
      <c r="I168" s="97">
        <v>460</v>
      </c>
      <c r="J168" s="99">
        <v>4558</v>
      </c>
      <c r="K168" s="97">
        <v>88.123460000000009</v>
      </c>
      <c r="L168" s="98">
        <v>4.2633919466620748E-6</v>
      </c>
      <c r="M168" s="98">
        <v>9.6250433003587416E-4</v>
      </c>
      <c r="N168" s="98">
        <f>K168/'סכום נכסי הקרן'!$C$42</f>
        <v>1.3137260461636952E-4</v>
      </c>
    </row>
    <row r="169" spans="2:14">
      <c r="B169" s="110" t="s">
        <v>1275</v>
      </c>
      <c r="C169" s="87" t="s">
        <v>1276</v>
      </c>
      <c r="D169" s="100" t="s">
        <v>140</v>
      </c>
      <c r="E169" s="100" t="s">
        <v>1215</v>
      </c>
      <c r="F169" s="87"/>
      <c r="G169" s="100" t="s">
        <v>1277</v>
      </c>
      <c r="H169" s="100" t="s">
        <v>152</v>
      </c>
      <c r="I169" s="97">
        <v>4730</v>
      </c>
      <c r="J169" s="99">
        <v>524</v>
      </c>
      <c r="K169" s="97">
        <v>120.74606</v>
      </c>
      <c r="L169" s="98">
        <v>1.489774007588604E-6</v>
      </c>
      <c r="M169" s="98">
        <v>1.3188157340255529E-3</v>
      </c>
      <c r="N169" s="98">
        <f>K169/'סכום נכסי הקרן'!$C$42</f>
        <v>1.8000569200715029E-4</v>
      </c>
    </row>
    <row r="170" spans="2:14">
      <c r="B170" s="110" t="s">
        <v>1278</v>
      </c>
      <c r="C170" s="87" t="s">
        <v>1279</v>
      </c>
      <c r="D170" s="100" t="s">
        <v>1214</v>
      </c>
      <c r="E170" s="100" t="s">
        <v>1215</v>
      </c>
      <c r="F170" s="87"/>
      <c r="G170" s="100" t="s">
        <v>1280</v>
      </c>
      <c r="H170" s="100" t="s">
        <v>149</v>
      </c>
      <c r="I170" s="97">
        <v>6160</v>
      </c>
      <c r="J170" s="99">
        <v>1565</v>
      </c>
      <c r="K170" s="97">
        <v>362.28623999999996</v>
      </c>
      <c r="L170" s="98">
        <v>6.0363757496165796E-7</v>
      </c>
      <c r="M170" s="98">
        <v>3.9569721242495E-3</v>
      </c>
      <c r="N170" s="98">
        <f>K170/'סכום נכסי הקרן'!$C$42</f>
        <v>5.4008872286075854E-4</v>
      </c>
    </row>
    <row r="171" spans="2:14">
      <c r="B171" s="110" t="s">
        <v>1281</v>
      </c>
      <c r="C171" s="87" t="s">
        <v>1282</v>
      </c>
      <c r="D171" s="100" t="s">
        <v>1214</v>
      </c>
      <c r="E171" s="100" t="s">
        <v>1215</v>
      </c>
      <c r="F171" s="87"/>
      <c r="G171" s="100" t="s">
        <v>1263</v>
      </c>
      <c r="H171" s="100" t="s">
        <v>149</v>
      </c>
      <c r="I171" s="97">
        <v>70</v>
      </c>
      <c r="J171" s="99">
        <v>36246</v>
      </c>
      <c r="K171" s="97">
        <v>95.348729999999989</v>
      </c>
      <c r="L171" s="98">
        <v>4.3054698903728955E-7</v>
      </c>
      <c r="M171" s="98">
        <v>1.0414203605761897E-3</v>
      </c>
      <c r="N171" s="98">
        <f>K171/'סכום נכסי הקרן'!$C$42</f>
        <v>1.4214388548705381E-4</v>
      </c>
    </row>
    <row r="172" spans="2:14">
      <c r="B172" s="110" t="s">
        <v>1283</v>
      </c>
      <c r="C172" s="87" t="s">
        <v>1284</v>
      </c>
      <c r="D172" s="100" t="s">
        <v>32</v>
      </c>
      <c r="E172" s="100" t="s">
        <v>1215</v>
      </c>
      <c r="F172" s="87"/>
      <c r="G172" s="100" t="s">
        <v>1280</v>
      </c>
      <c r="H172" s="100" t="s">
        <v>151</v>
      </c>
      <c r="I172" s="97">
        <v>411</v>
      </c>
      <c r="J172" s="99">
        <v>4577</v>
      </c>
      <c r="K172" s="97">
        <v>79.064610000000002</v>
      </c>
      <c r="L172" s="98">
        <v>3.2973236733280977E-7</v>
      </c>
      <c r="M172" s="98">
        <v>8.6356152467909986E-4</v>
      </c>
      <c r="N172" s="98">
        <f>K172/'סכום נכסי הקרן'!$C$42</f>
        <v>1.1786786116520452E-4</v>
      </c>
    </row>
    <row r="173" spans="2:14">
      <c r="B173" s="110" t="s">
        <v>1285</v>
      </c>
      <c r="C173" s="87" t="s">
        <v>1286</v>
      </c>
      <c r="D173" s="100" t="s">
        <v>1219</v>
      </c>
      <c r="E173" s="100" t="s">
        <v>1215</v>
      </c>
      <c r="F173" s="87"/>
      <c r="G173" s="100" t="s">
        <v>1287</v>
      </c>
      <c r="H173" s="100" t="s">
        <v>149</v>
      </c>
      <c r="I173" s="97">
        <v>1520</v>
      </c>
      <c r="J173" s="99">
        <v>3172</v>
      </c>
      <c r="K173" s="97">
        <v>181.18971999999999</v>
      </c>
      <c r="L173" s="98">
        <v>3.0312978513736249E-7</v>
      </c>
      <c r="M173" s="98">
        <v>1.9789950378478966E-3</v>
      </c>
      <c r="N173" s="98">
        <f>K173/'סכום נכסי הקרן'!$C$42</f>
        <v>2.7011383173232981E-4</v>
      </c>
    </row>
    <row r="174" spans="2:14">
      <c r="B174" s="110" t="s">
        <v>1288</v>
      </c>
      <c r="C174" s="87" t="s">
        <v>1289</v>
      </c>
      <c r="D174" s="100" t="s">
        <v>1214</v>
      </c>
      <c r="E174" s="100" t="s">
        <v>1215</v>
      </c>
      <c r="F174" s="87"/>
      <c r="G174" s="100" t="s">
        <v>1280</v>
      </c>
      <c r="H174" s="100" t="s">
        <v>149</v>
      </c>
      <c r="I174" s="97">
        <v>1550</v>
      </c>
      <c r="J174" s="99">
        <v>4723</v>
      </c>
      <c r="K174" s="97">
        <v>275.11002000000002</v>
      </c>
      <c r="L174" s="98">
        <v>5.3349413181477597E-7</v>
      </c>
      <c r="M174" s="98">
        <v>3.0048137633980321E-3</v>
      </c>
      <c r="N174" s="98">
        <f>K174/'סכום נכסי הקרן'!$C$42</f>
        <v>4.1012824375553919E-4</v>
      </c>
    </row>
    <row r="175" spans="2:14">
      <c r="B175" s="110" t="s">
        <v>1290</v>
      </c>
      <c r="C175" s="87" t="s">
        <v>1291</v>
      </c>
      <c r="D175" s="100" t="s">
        <v>1219</v>
      </c>
      <c r="E175" s="100" t="s">
        <v>1215</v>
      </c>
      <c r="F175" s="87"/>
      <c r="G175" s="100" t="s">
        <v>1216</v>
      </c>
      <c r="H175" s="100" t="s">
        <v>149</v>
      </c>
      <c r="I175" s="97">
        <v>380</v>
      </c>
      <c r="J175" s="99">
        <v>4771</v>
      </c>
      <c r="K175" s="97">
        <v>68.131789999999995</v>
      </c>
      <c r="L175" s="98">
        <v>6.2608861157337323E-7</v>
      </c>
      <c r="M175" s="98">
        <v>7.4415079580505419E-4</v>
      </c>
      <c r="N175" s="98">
        <f>K175/'סכום נכסי הקרן'!$C$42</f>
        <v>1.0156944256927175E-4</v>
      </c>
    </row>
    <row r="176" spans="2:14">
      <c r="B176" s="110" t="s">
        <v>1292</v>
      </c>
      <c r="C176" s="87" t="s">
        <v>1293</v>
      </c>
      <c r="D176" s="100" t="s">
        <v>32</v>
      </c>
      <c r="E176" s="100" t="s">
        <v>1215</v>
      </c>
      <c r="F176" s="87"/>
      <c r="G176" s="100" t="s">
        <v>1277</v>
      </c>
      <c r="H176" s="100" t="s">
        <v>151</v>
      </c>
      <c r="I176" s="97">
        <v>780</v>
      </c>
      <c r="J176" s="99">
        <v>3847</v>
      </c>
      <c r="K176" s="97">
        <v>126.11774000000001</v>
      </c>
      <c r="L176" s="98">
        <v>1.4055372346680192E-6</v>
      </c>
      <c r="M176" s="98">
        <v>1.3774864360107805E-3</v>
      </c>
      <c r="N176" s="98">
        <f>K176/'סכום נכסי הקרן'!$C$42</f>
        <v>1.880136798093276E-4</v>
      </c>
    </row>
    <row r="177" spans="2:14">
      <c r="B177" s="110" t="s">
        <v>1294</v>
      </c>
      <c r="C177" s="87" t="s">
        <v>1295</v>
      </c>
      <c r="D177" s="100" t="s">
        <v>32</v>
      </c>
      <c r="E177" s="100" t="s">
        <v>1215</v>
      </c>
      <c r="F177" s="87"/>
      <c r="G177" s="100" t="s">
        <v>1266</v>
      </c>
      <c r="H177" s="100" t="s">
        <v>151</v>
      </c>
      <c r="I177" s="97">
        <v>330</v>
      </c>
      <c r="J177" s="99">
        <v>6605</v>
      </c>
      <c r="K177" s="97">
        <v>91.610690000000005</v>
      </c>
      <c r="L177" s="98">
        <v>5.0313161313143019E-7</v>
      </c>
      <c r="M177" s="98">
        <v>1.0005926435772512E-3</v>
      </c>
      <c r="N177" s="98">
        <f>K177/'סכום נכסי הקרן'!$C$42</f>
        <v>1.3657129390973522E-4</v>
      </c>
    </row>
    <row r="178" spans="2:14">
      <c r="B178" s="110" t="s">
        <v>1296</v>
      </c>
      <c r="C178" s="87" t="s">
        <v>1297</v>
      </c>
      <c r="D178" s="100" t="s">
        <v>1214</v>
      </c>
      <c r="E178" s="100" t="s">
        <v>1215</v>
      </c>
      <c r="F178" s="87"/>
      <c r="G178" s="100" t="s">
        <v>1298</v>
      </c>
      <c r="H178" s="100" t="s">
        <v>149</v>
      </c>
      <c r="I178" s="97">
        <v>700</v>
      </c>
      <c r="J178" s="99">
        <v>7132</v>
      </c>
      <c r="K178" s="97">
        <v>187.61439000000001</v>
      </c>
      <c r="L178" s="98">
        <v>2.5663141440688286E-6</v>
      </c>
      <c r="M178" s="98">
        <v>2.0491667343978462E-3</v>
      </c>
      <c r="N178" s="98">
        <f>K178/'סכום נכסי הקרן'!$C$42</f>
        <v>2.796915949261564E-4</v>
      </c>
    </row>
    <row r="179" spans="2:14">
      <c r="B179" s="110" t="s">
        <v>1299</v>
      </c>
      <c r="C179" s="87" t="s">
        <v>1300</v>
      </c>
      <c r="D179" s="100" t="s">
        <v>1214</v>
      </c>
      <c r="E179" s="100" t="s">
        <v>1215</v>
      </c>
      <c r="F179" s="87"/>
      <c r="G179" s="100" t="s">
        <v>1301</v>
      </c>
      <c r="H179" s="100" t="s">
        <v>149</v>
      </c>
      <c r="I179" s="97">
        <v>1210</v>
      </c>
      <c r="J179" s="99">
        <v>3936</v>
      </c>
      <c r="K179" s="97">
        <v>178.977</v>
      </c>
      <c r="L179" s="98">
        <v>1.6156864664966087E-6</v>
      </c>
      <c r="M179" s="98">
        <v>1.9548272103345767E-3</v>
      </c>
      <c r="N179" s="98">
        <f>K179/'סכום נכסי הקרן'!$C$42</f>
        <v>2.6681515519731024E-4</v>
      </c>
    </row>
    <row r="180" spans="2:14">
      <c r="B180" s="110" t="s">
        <v>1302</v>
      </c>
      <c r="C180" s="87" t="s">
        <v>1303</v>
      </c>
      <c r="D180" s="100" t="s">
        <v>140</v>
      </c>
      <c r="E180" s="100" t="s">
        <v>1215</v>
      </c>
      <c r="F180" s="87"/>
      <c r="G180" s="100" t="s">
        <v>1301</v>
      </c>
      <c r="H180" s="100" t="s">
        <v>152</v>
      </c>
      <c r="I180" s="97">
        <v>1580</v>
      </c>
      <c r="J180" s="99">
        <v>1007</v>
      </c>
      <c r="K180" s="97">
        <v>77.511669999999995</v>
      </c>
      <c r="L180" s="98">
        <v>3.9777634663890427E-6</v>
      </c>
      <c r="M180" s="98">
        <v>8.4659996331637173E-4</v>
      </c>
      <c r="N180" s="98">
        <f>K180/'סכום נכסי הקרן'!$C$42</f>
        <v>1.1555277080659915E-4</v>
      </c>
    </row>
    <row r="181" spans="2:14">
      <c r="B181" s="110" t="s">
        <v>1304</v>
      </c>
      <c r="C181" s="87" t="s">
        <v>1305</v>
      </c>
      <c r="D181" s="100" t="s">
        <v>32</v>
      </c>
      <c r="E181" s="100" t="s">
        <v>1215</v>
      </c>
      <c r="F181" s="87"/>
      <c r="G181" s="100" t="s">
        <v>1277</v>
      </c>
      <c r="H181" s="100" t="s">
        <v>151</v>
      </c>
      <c r="I181" s="97">
        <v>310</v>
      </c>
      <c r="J181" s="99">
        <v>6916</v>
      </c>
      <c r="K181" s="97">
        <v>90.110640000000004</v>
      </c>
      <c r="L181" s="98">
        <v>3.1606121657161975E-6</v>
      </c>
      <c r="M181" s="98">
        <v>9.8420875873806856E-4</v>
      </c>
      <c r="N181" s="98">
        <f>K181/'סכום נכסי הקרן'!$C$42</f>
        <v>1.3433505085306467E-4</v>
      </c>
    </row>
    <row r="182" spans="2:14">
      <c r="B182" s="110" t="s">
        <v>1306</v>
      </c>
      <c r="C182" s="87" t="s">
        <v>1307</v>
      </c>
      <c r="D182" s="100" t="s">
        <v>1219</v>
      </c>
      <c r="E182" s="100" t="s">
        <v>1215</v>
      </c>
      <c r="F182" s="87"/>
      <c r="G182" s="100" t="s">
        <v>1269</v>
      </c>
      <c r="H182" s="100" t="s">
        <v>149</v>
      </c>
      <c r="I182" s="97">
        <v>260</v>
      </c>
      <c r="J182" s="99">
        <v>11672</v>
      </c>
      <c r="K182" s="97">
        <v>114.04477</v>
      </c>
      <c r="L182" s="98">
        <v>1.8966322442260659E-6</v>
      </c>
      <c r="M182" s="98">
        <v>1.2456227313696643E-3</v>
      </c>
      <c r="N182" s="98">
        <f>K182/'סכום נכסי הקרן'!$C$42</f>
        <v>1.7001554952307589E-4</v>
      </c>
    </row>
    <row r="183" spans="2:14">
      <c r="B183" s="110" t="s">
        <v>1308</v>
      </c>
      <c r="C183" s="87" t="s">
        <v>1309</v>
      </c>
      <c r="D183" s="100" t="s">
        <v>1219</v>
      </c>
      <c r="E183" s="100" t="s">
        <v>1215</v>
      </c>
      <c r="F183" s="87"/>
      <c r="G183" s="100" t="s">
        <v>1287</v>
      </c>
      <c r="H183" s="100" t="s">
        <v>149</v>
      </c>
      <c r="I183" s="97">
        <v>1310</v>
      </c>
      <c r="J183" s="99">
        <v>12827</v>
      </c>
      <c r="K183" s="97">
        <v>631.47064999999998</v>
      </c>
      <c r="L183" s="98">
        <v>5.6393597684102459E-7</v>
      </c>
      <c r="M183" s="98">
        <v>6.8970650371146108E-3</v>
      </c>
      <c r="N183" s="98">
        <f>K183/'סכום נכסי הקרן'!$C$42</f>
        <v>9.4138319159610667E-4</v>
      </c>
    </row>
    <row r="184" spans="2:14">
      <c r="B184" s="110" t="s">
        <v>1310</v>
      </c>
      <c r="C184" s="87" t="s">
        <v>1311</v>
      </c>
      <c r="D184" s="100" t="s">
        <v>32</v>
      </c>
      <c r="E184" s="100" t="s">
        <v>1215</v>
      </c>
      <c r="F184" s="87"/>
      <c r="G184" s="100" t="s">
        <v>758</v>
      </c>
      <c r="H184" s="100" t="s">
        <v>151</v>
      </c>
      <c r="I184" s="97">
        <v>250</v>
      </c>
      <c r="J184" s="99">
        <v>8296</v>
      </c>
      <c r="K184" s="97">
        <v>87.17022</v>
      </c>
      <c r="L184" s="98">
        <v>3.6577087477425902E-6</v>
      </c>
      <c r="M184" s="98">
        <v>9.5209282749655715E-4</v>
      </c>
      <c r="N184" s="98">
        <f>K184/'סכום נכסי הקרן'!$C$42</f>
        <v>1.2995153443114859E-4</v>
      </c>
    </row>
    <row r="185" spans="2:14">
      <c r="B185" s="110" t="s">
        <v>1312</v>
      </c>
      <c r="C185" s="87" t="s">
        <v>1313</v>
      </c>
      <c r="D185" s="100" t="s">
        <v>1219</v>
      </c>
      <c r="E185" s="100" t="s">
        <v>1215</v>
      </c>
      <c r="F185" s="87"/>
      <c r="G185" s="100" t="s">
        <v>1241</v>
      </c>
      <c r="H185" s="100" t="s">
        <v>149</v>
      </c>
      <c r="I185" s="97">
        <v>775</v>
      </c>
      <c r="J185" s="99">
        <v>7912</v>
      </c>
      <c r="K185" s="97">
        <v>230.43304000000001</v>
      </c>
      <c r="L185" s="98">
        <v>5.872731516979618E-7</v>
      </c>
      <c r="M185" s="98">
        <v>2.5168416989452048E-3</v>
      </c>
      <c r="N185" s="98">
        <f>K185/'סכום נכסי הקרן'!$C$42</f>
        <v>3.4352473966033629E-4</v>
      </c>
    </row>
    <row r="186" spans="2:14">
      <c r="B186" s="110" t="s">
        <v>1314</v>
      </c>
      <c r="C186" s="87" t="s">
        <v>1315</v>
      </c>
      <c r="D186" s="100" t="s">
        <v>1214</v>
      </c>
      <c r="E186" s="100" t="s">
        <v>1215</v>
      </c>
      <c r="F186" s="87"/>
      <c r="G186" s="100" t="s">
        <v>1263</v>
      </c>
      <c r="H186" s="100" t="s">
        <v>149</v>
      </c>
      <c r="I186" s="97">
        <v>440</v>
      </c>
      <c r="J186" s="99">
        <v>16127</v>
      </c>
      <c r="K186" s="97">
        <v>266.66316999999998</v>
      </c>
      <c r="L186" s="98">
        <v>1.0851827920739581E-6</v>
      </c>
      <c r="M186" s="98">
        <v>2.9125553602422373E-3</v>
      </c>
      <c r="N186" s="98">
        <f>K186/'סכום נכסי הקרן'!$C$42</f>
        <v>3.9753585705960386E-4</v>
      </c>
    </row>
    <row r="187" spans="2:14">
      <c r="B187" s="110" t="s">
        <v>1316</v>
      </c>
      <c r="C187" s="87" t="s">
        <v>1317</v>
      </c>
      <c r="D187" s="100" t="s">
        <v>1318</v>
      </c>
      <c r="E187" s="100" t="s">
        <v>1215</v>
      </c>
      <c r="F187" s="87"/>
      <c r="G187" s="100" t="s">
        <v>171</v>
      </c>
      <c r="H187" s="100" t="s">
        <v>151</v>
      </c>
      <c r="I187" s="97">
        <v>1010</v>
      </c>
      <c r="J187" s="99">
        <v>3300</v>
      </c>
      <c r="K187" s="97">
        <v>140.08598999999998</v>
      </c>
      <c r="L187" s="98">
        <v>3.2406569613803532E-7</v>
      </c>
      <c r="M187" s="98">
        <v>1.5300508168013618E-3</v>
      </c>
      <c r="N187" s="98">
        <f>K187/'סכום נכסי הקרן'!$C$42</f>
        <v>2.0883725374108879E-4</v>
      </c>
    </row>
    <row r="188" spans="2:14">
      <c r="B188" s="110" t="s">
        <v>1319</v>
      </c>
      <c r="C188" s="87" t="s">
        <v>1320</v>
      </c>
      <c r="D188" s="100" t="s">
        <v>141</v>
      </c>
      <c r="E188" s="100" t="s">
        <v>1215</v>
      </c>
      <c r="F188" s="87"/>
      <c r="G188" s="100" t="s">
        <v>1321</v>
      </c>
      <c r="H188" s="100" t="s">
        <v>158</v>
      </c>
      <c r="I188" s="97">
        <v>4400</v>
      </c>
      <c r="J188" s="99">
        <v>909.2</v>
      </c>
      <c r="K188" s="97">
        <v>148.80985999999999</v>
      </c>
      <c r="L188" s="98">
        <v>3.0089099293754131E-6</v>
      </c>
      <c r="M188" s="98">
        <v>1.6253348949534234E-3</v>
      </c>
      <c r="N188" s="98">
        <f>K188/'סכום נכסי הקרן'!$C$42</f>
        <v>2.2184261603887655E-4</v>
      </c>
    </row>
    <row r="189" spans="2:14">
      <c r="B189" s="110" t="s">
        <v>1322</v>
      </c>
      <c r="C189" s="87" t="s">
        <v>1323</v>
      </c>
      <c r="D189" s="100" t="s">
        <v>1214</v>
      </c>
      <c r="E189" s="100" t="s">
        <v>1215</v>
      </c>
      <c r="F189" s="87"/>
      <c r="G189" s="100" t="s">
        <v>1280</v>
      </c>
      <c r="H189" s="100" t="s">
        <v>149</v>
      </c>
      <c r="I189" s="97">
        <v>550</v>
      </c>
      <c r="J189" s="99">
        <v>6659</v>
      </c>
      <c r="K189" s="97">
        <v>137.63487000000001</v>
      </c>
      <c r="L189" s="98">
        <v>1.5227095405859069E-7</v>
      </c>
      <c r="M189" s="98">
        <v>1.5032791306528888E-3</v>
      </c>
      <c r="N189" s="98">
        <f>K189/'סכום נכסי הקרן'!$C$42</f>
        <v>2.0518317548965301E-4</v>
      </c>
    </row>
    <row r="190" spans="2:14">
      <c r="B190" s="110" t="s">
        <v>1324</v>
      </c>
      <c r="C190" s="87" t="s">
        <v>1325</v>
      </c>
      <c r="D190" s="100" t="s">
        <v>1214</v>
      </c>
      <c r="E190" s="100" t="s">
        <v>1215</v>
      </c>
      <c r="F190" s="87"/>
      <c r="G190" s="100" t="s">
        <v>1287</v>
      </c>
      <c r="H190" s="100" t="s">
        <v>149</v>
      </c>
      <c r="I190" s="97">
        <v>2060</v>
      </c>
      <c r="J190" s="99">
        <v>2406</v>
      </c>
      <c r="K190" s="97">
        <v>186.26001000000002</v>
      </c>
      <c r="L190" s="98">
        <v>5.3791143804671988E-6</v>
      </c>
      <c r="M190" s="98">
        <v>2.0343738901936583E-3</v>
      </c>
      <c r="N190" s="98">
        <f>K190/'סכום נכסי הקרן'!$C$42</f>
        <v>2.7767251364813674E-4</v>
      </c>
    </row>
    <row r="191" spans="2:14">
      <c r="B191" s="110" t="s">
        <v>1326</v>
      </c>
      <c r="C191" s="87" t="s">
        <v>1327</v>
      </c>
      <c r="D191" s="100" t="s">
        <v>1219</v>
      </c>
      <c r="E191" s="100" t="s">
        <v>1215</v>
      </c>
      <c r="F191" s="87"/>
      <c r="G191" s="100" t="s">
        <v>903</v>
      </c>
      <c r="H191" s="100" t="s">
        <v>149</v>
      </c>
      <c r="I191" s="97">
        <v>839</v>
      </c>
      <c r="J191" s="99">
        <v>5586</v>
      </c>
      <c r="K191" s="97">
        <v>176.12446000000006</v>
      </c>
      <c r="L191" s="98">
        <v>1.6916366893456204E-5</v>
      </c>
      <c r="M191" s="98">
        <v>1.9236711242980038E-3</v>
      </c>
      <c r="N191" s="98">
        <f>K191/'סכום נכסי הקרן'!$C$42</f>
        <v>2.6256264843495242E-4</v>
      </c>
    </row>
    <row r="192" spans="2:14">
      <c r="B192" s="110" t="s">
        <v>1328</v>
      </c>
      <c r="C192" s="87" t="s">
        <v>1329</v>
      </c>
      <c r="D192" s="100" t="s">
        <v>32</v>
      </c>
      <c r="E192" s="100" t="s">
        <v>1215</v>
      </c>
      <c r="F192" s="87"/>
      <c r="G192" s="100" t="s">
        <v>463</v>
      </c>
      <c r="H192" s="100" t="s">
        <v>151</v>
      </c>
      <c r="I192" s="97">
        <v>1640</v>
      </c>
      <c r="J192" s="99">
        <v>2638</v>
      </c>
      <c r="K192" s="97">
        <v>181.83521999999999</v>
      </c>
      <c r="L192" s="98">
        <v>1.7290917115294009E-6</v>
      </c>
      <c r="M192" s="98">
        <v>1.9860453346137994E-3</v>
      </c>
      <c r="N192" s="98">
        <f>K192/'סכום נכסי הקרן'!$C$42</f>
        <v>2.7107612958445529E-4</v>
      </c>
    </row>
    <row r="193" spans="2:14">
      <c r="B193" s="110" t="s">
        <v>1330</v>
      </c>
      <c r="C193" s="87" t="s">
        <v>1331</v>
      </c>
      <c r="D193" s="100" t="s">
        <v>1214</v>
      </c>
      <c r="E193" s="100" t="s">
        <v>1215</v>
      </c>
      <c r="F193" s="87"/>
      <c r="G193" s="100" t="s">
        <v>1332</v>
      </c>
      <c r="H193" s="100" t="s">
        <v>149</v>
      </c>
      <c r="I193" s="97">
        <v>1530</v>
      </c>
      <c r="J193" s="99">
        <v>2968</v>
      </c>
      <c r="K193" s="97">
        <v>170.65227999999999</v>
      </c>
      <c r="L193" s="98">
        <v>1.6204652346156433E-6</v>
      </c>
      <c r="M193" s="98">
        <v>1.8639027386180068E-3</v>
      </c>
      <c r="N193" s="98">
        <f>K193/'סכום נכסי הקרן'!$C$42</f>
        <v>2.5440483734208777E-4</v>
      </c>
    </row>
    <row r="194" spans="2:14">
      <c r="B194" s="110" t="s">
        <v>1333</v>
      </c>
      <c r="C194" s="87" t="s">
        <v>1334</v>
      </c>
      <c r="D194" s="100" t="s">
        <v>1335</v>
      </c>
      <c r="E194" s="100" t="s">
        <v>1215</v>
      </c>
      <c r="F194" s="87"/>
      <c r="G194" s="100" t="s">
        <v>1287</v>
      </c>
      <c r="H194" s="100" t="s">
        <v>154</v>
      </c>
      <c r="I194" s="97">
        <v>53652</v>
      </c>
      <c r="J194" s="99">
        <v>514</v>
      </c>
      <c r="K194" s="97">
        <v>133.61946</v>
      </c>
      <c r="L194" s="98">
        <v>4.8297477357079118E-6</v>
      </c>
      <c r="M194" s="98">
        <v>1.4594219158786466E-3</v>
      </c>
      <c r="N194" s="98">
        <f>K194/'סכום נכסי הקרן'!$C$42</f>
        <v>1.9919708653782771E-4</v>
      </c>
    </row>
    <row r="195" spans="2:14">
      <c r="B195" s="110" t="s">
        <v>1336</v>
      </c>
      <c r="C195" s="87" t="s">
        <v>1337</v>
      </c>
      <c r="D195" s="100" t="s">
        <v>1214</v>
      </c>
      <c r="E195" s="100" t="s">
        <v>1215</v>
      </c>
      <c r="F195" s="87"/>
      <c r="G195" s="100" t="s">
        <v>1216</v>
      </c>
      <c r="H195" s="100" t="s">
        <v>149</v>
      </c>
      <c r="I195" s="97">
        <v>1210</v>
      </c>
      <c r="J195" s="99">
        <v>10177</v>
      </c>
      <c r="K195" s="97">
        <v>462.76650000000001</v>
      </c>
      <c r="L195" s="98">
        <v>1.1230212933283078E-6</v>
      </c>
      <c r="M195" s="98">
        <v>5.0544402142805823E-3</v>
      </c>
      <c r="N195" s="98">
        <f>K195/'סכום נכסי הקרן'!$C$42</f>
        <v>6.8988258557030281E-4</v>
      </c>
    </row>
    <row r="196" spans="2:14">
      <c r="B196" s="110" t="s">
        <v>1338</v>
      </c>
      <c r="C196" s="87" t="s">
        <v>1339</v>
      </c>
      <c r="D196" s="100" t="s">
        <v>1214</v>
      </c>
      <c r="E196" s="100" t="s">
        <v>1215</v>
      </c>
      <c r="F196" s="87"/>
      <c r="G196" s="100" t="s">
        <v>1241</v>
      </c>
      <c r="H196" s="100" t="s">
        <v>149</v>
      </c>
      <c r="I196" s="97">
        <v>440</v>
      </c>
      <c r="J196" s="99">
        <v>6241</v>
      </c>
      <c r="K196" s="97">
        <v>103.95681</v>
      </c>
      <c r="L196" s="98">
        <v>1.5912002558166864E-7</v>
      </c>
      <c r="M196" s="98">
        <v>1.1354397542007164E-3</v>
      </c>
      <c r="N196" s="98">
        <f>K196/'סכום נכסי הקרן'!$C$42</f>
        <v>1.5497663048306374E-4</v>
      </c>
    </row>
    <row r="197" spans="2:14">
      <c r="B197" s="110" t="s">
        <v>1340</v>
      </c>
      <c r="C197" s="87" t="s">
        <v>1341</v>
      </c>
      <c r="D197" s="100" t="s">
        <v>1214</v>
      </c>
      <c r="E197" s="100" t="s">
        <v>1215</v>
      </c>
      <c r="F197" s="87"/>
      <c r="G197" s="100" t="s">
        <v>1263</v>
      </c>
      <c r="H197" s="100" t="s">
        <v>149</v>
      </c>
      <c r="I197" s="97">
        <v>590</v>
      </c>
      <c r="J197" s="99">
        <v>10828</v>
      </c>
      <c r="K197" s="97">
        <v>240.08058</v>
      </c>
      <c r="L197" s="98">
        <v>3.0681227249089965E-6</v>
      </c>
      <c r="M197" s="98">
        <v>2.6222143094191269E-3</v>
      </c>
      <c r="N197" s="98">
        <f>K197/'סכום נכסי הקרן'!$C$42</f>
        <v>3.5790708980796562E-4</v>
      </c>
    </row>
    <row r="198" spans="2:14">
      <c r="B198" s="110" t="s">
        <v>1342</v>
      </c>
      <c r="C198" s="87" t="s">
        <v>1343</v>
      </c>
      <c r="D198" s="100" t="s">
        <v>1219</v>
      </c>
      <c r="E198" s="100" t="s">
        <v>1215</v>
      </c>
      <c r="F198" s="87"/>
      <c r="G198" s="100" t="s">
        <v>1216</v>
      </c>
      <c r="H198" s="100" t="s">
        <v>149</v>
      </c>
      <c r="I198" s="97">
        <v>880</v>
      </c>
      <c r="J198" s="99">
        <v>3928</v>
      </c>
      <c r="K198" s="97">
        <v>129.90053</v>
      </c>
      <c r="L198" s="98">
        <v>2.1433905494301497E-7</v>
      </c>
      <c r="M198" s="98">
        <v>1.4188029226151011E-3</v>
      </c>
      <c r="N198" s="98">
        <f>K198/'סכום נכסי הקרן'!$C$42</f>
        <v>1.9365298374742485E-4</v>
      </c>
    </row>
    <row r="199" spans="2:14">
      <c r="B199" s="110" t="s">
        <v>1344</v>
      </c>
      <c r="C199" s="87" t="s">
        <v>1345</v>
      </c>
      <c r="D199" s="100" t="s">
        <v>32</v>
      </c>
      <c r="E199" s="100" t="s">
        <v>1215</v>
      </c>
      <c r="F199" s="87"/>
      <c r="G199" s="100" t="s">
        <v>1346</v>
      </c>
      <c r="H199" s="100" t="s">
        <v>151</v>
      </c>
      <c r="I199" s="97">
        <v>1460</v>
      </c>
      <c r="J199" s="99">
        <v>1393</v>
      </c>
      <c r="K199" s="97">
        <v>85.479770000000002</v>
      </c>
      <c r="L199" s="98">
        <v>5.4886050189641097E-7</v>
      </c>
      <c r="M199" s="98">
        <v>9.3362935086151416E-4</v>
      </c>
      <c r="N199" s="98">
        <f>K199/'סכום נכסי הקרן'!$C$42</f>
        <v>1.2743144705062878E-4</v>
      </c>
    </row>
    <row r="200" spans="2:14">
      <c r="B200" s="110" t="s">
        <v>1347</v>
      </c>
      <c r="C200" s="87" t="s">
        <v>1348</v>
      </c>
      <c r="D200" s="100" t="s">
        <v>1214</v>
      </c>
      <c r="E200" s="100" t="s">
        <v>1215</v>
      </c>
      <c r="F200" s="87"/>
      <c r="G200" s="100" t="s">
        <v>1241</v>
      </c>
      <c r="H200" s="100" t="s">
        <v>149</v>
      </c>
      <c r="I200" s="97">
        <v>2090</v>
      </c>
      <c r="J200" s="99">
        <v>3387</v>
      </c>
      <c r="K200" s="97">
        <v>266.02242999999999</v>
      </c>
      <c r="L200" s="98">
        <v>3.4456309954894308E-7</v>
      </c>
      <c r="M200" s="98">
        <v>2.9055570532712312E-3</v>
      </c>
      <c r="N200" s="98">
        <f>K200/'סכום נכסי הקרן'!$C$42</f>
        <v>3.9658065531557465E-4</v>
      </c>
    </row>
    <row r="201" spans="2:14">
      <c r="B201" s="110" t="s">
        <v>1349</v>
      </c>
      <c r="C201" s="87" t="s">
        <v>1350</v>
      </c>
      <c r="D201" s="100" t="s">
        <v>140</v>
      </c>
      <c r="E201" s="100" t="s">
        <v>1215</v>
      </c>
      <c r="F201" s="87"/>
      <c r="G201" s="100" t="s">
        <v>1274</v>
      </c>
      <c r="H201" s="100" t="s">
        <v>152</v>
      </c>
      <c r="I201" s="97">
        <v>1380</v>
      </c>
      <c r="J201" s="99">
        <v>1463</v>
      </c>
      <c r="K201" s="97">
        <v>98.356700000000004</v>
      </c>
      <c r="L201" s="98">
        <v>1.2693668052335067E-6</v>
      </c>
      <c r="M201" s="98">
        <v>1.0742740881717475E-3</v>
      </c>
      <c r="N201" s="98">
        <f>K201/'סכום נכסי הקרן'!$C$42</f>
        <v>1.466281040312179E-4</v>
      </c>
    </row>
    <row r="202" spans="2:14">
      <c r="B202" s="110" t="s">
        <v>1351</v>
      </c>
      <c r="C202" s="87" t="s">
        <v>1352</v>
      </c>
      <c r="D202" s="100" t="s">
        <v>32</v>
      </c>
      <c r="E202" s="100" t="s">
        <v>1215</v>
      </c>
      <c r="F202" s="87"/>
      <c r="G202" s="100" t="s">
        <v>1298</v>
      </c>
      <c r="H202" s="100" t="s">
        <v>151</v>
      </c>
      <c r="I202" s="97">
        <v>291</v>
      </c>
      <c r="J202" s="99">
        <v>7314</v>
      </c>
      <c r="K202" s="97">
        <v>89.455559999999991</v>
      </c>
      <c r="L202" s="98">
        <v>9.8403135558090043E-7</v>
      </c>
      <c r="M202" s="98">
        <v>9.770538270488236E-4</v>
      </c>
      <c r="N202" s="98">
        <f>K202/'סכום נכסי הקרן'!$C$42</f>
        <v>1.3335847133800598E-4</v>
      </c>
    </row>
    <row r="203" spans="2:14">
      <c r="B203" s="110" t="s">
        <v>1353</v>
      </c>
      <c r="C203" s="87" t="s">
        <v>1354</v>
      </c>
      <c r="D203" s="100" t="s">
        <v>143</v>
      </c>
      <c r="E203" s="100" t="s">
        <v>1215</v>
      </c>
      <c r="F203" s="87"/>
      <c r="G203" s="100" t="s">
        <v>1241</v>
      </c>
      <c r="H203" s="100" t="s">
        <v>1355</v>
      </c>
      <c r="I203" s="97">
        <v>140</v>
      </c>
      <c r="J203" s="99">
        <v>24100</v>
      </c>
      <c r="K203" s="97">
        <v>130.92807000000002</v>
      </c>
      <c r="L203" s="98">
        <v>1.9927047080637785E-7</v>
      </c>
      <c r="M203" s="98">
        <v>1.4300259465327399E-3</v>
      </c>
      <c r="N203" s="98">
        <f>K203/'סכום נכסי הקרן'!$C$42</f>
        <v>1.9518481881322352E-4</v>
      </c>
    </row>
    <row r="204" spans="2:14">
      <c r="B204" s="110" t="s">
        <v>1356</v>
      </c>
      <c r="C204" s="87" t="s">
        <v>1357</v>
      </c>
      <c r="D204" s="100" t="s">
        <v>1214</v>
      </c>
      <c r="E204" s="100" t="s">
        <v>1215</v>
      </c>
      <c r="F204" s="87"/>
      <c r="G204" s="100" t="s">
        <v>1263</v>
      </c>
      <c r="H204" s="100" t="s">
        <v>149</v>
      </c>
      <c r="I204" s="97">
        <v>530</v>
      </c>
      <c r="J204" s="99">
        <v>12656</v>
      </c>
      <c r="K204" s="97">
        <v>252.07460999999998</v>
      </c>
      <c r="L204" s="98">
        <v>2.0075757575757576E-6</v>
      </c>
      <c r="M204" s="98">
        <v>2.7532158135541232E-3</v>
      </c>
      <c r="N204" s="98">
        <f>K204/'סכום נכסי הקרן'!$C$42</f>
        <v>3.7578753799902476E-4</v>
      </c>
    </row>
    <row r="205" spans="2:14">
      <c r="B205" s="110" t="s">
        <v>1358</v>
      </c>
      <c r="C205" s="87" t="s">
        <v>1359</v>
      </c>
      <c r="D205" s="100" t="s">
        <v>32</v>
      </c>
      <c r="E205" s="100" t="s">
        <v>1215</v>
      </c>
      <c r="F205" s="87"/>
      <c r="G205" s="100" t="s">
        <v>1360</v>
      </c>
      <c r="H205" s="100" t="s">
        <v>155</v>
      </c>
      <c r="I205" s="97">
        <v>2000</v>
      </c>
      <c r="J205" s="99">
        <v>14380</v>
      </c>
      <c r="K205" s="97">
        <v>125.76747999999999</v>
      </c>
      <c r="L205" s="98">
        <v>5.7485091018889526E-6</v>
      </c>
      <c r="M205" s="98">
        <v>1.3736608171955593E-3</v>
      </c>
      <c r="N205" s="98">
        <f>K205/'סכום נכסי הקרן'!$C$42</f>
        <v>1.8749151955264984E-4</v>
      </c>
    </row>
    <row r="206" spans="2:14">
      <c r="B206" s="110" t="s">
        <v>1361</v>
      </c>
      <c r="C206" s="87" t="s">
        <v>1362</v>
      </c>
      <c r="D206" s="100" t="s">
        <v>32</v>
      </c>
      <c r="E206" s="100" t="s">
        <v>1215</v>
      </c>
      <c r="F206" s="87"/>
      <c r="G206" s="100" t="s">
        <v>1277</v>
      </c>
      <c r="H206" s="100" t="s">
        <v>151</v>
      </c>
      <c r="I206" s="97">
        <v>300</v>
      </c>
      <c r="J206" s="99">
        <v>10401.1</v>
      </c>
      <c r="K206" s="97">
        <v>131.14747</v>
      </c>
      <c r="L206" s="98">
        <v>3.5294117647058823E-7</v>
      </c>
      <c r="M206" s="98">
        <v>1.4324222828773392E-3</v>
      </c>
      <c r="N206" s="98">
        <f>K206/'סכום נכסי הקרן'!$C$42</f>
        <v>1.9551189572841534E-4</v>
      </c>
    </row>
    <row r="207" spans="2:14">
      <c r="B207" s="110" t="s">
        <v>1363</v>
      </c>
      <c r="C207" s="87" t="s">
        <v>1364</v>
      </c>
      <c r="D207" s="100" t="s">
        <v>1214</v>
      </c>
      <c r="E207" s="100" t="s">
        <v>1215</v>
      </c>
      <c r="F207" s="87"/>
      <c r="G207" s="100" t="s">
        <v>1301</v>
      </c>
      <c r="H207" s="100" t="s">
        <v>149</v>
      </c>
      <c r="I207" s="97">
        <v>1660</v>
      </c>
      <c r="J207" s="99">
        <v>3889</v>
      </c>
      <c r="K207" s="97">
        <v>242.60670999999999</v>
      </c>
      <c r="L207" s="98">
        <v>2.6764149998924113E-6</v>
      </c>
      <c r="M207" s="98">
        <v>2.6498052717262529E-3</v>
      </c>
      <c r="N207" s="98">
        <f>K207/'סכום נכסי הקרן'!$C$42</f>
        <v>3.6167299139307755E-4</v>
      </c>
    </row>
    <row r="208" spans="2:14">
      <c r="B208" s="110" t="s">
        <v>1365</v>
      </c>
      <c r="C208" s="87" t="s">
        <v>1366</v>
      </c>
      <c r="D208" s="100" t="s">
        <v>32</v>
      </c>
      <c r="E208" s="100" t="s">
        <v>1215</v>
      </c>
      <c r="F208" s="87"/>
      <c r="G208" s="100" t="s">
        <v>1277</v>
      </c>
      <c r="H208" s="100" t="s">
        <v>151</v>
      </c>
      <c r="I208" s="97">
        <v>410</v>
      </c>
      <c r="J208" s="99">
        <v>8199</v>
      </c>
      <c r="K208" s="97">
        <v>141.28763000000001</v>
      </c>
      <c r="L208" s="98">
        <v>1.9344237884680221E-6</v>
      </c>
      <c r="M208" s="98">
        <v>1.5431754002340179E-3</v>
      </c>
      <c r="N208" s="98">
        <f>K208/'סכום נכסי הקרן'!$C$42</f>
        <v>2.1062863343284416E-4</v>
      </c>
    </row>
    <row r="209" spans="2:14">
      <c r="B209" s="110" t="s">
        <v>1367</v>
      </c>
      <c r="C209" s="87" t="s">
        <v>1368</v>
      </c>
      <c r="D209" s="100" t="s">
        <v>1214</v>
      </c>
      <c r="E209" s="100" t="s">
        <v>1215</v>
      </c>
      <c r="F209" s="87"/>
      <c r="G209" s="100" t="s">
        <v>1269</v>
      </c>
      <c r="H209" s="100" t="s">
        <v>149</v>
      </c>
      <c r="I209" s="97">
        <v>940</v>
      </c>
      <c r="J209" s="99">
        <v>7478</v>
      </c>
      <c r="K209" s="97">
        <v>264.16184000000004</v>
      </c>
      <c r="L209" s="98">
        <v>1.4315194906731624E-6</v>
      </c>
      <c r="M209" s="98">
        <v>2.8852352691354131E-3</v>
      </c>
      <c r="N209" s="98">
        <f>K209/'סכום נכסי הקרן'!$C$42</f>
        <v>3.93806926793985E-4</v>
      </c>
    </row>
    <row r="210" spans="2:14">
      <c r="B210" s="110" t="s">
        <v>1369</v>
      </c>
      <c r="C210" s="87" t="s">
        <v>1370</v>
      </c>
      <c r="D210" s="100" t="s">
        <v>1214</v>
      </c>
      <c r="E210" s="100" t="s">
        <v>1215</v>
      </c>
      <c r="F210" s="87"/>
      <c r="G210" s="100" t="s">
        <v>1280</v>
      </c>
      <c r="H210" s="100" t="s">
        <v>149</v>
      </c>
      <c r="I210" s="97">
        <v>1440</v>
      </c>
      <c r="J210" s="99">
        <v>4289</v>
      </c>
      <c r="K210" s="97">
        <v>233.61532</v>
      </c>
      <c r="L210" s="98">
        <v>8.413506960640668E-7</v>
      </c>
      <c r="M210" s="98">
        <v>2.5515992797232011E-3</v>
      </c>
      <c r="N210" s="98">
        <f>K210/'סכום נכסי הקרן'!$C$42</f>
        <v>3.4826881589404953E-4</v>
      </c>
    </row>
    <row r="211" spans="2:14">
      <c r="B211" s="110" t="s">
        <v>1371</v>
      </c>
      <c r="C211" s="87" t="s">
        <v>1372</v>
      </c>
      <c r="D211" s="100" t="s">
        <v>32</v>
      </c>
      <c r="E211" s="100" t="s">
        <v>1215</v>
      </c>
      <c r="F211" s="87"/>
      <c r="G211" s="100" t="s">
        <v>1277</v>
      </c>
      <c r="H211" s="100" t="s">
        <v>151</v>
      </c>
      <c r="I211" s="97">
        <v>470</v>
      </c>
      <c r="J211" s="99">
        <v>6812</v>
      </c>
      <c r="K211" s="97">
        <v>134.56493</v>
      </c>
      <c r="L211" s="98">
        <v>7.8871772520920061E-7</v>
      </c>
      <c r="M211" s="98">
        <v>1.4697485527233531E-3</v>
      </c>
      <c r="N211" s="98">
        <f>K211/'סכום נכסי הקרן'!$C$42</f>
        <v>2.0060657337012683E-4</v>
      </c>
    </row>
    <row r="212" spans="2:14">
      <c r="B212" s="110" t="s">
        <v>1373</v>
      </c>
      <c r="C212" s="87" t="s">
        <v>1374</v>
      </c>
      <c r="D212" s="100" t="s">
        <v>1214</v>
      </c>
      <c r="E212" s="100" t="s">
        <v>1215</v>
      </c>
      <c r="F212" s="87"/>
      <c r="G212" s="100" t="s">
        <v>1216</v>
      </c>
      <c r="H212" s="100" t="s">
        <v>149</v>
      </c>
      <c r="I212" s="97">
        <v>1450</v>
      </c>
      <c r="J212" s="99">
        <v>8270</v>
      </c>
      <c r="K212" s="97">
        <v>450.64058</v>
      </c>
      <c r="L212" s="98">
        <v>7.6864609908521234E-7</v>
      </c>
      <c r="M212" s="98">
        <v>4.9219981777823716E-3</v>
      </c>
      <c r="N212" s="98">
        <f>K212/'סכום נכסי הקרן'!$C$42</f>
        <v>6.7180551853537559E-4</v>
      </c>
    </row>
    <row r="213" spans="2:14">
      <c r="B213" s="110" t="s">
        <v>1375</v>
      </c>
      <c r="C213" s="87" t="s">
        <v>1376</v>
      </c>
      <c r="D213" s="100" t="s">
        <v>32</v>
      </c>
      <c r="E213" s="100" t="s">
        <v>1215</v>
      </c>
      <c r="F213" s="87"/>
      <c r="G213" s="100" t="s">
        <v>1298</v>
      </c>
      <c r="H213" s="100" t="s">
        <v>151</v>
      </c>
      <c r="I213" s="97">
        <v>258</v>
      </c>
      <c r="J213" s="99">
        <v>11671</v>
      </c>
      <c r="K213" s="97">
        <v>126.55728999999999</v>
      </c>
      <c r="L213" s="98">
        <v>1.2511793759859252E-6</v>
      </c>
      <c r="M213" s="98">
        <v>1.3822873003693434E-3</v>
      </c>
      <c r="N213" s="98">
        <f>K213/'סכום נכסי הקרן'!$C$42</f>
        <v>1.8866895172397013E-4</v>
      </c>
    </row>
    <row r="214" spans="2:14">
      <c r="B214" s="110" t="s">
        <v>1377</v>
      </c>
      <c r="C214" s="87" t="s">
        <v>1378</v>
      </c>
      <c r="D214" s="100" t="s">
        <v>32</v>
      </c>
      <c r="E214" s="100" t="s">
        <v>1215</v>
      </c>
      <c r="F214" s="87"/>
      <c r="G214" s="100" t="s">
        <v>758</v>
      </c>
      <c r="H214" s="100" t="s">
        <v>151</v>
      </c>
      <c r="I214" s="97">
        <v>638</v>
      </c>
      <c r="J214" s="99">
        <v>3371.8</v>
      </c>
      <c r="K214" s="97">
        <v>90.415270000000007</v>
      </c>
      <c r="L214" s="98">
        <v>1.3690968791492433E-6</v>
      </c>
      <c r="M214" s="98">
        <v>9.8753599638918698E-4</v>
      </c>
      <c r="N214" s="98">
        <f>K214/'סכום נכסי הקרן'!$C$42</f>
        <v>1.3478918686343335E-4</v>
      </c>
    </row>
    <row r="215" spans="2:14">
      <c r="B215" s="110" t="s">
        <v>1379</v>
      </c>
      <c r="C215" s="87" t="s">
        <v>1380</v>
      </c>
      <c r="D215" s="100" t="s">
        <v>1214</v>
      </c>
      <c r="E215" s="100" t="s">
        <v>1215</v>
      </c>
      <c r="F215" s="87"/>
      <c r="G215" s="100" t="s">
        <v>364</v>
      </c>
      <c r="H215" s="100" t="s">
        <v>149</v>
      </c>
      <c r="I215" s="97">
        <v>1360</v>
      </c>
      <c r="J215" s="99">
        <v>9286</v>
      </c>
      <c r="K215" s="97">
        <v>474.59631000000002</v>
      </c>
      <c r="L215" s="98">
        <v>8.4624416582238308E-7</v>
      </c>
      <c r="M215" s="98">
        <v>5.1836480704916489E-3</v>
      </c>
      <c r="N215" s="98">
        <f>K215/'סכום נכסי הקרן'!$C$42</f>
        <v>7.0751821803204194E-4</v>
      </c>
    </row>
    <row r="216" spans="2:14">
      <c r="B216" s="110" t="s">
        <v>1381</v>
      </c>
      <c r="C216" s="87" t="s">
        <v>1382</v>
      </c>
      <c r="D216" s="100" t="s">
        <v>1214</v>
      </c>
      <c r="E216" s="100" t="s">
        <v>1215</v>
      </c>
      <c r="F216" s="87"/>
      <c r="G216" s="100" t="s">
        <v>1280</v>
      </c>
      <c r="H216" s="100" t="s">
        <v>149</v>
      </c>
      <c r="I216" s="97">
        <v>2920</v>
      </c>
      <c r="J216" s="99">
        <v>4428</v>
      </c>
      <c r="K216" s="97">
        <v>485.90037999999998</v>
      </c>
      <c r="L216" s="98">
        <v>5.7872811764920776E-7</v>
      </c>
      <c r="M216" s="98">
        <v>5.3071136757008473E-3</v>
      </c>
      <c r="N216" s="98">
        <f>K216/'סכום נכסי הקרן'!$C$42</f>
        <v>7.2437008833611035E-4</v>
      </c>
    </row>
    <row r="217" spans="2:14">
      <c r="B217" s="110" t="s">
        <v>1383</v>
      </c>
      <c r="C217" s="87" t="s">
        <v>1384</v>
      </c>
      <c r="D217" s="100" t="s">
        <v>32</v>
      </c>
      <c r="E217" s="100" t="s">
        <v>1215</v>
      </c>
      <c r="F217" s="87"/>
      <c r="G217" s="100" t="s">
        <v>1269</v>
      </c>
      <c r="H217" s="100" t="s">
        <v>151</v>
      </c>
      <c r="I217" s="97">
        <v>460</v>
      </c>
      <c r="J217" s="99">
        <v>3690.9</v>
      </c>
      <c r="K217" s="97">
        <v>71.35911999999999</v>
      </c>
      <c r="L217" s="98">
        <v>1.8604631749261916E-6</v>
      </c>
      <c r="M217" s="98">
        <v>7.7940042285617854E-4</v>
      </c>
      <c r="N217" s="98">
        <f>K217/'סכום נכסי הקרן'!$C$42</f>
        <v>1.0638067839746718E-4</v>
      </c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B221" s="113" t="s">
        <v>1797</v>
      </c>
      <c r="E221" s="1"/>
      <c r="F221" s="1"/>
      <c r="G221" s="1"/>
    </row>
    <row r="222" spans="2:14">
      <c r="B222" s="113" t="s">
        <v>130</v>
      </c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password="CC1F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$AQ$6:$AQ$23</formula1>
    </dataValidation>
    <dataValidation type="list" allowBlank="1" showInputMessage="1" showErrorMessage="1" sqref="H12:H357">
      <formula1>$AU$6:$AU$19</formula1>
    </dataValidation>
    <dataValidation type="list" allowBlank="1" showInputMessage="1" showErrorMessage="1" sqref="G12:G363">
      <formula1>$AS$6:$AS$29</formula1>
    </dataValidation>
  </dataValidations>
  <printOptions gridLines="1"/>
  <pageMargins left="0" right="0" top="0.51181102362204722" bottom="0.51181102362204722" header="0" footer="0.23622047244094491"/>
  <pageSetup paperSize="9" scale="62" fitToHeight="10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90" zoomScaleNormal="90" workbookViewId="0">
      <pane ySplit="10" topLeftCell="A11" activePane="bottomLeft" state="frozen"/>
      <selection pane="bottomLeft" activeCell="B15" sqref="B15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163</v>
      </c>
      <c r="C1" s="81" t="s" vm="1">
        <v>219</v>
      </c>
    </row>
    <row r="2" spans="2:56">
      <c r="B2" s="57" t="s">
        <v>162</v>
      </c>
      <c r="C2" s="81" t="s">
        <v>220</v>
      </c>
    </row>
    <row r="3" spans="2:56">
      <c r="B3" s="57" t="s">
        <v>164</v>
      </c>
      <c r="C3" s="81" t="s">
        <v>221</v>
      </c>
    </row>
    <row r="4" spans="2:56">
      <c r="B4" s="57" t="s">
        <v>165</v>
      </c>
      <c r="C4" s="81">
        <v>659</v>
      </c>
    </row>
    <row r="6" spans="2:56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4"/>
      <c r="BD6" s="3"/>
    </row>
    <row r="7" spans="2:56" ht="26.25" customHeight="1">
      <c r="B7" s="192" t="s">
        <v>108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4"/>
      <c r="BA7" s="3"/>
      <c r="BD7" s="3"/>
    </row>
    <row r="8" spans="2:56" s="3" customFormat="1" ht="47.25">
      <c r="B8" s="22" t="s">
        <v>133</v>
      </c>
      <c r="C8" s="30" t="s">
        <v>57</v>
      </c>
      <c r="D8" s="73" t="s">
        <v>138</v>
      </c>
      <c r="E8" s="73" t="s">
        <v>135</v>
      </c>
      <c r="F8" s="73" t="s">
        <v>78</v>
      </c>
      <c r="G8" s="30" t="s">
        <v>119</v>
      </c>
      <c r="H8" s="30" t="s">
        <v>0</v>
      </c>
      <c r="I8" s="30" t="s">
        <v>123</v>
      </c>
      <c r="J8" s="30" t="s">
        <v>74</v>
      </c>
      <c r="K8" s="30" t="s">
        <v>71</v>
      </c>
      <c r="L8" s="73" t="s">
        <v>166</v>
      </c>
      <c r="M8" s="31" t="s">
        <v>168</v>
      </c>
      <c r="BA8" s="1"/>
      <c r="BB8" s="1"/>
      <c r="BD8" s="4"/>
    </row>
    <row r="9" spans="2:56" s="3" customFormat="1" ht="26.25" customHeight="1">
      <c r="B9" s="15"/>
      <c r="C9" s="16"/>
      <c r="D9" s="16"/>
      <c r="E9" s="16"/>
      <c r="F9" s="16"/>
      <c r="G9" s="16"/>
      <c r="H9" s="32" t="s">
        <v>22</v>
      </c>
      <c r="I9" s="32" t="s">
        <v>75</v>
      </c>
      <c r="J9" s="32" t="s">
        <v>23</v>
      </c>
      <c r="K9" s="32" t="s">
        <v>20</v>
      </c>
      <c r="L9" s="17" t="s">
        <v>20</v>
      </c>
      <c r="M9" s="17" t="s">
        <v>20</v>
      </c>
      <c r="BA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BA10" s="1"/>
      <c r="BB10" s="3"/>
      <c r="BD10" s="1"/>
    </row>
    <row r="11" spans="2:56" s="4" customFormat="1" ht="18" customHeight="1">
      <c r="B11" s="82" t="s">
        <v>37</v>
      </c>
      <c r="C11" s="83"/>
      <c r="D11" s="83"/>
      <c r="E11" s="83"/>
      <c r="F11" s="83"/>
      <c r="G11" s="83"/>
      <c r="H11" s="91"/>
      <c r="I11" s="93"/>
      <c r="J11" s="91">
        <v>127215.27205000004</v>
      </c>
      <c r="K11" s="83"/>
      <c r="L11" s="92">
        <v>1</v>
      </c>
      <c r="M11" s="92">
        <f>J11/'סכום נכסי הקרן'!$C$42</f>
        <v>0.18964985755426009</v>
      </c>
      <c r="N11" s="5"/>
      <c r="BA11" s="1"/>
      <c r="BB11" s="3"/>
      <c r="BD11" s="1"/>
    </row>
    <row r="12" spans="2:56" ht="20.25">
      <c r="B12" s="84" t="s">
        <v>216</v>
      </c>
      <c r="C12" s="85"/>
      <c r="D12" s="85"/>
      <c r="E12" s="85"/>
      <c r="F12" s="85"/>
      <c r="G12" s="85"/>
      <c r="H12" s="94"/>
      <c r="I12" s="96"/>
      <c r="J12" s="94">
        <v>41960.235789999992</v>
      </c>
      <c r="K12" s="85"/>
      <c r="L12" s="95">
        <v>0.32983646628140806</v>
      </c>
      <c r="M12" s="95">
        <f>J12/'סכום נכסי הקרן'!$C$42</f>
        <v>6.255343884646955E-2</v>
      </c>
      <c r="BB12" s="4"/>
    </row>
    <row r="13" spans="2:56">
      <c r="B13" s="104" t="s">
        <v>80</v>
      </c>
      <c r="C13" s="85"/>
      <c r="D13" s="85"/>
      <c r="E13" s="85"/>
      <c r="F13" s="85"/>
      <c r="G13" s="85"/>
      <c r="H13" s="94"/>
      <c r="I13" s="96"/>
      <c r="J13" s="94">
        <v>11732.512409999999</v>
      </c>
      <c r="K13" s="85"/>
      <c r="L13" s="95">
        <v>9.222565986722657E-2</v>
      </c>
      <c r="M13" s="95">
        <f>J13/'סכום נכסי הקרן'!$C$42</f>
        <v>1.749058325666716E-2</v>
      </c>
    </row>
    <row r="14" spans="2:56">
      <c r="B14" s="90" t="s">
        <v>1385</v>
      </c>
      <c r="C14" s="87" t="s">
        <v>1386</v>
      </c>
      <c r="D14" s="100" t="s">
        <v>139</v>
      </c>
      <c r="E14" s="87" t="s">
        <v>1387</v>
      </c>
      <c r="F14" s="100" t="s">
        <v>1388</v>
      </c>
      <c r="G14" s="100" t="s">
        <v>150</v>
      </c>
      <c r="H14" s="97">
        <v>96330</v>
      </c>
      <c r="I14" s="99">
        <v>1258</v>
      </c>
      <c r="J14" s="97">
        <v>1211.8313999999998</v>
      </c>
      <c r="K14" s="98">
        <v>4.6655306820297287E-4</v>
      </c>
      <c r="L14" s="98">
        <v>9.5258327123154511E-3</v>
      </c>
      <c r="M14" s="98">
        <f>J14/'סכום נכסי הקרן'!$C$42</f>
        <v>1.8065728169763362E-3</v>
      </c>
    </row>
    <row r="15" spans="2:56">
      <c r="B15" s="90" t="s">
        <v>1389</v>
      </c>
      <c r="C15" s="87" t="s">
        <v>1390</v>
      </c>
      <c r="D15" s="100" t="s">
        <v>139</v>
      </c>
      <c r="E15" s="87" t="s">
        <v>1387</v>
      </c>
      <c r="F15" s="100" t="s">
        <v>1388</v>
      </c>
      <c r="G15" s="100" t="s">
        <v>150</v>
      </c>
      <c r="H15" s="97">
        <v>436</v>
      </c>
      <c r="I15" s="99">
        <v>1445</v>
      </c>
      <c r="J15" s="97">
        <v>6.3002000000000002</v>
      </c>
      <c r="K15" s="98">
        <v>5.1178190015229032E-6</v>
      </c>
      <c r="L15" s="98">
        <v>4.9523928208272051E-5</v>
      </c>
      <c r="M15" s="98">
        <f>J15/'סכום נכסי הקרן'!$C$42</f>
        <v>9.3922059302261974E-6</v>
      </c>
    </row>
    <row r="16" spans="2:56" ht="20.25">
      <c r="B16" s="90" t="s">
        <v>1391</v>
      </c>
      <c r="C16" s="87" t="s">
        <v>1392</v>
      </c>
      <c r="D16" s="100" t="s">
        <v>139</v>
      </c>
      <c r="E16" s="87" t="s">
        <v>1393</v>
      </c>
      <c r="F16" s="100" t="s">
        <v>1388</v>
      </c>
      <c r="G16" s="100" t="s">
        <v>150</v>
      </c>
      <c r="H16" s="97">
        <v>66517</v>
      </c>
      <c r="I16" s="99">
        <v>1254</v>
      </c>
      <c r="J16" s="97">
        <v>834.12318000000005</v>
      </c>
      <c r="K16" s="98">
        <v>2.6085098039215686E-4</v>
      </c>
      <c r="L16" s="98">
        <v>6.556784940664675E-3</v>
      </c>
      <c r="M16" s="98">
        <f>J16/'סכום נכסי הקרן'!$C$42</f>
        <v>1.2434933300109734E-3</v>
      </c>
      <c r="BA16" s="4"/>
    </row>
    <row r="17" spans="2:13">
      <c r="B17" s="90" t="s">
        <v>1394</v>
      </c>
      <c r="C17" s="87" t="s">
        <v>1395</v>
      </c>
      <c r="D17" s="100" t="s">
        <v>139</v>
      </c>
      <c r="E17" s="87" t="s">
        <v>1393</v>
      </c>
      <c r="F17" s="100" t="s">
        <v>1388</v>
      </c>
      <c r="G17" s="100" t="s">
        <v>150</v>
      </c>
      <c r="H17" s="97">
        <v>15262</v>
      </c>
      <c r="I17" s="99">
        <v>1257</v>
      </c>
      <c r="J17" s="97">
        <v>191.84333999999998</v>
      </c>
      <c r="K17" s="98">
        <v>1.0451289230075189E-4</v>
      </c>
      <c r="L17" s="98">
        <v>1.5080213004976231E-3</v>
      </c>
      <c r="M17" s="98">
        <f>J17/'סכום נכסי הקרן'!$C$42</f>
        <v>2.8599602482816427E-4</v>
      </c>
    </row>
    <row r="18" spans="2:13">
      <c r="B18" s="90" t="s">
        <v>1396</v>
      </c>
      <c r="C18" s="87" t="s">
        <v>1397</v>
      </c>
      <c r="D18" s="100" t="s">
        <v>139</v>
      </c>
      <c r="E18" s="87" t="s">
        <v>1398</v>
      </c>
      <c r="F18" s="100" t="s">
        <v>1388</v>
      </c>
      <c r="G18" s="100" t="s">
        <v>150</v>
      </c>
      <c r="H18" s="97">
        <v>1018</v>
      </c>
      <c r="I18" s="99">
        <v>11440</v>
      </c>
      <c r="J18" s="97">
        <v>116.4592</v>
      </c>
      <c r="K18" s="98">
        <v>7.1680045064075482E-5</v>
      </c>
      <c r="L18" s="98">
        <v>9.1544983651198309E-4</v>
      </c>
      <c r="M18" s="98">
        <f>J18/'סכום נכסי הקרן'!$C$42</f>
        <v>1.7361493109256828E-4</v>
      </c>
    </row>
    <row r="19" spans="2:13">
      <c r="B19" s="90" t="s">
        <v>1399</v>
      </c>
      <c r="C19" s="87" t="s">
        <v>1400</v>
      </c>
      <c r="D19" s="100" t="s">
        <v>139</v>
      </c>
      <c r="E19" s="87" t="s">
        <v>1398</v>
      </c>
      <c r="F19" s="100" t="s">
        <v>1388</v>
      </c>
      <c r="G19" s="100" t="s">
        <v>150</v>
      </c>
      <c r="H19" s="97">
        <v>2789</v>
      </c>
      <c r="I19" s="99">
        <v>14390</v>
      </c>
      <c r="J19" s="97">
        <v>401.33709999999996</v>
      </c>
      <c r="K19" s="98">
        <v>1.0032374100719424E-4</v>
      </c>
      <c r="L19" s="98">
        <v>3.1547871063960032E-3</v>
      </c>
      <c r="M19" s="98">
        <f>J19/'סכום נכסי הקרן'!$C$42</f>
        <v>5.9830492534201831E-4</v>
      </c>
    </row>
    <row r="20" spans="2:13">
      <c r="B20" s="90" t="s">
        <v>1401</v>
      </c>
      <c r="C20" s="87" t="s">
        <v>1402</v>
      </c>
      <c r="D20" s="100" t="s">
        <v>139</v>
      </c>
      <c r="E20" s="87" t="s">
        <v>1398</v>
      </c>
      <c r="F20" s="100" t="s">
        <v>1388</v>
      </c>
      <c r="G20" s="100" t="s">
        <v>150</v>
      </c>
      <c r="H20" s="97">
        <v>35825</v>
      </c>
      <c r="I20" s="99">
        <v>12570</v>
      </c>
      <c r="J20" s="97">
        <v>4503.2025000000003</v>
      </c>
      <c r="K20" s="98">
        <v>3.4897610653869884E-4</v>
      </c>
      <c r="L20" s="98">
        <v>3.5398285342895658E-2</v>
      </c>
      <c r="M20" s="98">
        <f>J20/'סכום נכסי הקרן'!$C$42</f>
        <v>6.7132797729452147E-3</v>
      </c>
    </row>
    <row r="21" spans="2:13">
      <c r="B21" s="90" t="s">
        <v>1403</v>
      </c>
      <c r="C21" s="87" t="s">
        <v>1404</v>
      </c>
      <c r="D21" s="100" t="s">
        <v>139</v>
      </c>
      <c r="E21" s="87" t="s">
        <v>1405</v>
      </c>
      <c r="F21" s="100" t="s">
        <v>1388</v>
      </c>
      <c r="G21" s="100" t="s">
        <v>150</v>
      </c>
      <c r="H21" s="97">
        <v>3606</v>
      </c>
      <c r="I21" s="99">
        <v>1162</v>
      </c>
      <c r="J21" s="97">
        <v>41.901720000000005</v>
      </c>
      <c r="K21" s="98">
        <v>3.4613034956045717E-5</v>
      </c>
      <c r="L21" s="98">
        <v>3.2937649171186902E-4</v>
      </c>
      <c r="M21" s="98">
        <f>J21/'סכום נכסי הקרן'!$C$42</f>
        <v>6.246620473487789E-5</v>
      </c>
    </row>
    <row r="22" spans="2:13">
      <c r="B22" s="90" t="s">
        <v>1406</v>
      </c>
      <c r="C22" s="87" t="s">
        <v>1407</v>
      </c>
      <c r="D22" s="100" t="s">
        <v>139</v>
      </c>
      <c r="E22" s="87" t="s">
        <v>1405</v>
      </c>
      <c r="F22" s="100" t="s">
        <v>1388</v>
      </c>
      <c r="G22" s="100" t="s">
        <v>150</v>
      </c>
      <c r="H22" s="97">
        <v>17221</v>
      </c>
      <c r="I22" s="99">
        <v>12570</v>
      </c>
      <c r="J22" s="97">
        <v>2164.6797000000001</v>
      </c>
      <c r="K22" s="98">
        <v>4.1650391628805789E-4</v>
      </c>
      <c r="L22" s="98">
        <v>1.701587918743911E-2</v>
      </c>
      <c r="M22" s="98">
        <f>J22/'סכום נכסי הקרן'!$C$42</f>
        <v>3.2270590640583264E-3</v>
      </c>
    </row>
    <row r="23" spans="2:13">
      <c r="B23" s="90" t="s">
        <v>1408</v>
      </c>
      <c r="C23" s="87" t="s">
        <v>1409</v>
      </c>
      <c r="D23" s="100" t="s">
        <v>139</v>
      </c>
      <c r="E23" s="87" t="s">
        <v>1405</v>
      </c>
      <c r="F23" s="100" t="s">
        <v>1388</v>
      </c>
      <c r="G23" s="100" t="s">
        <v>150</v>
      </c>
      <c r="H23" s="97">
        <v>139327</v>
      </c>
      <c r="I23" s="99">
        <v>1441</v>
      </c>
      <c r="J23" s="97">
        <v>2007.70207</v>
      </c>
      <c r="K23" s="98">
        <v>5.9288085106382982E-4</v>
      </c>
      <c r="L23" s="98">
        <v>1.5781926475076851E-2</v>
      </c>
      <c r="M23" s="98">
        <f>J23/'סכום נכסי הקרן'!$C$42</f>
        <v>2.9930401079301312E-3</v>
      </c>
    </row>
    <row r="24" spans="2:13">
      <c r="B24" s="90" t="s">
        <v>1410</v>
      </c>
      <c r="C24" s="87" t="s">
        <v>1411</v>
      </c>
      <c r="D24" s="100" t="s">
        <v>139</v>
      </c>
      <c r="E24" s="87" t="s">
        <v>1387</v>
      </c>
      <c r="F24" s="100" t="s">
        <v>1388</v>
      </c>
      <c r="G24" s="100" t="s">
        <v>150</v>
      </c>
      <c r="H24" s="97">
        <v>1740</v>
      </c>
      <c r="I24" s="99">
        <v>1180</v>
      </c>
      <c r="J24" s="97">
        <v>20.532</v>
      </c>
      <c r="K24" s="98">
        <v>5.2706054547434467E-5</v>
      </c>
      <c r="L24" s="98">
        <v>1.6139571663951013E-4</v>
      </c>
      <c r="M24" s="98">
        <f>J24/'סכום נכסי הקרן'!$C$42</f>
        <v>3.060867467055082E-5</v>
      </c>
    </row>
    <row r="25" spans="2:13">
      <c r="B25" s="90" t="s">
        <v>1412</v>
      </c>
      <c r="C25" s="87" t="s">
        <v>1413</v>
      </c>
      <c r="D25" s="100" t="s">
        <v>139</v>
      </c>
      <c r="E25" s="87" t="s">
        <v>1393</v>
      </c>
      <c r="F25" s="100" t="s">
        <v>1388</v>
      </c>
      <c r="G25" s="100" t="s">
        <v>150</v>
      </c>
      <c r="H25" s="97">
        <v>20000</v>
      </c>
      <c r="I25" s="99">
        <v>1163</v>
      </c>
      <c r="J25" s="97">
        <v>232.6</v>
      </c>
      <c r="K25" s="98">
        <v>5.7142857142857147E-4</v>
      </c>
      <c r="L25" s="98">
        <v>1.8283968288695721E-3</v>
      </c>
      <c r="M25" s="98">
        <f>J25/'סכום נכסי הקרן'!$C$42</f>
        <v>3.4675519814777523E-4</v>
      </c>
    </row>
    <row r="26" spans="2:13">
      <c r="B26" s="86"/>
      <c r="C26" s="87"/>
      <c r="D26" s="87"/>
      <c r="E26" s="87"/>
      <c r="F26" s="87"/>
      <c r="G26" s="87"/>
      <c r="H26" s="97"/>
      <c r="I26" s="99"/>
      <c r="J26" s="87"/>
      <c r="K26" s="87"/>
      <c r="L26" s="98"/>
      <c r="M26" s="87"/>
    </row>
    <row r="27" spans="2:13">
      <c r="B27" s="104" t="s">
        <v>81</v>
      </c>
      <c r="C27" s="85"/>
      <c r="D27" s="85"/>
      <c r="E27" s="85"/>
      <c r="F27" s="85"/>
      <c r="G27" s="85"/>
      <c r="H27" s="94"/>
      <c r="I27" s="96"/>
      <c r="J27" s="94">
        <v>30227.723379999999</v>
      </c>
      <c r="K27" s="85"/>
      <c r="L27" s="95">
        <v>0.23761080641418153</v>
      </c>
      <c r="M27" s="95">
        <f>J27/'סכום נכסי הקרן'!$C$42</f>
        <v>4.50628555898024E-2</v>
      </c>
    </row>
    <row r="28" spans="2:13">
      <c r="B28" s="90" t="s">
        <v>1414</v>
      </c>
      <c r="C28" s="87" t="s">
        <v>1415</v>
      </c>
      <c r="D28" s="100" t="s">
        <v>139</v>
      </c>
      <c r="E28" s="87" t="s">
        <v>1387</v>
      </c>
      <c r="F28" s="100" t="s">
        <v>1416</v>
      </c>
      <c r="G28" s="100" t="s">
        <v>150</v>
      </c>
      <c r="H28" s="97">
        <v>589875</v>
      </c>
      <c r="I28" s="99">
        <v>307.33</v>
      </c>
      <c r="J28" s="97">
        <v>1812.86284</v>
      </c>
      <c r="K28" s="98">
        <v>2.2604652990439338E-3</v>
      </c>
      <c r="L28" s="98">
        <v>1.4250355407702007E-2</v>
      </c>
      <c r="M28" s="98">
        <f>J28/'סכום נכסי הקרן'!$C$42</f>
        <v>2.7025778731682654E-3</v>
      </c>
    </row>
    <row r="29" spans="2:13">
      <c r="B29" s="90" t="s">
        <v>1417</v>
      </c>
      <c r="C29" s="87" t="s">
        <v>1418</v>
      </c>
      <c r="D29" s="100" t="s">
        <v>139</v>
      </c>
      <c r="E29" s="87" t="s">
        <v>1387</v>
      </c>
      <c r="F29" s="100" t="s">
        <v>1416</v>
      </c>
      <c r="G29" s="100" t="s">
        <v>150</v>
      </c>
      <c r="H29" s="97">
        <v>207720</v>
      </c>
      <c r="I29" s="99">
        <v>313.48</v>
      </c>
      <c r="J29" s="97">
        <v>651.16065000000003</v>
      </c>
      <c r="K29" s="98">
        <v>8.5199785395965164E-4</v>
      </c>
      <c r="L29" s="98">
        <v>5.1185729473114767E-3</v>
      </c>
      <c r="M29" s="98">
        <f>J29/'סכום נכסי הקרן'!$C$42</f>
        <v>9.7073663033871074E-4</v>
      </c>
    </row>
    <row r="30" spans="2:13">
      <c r="B30" s="90" t="s">
        <v>1419</v>
      </c>
      <c r="C30" s="87" t="s">
        <v>1420</v>
      </c>
      <c r="D30" s="100" t="s">
        <v>139</v>
      </c>
      <c r="E30" s="87" t="s">
        <v>1393</v>
      </c>
      <c r="F30" s="100" t="s">
        <v>1416</v>
      </c>
      <c r="G30" s="100" t="s">
        <v>150</v>
      </c>
      <c r="H30" s="97">
        <v>15401</v>
      </c>
      <c r="I30" s="99">
        <v>311.2</v>
      </c>
      <c r="J30" s="97">
        <v>47.927910000000004</v>
      </c>
      <c r="K30" s="98">
        <v>2.581894383906119E-5</v>
      </c>
      <c r="L30" s="98">
        <v>3.7674651185875434E-4</v>
      </c>
      <c r="M30" s="98">
        <f>J30/'סכום נכסי הקרן'!$C$42</f>
        <v>7.144992230807712E-5</v>
      </c>
    </row>
    <row r="31" spans="2:13">
      <c r="B31" s="90" t="s">
        <v>1421</v>
      </c>
      <c r="C31" s="87" t="s">
        <v>1422</v>
      </c>
      <c r="D31" s="100" t="s">
        <v>139</v>
      </c>
      <c r="E31" s="87" t="s">
        <v>1393</v>
      </c>
      <c r="F31" s="100" t="s">
        <v>1416</v>
      </c>
      <c r="G31" s="100" t="s">
        <v>150</v>
      </c>
      <c r="H31" s="97">
        <v>5000</v>
      </c>
      <c r="I31" s="99">
        <v>2989.07</v>
      </c>
      <c r="J31" s="97">
        <v>149.45349999999999</v>
      </c>
      <c r="K31" s="98">
        <v>1.3297049055047868E-4</v>
      </c>
      <c r="L31" s="98">
        <v>1.1748078480802175E-3</v>
      </c>
      <c r="M31" s="98">
        <f>J31/'סכום נכסי הקרן'!$C$42</f>
        <v>2.2280214104204008E-4</v>
      </c>
    </row>
    <row r="32" spans="2:13">
      <c r="B32" s="90" t="s">
        <v>1423</v>
      </c>
      <c r="C32" s="87" t="s">
        <v>1424</v>
      </c>
      <c r="D32" s="100" t="s">
        <v>139</v>
      </c>
      <c r="E32" s="87" t="s">
        <v>1393</v>
      </c>
      <c r="F32" s="100" t="s">
        <v>1416</v>
      </c>
      <c r="G32" s="100" t="s">
        <v>150</v>
      </c>
      <c r="H32" s="97">
        <v>10</v>
      </c>
      <c r="I32" s="99">
        <v>3226.64</v>
      </c>
      <c r="J32" s="97">
        <v>0.32266</v>
      </c>
      <c r="K32" s="98">
        <v>5.0312501006250022E-7</v>
      </c>
      <c r="L32" s="98">
        <v>2.5363306999271545E-6</v>
      </c>
      <c r="M32" s="98">
        <f>J32/'סכום נכסי הקרן'!$C$42</f>
        <v>4.8101475595168163E-7</v>
      </c>
    </row>
    <row r="33" spans="2:13">
      <c r="B33" s="90" t="s">
        <v>1425</v>
      </c>
      <c r="C33" s="87" t="s">
        <v>1426</v>
      </c>
      <c r="D33" s="100" t="s">
        <v>139</v>
      </c>
      <c r="E33" s="87" t="s">
        <v>1393</v>
      </c>
      <c r="F33" s="100" t="s">
        <v>1416</v>
      </c>
      <c r="G33" s="100" t="s">
        <v>150</v>
      </c>
      <c r="H33" s="97">
        <v>23020</v>
      </c>
      <c r="I33" s="99">
        <v>313.01</v>
      </c>
      <c r="J33" s="97">
        <v>72.054899999999989</v>
      </c>
      <c r="K33" s="98">
        <v>1.151E-5</v>
      </c>
      <c r="L33" s="98">
        <v>5.664013356169997E-4</v>
      </c>
      <c r="M33" s="98">
        <f>J33/'סכום נכסי הקרן'!$C$42</f>
        <v>1.0741793261830664E-4</v>
      </c>
    </row>
    <row r="34" spans="2:13">
      <c r="B34" s="90" t="s">
        <v>1427</v>
      </c>
      <c r="C34" s="87" t="s">
        <v>1428</v>
      </c>
      <c r="D34" s="100" t="s">
        <v>139</v>
      </c>
      <c r="E34" s="87" t="s">
        <v>1393</v>
      </c>
      <c r="F34" s="100" t="s">
        <v>1416</v>
      </c>
      <c r="G34" s="100" t="s">
        <v>150</v>
      </c>
      <c r="H34" s="97">
        <v>31420</v>
      </c>
      <c r="I34" s="99">
        <v>3059.07</v>
      </c>
      <c r="J34" s="97">
        <v>961.15978999999982</v>
      </c>
      <c r="K34" s="98">
        <v>4.9430734766004467E-4</v>
      </c>
      <c r="L34" s="98">
        <v>7.5553805334176421E-3</v>
      </c>
      <c r="M34" s="98">
        <f>J34/'סכום נכסי הקרן'!$C$42</f>
        <v>1.4328768419308855E-3</v>
      </c>
    </row>
    <row r="35" spans="2:13">
      <c r="B35" s="90" t="s">
        <v>1429</v>
      </c>
      <c r="C35" s="87" t="s">
        <v>1430</v>
      </c>
      <c r="D35" s="100" t="s">
        <v>139</v>
      </c>
      <c r="E35" s="87" t="s">
        <v>1393</v>
      </c>
      <c r="F35" s="100" t="s">
        <v>1416</v>
      </c>
      <c r="G35" s="100" t="s">
        <v>150</v>
      </c>
      <c r="H35" s="97">
        <v>2325500</v>
      </c>
      <c r="I35" s="99">
        <v>309.20999999999998</v>
      </c>
      <c r="J35" s="97">
        <v>7190.6785500000005</v>
      </c>
      <c r="K35" s="98">
        <v>5.2258426966292132E-3</v>
      </c>
      <c r="L35" s="98">
        <v>5.6523705323475726E-2</v>
      </c>
      <c r="M35" s="98">
        <f>J35/'סכום נכסי הקרן'!$C$42</f>
        <v>1.0719712663036144E-2</v>
      </c>
    </row>
    <row r="36" spans="2:13">
      <c r="B36" s="90" t="s">
        <v>1431</v>
      </c>
      <c r="C36" s="87" t="s">
        <v>1432</v>
      </c>
      <c r="D36" s="100" t="s">
        <v>139</v>
      </c>
      <c r="E36" s="87" t="s">
        <v>1393</v>
      </c>
      <c r="F36" s="100" t="s">
        <v>1416</v>
      </c>
      <c r="G36" s="100" t="s">
        <v>150</v>
      </c>
      <c r="H36" s="97">
        <v>45720</v>
      </c>
      <c r="I36" s="99">
        <v>3147.55</v>
      </c>
      <c r="J36" s="97">
        <v>1439.05987</v>
      </c>
      <c r="K36" s="98">
        <v>1.5534112530578962E-3</v>
      </c>
      <c r="L36" s="98">
        <v>1.1312005601296041E-2</v>
      </c>
      <c r="M36" s="98">
        <f>J36/'סכום נכסי הקרן'!$C$42</f>
        <v>2.1453202509387863E-3</v>
      </c>
    </row>
    <row r="37" spans="2:13">
      <c r="B37" s="90" t="s">
        <v>1433</v>
      </c>
      <c r="C37" s="87" t="s">
        <v>1434</v>
      </c>
      <c r="D37" s="100" t="s">
        <v>139</v>
      </c>
      <c r="E37" s="87" t="s">
        <v>1398</v>
      </c>
      <c r="F37" s="100" t="s">
        <v>1416</v>
      </c>
      <c r="G37" s="100" t="s">
        <v>150</v>
      </c>
      <c r="H37" s="97">
        <v>7530</v>
      </c>
      <c r="I37" s="99">
        <v>3114.89</v>
      </c>
      <c r="J37" s="97">
        <v>234.55121</v>
      </c>
      <c r="K37" s="98">
        <v>5.02E-5</v>
      </c>
      <c r="L37" s="98">
        <v>1.8437346886135903E-3</v>
      </c>
      <c r="M37" s="98">
        <f>J37/'סכום נכסי הקרן'!$C$42</f>
        <v>3.4966402106341546E-4</v>
      </c>
    </row>
    <row r="38" spans="2:13">
      <c r="B38" s="90" t="s">
        <v>1435</v>
      </c>
      <c r="C38" s="87" t="s">
        <v>1436</v>
      </c>
      <c r="D38" s="100" t="s">
        <v>139</v>
      </c>
      <c r="E38" s="87" t="s">
        <v>1398</v>
      </c>
      <c r="F38" s="100" t="s">
        <v>1416</v>
      </c>
      <c r="G38" s="100" t="s">
        <v>150</v>
      </c>
      <c r="H38" s="97">
        <v>238942</v>
      </c>
      <c r="I38" s="99">
        <v>3067</v>
      </c>
      <c r="J38" s="97">
        <v>7328.3511399999998</v>
      </c>
      <c r="K38" s="98">
        <v>1.7067285714285714E-3</v>
      </c>
      <c r="L38" s="98">
        <v>5.7605907073167296E-2</v>
      </c>
      <c r="M38" s="98">
        <f>J38/'סכום נכסי הקרן'!$C$42</f>
        <v>1.0924952070710122E-2</v>
      </c>
    </row>
    <row r="39" spans="2:13">
      <c r="B39" s="90" t="s">
        <v>1437</v>
      </c>
      <c r="C39" s="87" t="s">
        <v>1438</v>
      </c>
      <c r="D39" s="100" t="s">
        <v>139</v>
      </c>
      <c r="E39" s="87" t="s">
        <v>1405</v>
      </c>
      <c r="F39" s="100" t="s">
        <v>1416</v>
      </c>
      <c r="G39" s="100" t="s">
        <v>150</v>
      </c>
      <c r="H39" s="97">
        <v>116760</v>
      </c>
      <c r="I39" s="99">
        <v>312.22000000000003</v>
      </c>
      <c r="J39" s="97">
        <v>364.54807</v>
      </c>
      <c r="K39" s="98">
        <v>3.1556756756756759E-4</v>
      </c>
      <c r="L39" s="98">
        <v>2.8655998932008721E-3</v>
      </c>
      <c r="M39" s="98">
        <f>J39/'סכום נכסי הקרן'!$C$42</f>
        <v>5.4346061155304828E-4</v>
      </c>
    </row>
    <row r="40" spans="2:13">
      <c r="B40" s="90" t="s">
        <v>1439</v>
      </c>
      <c r="C40" s="87" t="s">
        <v>1440</v>
      </c>
      <c r="D40" s="100" t="s">
        <v>139</v>
      </c>
      <c r="E40" s="87" t="s">
        <v>1405</v>
      </c>
      <c r="F40" s="100" t="s">
        <v>1416</v>
      </c>
      <c r="G40" s="100" t="s">
        <v>150</v>
      </c>
      <c r="H40" s="97">
        <v>7968</v>
      </c>
      <c r="I40" s="99">
        <v>3146.59</v>
      </c>
      <c r="J40" s="97">
        <v>250.72028999999995</v>
      </c>
      <c r="K40" s="98">
        <v>5.5244800088391679E-5</v>
      </c>
      <c r="L40" s="98">
        <v>1.9708348373570911E-3</v>
      </c>
      <c r="M40" s="98">
        <f>J40/'סכום נכסי הקרן'!$C$42</f>
        <v>3.737685461677457E-4</v>
      </c>
    </row>
    <row r="41" spans="2:13">
      <c r="B41" s="90" t="s">
        <v>1441</v>
      </c>
      <c r="C41" s="87" t="s">
        <v>1442</v>
      </c>
      <c r="D41" s="100" t="s">
        <v>139</v>
      </c>
      <c r="E41" s="87" t="s">
        <v>1405</v>
      </c>
      <c r="F41" s="100" t="s">
        <v>1416</v>
      </c>
      <c r="G41" s="100" t="s">
        <v>150</v>
      </c>
      <c r="H41" s="97">
        <v>34370</v>
      </c>
      <c r="I41" s="99">
        <v>3018.58</v>
      </c>
      <c r="J41" s="97">
        <v>1037.48594</v>
      </c>
      <c r="K41" s="98">
        <v>2.2951585976627712E-4</v>
      </c>
      <c r="L41" s="98">
        <v>8.1553568473463778E-3</v>
      </c>
      <c r="M41" s="98">
        <f>J41/'סכום נכסי הקרן'!$C$42</f>
        <v>1.5466622644034001E-3</v>
      </c>
    </row>
    <row r="42" spans="2:13">
      <c r="B42" s="90" t="s">
        <v>1443</v>
      </c>
      <c r="C42" s="87" t="s">
        <v>1444</v>
      </c>
      <c r="D42" s="100" t="s">
        <v>139</v>
      </c>
      <c r="E42" s="87" t="s">
        <v>1405</v>
      </c>
      <c r="F42" s="100" t="s">
        <v>1416</v>
      </c>
      <c r="G42" s="100" t="s">
        <v>150</v>
      </c>
      <c r="H42" s="97">
        <v>208744</v>
      </c>
      <c r="I42" s="99">
        <v>3088.11</v>
      </c>
      <c r="J42" s="97">
        <v>6446.2443400000002</v>
      </c>
      <c r="K42" s="98">
        <v>1.3939499165275459E-3</v>
      </c>
      <c r="L42" s="98">
        <v>5.067193770152377E-2</v>
      </c>
      <c r="M42" s="98">
        <f>J42/'סכום נכסי הקרן'!$C$42</f>
        <v>9.6099257670923238E-3</v>
      </c>
    </row>
    <row r="43" spans="2:13">
      <c r="B43" s="90" t="s">
        <v>1445</v>
      </c>
      <c r="C43" s="87" t="s">
        <v>1446</v>
      </c>
      <c r="D43" s="100" t="s">
        <v>139</v>
      </c>
      <c r="E43" s="87" t="s">
        <v>1405</v>
      </c>
      <c r="F43" s="100" t="s">
        <v>1416</v>
      </c>
      <c r="G43" s="100" t="s">
        <v>150</v>
      </c>
      <c r="H43" s="97">
        <v>1200</v>
      </c>
      <c r="I43" s="99">
        <v>3199.53</v>
      </c>
      <c r="J43" s="97">
        <v>38.394359999999999</v>
      </c>
      <c r="K43" s="98">
        <v>6.7280813407092542E-5</v>
      </c>
      <c r="L43" s="98">
        <v>3.018062169839929E-4</v>
      </c>
      <c r="M43" s="98">
        <f>J43/'סכום נכסי הקרן'!$C$42</f>
        <v>5.7237506060004361E-5</v>
      </c>
    </row>
    <row r="44" spans="2:13">
      <c r="B44" s="90" t="s">
        <v>1447</v>
      </c>
      <c r="C44" s="87" t="s">
        <v>1448</v>
      </c>
      <c r="D44" s="100" t="s">
        <v>139</v>
      </c>
      <c r="E44" s="87" t="s">
        <v>1393</v>
      </c>
      <c r="F44" s="100" t="s">
        <v>1416</v>
      </c>
      <c r="G44" s="100" t="s">
        <v>150</v>
      </c>
      <c r="H44" s="97">
        <v>213018</v>
      </c>
      <c r="I44" s="99">
        <v>342.04</v>
      </c>
      <c r="J44" s="97">
        <v>728.60676999999998</v>
      </c>
      <c r="K44" s="98">
        <v>4.1217612043488336E-4</v>
      </c>
      <c r="L44" s="98">
        <v>5.727352999831908E-3</v>
      </c>
      <c r="M44" s="98">
        <f>J44/'סכום נכסי הקרן'!$C$42</f>
        <v>1.0861916805810854E-3</v>
      </c>
    </row>
    <row r="45" spans="2:13">
      <c r="B45" s="90" t="s">
        <v>1449</v>
      </c>
      <c r="C45" s="87" t="s">
        <v>1450</v>
      </c>
      <c r="D45" s="100" t="s">
        <v>139</v>
      </c>
      <c r="E45" s="87" t="s">
        <v>1393</v>
      </c>
      <c r="F45" s="100" t="s">
        <v>1416</v>
      </c>
      <c r="G45" s="100" t="s">
        <v>150</v>
      </c>
      <c r="H45" s="97">
        <v>1500</v>
      </c>
      <c r="I45" s="99">
        <v>341.52</v>
      </c>
      <c r="J45" s="97">
        <v>5.1227999999999998</v>
      </c>
      <c r="K45" s="98">
        <v>1.0033096577002421E-5</v>
      </c>
      <c r="L45" s="98">
        <v>4.0268750107192792E-5</v>
      </c>
      <c r="M45" s="98">
        <f>J45/'סכום נכסי הקרן'!$C$42</f>
        <v>7.6369627217172087E-6</v>
      </c>
    </row>
    <row r="46" spans="2:13">
      <c r="B46" s="90" t="s">
        <v>1451</v>
      </c>
      <c r="C46" s="87" t="s">
        <v>1452</v>
      </c>
      <c r="D46" s="100" t="s">
        <v>139</v>
      </c>
      <c r="E46" s="87" t="s">
        <v>1398</v>
      </c>
      <c r="F46" s="100" t="s">
        <v>1416</v>
      </c>
      <c r="G46" s="100" t="s">
        <v>150</v>
      </c>
      <c r="H46" s="97">
        <v>19424</v>
      </c>
      <c r="I46" s="99">
        <v>3425</v>
      </c>
      <c r="J46" s="97">
        <v>665.27200000000005</v>
      </c>
      <c r="K46" s="98">
        <v>8.459236921433531E-4</v>
      </c>
      <c r="L46" s="98">
        <v>5.2294979154588056E-3</v>
      </c>
      <c r="M46" s="98">
        <f>J46/'סכום נכסי הקרן'!$C$42</f>
        <v>9.9177353474706243E-4</v>
      </c>
    </row>
    <row r="47" spans="2:13">
      <c r="B47" s="90" t="s">
        <v>1453</v>
      </c>
      <c r="C47" s="87" t="s">
        <v>1454</v>
      </c>
      <c r="D47" s="100" t="s">
        <v>139</v>
      </c>
      <c r="E47" s="87" t="s">
        <v>1387</v>
      </c>
      <c r="F47" s="100" t="s">
        <v>1416</v>
      </c>
      <c r="G47" s="100" t="s">
        <v>150</v>
      </c>
      <c r="H47" s="97">
        <v>168541</v>
      </c>
      <c r="I47" s="99">
        <v>300.25</v>
      </c>
      <c r="J47" s="97">
        <v>506.04434999999995</v>
      </c>
      <c r="K47" s="98">
        <v>1.1631780137112021E-3</v>
      </c>
      <c r="L47" s="98">
        <v>3.9778584901434388E-3</v>
      </c>
      <c r="M47" s="98">
        <f>J47/'סכום נכסי הקרן'!$C$42</f>
        <v>7.5440029602670718E-4</v>
      </c>
    </row>
    <row r="48" spans="2:13">
      <c r="B48" s="90" t="s">
        <v>1455</v>
      </c>
      <c r="C48" s="87" t="s">
        <v>1456</v>
      </c>
      <c r="D48" s="100" t="s">
        <v>139</v>
      </c>
      <c r="E48" s="87" t="s">
        <v>1398</v>
      </c>
      <c r="F48" s="100" t="s">
        <v>1416</v>
      </c>
      <c r="G48" s="100" t="s">
        <v>150</v>
      </c>
      <c r="H48" s="97">
        <v>4888</v>
      </c>
      <c r="I48" s="99">
        <v>3298.25</v>
      </c>
      <c r="J48" s="97">
        <v>161.21847</v>
      </c>
      <c r="K48" s="98">
        <v>1.9935294308852768E-4</v>
      </c>
      <c r="L48" s="98">
        <v>1.2672886470473097E-3</v>
      </c>
      <c r="M48" s="98">
        <f>J48/'סכום נכסי הקרן'!$C$42</f>
        <v>2.4034111139265327E-4</v>
      </c>
    </row>
    <row r="49" spans="2:13">
      <c r="B49" s="90" t="s">
        <v>1457</v>
      </c>
      <c r="C49" s="87" t="s">
        <v>1458</v>
      </c>
      <c r="D49" s="100" t="s">
        <v>139</v>
      </c>
      <c r="E49" s="87" t="s">
        <v>1405</v>
      </c>
      <c r="F49" s="100" t="s">
        <v>1416</v>
      </c>
      <c r="G49" s="100" t="s">
        <v>150</v>
      </c>
      <c r="H49" s="97">
        <v>2302</v>
      </c>
      <c r="I49" s="99">
        <v>3420.89</v>
      </c>
      <c r="J49" s="97">
        <v>78.748890000000003</v>
      </c>
      <c r="K49" s="98">
        <v>4.759504629434935E-5</v>
      </c>
      <c r="L49" s="98">
        <v>6.190207255073034E-4</v>
      </c>
      <c r="M49" s="98">
        <f>J49/'סכום נכסי הקרן'!$C$42</f>
        <v>1.1739719241559482E-4</v>
      </c>
    </row>
    <row r="50" spans="2:13">
      <c r="B50" s="90" t="s">
        <v>1459</v>
      </c>
      <c r="C50" s="87" t="s">
        <v>1460</v>
      </c>
      <c r="D50" s="100" t="s">
        <v>139</v>
      </c>
      <c r="E50" s="87" t="s">
        <v>1405</v>
      </c>
      <c r="F50" s="100" t="s">
        <v>1416</v>
      </c>
      <c r="G50" s="100" t="s">
        <v>150</v>
      </c>
      <c r="H50" s="97">
        <v>1750</v>
      </c>
      <c r="I50" s="99">
        <v>3299.09</v>
      </c>
      <c r="J50" s="97">
        <v>57.734079999999999</v>
      </c>
      <c r="K50" s="98">
        <v>4.4722719141323791E-5</v>
      </c>
      <c r="L50" s="98">
        <v>4.5382978843380131E-4</v>
      </c>
      <c r="M50" s="98">
        <f>J50/'סכום נכסי הקרן'!$C$42</f>
        <v>8.6068754730350417E-5</v>
      </c>
    </row>
    <row r="51" spans="2:13">
      <c r="B51" s="86"/>
      <c r="C51" s="87"/>
      <c r="D51" s="87"/>
      <c r="E51" s="87"/>
      <c r="F51" s="87"/>
      <c r="G51" s="87"/>
      <c r="H51" s="97"/>
      <c r="I51" s="99"/>
      <c r="J51" s="87"/>
      <c r="K51" s="87"/>
      <c r="L51" s="98"/>
      <c r="M51" s="87"/>
    </row>
    <row r="52" spans="2:13">
      <c r="B52" s="84" t="s">
        <v>215</v>
      </c>
      <c r="C52" s="85"/>
      <c r="D52" s="85"/>
      <c r="E52" s="85"/>
      <c r="F52" s="85"/>
      <c r="G52" s="85"/>
      <c r="H52" s="94"/>
      <c r="I52" s="96"/>
      <c r="J52" s="94">
        <v>85255.036259999993</v>
      </c>
      <c r="K52" s="85"/>
      <c r="L52" s="95">
        <v>0.6701635337185915</v>
      </c>
      <c r="M52" s="95">
        <f>J52/'סכום נכסי הקרן'!$C$42</f>
        <v>0.12709641870779045</v>
      </c>
    </row>
    <row r="53" spans="2:13">
      <c r="B53" s="104" t="s">
        <v>82</v>
      </c>
      <c r="C53" s="85"/>
      <c r="D53" s="85"/>
      <c r="E53" s="85"/>
      <c r="F53" s="85"/>
      <c r="G53" s="85"/>
      <c r="H53" s="94"/>
      <c r="I53" s="96"/>
      <c r="J53" s="94">
        <v>42129.710049999994</v>
      </c>
      <c r="K53" s="85"/>
      <c r="L53" s="95">
        <v>0.33116865114623617</v>
      </c>
      <c r="M53" s="95">
        <f>J53/'סכום נכסי הקרן'!$C$42</f>
        <v>6.280608751632015E-2</v>
      </c>
    </row>
    <row r="54" spans="2:13">
      <c r="B54" s="90" t="s">
        <v>1461</v>
      </c>
      <c r="C54" s="87" t="s">
        <v>1462</v>
      </c>
      <c r="D54" s="100" t="s">
        <v>32</v>
      </c>
      <c r="E54" s="87"/>
      <c r="F54" s="100" t="s">
        <v>1388</v>
      </c>
      <c r="G54" s="100" t="s">
        <v>149</v>
      </c>
      <c r="H54" s="97">
        <v>20139.999999999996</v>
      </c>
      <c r="I54" s="99">
        <v>2658</v>
      </c>
      <c r="J54" s="97">
        <v>2011.7370699999997</v>
      </c>
      <c r="K54" s="98">
        <v>4.9217359671446987E-4</v>
      </c>
      <c r="L54" s="98">
        <v>1.5813644365035958E-2</v>
      </c>
      <c r="M54" s="98">
        <f>J54/'סכום נכסי הקרן'!$C$42</f>
        <v>2.9990554012427973E-3</v>
      </c>
    </row>
    <row r="55" spans="2:13">
      <c r="B55" s="90" t="s">
        <v>1463</v>
      </c>
      <c r="C55" s="87" t="s">
        <v>1464</v>
      </c>
      <c r="D55" s="100" t="s">
        <v>141</v>
      </c>
      <c r="E55" s="87"/>
      <c r="F55" s="100" t="s">
        <v>1388</v>
      </c>
      <c r="G55" s="100" t="s">
        <v>158</v>
      </c>
      <c r="H55" s="97">
        <v>22600</v>
      </c>
      <c r="I55" s="99">
        <v>1374</v>
      </c>
      <c r="J55" s="97">
        <v>1155.08718</v>
      </c>
      <c r="K55" s="98">
        <v>2.1226662728400651E-5</v>
      </c>
      <c r="L55" s="98">
        <v>9.0797839079101317E-3</v>
      </c>
      <c r="M55" s="98">
        <f>J55/'סכום נכסי הקרן'!$C$42</f>
        <v>1.7219797247586194E-3</v>
      </c>
    </row>
    <row r="56" spans="2:13">
      <c r="B56" s="90" t="s">
        <v>1465</v>
      </c>
      <c r="C56" s="87" t="s">
        <v>1466</v>
      </c>
      <c r="D56" s="100" t="s">
        <v>32</v>
      </c>
      <c r="E56" s="87"/>
      <c r="F56" s="100" t="s">
        <v>1388</v>
      </c>
      <c r="G56" s="100" t="s">
        <v>158</v>
      </c>
      <c r="H56" s="97">
        <v>897</v>
      </c>
      <c r="I56" s="99">
        <v>16860</v>
      </c>
      <c r="J56" s="97">
        <v>562.56097000000011</v>
      </c>
      <c r="K56" s="98">
        <v>8.9909843280527726E-6</v>
      </c>
      <c r="L56" s="98">
        <v>4.4221182011770881E-3</v>
      </c>
      <c r="M56" s="98">
        <f>J56/'סכום נכסי הקרן'!$C$42</f>
        <v>8.3865408694133562E-4</v>
      </c>
    </row>
    <row r="57" spans="2:13">
      <c r="B57" s="90" t="s">
        <v>1467</v>
      </c>
      <c r="C57" s="87" t="s">
        <v>1468</v>
      </c>
      <c r="D57" s="100" t="s">
        <v>1214</v>
      </c>
      <c r="E57" s="87"/>
      <c r="F57" s="100" t="s">
        <v>1388</v>
      </c>
      <c r="G57" s="100" t="s">
        <v>149</v>
      </c>
      <c r="H57" s="97">
        <v>15568</v>
      </c>
      <c r="I57" s="99">
        <v>2579</v>
      </c>
      <c r="J57" s="97">
        <v>1508.8321899999999</v>
      </c>
      <c r="K57" s="98">
        <v>1.5934493183884411E-4</v>
      </c>
      <c r="L57" s="98">
        <v>1.1860464279846654E-2</v>
      </c>
      <c r="M57" s="98">
        <f>J57/'סכום נכסי הקרן'!$C$42</f>
        <v>2.2493353612003078E-3</v>
      </c>
    </row>
    <row r="58" spans="2:13">
      <c r="B58" s="90" t="s">
        <v>1469</v>
      </c>
      <c r="C58" s="87" t="s">
        <v>1470</v>
      </c>
      <c r="D58" s="100" t="s">
        <v>32</v>
      </c>
      <c r="E58" s="87"/>
      <c r="F58" s="100" t="s">
        <v>1388</v>
      </c>
      <c r="G58" s="100" t="s">
        <v>151</v>
      </c>
      <c r="H58" s="97">
        <v>5017</v>
      </c>
      <c r="I58" s="99">
        <v>6805</v>
      </c>
      <c r="J58" s="97">
        <v>1434.93299</v>
      </c>
      <c r="K58" s="98">
        <v>3.7925306573603898E-4</v>
      </c>
      <c r="L58" s="98">
        <v>1.1279565471007454E-2</v>
      </c>
      <c r="M58" s="98">
        <f>J58/'סכום נכסי הקרן'!$C$42</f>
        <v>2.1391679848505141E-3</v>
      </c>
    </row>
    <row r="59" spans="2:13">
      <c r="B59" s="90" t="s">
        <v>1471</v>
      </c>
      <c r="C59" s="87" t="s">
        <v>1472</v>
      </c>
      <c r="D59" s="100" t="s">
        <v>1214</v>
      </c>
      <c r="E59" s="87"/>
      <c r="F59" s="100" t="s">
        <v>1388</v>
      </c>
      <c r="G59" s="100" t="s">
        <v>149</v>
      </c>
      <c r="H59" s="97">
        <v>390</v>
      </c>
      <c r="I59" s="99">
        <v>2013</v>
      </c>
      <c r="J59" s="97">
        <v>29.502929999999999</v>
      </c>
      <c r="K59" s="98">
        <v>5.5707919094960573E-5</v>
      </c>
      <c r="L59" s="98">
        <v>2.3191342929647878E-4</v>
      </c>
      <c r="M59" s="98">
        <f>J59/'סכום נכסי הקרן'!$C$42</f>
        <v>4.3982348830997169E-5</v>
      </c>
    </row>
    <row r="60" spans="2:13">
      <c r="B60" s="90" t="s">
        <v>1473</v>
      </c>
      <c r="C60" s="87" t="s">
        <v>1474</v>
      </c>
      <c r="D60" s="100" t="s">
        <v>32</v>
      </c>
      <c r="E60" s="87"/>
      <c r="F60" s="100" t="s">
        <v>1388</v>
      </c>
      <c r="G60" s="100" t="s">
        <v>151</v>
      </c>
      <c r="H60" s="97">
        <v>691</v>
      </c>
      <c r="I60" s="99">
        <v>4652</v>
      </c>
      <c r="J60" s="97">
        <v>135.10677999999999</v>
      </c>
      <c r="K60" s="98">
        <v>2.2880794701986756E-4</v>
      </c>
      <c r="L60" s="98">
        <v>1.0620327089887313E-3</v>
      </c>
      <c r="M60" s="98">
        <f>J60/'סכום נכסי הקרן'!$C$42</f>
        <v>2.0141435197767787E-4</v>
      </c>
    </row>
    <row r="61" spans="2:13">
      <c r="B61" s="90" t="s">
        <v>1475</v>
      </c>
      <c r="C61" s="87" t="s">
        <v>1476</v>
      </c>
      <c r="D61" s="100" t="s">
        <v>1214</v>
      </c>
      <c r="E61" s="87"/>
      <c r="F61" s="100" t="s">
        <v>1388</v>
      </c>
      <c r="G61" s="100" t="s">
        <v>149</v>
      </c>
      <c r="H61" s="97">
        <v>639</v>
      </c>
      <c r="I61" s="99">
        <v>21756</v>
      </c>
      <c r="J61" s="97">
        <v>522.44030999999995</v>
      </c>
      <c r="K61" s="98">
        <v>1.7473338802296966E-6</v>
      </c>
      <c r="L61" s="98">
        <v>4.1067420725607743E-3</v>
      </c>
      <c r="M61" s="98">
        <f>J61/'סכום נכסי הקרן'!$C$42</f>
        <v>7.7884304907323775E-4</v>
      </c>
    </row>
    <row r="62" spans="2:13">
      <c r="B62" s="90" t="s">
        <v>1477</v>
      </c>
      <c r="C62" s="87" t="s">
        <v>1478</v>
      </c>
      <c r="D62" s="100" t="s">
        <v>1214</v>
      </c>
      <c r="E62" s="87"/>
      <c r="F62" s="100" t="s">
        <v>1388</v>
      </c>
      <c r="G62" s="100" t="s">
        <v>149</v>
      </c>
      <c r="H62" s="97">
        <v>10987</v>
      </c>
      <c r="I62" s="99">
        <v>2206</v>
      </c>
      <c r="J62" s="97">
        <v>910.83857999999998</v>
      </c>
      <c r="K62" s="98">
        <v>1.373375E-3</v>
      </c>
      <c r="L62" s="98">
        <v>7.1598210287363035E-3</v>
      </c>
      <c r="M62" s="98">
        <f>J62/'סכום נכסי הקרן'!$C$42</f>
        <v>1.3578590382138358E-3</v>
      </c>
    </row>
    <row r="63" spans="2:13">
      <c r="B63" s="90" t="s">
        <v>1479</v>
      </c>
      <c r="C63" s="87" t="s">
        <v>1480</v>
      </c>
      <c r="D63" s="100" t="s">
        <v>1214</v>
      </c>
      <c r="E63" s="87"/>
      <c r="F63" s="100" t="s">
        <v>1388</v>
      </c>
      <c r="G63" s="100" t="s">
        <v>149</v>
      </c>
      <c r="H63" s="97">
        <v>15386</v>
      </c>
      <c r="I63" s="99">
        <v>2478</v>
      </c>
      <c r="J63" s="97">
        <v>1432.7941699999999</v>
      </c>
      <c r="K63" s="98">
        <v>8.7172804532577905E-4</v>
      </c>
      <c r="L63" s="98">
        <v>1.1262752866942435E-2</v>
      </c>
      <c r="M63" s="98">
        <f>J63/'סכום נכסי הקרן'!$C$42</f>
        <v>2.1359794768844673E-3</v>
      </c>
    </row>
    <row r="64" spans="2:13">
      <c r="B64" s="90" t="s">
        <v>1481</v>
      </c>
      <c r="C64" s="87" t="s">
        <v>1482</v>
      </c>
      <c r="D64" s="100" t="s">
        <v>1214</v>
      </c>
      <c r="E64" s="87"/>
      <c r="F64" s="100" t="s">
        <v>1388</v>
      </c>
      <c r="G64" s="100" t="s">
        <v>149</v>
      </c>
      <c r="H64" s="97">
        <v>9890</v>
      </c>
      <c r="I64" s="99">
        <v>2755</v>
      </c>
      <c r="J64" s="97">
        <v>1023.94038</v>
      </c>
      <c r="K64" s="98">
        <v>2.1523394994559303E-4</v>
      </c>
      <c r="L64" s="98">
        <v>8.0488793798087054E-3</v>
      </c>
      <c r="M64" s="98">
        <f>J64/'סכום נכסי הקרן'!$C$42</f>
        <v>1.5264688278521421E-3</v>
      </c>
    </row>
    <row r="65" spans="2:13">
      <c r="B65" s="90" t="s">
        <v>1483</v>
      </c>
      <c r="C65" s="87" t="s">
        <v>1484</v>
      </c>
      <c r="D65" s="100" t="s">
        <v>1214</v>
      </c>
      <c r="E65" s="87"/>
      <c r="F65" s="100" t="s">
        <v>1388</v>
      </c>
      <c r="G65" s="100" t="s">
        <v>149</v>
      </c>
      <c r="H65" s="97">
        <v>1330</v>
      </c>
      <c r="I65" s="99">
        <v>14524</v>
      </c>
      <c r="J65" s="97">
        <v>725.92984999999999</v>
      </c>
      <c r="K65" s="98">
        <v>3.1294117647058826E-4</v>
      </c>
      <c r="L65" s="98">
        <v>5.7063105577031996E-3</v>
      </c>
      <c r="M65" s="98">
        <f>J65/'סכום נכסי הקרן'!$C$42</f>
        <v>1.0822009844287822E-3</v>
      </c>
    </row>
    <row r="66" spans="2:13">
      <c r="B66" s="90" t="s">
        <v>1485</v>
      </c>
      <c r="C66" s="87" t="s">
        <v>1486</v>
      </c>
      <c r="D66" s="100" t="s">
        <v>140</v>
      </c>
      <c r="E66" s="87"/>
      <c r="F66" s="100" t="s">
        <v>1388</v>
      </c>
      <c r="G66" s="100" t="s">
        <v>152</v>
      </c>
      <c r="H66" s="97">
        <v>27880</v>
      </c>
      <c r="I66" s="99">
        <v>680.9</v>
      </c>
      <c r="J66" s="97">
        <v>924.81878000000006</v>
      </c>
      <c r="K66" s="98">
        <v>4.5331880722970068E-5</v>
      </c>
      <c r="L66" s="98">
        <v>7.2697150672013187E-3</v>
      </c>
      <c r="M66" s="98">
        <f>J66/'סכום נכסי הקרן'!$C$42</f>
        <v>1.3787004269547884E-3</v>
      </c>
    </row>
    <row r="67" spans="2:13">
      <c r="B67" s="90" t="s">
        <v>1487</v>
      </c>
      <c r="C67" s="87" t="s">
        <v>1488</v>
      </c>
      <c r="D67" s="100" t="s">
        <v>1214</v>
      </c>
      <c r="E67" s="87"/>
      <c r="F67" s="100" t="s">
        <v>1388</v>
      </c>
      <c r="G67" s="100" t="s">
        <v>149</v>
      </c>
      <c r="H67" s="97">
        <v>16660</v>
      </c>
      <c r="I67" s="99">
        <v>3801</v>
      </c>
      <c r="J67" s="97">
        <v>2379.7407200000002</v>
      </c>
      <c r="K67" s="98">
        <v>1.6285434995112413E-4</v>
      </c>
      <c r="L67" s="98">
        <v>1.8706407506361964E-2</v>
      </c>
      <c r="M67" s="98">
        <f>J67/'סכום נכסי הקרן'!$C$42</f>
        <v>3.5476675189334882E-3</v>
      </c>
    </row>
    <row r="68" spans="2:13">
      <c r="B68" s="90" t="s">
        <v>1489</v>
      </c>
      <c r="C68" s="87" t="s">
        <v>1490</v>
      </c>
      <c r="D68" s="100" t="s">
        <v>1214</v>
      </c>
      <c r="E68" s="87"/>
      <c r="F68" s="100" t="s">
        <v>1388</v>
      </c>
      <c r="G68" s="100" t="s">
        <v>149</v>
      </c>
      <c r="H68" s="97">
        <v>9640</v>
      </c>
      <c r="I68" s="99">
        <v>3287</v>
      </c>
      <c r="J68" s="97">
        <v>1190.7854399999999</v>
      </c>
      <c r="K68" s="98">
        <v>2.8436578171091444E-4</v>
      </c>
      <c r="L68" s="98">
        <v>9.3603969147036028E-3</v>
      </c>
      <c r="M68" s="98">
        <f>J68/'סכום נכסי הקרן'!$C$42</f>
        <v>1.775197941524874E-3</v>
      </c>
    </row>
    <row r="69" spans="2:13">
      <c r="B69" s="90" t="s">
        <v>1491</v>
      </c>
      <c r="C69" s="87" t="s">
        <v>1492</v>
      </c>
      <c r="D69" s="100" t="s">
        <v>1219</v>
      </c>
      <c r="E69" s="87"/>
      <c r="F69" s="100" t="s">
        <v>1388</v>
      </c>
      <c r="G69" s="100" t="s">
        <v>149</v>
      </c>
      <c r="H69" s="97">
        <v>4223</v>
      </c>
      <c r="I69" s="99">
        <v>6052</v>
      </c>
      <c r="J69" s="97">
        <v>960.45446000000015</v>
      </c>
      <c r="K69" s="98">
        <v>8.4460000000000001E-5</v>
      </c>
      <c r="L69" s="98">
        <v>7.5498361519244954E-3</v>
      </c>
      <c r="M69" s="98">
        <f>J69/'סכום נכסי הקרן'!$C$42</f>
        <v>1.4318253507704837E-3</v>
      </c>
    </row>
    <row r="70" spans="2:13">
      <c r="B70" s="90" t="s">
        <v>1493</v>
      </c>
      <c r="C70" s="87" t="s">
        <v>1494</v>
      </c>
      <c r="D70" s="100" t="s">
        <v>1219</v>
      </c>
      <c r="E70" s="87"/>
      <c r="F70" s="100" t="s">
        <v>1388</v>
      </c>
      <c r="G70" s="100" t="s">
        <v>149</v>
      </c>
      <c r="H70" s="97">
        <v>560</v>
      </c>
      <c r="I70" s="99">
        <v>28946</v>
      </c>
      <c r="J70" s="97">
        <v>609.16278</v>
      </c>
      <c r="K70" s="98">
        <v>2.1292775665399239E-5</v>
      </c>
      <c r="L70" s="98">
        <v>4.7884406501176825E-3</v>
      </c>
      <c r="M70" s="98">
        <f>J70/'סכום נכסי הקרן'!$C$42</f>
        <v>9.0812708720184698E-4</v>
      </c>
    </row>
    <row r="71" spans="2:13">
      <c r="B71" s="90" t="s">
        <v>1495</v>
      </c>
      <c r="C71" s="87" t="s">
        <v>1496</v>
      </c>
      <c r="D71" s="100" t="s">
        <v>1214</v>
      </c>
      <c r="E71" s="87"/>
      <c r="F71" s="100" t="s">
        <v>1388</v>
      </c>
      <c r="G71" s="100" t="s">
        <v>149</v>
      </c>
      <c r="H71" s="97">
        <v>1350</v>
      </c>
      <c r="I71" s="99">
        <v>6552</v>
      </c>
      <c r="J71" s="97">
        <v>332.40262000000001</v>
      </c>
      <c r="K71" s="98">
        <v>1.9014084507042254E-4</v>
      </c>
      <c r="L71" s="98">
        <v>2.61291442956121E-3</v>
      </c>
      <c r="M71" s="98">
        <f>J71/'סכום נכסי הקרן'!$C$42</f>
        <v>4.955388493677542E-4</v>
      </c>
    </row>
    <row r="72" spans="2:13">
      <c r="B72" s="90" t="s">
        <v>1497</v>
      </c>
      <c r="C72" s="87" t="s">
        <v>1498</v>
      </c>
      <c r="D72" s="100" t="s">
        <v>1214</v>
      </c>
      <c r="E72" s="87"/>
      <c r="F72" s="100" t="s">
        <v>1388</v>
      </c>
      <c r="G72" s="100" t="s">
        <v>149</v>
      </c>
      <c r="H72" s="97">
        <v>6677</v>
      </c>
      <c r="I72" s="99">
        <v>2804</v>
      </c>
      <c r="J72" s="97">
        <v>703.58432999999991</v>
      </c>
      <c r="K72" s="98">
        <v>2.0544615384615386E-4</v>
      </c>
      <c r="L72" s="98">
        <v>5.5306593199239999E-3</v>
      </c>
      <c r="M72" s="98">
        <f>J72/'סכום נכסי הקרן'!$C$42</f>
        <v>1.0488887522047275E-3</v>
      </c>
    </row>
    <row r="73" spans="2:13">
      <c r="B73" s="90" t="s">
        <v>1499</v>
      </c>
      <c r="C73" s="87" t="s">
        <v>1500</v>
      </c>
      <c r="D73" s="100" t="s">
        <v>1219</v>
      </c>
      <c r="E73" s="87"/>
      <c r="F73" s="100" t="s">
        <v>1388</v>
      </c>
      <c r="G73" s="100" t="s">
        <v>149</v>
      </c>
      <c r="H73" s="97">
        <v>1660</v>
      </c>
      <c r="I73" s="99">
        <v>4135</v>
      </c>
      <c r="J73" s="97">
        <v>257.95287999999999</v>
      </c>
      <c r="K73" s="98">
        <v>2.656E-4</v>
      </c>
      <c r="L73" s="98">
        <v>2.0276879956568068E-3</v>
      </c>
      <c r="M73" s="98">
        <f>J73/'סכום נכסי הקרן'!$C$42</f>
        <v>3.8455073954079654E-4</v>
      </c>
    </row>
    <row r="74" spans="2:13">
      <c r="B74" s="90" t="s">
        <v>1501</v>
      </c>
      <c r="C74" s="87" t="s">
        <v>1502</v>
      </c>
      <c r="D74" s="100" t="s">
        <v>32</v>
      </c>
      <c r="E74" s="87"/>
      <c r="F74" s="100" t="s">
        <v>1388</v>
      </c>
      <c r="G74" s="100" t="s">
        <v>151</v>
      </c>
      <c r="H74" s="97">
        <v>2760</v>
      </c>
      <c r="I74" s="99">
        <v>1568</v>
      </c>
      <c r="J74" s="97">
        <v>181.89239000000001</v>
      </c>
      <c r="K74" s="98">
        <v>2.8856230002554192E-4</v>
      </c>
      <c r="L74" s="98">
        <v>1.4297999530159394E-3</v>
      </c>
      <c r="M74" s="98">
        <f>J74/'סכום נכסי הקרן'!$C$42</f>
        <v>2.7116135742056067E-4</v>
      </c>
    </row>
    <row r="75" spans="2:13">
      <c r="B75" s="90" t="s">
        <v>1503</v>
      </c>
      <c r="C75" s="87" t="s">
        <v>1504</v>
      </c>
      <c r="D75" s="100" t="s">
        <v>32</v>
      </c>
      <c r="E75" s="87"/>
      <c r="F75" s="100" t="s">
        <v>1388</v>
      </c>
      <c r="G75" s="100" t="s">
        <v>151</v>
      </c>
      <c r="H75" s="97">
        <v>1430.0000000000002</v>
      </c>
      <c r="I75" s="99">
        <v>3490.5</v>
      </c>
      <c r="J75" s="97">
        <v>209.78917000000001</v>
      </c>
      <c r="K75" s="98">
        <v>2.9199071510363836E-4</v>
      </c>
      <c r="L75" s="98">
        <v>1.6490879327565762E-3</v>
      </c>
      <c r="M75" s="98">
        <f>J75/'סכום נכסי הקרן'!$C$42</f>
        <v>3.1274929154173392E-4</v>
      </c>
    </row>
    <row r="76" spans="2:13">
      <c r="B76" s="90" t="s">
        <v>1505</v>
      </c>
      <c r="C76" s="87" t="s">
        <v>1506</v>
      </c>
      <c r="D76" s="100" t="s">
        <v>1214</v>
      </c>
      <c r="E76" s="87"/>
      <c r="F76" s="100" t="s">
        <v>1388</v>
      </c>
      <c r="G76" s="100" t="s">
        <v>149</v>
      </c>
      <c r="H76" s="97">
        <v>840</v>
      </c>
      <c r="I76" s="99">
        <v>2928</v>
      </c>
      <c r="J76" s="97">
        <v>92.428759999999997</v>
      </c>
      <c r="K76" s="98">
        <v>2.5407685213782835E-5</v>
      </c>
      <c r="L76" s="98">
        <v>7.2655396251223886E-4</v>
      </c>
      <c r="M76" s="98">
        <f>J76/'סכום נכסי הקרן'!$C$42</f>
        <v>1.3779085549592933E-4</v>
      </c>
    </row>
    <row r="77" spans="2:13">
      <c r="B77" s="90" t="s">
        <v>1507</v>
      </c>
      <c r="C77" s="87" t="s">
        <v>1508</v>
      </c>
      <c r="D77" s="100" t="s">
        <v>141</v>
      </c>
      <c r="E77" s="87"/>
      <c r="F77" s="100" t="s">
        <v>1388</v>
      </c>
      <c r="G77" s="100" t="s">
        <v>158</v>
      </c>
      <c r="H77" s="97">
        <v>159679</v>
      </c>
      <c r="I77" s="99">
        <v>149</v>
      </c>
      <c r="J77" s="97">
        <v>885.02118000000007</v>
      </c>
      <c r="K77" s="98">
        <v>9.2414702136833673E-4</v>
      </c>
      <c r="L77" s="98">
        <v>6.9568784135615094E-3</v>
      </c>
      <c r="M77" s="98">
        <f>J77/'סכום נכסי הקרן'!$C$42</f>
        <v>1.319371000154247E-3</v>
      </c>
    </row>
    <row r="78" spans="2:13">
      <c r="B78" s="90" t="s">
        <v>1509</v>
      </c>
      <c r="C78" s="87" t="s">
        <v>1510</v>
      </c>
      <c r="D78" s="100" t="s">
        <v>140</v>
      </c>
      <c r="E78" s="87"/>
      <c r="F78" s="100" t="s">
        <v>1388</v>
      </c>
      <c r="G78" s="100" t="s">
        <v>149</v>
      </c>
      <c r="H78" s="97">
        <v>1413</v>
      </c>
      <c r="I78" s="99">
        <v>37402.5</v>
      </c>
      <c r="J78" s="97">
        <v>1986.0930000000001</v>
      </c>
      <c r="K78" s="98">
        <v>2.2513120704104622E-4</v>
      </c>
      <c r="L78" s="98">
        <v>1.5612064243508406E-2</v>
      </c>
      <c r="M78" s="98">
        <f>J78/'סכום נכסי הקרן'!$C$42</f>
        <v>2.9608257599093267E-3</v>
      </c>
    </row>
    <row r="79" spans="2:13">
      <c r="B79" s="90" t="s">
        <v>1511</v>
      </c>
      <c r="C79" s="87" t="s">
        <v>1512</v>
      </c>
      <c r="D79" s="100" t="s">
        <v>32</v>
      </c>
      <c r="E79" s="87"/>
      <c r="F79" s="100" t="s">
        <v>1388</v>
      </c>
      <c r="G79" s="100" t="s">
        <v>151</v>
      </c>
      <c r="H79" s="97">
        <v>3491.0000000000014</v>
      </c>
      <c r="I79" s="99">
        <v>6749</v>
      </c>
      <c r="J79" s="97">
        <v>990.2587000000002</v>
      </c>
      <c r="K79" s="98">
        <v>8.1492210852633586E-4</v>
      </c>
      <c r="L79" s="98">
        <v>7.7841180861586649E-3</v>
      </c>
      <c r="M79" s="98">
        <f>J79/'סכום נכסי הקרן'!$C$42</f>
        <v>1.4762568862255305E-3</v>
      </c>
    </row>
    <row r="80" spans="2:13">
      <c r="B80" s="90" t="s">
        <v>1513</v>
      </c>
      <c r="C80" s="87" t="s">
        <v>1514</v>
      </c>
      <c r="D80" s="100" t="s">
        <v>32</v>
      </c>
      <c r="E80" s="87"/>
      <c r="F80" s="100" t="s">
        <v>1388</v>
      </c>
      <c r="G80" s="100" t="s">
        <v>151</v>
      </c>
      <c r="H80" s="97">
        <v>5303</v>
      </c>
      <c r="I80" s="99">
        <v>2727</v>
      </c>
      <c r="J80" s="97">
        <v>607.80763999999999</v>
      </c>
      <c r="K80" s="98">
        <v>7.3004477736456454E-4</v>
      </c>
      <c r="L80" s="98">
        <v>4.7777883127201144E-3</v>
      </c>
      <c r="M80" s="98">
        <f>J80/'סכום נכסי הקרן'!$C$42</f>
        <v>9.0610687293177824E-4</v>
      </c>
    </row>
    <row r="81" spans="2:13">
      <c r="B81" s="90" t="s">
        <v>1515</v>
      </c>
      <c r="C81" s="87" t="s">
        <v>1516</v>
      </c>
      <c r="D81" s="100" t="s">
        <v>1214</v>
      </c>
      <c r="E81" s="87"/>
      <c r="F81" s="100" t="s">
        <v>1388</v>
      </c>
      <c r="G81" s="100" t="s">
        <v>149</v>
      </c>
      <c r="H81" s="97">
        <v>6563</v>
      </c>
      <c r="I81" s="99">
        <v>3394</v>
      </c>
      <c r="J81" s="97">
        <v>837.0878100000001</v>
      </c>
      <c r="K81" s="98">
        <v>1.9857781611966541E-4</v>
      </c>
      <c r="L81" s="98">
        <v>6.5800889823274941E-3</v>
      </c>
      <c r="M81" s="98">
        <f>J81/'סכום נכסי הקרן'!$C$42</f>
        <v>1.2479129381927656E-3</v>
      </c>
    </row>
    <row r="82" spans="2:13">
      <c r="B82" s="90" t="s">
        <v>1517</v>
      </c>
      <c r="C82" s="87" t="s">
        <v>1518</v>
      </c>
      <c r="D82" s="100" t="s">
        <v>1214</v>
      </c>
      <c r="E82" s="87"/>
      <c r="F82" s="100" t="s">
        <v>1388</v>
      </c>
      <c r="G82" s="100" t="s">
        <v>149</v>
      </c>
      <c r="H82" s="97">
        <v>1953</v>
      </c>
      <c r="I82" s="99">
        <v>21630</v>
      </c>
      <c r="J82" s="97">
        <v>1595.36292</v>
      </c>
      <c r="K82" s="98">
        <v>2.1249461457261128E-6</v>
      </c>
      <c r="L82" s="98">
        <v>1.2540655648426918E-2</v>
      </c>
      <c r="M82" s="98">
        <f>J82/'סכום נכסי הקרן'!$C$42</f>
        <v>2.3783335573611922E-3</v>
      </c>
    </row>
    <row r="83" spans="2:13">
      <c r="B83" s="90" t="s">
        <v>1519</v>
      </c>
      <c r="C83" s="87" t="s">
        <v>1520</v>
      </c>
      <c r="D83" s="100" t="s">
        <v>1214</v>
      </c>
      <c r="E83" s="87"/>
      <c r="F83" s="100" t="s">
        <v>1388</v>
      </c>
      <c r="G83" s="100" t="s">
        <v>149</v>
      </c>
      <c r="H83" s="97">
        <v>3200</v>
      </c>
      <c r="I83" s="99">
        <v>12037</v>
      </c>
      <c r="J83" s="97">
        <v>1447.5214699999999</v>
      </c>
      <c r="K83" s="98">
        <v>3.9247954249444693E-5</v>
      </c>
      <c r="L83" s="98">
        <v>1.1378519627982035E-2</v>
      </c>
      <c r="M83" s="98">
        <f>J83/'סכום נכסי הקרן'!$C$42</f>
        <v>2.1579346266251457E-3</v>
      </c>
    </row>
    <row r="84" spans="2:13">
      <c r="B84" s="90" t="s">
        <v>1521</v>
      </c>
      <c r="C84" s="87" t="s">
        <v>1522</v>
      </c>
      <c r="D84" s="100" t="s">
        <v>1214</v>
      </c>
      <c r="E84" s="87"/>
      <c r="F84" s="100" t="s">
        <v>1388</v>
      </c>
      <c r="G84" s="100" t="s">
        <v>149</v>
      </c>
      <c r="H84" s="97">
        <v>22570.999999999982</v>
      </c>
      <c r="I84" s="99">
        <v>3763</v>
      </c>
      <c r="J84" s="97">
        <v>3191.8450199999988</v>
      </c>
      <c r="K84" s="98">
        <v>1.9583688660598279E-5</v>
      </c>
      <c r="L84" s="98">
        <v>2.5090108825499287E-2</v>
      </c>
      <c r="M84" s="98">
        <f>J84/'סכום נכסי הקרן'!$C$42</f>
        <v>4.7583355647768232E-3</v>
      </c>
    </row>
    <row r="85" spans="2:13">
      <c r="B85" s="90" t="s">
        <v>1523</v>
      </c>
      <c r="C85" s="87" t="s">
        <v>1524</v>
      </c>
      <c r="D85" s="100" t="s">
        <v>1214</v>
      </c>
      <c r="E85" s="87"/>
      <c r="F85" s="100" t="s">
        <v>1388</v>
      </c>
      <c r="G85" s="100" t="s">
        <v>149</v>
      </c>
      <c r="H85" s="97">
        <v>15123</v>
      </c>
      <c r="I85" s="99">
        <v>19869</v>
      </c>
      <c r="J85" s="97">
        <v>11291.996580000001</v>
      </c>
      <c r="K85" s="98">
        <v>5.8279220969402453E-5</v>
      </c>
      <c r="L85" s="98">
        <v>8.8762900853302046E-2</v>
      </c>
      <c r="M85" s="98">
        <f>J85/'סכום נכסי הקרן'!$C$42</f>
        <v>1.6833871502931644E-2</v>
      </c>
    </row>
    <row r="86" spans="2:13">
      <c r="B86" s="86"/>
      <c r="C86" s="87"/>
      <c r="D86" s="87"/>
      <c r="E86" s="87"/>
      <c r="F86" s="87"/>
      <c r="G86" s="87"/>
      <c r="H86" s="97"/>
      <c r="I86" s="99"/>
      <c r="J86" s="87"/>
      <c r="K86" s="87"/>
      <c r="L86" s="98"/>
      <c r="M86" s="87"/>
    </row>
    <row r="87" spans="2:13">
      <c r="B87" s="104" t="s">
        <v>83</v>
      </c>
      <c r="C87" s="85"/>
      <c r="D87" s="85"/>
      <c r="E87" s="85"/>
      <c r="F87" s="85"/>
      <c r="G87" s="85"/>
      <c r="H87" s="94"/>
      <c r="I87" s="96"/>
      <c r="J87" s="94">
        <v>43125.326209999992</v>
      </c>
      <c r="K87" s="85"/>
      <c r="L87" s="95">
        <v>0.33899488257235527</v>
      </c>
      <c r="M87" s="95">
        <f>J87/'סכום נכסי הקרן'!$C$42</f>
        <v>6.4290331191470304E-2</v>
      </c>
    </row>
    <row r="88" spans="2:13">
      <c r="B88" s="90" t="s">
        <v>1525</v>
      </c>
      <c r="C88" s="87" t="s">
        <v>1526</v>
      </c>
      <c r="D88" s="100" t="s">
        <v>140</v>
      </c>
      <c r="E88" s="87"/>
      <c r="F88" s="100" t="s">
        <v>1416</v>
      </c>
      <c r="G88" s="100" t="s">
        <v>149</v>
      </c>
      <c r="H88" s="97">
        <v>11493</v>
      </c>
      <c r="I88" s="99">
        <v>11796</v>
      </c>
      <c r="J88" s="97">
        <v>5094.7742699999999</v>
      </c>
      <c r="K88" s="98">
        <v>2.4206209864827705E-4</v>
      </c>
      <c r="L88" s="98">
        <v>4.0048448491291015E-2</v>
      </c>
      <c r="M88" s="98">
        <f>J88/'סכום נכסי הקרן'!$C$42</f>
        <v>7.5951825516424624E-3</v>
      </c>
    </row>
    <row r="89" spans="2:13">
      <c r="B89" s="90" t="s">
        <v>1527</v>
      </c>
      <c r="C89" s="87" t="s">
        <v>1528</v>
      </c>
      <c r="D89" s="100" t="s">
        <v>1214</v>
      </c>
      <c r="E89" s="87"/>
      <c r="F89" s="100" t="s">
        <v>1416</v>
      </c>
      <c r="G89" s="100" t="s">
        <v>149</v>
      </c>
      <c r="H89" s="97">
        <v>49893</v>
      </c>
      <c r="I89" s="99">
        <v>8055</v>
      </c>
      <c r="J89" s="97">
        <v>15102.95536</v>
      </c>
      <c r="K89" s="98">
        <v>2.735671614920694E-4</v>
      </c>
      <c r="L89" s="98">
        <v>0.11871967191222145</v>
      </c>
      <c r="M89" s="98">
        <f>J89/'סכום נכסי הקרן'!$C$42</f>
        <v>2.2515168867041288E-2</v>
      </c>
    </row>
    <row r="90" spans="2:13">
      <c r="B90" s="90" t="s">
        <v>1529</v>
      </c>
      <c r="C90" s="87" t="s">
        <v>1530</v>
      </c>
      <c r="D90" s="100" t="s">
        <v>140</v>
      </c>
      <c r="E90" s="87"/>
      <c r="F90" s="100" t="s">
        <v>1416</v>
      </c>
      <c r="G90" s="100" t="s">
        <v>149</v>
      </c>
      <c r="H90" s="97">
        <v>6333.9999999999991</v>
      </c>
      <c r="I90" s="99">
        <v>7555</v>
      </c>
      <c r="J90" s="97">
        <v>1798.3296499999992</v>
      </c>
      <c r="K90" s="98">
        <v>2.3134269047677482E-4</v>
      </c>
      <c r="L90" s="98">
        <v>1.4136114485477757E-2</v>
      </c>
      <c r="M90" s="98">
        <f>J90/'סכום נכסי הקרן'!$C$42</f>
        <v>2.6809120985415691E-3</v>
      </c>
    </row>
    <row r="91" spans="2:13">
      <c r="B91" s="90" t="s">
        <v>1531</v>
      </c>
      <c r="C91" s="87" t="s">
        <v>1532</v>
      </c>
      <c r="D91" s="100" t="s">
        <v>140</v>
      </c>
      <c r="E91" s="87"/>
      <c r="F91" s="100" t="s">
        <v>1416</v>
      </c>
      <c r="G91" s="100" t="s">
        <v>149</v>
      </c>
      <c r="H91" s="97">
        <v>10164.999999999996</v>
      </c>
      <c r="I91" s="99">
        <v>10274</v>
      </c>
      <c r="J91" s="97">
        <v>3924.6751900000004</v>
      </c>
      <c r="K91" s="98">
        <v>3.9691573242764426E-3</v>
      </c>
      <c r="L91" s="98">
        <v>3.085066066955755E-2</v>
      </c>
      <c r="M91" s="98">
        <f>J91/'סכום נכסי הקרן'!$C$42</f>
        <v>5.8508234014364039E-3</v>
      </c>
    </row>
    <row r="92" spans="2:13">
      <c r="B92" s="90" t="s">
        <v>1533</v>
      </c>
      <c r="C92" s="87" t="s">
        <v>1534</v>
      </c>
      <c r="D92" s="100" t="s">
        <v>140</v>
      </c>
      <c r="E92" s="87"/>
      <c r="F92" s="100" t="s">
        <v>1416</v>
      </c>
      <c r="G92" s="100" t="s">
        <v>149</v>
      </c>
      <c r="H92" s="97">
        <v>17504</v>
      </c>
      <c r="I92" s="99">
        <v>10536</v>
      </c>
      <c r="J92" s="97">
        <v>6930.5841599999994</v>
      </c>
      <c r="K92" s="98">
        <v>5.6825700280012013E-4</v>
      </c>
      <c r="L92" s="98">
        <v>5.4479183578493927E-2</v>
      </c>
      <c r="M92" s="98">
        <f>J92/'סכום נכסי הקרן'!$C$42</f>
        <v>1.0331969405333758E-2</v>
      </c>
    </row>
    <row r="93" spans="2:13">
      <c r="B93" s="90" t="s">
        <v>1535</v>
      </c>
      <c r="C93" s="87" t="s">
        <v>1536</v>
      </c>
      <c r="D93" s="100" t="s">
        <v>1214</v>
      </c>
      <c r="E93" s="87"/>
      <c r="F93" s="100" t="s">
        <v>1416</v>
      </c>
      <c r="G93" s="100" t="s">
        <v>149</v>
      </c>
      <c r="H93" s="97">
        <v>19718</v>
      </c>
      <c r="I93" s="99">
        <v>3672</v>
      </c>
      <c r="J93" s="97">
        <v>2720.9609500000001</v>
      </c>
      <c r="K93" s="98">
        <v>5.8506251777841738E-5</v>
      </c>
      <c r="L93" s="98">
        <v>2.1388634447368611E-2</v>
      </c>
      <c r="M93" s="98">
        <f>J93/'סכום נכסי הקרן'!$C$42</f>
        <v>4.0563514762235976E-3</v>
      </c>
    </row>
    <row r="94" spans="2:13">
      <c r="B94" s="90" t="s">
        <v>1537</v>
      </c>
      <c r="C94" s="87" t="s">
        <v>1538</v>
      </c>
      <c r="D94" s="100" t="s">
        <v>32</v>
      </c>
      <c r="E94" s="87"/>
      <c r="F94" s="100" t="s">
        <v>1416</v>
      </c>
      <c r="G94" s="100" t="s">
        <v>151</v>
      </c>
      <c r="H94" s="97">
        <v>869</v>
      </c>
      <c r="I94" s="99">
        <v>20506</v>
      </c>
      <c r="J94" s="97">
        <v>748.96258</v>
      </c>
      <c r="K94" s="98">
        <v>9.435386063641625E-4</v>
      </c>
      <c r="L94" s="98">
        <v>5.8873637412466609E-3</v>
      </c>
      <c r="M94" s="98">
        <f>J94/'סכום נכסי הקרן'!$C$42</f>
        <v>1.116537694897545E-3</v>
      </c>
    </row>
    <row r="95" spans="2:13">
      <c r="B95" s="90" t="s">
        <v>1539</v>
      </c>
      <c r="C95" s="87" t="s">
        <v>1540</v>
      </c>
      <c r="D95" s="100" t="s">
        <v>32</v>
      </c>
      <c r="E95" s="87"/>
      <c r="F95" s="100" t="s">
        <v>1416</v>
      </c>
      <c r="G95" s="100" t="s">
        <v>151</v>
      </c>
      <c r="H95" s="97">
        <v>9184</v>
      </c>
      <c r="I95" s="99">
        <v>17627</v>
      </c>
      <c r="J95" s="97">
        <v>6804.0840499999986</v>
      </c>
      <c r="K95" s="98">
        <v>9.1542669409757117E-3</v>
      </c>
      <c r="L95" s="98">
        <v>5.3484805246698339E-2</v>
      </c>
      <c r="M95" s="98">
        <f>J95/'סכום נכסי הקרן'!$C$42</f>
        <v>1.0143385696353683E-2</v>
      </c>
    </row>
    <row r="96" spans="2:13">
      <c r="D96" s="1"/>
      <c r="E96" s="1"/>
      <c r="F96" s="1"/>
      <c r="G96" s="1"/>
    </row>
    <row r="97" spans="2:7">
      <c r="D97" s="1"/>
      <c r="E97" s="1"/>
      <c r="F97" s="1"/>
      <c r="G97" s="1"/>
    </row>
    <row r="98" spans="2:7">
      <c r="D98" s="1"/>
      <c r="E98" s="1"/>
      <c r="F98" s="1"/>
      <c r="G98" s="1"/>
    </row>
    <row r="99" spans="2:7">
      <c r="B99" s="113" t="s">
        <v>1797</v>
      </c>
      <c r="D99" s="1"/>
      <c r="E99" s="1"/>
      <c r="F99" s="1"/>
      <c r="G99" s="1"/>
    </row>
    <row r="100" spans="2:7">
      <c r="B100" s="113" t="s">
        <v>130</v>
      </c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1F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B1:XFD2 A1:B1048576 D3:XFD1048576 D1:Z2"/>
  </dataValidations>
  <printOptions gridLines="1"/>
  <pageMargins left="0" right="0" top="0.51181102362204722" bottom="0.51181102362204722" header="0" footer="0.23622047244094491"/>
  <pageSetup paperSize="9" scale="71" fitToHeight="10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9"/>
  <sheetViews>
    <sheetView rightToLeft="1" workbookViewId="0">
      <pane ySplit="10" topLeftCell="A11" activePane="bottomLeft" state="frozen"/>
      <selection pane="bottomLeft" activeCell="A14" sqref="A1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285156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163</v>
      </c>
      <c r="C1" s="81" t="s" vm="1">
        <v>219</v>
      </c>
    </row>
    <row r="2" spans="2:58">
      <c r="B2" s="57" t="s">
        <v>162</v>
      </c>
      <c r="C2" s="81" t="s">
        <v>220</v>
      </c>
    </row>
    <row r="3" spans="2:58">
      <c r="B3" s="57" t="s">
        <v>164</v>
      </c>
      <c r="C3" s="81" t="s">
        <v>221</v>
      </c>
    </row>
    <row r="4" spans="2:58">
      <c r="B4" s="57" t="s">
        <v>165</v>
      </c>
      <c r="C4" s="81">
        <v>659</v>
      </c>
    </row>
    <row r="6" spans="2:58" ht="26.25" customHeight="1">
      <c r="B6" s="192" t="s">
        <v>191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4"/>
    </row>
    <row r="7" spans="2:58" ht="26.25" customHeight="1">
      <c r="B7" s="192" t="s">
        <v>109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4"/>
      <c r="BF7" s="3"/>
    </row>
    <row r="8" spans="2:58" s="3" customFormat="1" ht="78.75">
      <c r="B8" s="22" t="s">
        <v>133</v>
      </c>
      <c r="C8" s="30" t="s">
        <v>57</v>
      </c>
      <c r="D8" s="73" t="s">
        <v>138</v>
      </c>
      <c r="E8" s="73" t="s">
        <v>135</v>
      </c>
      <c r="F8" s="77" t="s">
        <v>78</v>
      </c>
      <c r="G8" s="30" t="s">
        <v>15</v>
      </c>
      <c r="H8" s="30" t="s">
        <v>79</v>
      </c>
      <c r="I8" s="30" t="s">
        <v>119</v>
      </c>
      <c r="J8" s="30" t="s">
        <v>0</v>
      </c>
      <c r="K8" s="30" t="s">
        <v>123</v>
      </c>
      <c r="L8" s="30" t="s">
        <v>74</v>
      </c>
      <c r="M8" s="30" t="s">
        <v>71</v>
      </c>
      <c r="N8" s="73" t="s">
        <v>166</v>
      </c>
      <c r="O8" s="31" t="s">
        <v>168</v>
      </c>
      <c r="BA8" s="1"/>
      <c r="BB8" s="1"/>
    </row>
    <row r="9" spans="2:58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</v>
      </c>
      <c r="K9" s="32" t="s">
        <v>75</v>
      </c>
      <c r="L9" s="32" t="s">
        <v>23</v>
      </c>
      <c r="M9" s="32" t="s">
        <v>20</v>
      </c>
      <c r="N9" s="32" t="s">
        <v>20</v>
      </c>
      <c r="O9" s="33" t="s">
        <v>20</v>
      </c>
      <c r="AZ9" s="1"/>
      <c r="BA9" s="1"/>
      <c r="BB9" s="1"/>
      <c r="BF9" s="4"/>
    </row>
    <row r="10" spans="2:5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Z10" s="1"/>
      <c r="BA10" s="3"/>
      <c r="BB10" s="1"/>
    </row>
    <row r="11" spans="2:58" s="4" customFormat="1" ht="18" customHeight="1">
      <c r="B11" s="126" t="s">
        <v>38</v>
      </c>
      <c r="C11" s="85"/>
      <c r="D11" s="85"/>
      <c r="E11" s="85"/>
      <c r="F11" s="85"/>
      <c r="G11" s="85"/>
      <c r="H11" s="85"/>
      <c r="I11" s="85"/>
      <c r="J11" s="94"/>
      <c r="K11" s="96"/>
      <c r="L11" s="94">
        <v>45908.481289999989</v>
      </c>
      <c r="M11" s="85"/>
      <c r="N11" s="95">
        <v>1</v>
      </c>
      <c r="O11" s="95">
        <f>L11/'סכום נכסי הקרן'!$C$42</f>
        <v>6.8439400371355874E-2</v>
      </c>
      <c r="P11" s="5"/>
      <c r="AZ11" s="125"/>
      <c r="BA11" s="3"/>
      <c r="BB11" s="125"/>
      <c r="BF11" s="125"/>
    </row>
    <row r="12" spans="2:58" s="4" customFormat="1" ht="18" customHeight="1">
      <c r="B12" s="84" t="s">
        <v>215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45908.481289999989</v>
      </c>
      <c r="M12" s="85"/>
      <c r="N12" s="95">
        <v>1</v>
      </c>
      <c r="O12" s="95">
        <f>L12/'סכום נכסי הקרן'!$C$42</f>
        <v>6.8439400371355874E-2</v>
      </c>
      <c r="P12" s="5"/>
      <c r="AZ12" s="125"/>
      <c r="BA12" s="3"/>
      <c r="BB12" s="125"/>
      <c r="BF12" s="125"/>
    </row>
    <row r="13" spans="2:58">
      <c r="B13" s="104" t="s">
        <v>1541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45908.481289999989</v>
      </c>
      <c r="M13" s="85"/>
      <c r="N13" s="95">
        <v>1</v>
      </c>
      <c r="O13" s="95">
        <f>L13/'סכום נכסי הקרן'!$C$42</f>
        <v>6.8439400371355874E-2</v>
      </c>
      <c r="BA13" s="3"/>
    </row>
    <row r="14" spans="2:58" ht="20.25">
      <c r="B14" s="90" t="s">
        <v>1542</v>
      </c>
      <c r="C14" s="87" t="s">
        <v>1543</v>
      </c>
      <c r="D14" s="100" t="s">
        <v>32</v>
      </c>
      <c r="E14" s="87"/>
      <c r="F14" s="100" t="s">
        <v>1388</v>
      </c>
      <c r="G14" s="87" t="s">
        <v>302</v>
      </c>
      <c r="H14" s="87" t="s">
        <v>1544</v>
      </c>
      <c r="I14" s="100" t="s">
        <v>149</v>
      </c>
      <c r="J14" s="97">
        <v>2129.8200000000002</v>
      </c>
      <c r="K14" s="99">
        <v>14590.59</v>
      </c>
      <c r="L14" s="97">
        <v>1167.8081499999998</v>
      </c>
      <c r="M14" s="98">
        <v>8.3652682814325458E-5</v>
      </c>
      <c r="N14" s="98">
        <v>2.5437743031032863E-2</v>
      </c>
      <c r="O14" s="98">
        <f>L14/'סכום נכסי הקרן'!$C$42</f>
        <v>1.740943879844526E-3</v>
      </c>
      <c r="BA14" s="4"/>
    </row>
    <row r="15" spans="2:58">
      <c r="B15" s="90" t="s">
        <v>1545</v>
      </c>
      <c r="C15" s="87" t="s">
        <v>1546</v>
      </c>
      <c r="D15" s="100" t="s">
        <v>32</v>
      </c>
      <c r="E15" s="87"/>
      <c r="F15" s="100" t="s">
        <v>1416</v>
      </c>
      <c r="G15" s="87" t="s">
        <v>663</v>
      </c>
      <c r="H15" s="87" t="s">
        <v>1544</v>
      </c>
      <c r="I15" s="100" t="s">
        <v>149</v>
      </c>
      <c r="J15" s="97">
        <v>47850.930000000022</v>
      </c>
      <c r="K15" s="99">
        <v>10777</v>
      </c>
      <c r="L15" s="97">
        <v>19379.611519999999</v>
      </c>
      <c r="M15" s="98">
        <v>2.6462673781360029E-3</v>
      </c>
      <c r="N15" s="98">
        <v>0.422135757390462</v>
      </c>
      <c r="O15" s="98">
        <f>L15/'סכום נכסי הקרן'!$C$42</f>
        <v>2.889071811111138E-2</v>
      </c>
    </row>
    <row r="16" spans="2:58">
      <c r="B16" s="90" t="s">
        <v>1547</v>
      </c>
      <c r="C16" s="87" t="s">
        <v>1548</v>
      </c>
      <c r="D16" s="100" t="s">
        <v>32</v>
      </c>
      <c r="E16" s="87"/>
      <c r="F16" s="100" t="s">
        <v>1416</v>
      </c>
      <c r="G16" s="87" t="s">
        <v>1549</v>
      </c>
      <c r="H16" s="87" t="s">
        <v>1544</v>
      </c>
      <c r="I16" s="100" t="s">
        <v>149</v>
      </c>
      <c r="J16" s="97">
        <v>242267.39</v>
      </c>
      <c r="K16" s="99">
        <v>1178</v>
      </c>
      <c r="L16" s="97">
        <v>10724.99331</v>
      </c>
      <c r="M16" s="98">
        <v>3.5984450732887656E-4</v>
      </c>
      <c r="N16" s="98">
        <v>0.2336168178217686</v>
      </c>
      <c r="O16" s="98">
        <f>L16/'סכום נכסי הקרן'!$C$42</f>
        <v>1.598859492838613E-2</v>
      </c>
    </row>
    <row r="17" spans="2:52">
      <c r="B17" s="90" t="s">
        <v>1550</v>
      </c>
      <c r="C17" s="87" t="s">
        <v>1551</v>
      </c>
      <c r="D17" s="100" t="s">
        <v>32</v>
      </c>
      <c r="E17" s="87"/>
      <c r="F17" s="100" t="s">
        <v>1416</v>
      </c>
      <c r="G17" s="87" t="s">
        <v>1552</v>
      </c>
      <c r="H17" s="87" t="s">
        <v>1544</v>
      </c>
      <c r="I17" s="100" t="s">
        <v>151</v>
      </c>
      <c r="J17" s="97">
        <v>5834.01</v>
      </c>
      <c r="K17" s="99">
        <v>23923</v>
      </c>
      <c r="L17" s="97">
        <v>5866.0049200000003</v>
      </c>
      <c r="M17" s="98">
        <v>3.8054045403178684E-4</v>
      </c>
      <c r="N17" s="98">
        <v>0.12777606131087074</v>
      </c>
      <c r="O17" s="98">
        <f>L17/'סכום נכסי הקרן'!$C$42</f>
        <v>8.7449170179295984E-3</v>
      </c>
    </row>
    <row r="18" spans="2:52">
      <c r="B18" s="90" t="s">
        <v>1553</v>
      </c>
      <c r="C18" s="87" t="s">
        <v>1554</v>
      </c>
      <c r="D18" s="100" t="s">
        <v>142</v>
      </c>
      <c r="E18" s="87"/>
      <c r="F18" s="100" t="s">
        <v>1388</v>
      </c>
      <c r="G18" s="87" t="s">
        <v>690</v>
      </c>
      <c r="H18" s="87"/>
      <c r="I18" s="100" t="s">
        <v>151</v>
      </c>
      <c r="J18" s="97">
        <v>3090</v>
      </c>
      <c r="K18" s="99">
        <v>3458</v>
      </c>
      <c r="L18" s="97">
        <v>449.09978999999998</v>
      </c>
      <c r="M18" s="98">
        <v>1.7318072958672016E-4</v>
      </c>
      <c r="N18" s="98">
        <v>9.7825015635580412E-3</v>
      </c>
      <c r="O18" s="98">
        <f>L18/'סכום נכסי הקרן'!$C$42</f>
        <v>6.6950854114176375E-4</v>
      </c>
    </row>
    <row r="19" spans="2:52" ht="20.25">
      <c r="B19" s="90" t="s">
        <v>1555</v>
      </c>
      <c r="C19" s="87" t="s">
        <v>1556</v>
      </c>
      <c r="D19" s="100" t="s">
        <v>142</v>
      </c>
      <c r="E19" s="87"/>
      <c r="F19" s="100" t="s">
        <v>1388</v>
      </c>
      <c r="G19" s="87" t="s">
        <v>690</v>
      </c>
      <c r="H19" s="87"/>
      <c r="I19" s="100" t="s">
        <v>151</v>
      </c>
      <c r="J19" s="97">
        <v>5120</v>
      </c>
      <c r="K19" s="99">
        <v>2095</v>
      </c>
      <c r="L19" s="97">
        <v>450.83059000000003</v>
      </c>
      <c r="M19" s="98">
        <v>4.3487603099460467E-5</v>
      </c>
      <c r="N19" s="98">
        <v>9.8202026582439386E-3</v>
      </c>
      <c r="O19" s="98">
        <f>L19/'סכום נכסי הקרן'!$C$42</f>
        <v>6.7208878145541019E-4</v>
      </c>
      <c r="AZ19" s="4"/>
    </row>
    <row r="20" spans="2:52">
      <c r="B20" s="90" t="s">
        <v>1557</v>
      </c>
      <c r="C20" s="87" t="s">
        <v>1558</v>
      </c>
      <c r="D20" s="100" t="s">
        <v>32</v>
      </c>
      <c r="E20" s="87"/>
      <c r="F20" s="100" t="s">
        <v>1388</v>
      </c>
      <c r="G20" s="87" t="s">
        <v>690</v>
      </c>
      <c r="H20" s="87"/>
      <c r="I20" s="100" t="s">
        <v>149</v>
      </c>
      <c r="J20" s="97">
        <v>1362.08</v>
      </c>
      <c r="K20" s="99">
        <v>11294</v>
      </c>
      <c r="L20" s="97">
        <v>578.10693000000003</v>
      </c>
      <c r="M20" s="98">
        <v>2.2606438177804938E-4</v>
      </c>
      <c r="N20" s="98">
        <v>1.2592595393172507E-2</v>
      </c>
      <c r="O20" s="98">
        <f>L20/'סכום נכסי הקרן'!$C$42</f>
        <v>8.6182967782782473E-4</v>
      </c>
      <c r="AZ20" s="3"/>
    </row>
    <row r="21" spans="2:52">
      <c r="B21" s="90" t="s">
        <v>1559</v>
      </c>
      <c r="C21" s="87" t="s">
        <v>1560</v>
      </c>
      <c r="D21" s="100" t="s">
        <v>32</v>
      </c>
      <c r="E21" s="87"/>
      <c r="F21" s="100" t="s">
        <v>1388</v>
      </c>
      <c r="G21" s="87" t="s">
        <v>690</v>
      </c>
      <c r="H21" s="87"/>
      <c r="I21" s="100" t="s">
        <v>149</v>
      </c>
      <c r="J21" s="97">
        <v>12530.62</v>
      </c>
      <c r="K21" s="99">
        <v>899</v>
      </c>
      <c r="L21" s="97">
        <v>423.33978999999999</v>
      </c>
      <c r="M21" s="98">
        <v>1.320534285130316E-3</v>
      </c>
      <c r="N21" s="98">
        <v>9.2213852016972287E-3</v>
      </c>
      <c r="O21" s="98">
        <f>L21/'סכום נכסי הקרן'!$C$42</f>
        <v>6.3110607379745294E-4</v>
      </c>
    </row>
    <row r="22" spans="2:52">
      <c r="B22" s="90" t="s">
        <v>1561</v>
      </c>
      <c r="C22" s="87" t="s">
        <v>1562</v>
      </c>
      <c r="D22" s="100" t="s">
        <v>32</v>
      </c>
      <c r="E22" s="87"/>
      <c r="F22" s="100" t="s">
        <v>1388</v>
      </c>
      <c r="G22" s="87" t="s">
        <v>690</v>
      </c>
      <c r="H22" s="87"/>
      <c r="I22" s="100" t="s">
        <v>151</v>
      </c>
      <c r="J22" s="97">
        <v>5631</v>
      </c>
      <c r="K22" s="99">
        <v>1858</v>
      </c>
      <c r="L22" s="97">
        <v>439.73466999999999</v>
      </c>
      <c r="M22" s="98">
        <v>2.374898664894665E-5</v>
      </c>
      <c r="N22" s="98">
        <v>9.5785061418658859E-3</v>
      </c>
      <c r="O22" s="98">
        <f>L22/'סכום נכסי הקרן'!$C$42</f>
        <v>6.5554721680265062E-4</v>
      </c>
    </row>
    <row r="23" spans="2:52">
      <c r="B23" s="90" t="s">
        <v>1563</v>
      </c>
      <c r="C23" s="87" t="s">
        <v>1564</v>
      </c>
      <c r="D23" s="100" t="s">
        <v>32</v>
      </c>
      <c r="E23" s="87"/>
      <c r="F23" s="100" t="s">
        <v>1388</v>
      </c>
      <c r="G23" s="87" t="s">
        <v>690</v>
      </c>
      <c r="H23" s="87"/>
      <c r="I23" s="100" t="s">
        <v>158</v>
      </c>
      <c r="J23" s="97">
        <v>26</v>
      </c>
      <c r="K23" s="99">
        <v>958585</v>
      </c>
      <c r="L23" s="97">
        <v>927.09356000000002</v>
      </c>
      <c r="M23" s="98">
        <v>1.3249401062788296E-3</v>
      </c>
      <c r="N23" s="98">
        <v>2.0194385306358285E-2</v>
      </c>
      <c r="O23" s="98">
        <f>L23/'סכום נכסי הקרן'!$C$42</f>
        <v>1.3820916212352809E-3</v>
      </c>
    </row>
    <row r="24" spans="2:52">
      <c r="B24" s="90" t="s">
        <v>1565</v>
      </c>
      <c r="C24" s="87" t="s">
        <v>1566</v>
      </c>
      <c r="D24" s="100" t="s">
        <v>32</v>
      </c>
      <c r="E24" s="87"/>
      <c r="F24" s="100" t="s">
        <v>1388</v>
      </c>
      <c r="G24" s="87" t="s">
        <v>690</v>
      </c>
      <c r="H24" s="87"/>
      <c r="I24" s="100" t="s">
        <v>149</v>
      </c>
      <c r="J24" s="97">
        <v>9930.4</v>
      </c>
      <c r="K24" s="99">
        <v>1520</v>
      </c>
      <c r="L24" s="97">
        <v>567.24034000000006</v>
      </c>
      <c r="M24" s="98">
        <v>3.6973442121241194E-4</v>
      </c>
      <c r="N24" s="98">
        <v>1.2355894250057868E-2</v>
      </c>
      <c r="O24" s="98">
        <f>L24/'סכום נכסי הקרן'!$C$42</f>
        <v>8.4562999352584436E-4</v>
      </c>
    </row>
    <row r="25" spans="2:52">
      <c r="B25" s="90" t="s">
        <v>1567</v>
      </c>
      <c r="C25" s="87" t="s">
        <v>1568</v>
      </c>
      <c r="D25" s="100" t="s">
        <v>32</v>
      </c>
      <c r="E25" s="87"/>
      <c r="F25" s="100" t="s">
        <v>1388</v>
      </c>
      <c r="G25" s="87" t="s">
        <v>690</v>
      </c>
      <c r="H25" s="87"/>
      <c r="I25" s="100" t="s">
        <v>149</v>
      </c>
      <c r="J25" s="97">
        <v>9240.26</v>
      </c>
      <c r="K25" s="99">
        <v>1785.17</v>
      </c>
      <c r="L25" s="97">
        <v>619.89844999999991</v>
      </c>
      <c r="M25" s="98">
        <v>4.8680784278090613E-5</v>
      </c>
      <c r="N25" s="98">
        <v>1.3502917817824421E-2</v>
      </c>
      <c r="O25" s="98">
        <f>L25/'סכום נכסי הקרן'!$C$42</f>
        <v>9.2413159871560066E-4</v>
      </c>
    </row>
    <row r="26" spans="2:52">
      <c r="B26" s="90" t="s">
        <v>1569</v>
      </c>
      <c r="C26" s="87" t="s">
        <v>1570</v>
      </c>
      <c r="D26" s="100" t="s">
        <v>32</v>
      </c>
      <c r="E26" s="87"/>
      <c r="F26" s="100" t="s">
        <v>1388</v>
      </c>
      <c r="G26" s="87" t="s">
        <v>690</v>
      </c>
      <c r="H26" s="87"/>
      <c r="I26" s="100" t="s">
        <v>151</v>
      </c>
      <c r="J26" s="97">
        <v>20560.21</v>
      </c>
      <c r="K26" s="99">
        <v>1086.2</v>
      </c>
      <c r="L26" s="97">
        <v>938.63506000000007</v>
      </c>
      <c r="M26" s="98">
        <v>1.22071084213954E-3</v>
      </c>
      <c r="N26" s="98">
        <v>2.0445787654588744E-2</v>
      </c>
      <c r="O26" s="98">
        <f>L26/'סכום נכסי הקרן'!$C$42</f>
        <v>1.3992974472001242E-3</v>
      </c>
    </row>
    <row r="27" spans="2:52">
      <c r="B27" s="90" t="s">
        <v>1571</v>
      </c>
      <c r="C27" s="87" t="s">
        <v>1572</v>
      </c>
      <c r="D27" s="100" t="s">
        <v>32</v>
      </c>
      <c r="E27" s="87"/>
      <c r="F27" s="100" t="s">
        <v>1388</v>
      </c>
      <c r="G27" s="87" t="s">
        <v>690</v>
      </c>
      <c r="H27" s="87"/>
      <c r="I27" s="100" t="s">
        <v>151</v>
      </c>
      <c r="J27" s="97">
        <v>53380</v>
      </c>
      <c r="K27" s="99">
        <v>1030.1300000000001</v>
      </c>
      <c r="L27" s="97">
        <v>2311.1598899999999</v>
      </c>
      <c r="M27" s="98">
        <v>2.9709101905211289E-4</v>
      </c>
      <c r="N27" s="98">
        <v>5.0342765106965719E-2</v>
      </c>
      <c r="O27" s="98">
        <f>L27/'סכום נכסי הקרן'!$C$42</f>
        <v>3.4454286569567515E-3</v>
      </c>
    </row>
    <row r="28" spans="2:52">
      <c r="B28" s="90" t="s">
        <v>1573</v>
      </c>
      <c r="C28" s="87" t="s">
        <v>1574</v>
      </c>
      <c r="D28" s="100" t="s">
        <v>32</v>
      </c>
      <c r="E28" s="87"/>
      <c r="F28" s="100" t="s">
        <v>1388</v>
      </c>
      <c r="G28" s="87" t="s">
        <v>690</v>
      </c>
      <c r="H28" s="87"/>
      <c r="I28" s="100" t="s">
        <v>158</v>
      </c>
      <c r="J28" s="97">
        <v>3525.82</v>
      </c>
      <c r="K28" s="99">
        <v>8119.6819999999998</v>
      </c>
      <c r="L28" s="97">
        <v>1064.9243200000001</v>
      </c>
      <c r="M28" s="98">
        <v>4.3577105154385078E-4</v>
      </c>
      <c r="N28" s="98">
        <v>2.3196679351533397E-2</v>
      </c>
      <c r="O28" s="98">
        <f>L28/'סכום נכסי הקרן'!$C$42</f>
        <v>1.5875668254255581E-3</v>
      </c>
    </row>
    <row r="29" spans="2:52">
      <c r="B29" s="86"/>
      <c r="C29" s="87"/>
      <c r="D29" s="87"/>
      <c r="E29" s="87"/>
      <c r="F29" s="87"/>
      <c r="G29" s="87"/>
      <c r="H29" s="87"/>
      <c r="I29" s="87"/>
      <c r="J29" s="97"/>
      <c r="K29" s="99"/>
      <c r="L29" s="87"/>
      <c r="M29" s="87"/>
      <c r="N29" s="98"/>
      <c r="O29" s="87"/>
    </row>
    <row r="30" spans="2:5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2">
      <c r="B32" s="113" t="s">
        <v>1797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13" t="s">
        <v>130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  <row r="127" spans="2:15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</row>
    <row r="128" spans="2:15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1F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A1:XFD2 A1:B1048576 D3:XFD1048576 D1:Y2"/>
  </dataValidations>
  <printOptions gridLines="1"/>
  <pageMargins left="0" right="0" top="0.51181102362204722" bottom="0.51181102362204722" header="0" footer="0.23622047244094491"/>
  <pageSetup paperSize="9" scale="73" fitToHeight="10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2016-12-07T13:29:48+00:00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B4CF4146-04C0-4948-B2F0-BC1824916D50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42</vt:i4>
      </vt:variant>
    </vt:vector>
  </HeadingPairs>
  <TitlesOfParts>
    <vt:vector size="73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'השקעה בחברות מוחזקות'!WPrint_Area_W</vt:lpstr>
      <vt:lpstr>'השקעות אחרות '!WPrint_Area_W</vt:lpstr>
      <vt:lpstr>'סכום נכסי הקרן'!WPrint_Area_W</vt:lpstr>
      <vt:lpstr>'אג"ח קונצרני'!WPrint_TitlesW</vt:lpstr>
      <vt:lpstr>אופציות!WPrint_TitlesW</vt:lpstr>
      <vt:lpstr>הלוואות!WPrint_TitlesW</vt:lpstr>
      <vt:lpstr>'לא סחיר - אג"ח קונצרני'!WPrint_TitlesW</vt:lpstr>
      <vt:lpstr>'לא סחיר - חוזים עתידיים'!WPrint_TitlesW</vt:lpstr>
      <vt:lpstr>'לא סחיר - קרנות השקעה'!WPrint_TitlesW</vt:lpstr>
      <vt:lpstr>מזומנים!WPrint_TitlesW</vt:lpstr>
      <vt:lpstr>מניות!WPrint_TitlesW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2016-12-07T12:34:09Z</cp:lastPrinted>
  <dcterms:created xsi:type="dcterms:W3CDTF">2005-07-19T07:39:38Z</dcterms:created>
  <dcterms:modified xsi:type="dcterms:W3CDTF">2016-12-07T12:39:46Z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5" name="aa1c885e8039426686f6c49672b09953">
    <vt:lpwstr/>
  </property>
  <property fmtid="{D5CDD505-2E9C-101B-9397-08002B2CF9AE}" pid="26" name="e09eddfac2354f9ab04a226e27f86f1f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