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calcChain.xml><?xml version="1.0" encoding="utf-8"?>
<calcChain xmlns="http://schemas.openxmlformats.org/spreadsheetml/2006/main">
  <c r="S138" i="5" l="1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Q12" i="5"/>
  <c r="Q11" i="5"/>
  <c r="O12" i="5"/>
  <c r="O11" i="5"/>
  <c r="Q91" i="5"/>
  <c r="O91" i="5"/>
  <c r="C15" i="1"/>
  <c r="C16" i="1"/>
  <c r="C11" i="27" l="1"/>
  <c r="C12" i="27"/>
  <c r="K12" i="2" l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11" i="2"/>
  <c r="J31" i="2"/>
  <c r="J30" i="2" s="1"/>
  <c r="I31" i="2"/>
  <c r="I30" i="2" s="1"/>
  <c r="J16" i="2"/>
  <c r="J12" i="2" s="1"/>
  <c r="J11" i="2" s="1"/>
  <c r="I16" i="2"/>
  <c r="I12" i="2" s="1"/>
  <c r="I11" i="2" s="1"/>
  <c r="C43" i="1"/>
  <c r="C42" i="1"/>
  <c r="L11" i="2" l="1"/>
  <c r="T138" i="5"/>
  <c r="T136" i="5"/>
  <c r="T134" i="5"/>
  <c r="T132" i="5"/>
  <c r="T130" i="5"/>
  <c r="T128" i="5"/>
  <c r="T126" i="5"/>
  <c r="T124" i="5"/>
  <c r="T122" i="5"/>
  <c r="T120" i="5"/>
  <c r="T118" i="5"/>
  <c r="T116" i="5"/>
  <c r="T114" i="5"/>
  <c r="T112" i="5"/>
  <c r="T110" i="5"/>
  <c r="T108" i="5"/>
  <c r="T106" i="5"/>
  <c r="T104" i="5"/>
  <c r="T102" i="5"/>
  <c r="T100" i="5"/>
  <c r="T98" i="5"/>
  <c r="T96" i="5"/>
  <c r="T94" i="5"/>
  <c r="T92" i="5"/>
  <c r="T90" i="5"/>
  <c r="T88" i="5"/>
  <c r="T86" i="5"/>
  <c r="T84" i="5"/>
  <c r="T82" i="5"/>
  <c r="T80" i="5"/>
  <c r="T78" i="5"/>
  <c r="T76" i="5"/>
  <c r="T74" i="5"/>
  <c r="T72" i="5"/>
  <c r="T70" i="5"/>
  <c r="T68" i="5"/>
  <c r="T66" i="5"/>
  <c r="T64" i="5"/>
  <c r="T62" i="5"/>
  <c r="T60" i="5"/>
  <c r="T58" i="5"/>
  <c r="T56" i="5"/>
  <c r="T54" i="5"/>
  <c r="T52" i="5"/>
  <c r="T50" i="5"/>
  <c r="T48" i="5"/>
  <c r="T46" i="5"/>
  <c r="T44" i="5"/>
  <c r="T42" i="5"/>
  <c r="T40" i="5"/>
  <c r="T38" i="5"/>
  <c r="T36" i="5"/>
  <c r="T34" i="5"/>
  <c r="T32" i="5"/>
  <c r="T30" i="5"/>
  <c r="T28" i="5"/>
  <c r="T26" i="5"/>
  <c r="T24" i="5"/>
  <c r="T22" i="5"/>
  <c r="T20" i="5"/>
  <c r="T18" i="5"/>
  <c r="T16" i="5"/>
  <c r="T14" i="5"/>
  <c r="T12" i="5"/>
  <c r="T137" i="5"/>
  <c r="T135" i="5"/>
  <c r="T133" i="5"/>
  <c r="T131" i="5"/>
  <c r="T129" i="5"/>
  <c r="T127" i="5"/>
  <c r="T125" i="5"/>
  <c r="T123" i="5"/>
  <c r="T121" i="5"/>
  <c r="T119" i="5"/>
  <c r="T117" i="5"/>
  <c r="T115" i="5"/>
  <c r="T113" i="5"/>
  <c r="T111" i="5"/>
  <c r="T109" i="5"/>
  <c r="T107" i="5"/>
  <c r="T105" i="5"/>
  <c r="T103" i="5"/>
  <c r="T101" i="5"/>
  <c r="T99" i="5"/>
  <c r="T97" i="5"/>
  <c r="T95" i="5"/>
  <c r="T87" i="5"/>
  <c r="T79" i="5"/>
  <c r="T71" i="5"/>
  <c r="T63" i="5"/>
  <c r="T55" i="5"/>
  <c r="T47" i="5"/>
  <c r="T39" i="5"/>
  <c r="T31" i="5"/>
  <c r="T23" i="5"/>
  <c r="T15" i="5"/>
  <c r="T89" i="5"/>
  <c r="T81" i="5"/>
  <c r="T73" i="5"/>
  <c r="T65" i="5"/>
  <c r="T57" i="5"/>
  <c r="T49" i="5"/>
  <c r="T41" i="5"/>
  <c r="T33" i="5"/>
  <c r="T25" i="5"/>
  <c r="T17" i="5"/>
  <c r="T91" i="5"/>
  <c r="T83" i="5"/>
  <c r="T75" i="5"/>
  <c r="T67" i="5"/>
  <c r="T59" i="5"/>
  <c r="T51" i="5"/>
  <c r="T43" i="5"/>
  <c r="T35" i="5"/>
  <c r="T27" i="5"/>
  <c r="T19" i="5"/>
  <c r="T11" i="5"/>
  <c r="T93" i="5"/>
  <c r="T85" i="5"/>
  <c r="T77" i="5"/>
  <c r="T69" i="5"/>
  <c r="T61" i="5"/>
  <c r="T53" i="5"/>
  <c r="T45" i="5"/>
  <c r="T37" i="5"/>
  <c r="T29" i="5"/>
  <c r="T21" i="5"/>
  <c r="T13" i="5"/>
  <c r="D16" i="1"/>
  <c r="D25" i="1"/>
  <c r="D33" i="1"/>
  <c r="D42" i="1"/>
  <c r="L32" i="2"/>
  <c r="L24" i="2"/>
  <c r="L16" i="2"/>
  <c r="D27" i="1"/>
  <c r="L36" i="2"/>
  <c r="D11" i="1"/>
  <c r="D37" i="1"/>
  <c r="L28" i="2"/>
  <c r="L20" i="2"/>
  <c r="L12" i="2"/>
  <c r="D18" i="1"/>
  <c r="D35" i="1"/>
  <c r="L34" i="2"/>
  <c r="L26" i="2"/>
  <c r="L18" i="2"/>
  <c r="D20" i="1"/>
  <c r="D29" i="1"/>
  <c r="D14" i="1"/>
  <c r="D22" i="1"/>
  <c r="D31" i="1"/>
  <c r="D40" i="1"/>
  <c r="L37" i="2"/>
  <c r="L35" i="2"/>
  <c r="L30" i="2"/>
  <c r="L22" i="2"/>
  <c r="L14" i="2"/>
  <c r="L33" i="2"/>
  <c r="L31" i="2"/>
  <c r="L29" i="2"/>
  <c r="L27" i="2"/>
  <c r="L25" i="2"/>
  <c r="L23" i="2"/>
  <c r="L21" i="2"/>
  <c r="L19" i="2"/>
  <c r="L17" i="2"/>
  <c r="L15" i="2"/>
  <c r="L13" i="2"/>
  <c r="D13" i="1"/>
  <c r="D17" i="1"/>
  <c r="D21" i="1"/>
  <c r="D26" i="1"/>
  <c r="D30" i="1"/>
  <c r="D34" i="1"/>
  <c r="D39" i="1"/>
  <c r="D43" i="1"/>
  <c r="D15" i="1"/>
  <c r="D19" i="1"/>
  <c r="D24" i="1"/>
  <c r="D28" i="1"/>
  <c r="D32" i="1"/>
  <c r="D36" i="1"/>
  <c r="D41" i="1"/>
</calcChain>
</file>

<file path=xl/sharedStrings.xml><?xml version="1.0" encoding="utf-8"?>
<sst xmlns="http://schemas.openxmlformats.org/spreadsheetml/2006/main" count="4200" uniqueCount="939">
  <si>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</si>
  <si>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</si>
  <si>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</si>
  <si>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</si>
  <si>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</si>
  <si>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</si>
  <si>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</si>
  <si>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</si>
  <si>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</si>
  <si>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</si>
  <si>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</si>
  <si>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</si>
  <si>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</si>
  <si>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</si>
  <si>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</si>
  <si>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</si>
  <si>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</si>
  <si>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</si>
  <si>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</si>
  <si>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</si>
  <si>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</si>
  <si>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</si>
  <si>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</si>
  <si>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</si>
  <si>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</si>
  <si>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</si>
  <si>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</si>
  <si>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</si>
  <si>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</si>
  <si>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</si>
  <si>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</si>
  <si>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</si>
  <si>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</si>
  <si>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</si>
  <si>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</si>
  <si>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</si>
  <si>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</si>
  <si>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</si>
  <si>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</si>
  <si>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</si>
  <si>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</si>
  <si>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</si>
  <si>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</si>
  <si>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</si>
  <si>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</si>
  <si>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</si>
  <si>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</si>
  <si>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</si>
  <si>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</si>
  <si>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</si>
  <si>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</si>
  <si>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</si>
  <si>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</si>
  <si>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</si>
  <si>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</si>
  <si>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</si>
  <si>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</si>
  <si>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</si>
  <si>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</si>
  <si>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</si>
  <si>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</si>
  <si>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</si>
  <si>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</si>
  <si>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</si>
  <si>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</si>
  <si>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</si>
  <si>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</si>
  <si>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</si>
  <si>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</si>
  <si>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</si>
  <si>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</si>
  <si>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</si>
  <si>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</si>
  <si>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</si>
  <si>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</si>
  <si>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</si>
  <si>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</si>
  <si>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</si>
  <si>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</si>
  <si>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</si>
  <si>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</si>
  <si>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</si>
  <si>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</si>
  <si>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</si>
  <si>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</si>
  <si>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</si>
  <si>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</si>
  <si>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</si>
  <si>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</si>
  <si>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</si>
  <si>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</si>
  <si>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</si>
  <si>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</si>
  <si>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</si>
  <si>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</si>
  <si>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</si>
  <si>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</si>
  <si>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</si>
  <si>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</si>
  <si>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</si>
  <si>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</si>
  <si>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</si>
  <si>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</si>
  <si>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</si>
  <si>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</si>
  <si>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</si>
  <si>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</si>
  <si>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</si>
  <si>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</si>
  <si>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</si>
  <si>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</si>
  <si>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</si>
  <si>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</si>
  <si>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</si>
  <si>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</si>
  <si>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</si>
  <si>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</si>
  <si>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</si>
  <si>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</si>
  <si>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</si>
  <si>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</si>
  <si>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</si>
  <si>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</si>
  <si>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</si>
  <si>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</si>
  <si>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</si>
  <si>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</si>
  <si>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</si>
  <si>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</si>
  <si>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</si>
  <si>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</si>
  <si>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</si>
  <si>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</si>
  <si>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</si>
  <si>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</si>
  <si>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</si>
  <si>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</si>
  <si>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</si>
  <si>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</si>
  <si>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</si>
  <si>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</si>
  <si>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</si>
  <si>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</si>
  <si>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</si>
  <si>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</si>
  <si>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</si>
  <si>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</si>
  <si>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</si>
  <si>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</si>
  <si>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</si>
  <si>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</si>
  <si>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</si>
  <si>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</si>
  <si>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</si>
  <si>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</si>
  <si>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</si>
  <si>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</si>
  <si>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</si>
  <si>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</si>
  <si>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</si>
  <si>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</si>
  <si>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</si>
  <si>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</si>
  <si>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</si>
  <si>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</si>
  <si>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</si>
  <si>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</si>
  <si>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</si>
  <si>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</si>
  <si>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</si>
  <si>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</si>
  <si>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</si>
  <si>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</si>
  <si>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</si>
  <si>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</si>
  <si>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</si>
  <si>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</si>
  <si>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</si>
  <si>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</si>
  <si>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</si>
  <si>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</si>
  <si>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</si>
  <si>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</si>
  <si>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</si>
  <si>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</si>
  <si>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</si>
  <si>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</si>
  <si>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</si>
  <si>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</si>
  <si>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</si>
  <si>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</si>
  <si>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1304</t>
  </si>
  <si>
    <t>קוד קופת הגמל</t>
  </si>
  <si>
    <t/>
  </si>
  <si>
    <t>יין יפני</t>
  </si>
  <si>
    <t>סה"כ בישראל</t>
  </si>
  <si>
    <t>סה"כ יתרת מזומנים ועו"ש בש"ח</t>
  </si>
  <si>
    <t>1111111111- 12- בנק הפועלים</t>
  </si>
  <si>
    <t>12</t>
  </si>
  <si>
    <t>AAA</t>
  </si>
  <si>
    <t>1111111111- 10- לאומי</t>
  </si>
  <si>
    <t>10</t>
  </si>
  <si>
    <t>סה"כ יתרת מזומנים ועו"ש נקובים במט"ח</t>
  </si>
  <si>
    <t>20001- 60- UBS</t>
  </si>
  <si>
    <t>60</t>
  </si>
  <si>
    <t>Baa1</t>
  </si>
  <si>
    <t>Moodys</t>
  </si>
  <si>
    <t>20001- 10- לאומי</t>
  </si>
  <si>
    <t>20003- 60- UBS</t>
  </si>
  <si>
    <t>20003- 10- לאומי</t>
  </si>
  <si>
    <t>80031- 60- UBS</t>
  </si>
  <si>
    <t>70002- 60- UBS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</si>
  <si>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</si>
  <si>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</si>
  <si>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</si>
  <si>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</si>
  <si>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</si>
  <si>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</si>
  <si>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</si>
  <si>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</si>
  <si>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</si>
  <si>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</si>
  <si>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</si>
  <si>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</si>
  <si>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</si>
  <si>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</si>
  <si>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</si>
  <si>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</si>
  <si>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04/03/13</t>
  </si>
  <si>
    <t>גליל 5904- גליל</t>
  </si>
  <si>
    <t>9590431</t>
  </si>
  <si>
    <t>14/01/13</t>
  </si>
  <si>
    <t>ממשל צמודה 0418- גליל</t>
  </si>
  <si>
    <t>1108927</t>
  </si>
  <si>
    <t>13/08/14</t>
  </si>
  <si>
    <t>ממשל צמודה 0923- גליל</t>
  </si>
  <si>
    <t>1128081</t>
  </si>
  <si>
    <t>27/05/15</t>
  </si>
  <si>
    <t>ממשל צמודה 1019- גליל</t>
  </si>
  <si>
    <t>1114750</t>
  </si>
  <si>
    <t>04/09/16</t>
  </si>
  <si>
    <t>ממשל צמודה 1025- גליל</t>
  </si>
  <si>
    <t>1135912</t>
  </si>
  <si>
    <t>02/03/16</t>
  </si>
  <si>
    <t>ממשלתי צמוד 1020- גליל</t>
  </si>
  <si>
    <t>1137181</t>
  </si>
  <si>
    <t>15/12/16</t>
  </si>
  <si>
    <t>ממשלתי צמוד 841- גליל</t>
  </si>
  <si>
    <t>1120583</t>
  </si>
  <si>
    <t>21/01/13</t>
  </si>
  <si>
    <t>ממשלתי צמודה 0536- גליל</t>
  </si>
  <si>
    <t>1097708</t>
  </si>
  <si>
    <t>06/10/14</t>
  </si>
  <si>
    <t>ממשלתי צמודה 922- גליל</t>
  </si>
  <si>
    <t>1124056</t>
  </si>
  <si>
    <t>02/07/14</t>
  </si>
  <si>
    <t>ממשלתית צמודה 517- גליל</t>
  </si>
  <si>
    <t>1125905</t>
  </si>
  <si>
    <t>14/08/13</t>
  </si>
  <si>
    <t>סה"כ לא צמודות</t>
  </si>
  <si>
    <t>סה"כ מלווה קצר מועד</t>
  </si>
  <si>
    <t>מ.ק.מ 1017- בנק ישראל- מק"מ</t>
  </si>
  <si>
    <t>8171019</t>
  </si>
  <si>
    <t>05/10/16</t>
  </si>
  <si>
    <t>סה"כ שחר</t>
  </si>
  <si>
    <t>ממשל שקלית 0118- שחר</t>
  </si>
  <si>
    <t>1126218</t>
  </si>
  <si>
    <t>11/07/13</t>
  </si>
  <si>
    <t>ממשל שקלית 0217- שחר</t>
  </si>
  <si>
    <t>1101575</t>
  </si>
  <si>
    <t>20/05/13</t>
  </si>
  <si>
    <t>ממשל שקלית 0219- שחר</t>
  </si>
  <si>
    <t>1110907</t>
  </si>
  <si>
    <t>18/05/14</t>
  </si>
  <si>
    <t>ממשל שקלית 0327- שחר</t>
  </si>
  <si>
    <t>1139344</t>
  </si>
  <si>
    <t>09/11/16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</si>
  <si>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</si>
  <si>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</si>
  <si>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</si>
  <si>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</si>
  <si>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</si>
  <si>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</si>
  <si>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</si>
  <si>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</si>
  <si>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07/09/14</t>
  </si>
  <si>
    <t>ממשל שקלית 323- שחר</t>
  </si>
  <si>
    <t>1126747</t>
  </si>
  <si>
    <t>19/05/14</t>
  </si>
  <si>
    <t>ממשל שקלית 421- שחר</t>
  </si>
  <si>
    <t>1138130</t>
  </si>
  <si>
    <t>31/10/16</t>
  </si>
  <si>
    <t>ממשל שקלית 519- שחר</t>
  </si>
  <si>
    <t>1131770</t>
  </si>
  <si>
    <t>15/09/14</t>
  </si>
  <si>
    <t>ממשלתי שקלי  1026- שחר</t>
  </si>
  <si>
    <t>1099456</t>
  </si>
  <si>
    <t>07/05/14</t>
  </si>
  <si>
    <t>ממשלתי שקלי 324- שחר</t>
  </si>
  <si>
    <t>1130848</t>
  </si>
  <si>
    <t>08/05/14</t>
  </si>
  <si>
    <t>ממשלתי שקלית 0142- שחר</t>
  </si>
  <si>
    <t>1125400</t>
  </si>
  <si>
    <t>שחר ממשל שקלית 10/17 2.25%- שחר</t>
  </si>
  <si>
    <t>1132786</t>
  </si>
  <si>
    <t>08/07/15</t>
  </si>
  <si>
    <t>סה"כ גילון</t>
  </si>
  <si>
    <t>ממשלתי ריבית משתנה 0817- ממשל קצרה</t>
  </si>
  <si>
    <t>1106970</t>
  </si>
  <si>
    <t>10/08/16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</si>
  <si>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</si>
  <si>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</si>
  <si>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</si>
  <si>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</si>
  <si>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</si>
  <si>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</si>
  <si>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</si>
  <si>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</si>
  <si>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</si>
  <si>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</si>
  <si>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</si>
  <si>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21/07/15</t>
  </si>
  <si>
    <t>מזרחי הנפ 44 2022 0.99%- מזרחי טפחות חברה להנפקות בע"מ</t>
  </si>
  <si>
    <t>2310209</t>
  </si>
  <si>
    <t>231</t>
  </si>
  <si>
    <t>26/09/16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</si>
  <si>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</si>
  <si>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</si>
  <si>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</si>
  <si>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</si>
  <si>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</si>
  <si>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</si>
  <si>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</si>
  <si>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</si>
  <si>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02/12/15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</si>
  <si>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</si>
  <si>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</si>
  <si>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</si>
  <si>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</si>
  <si>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</si>
  <si>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</si>
  <si>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</si>
  <si>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</si>
  <si>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</si>
  <si>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</si>
  <si>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</si>
  <si>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</si>
  <si>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</si>
  <si>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</si>
  <si>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AA+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</si>
  <si>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</si>
  <si>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</si>
  <si>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</si>
  <si>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</si>
  <si>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</si>
  <si>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</si>
  <si>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</si>
  <si>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</si>
  <si>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</si>
  <si>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</si>
  <si>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1153</t>
  </si>
  <si>
    <t>31/03/15</t>
  </si>
  <si>
    <t>לאומי התח נד  ח- בנק לאומי לישראל בע"מ</t>
  </si>
  <si>
    <t>6040232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</si>
  <si>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</si>
  <si>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</si>
  <si>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</si>
  <si>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</si>
  <si>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</si>
  <si>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</si>
  <si>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</si>
  <si>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</si>
  <si>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</si>
  <si>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</si>
  <si>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</si>
  <si>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</si>
  <si>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16/03/15</t>
  </si>
  <si>
    <t>*איירפורט אגח ה- איירפורט סיטי בע"מ</t>
  </si>
  <si>
    <t>1133487</t>
  </si>
  <si>
    <t>1300</t>
  </si>
  <si>
    <t>AA</t>
  </si>
  <si>
    <t>23/06/16</t>
  </si>
  <si>
    <t>בזק אגח 10- בזק החברה הישראלית לתקשורת בע"מ</t>
  </si>
  <si>
    <t>2300184</t>
  </si>
  <si>
    <t>230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</si>
  <si>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</si>
  <si>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</si>
  <si>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</si>
  <si>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</si>
  <si>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</si>
  <si>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</si>
  <si>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08/02/16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</si>
  <si>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</si>
  <si>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</si>
  <si>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</si>
  <si>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</si>
  <si>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08/07/14</t>
  </si>
  <si>
    <t>חשמל אגח 27- חברת החשמל לישראל בע"מ</t>
  </si>
  <si>
    <t>6000210</t>
  </si>
  <si>
    <t>600</t>
  </si>
  <si>
    <t>12/09/16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</si>
  <si>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</si>
  <si>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</si>
  <si>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</si>
  <si>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</si>
  <si>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</si>
  <si>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פועלים הנפ שה נד 1- הפועלים הנפקות בע"מ</t>
  </si>
  <si>
    <t>1940444</t>
  </si>
  <si>
    <t>*אמות אגח ב- אמות השקעות בע"מ</t>
  </si>
  <si>
    <t>1126630</t>
  </si>
  <si>
    <t>1328</t>
  </si>
  <si>
    <t>AA-</t>
  </si>
  <si>
    <t>26/10/16</t>
  </si>
  <si>
    <t>*אמות השקעות אג"ח ד- אמות השקעות בע"מ</t>
  </si>
  <si>
    <t>1133149</t>
  </si>
  <si>
    <t>14/12/16</t>
  </si>
  <si>
    <t>*מליסרון אג"ח יג- מליסרון בע"מ</t>
  </si>
  <si>
    <t>3230224</t>
  </si>
  <si>
    <t>323</t>
  </si>
  <si>
    <t>08/05/16</t>
  </si>
  <si>
    <t>*מליסרון אגח ה- מליסרון בע"מ</t>
  </si>
  <si>
    <t>3230091</t>
  </si>
  <si>
    <t>24/12/14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</si>
  <si>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</si>
  <si>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</si>
  <si>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</si>
  <si>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</si>
  <si>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</si>
  <si>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20/04/16</t>
  </si>
  <si>
    <t>*מליסרון סדרה י'- מליסרון בע"מ</t>
  </si>
  <si>
    <t>3230190</t>
  </si>
  <si>
    <t>*פז נפט  ו- פז חברת הנפט בע"מ</t>
  </si>
  <si>
    <t>1139542</t>
  </si>
  <si>
    <t>1363</t>
  </si>
  <si>
    <t>01/12/16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</si>
  <si>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</si>
  <si>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</si>
  <si>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</si>
  <si>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</si>
  <si>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</si>
  <si>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</si>
  <si>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</si>
  <si>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</si>
  <si>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</si>
  <si>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</si>
  <si>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</si>
  <si>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</si>
  <si>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</si>
  <si>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</si>
  <si>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</si>
  <si>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</si>
  <si>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</si>
  <si>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21/01/15</t>
  </si>
  <si>
    <t>דה זראסאי א- דה זראסאי גרופ לטד</t>
  </si>
  <si>
    <t>1127901</t>
  </si>
  <si>
    <t>1604</t>
  </si>
  <si>
    <t>19/07/15</t>
  </si>
  <si>
    <t>דיסקונט מנפיקים הת ד- דיסקונט מנפיקים בע"מ</t>
  </si>
  <si>
    <t>7480049</t>
  </si>
  <si>
    <t>748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</si>
  <si>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</si>
  <si>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</si>
  <si>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</si>
  <si>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</si>
  <si>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</si>
  <si>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</si>
  <si>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</si>
  <si>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</si>
  <si>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</si>
  <si>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</si>
  <si>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הראל הנפק אגח ו- הראל ביטוח מימון והנפקות בע"מ</t>
  </si>
  <si>
    <t>1126069</t>
  </si>
  <si>
    <t>1367</t>
  </si>
  <si>
    <t>ביטוח</t>
  </si>
  <si>
    <t>01/06/16</t>
  </si>
  <si>
    <t>הראל הנפק אגח ז- הראל ביטוח מימון והנפקות בע"מ</t>
  </si>
  <si>
    <t>1126077</t>
  </si>
  <si>
    <t>23/12/14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</si>
  <si>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</si>
  <si>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</si>
  <si>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</si>
  <si>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</si>
  <si>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</si>
  <si>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31/01/16</t>
  </si>
  <si>
    <t>כללביט אגח ט- כללביט מימון בע"מ</t>
  </si>
  <si>
    <t>1136050</t>
  </si>
  <si>
    <t>Aa3</t>
  </si>
  <si>
    <t>22/07/15</t>
  </si>
  <si>
    <t>ביג אגח ג- ביג מרכזי קניות (2004) בע"מ</t>
  </si>
  <si>
    <t>1106947</t>
  </si>
  <si>
    <t>1327</t>
  </si>
  <si>
    <t>A+</t>
  </si>
  <si>
    <t>20/09/16</t>
  </si>
  <si>
    <t>ביג אגח ז- ביג מרכזי קניות (2004) בע"מ</t>
  </si>
  <si>
    <t>1136084</t>
  </si>
  <si>
    <t>A1</t>
  </si>
  <si>
    <t>12/12/16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</si>
  <si>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</si>
  <si>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</si>
  <si>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</si>
  <si>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</si>
  <si>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</si>
  <si>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</si>
  <si>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</si>
  <si>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1248</t>
  </si>
  <si>
    <t>23/11/15</t>
  </si>
  <si>
    <t>ישרס אגח טו- ישרס חברה להשקעות בע"מ</t>
  </si>
  <si>
    <t>6130207</t>
  </si>
  <si>
    <t>613</t>
  </si>
  <si>
    <t>מזרחי טפחות אגח א'- בנק מזרחי טפחות בע"מ</t>
  </si>
  <si>
    <t>6950083</t>
  </si>
  <si>
    <t>695</t>
  </si>
  <si>
    <t>10/07/14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</si>
  <si>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</si>
  <si>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</si>
  <si>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</si>
  <si>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</si>
  <si>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</si>
  <si>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</si>
  <si>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</si>
  <si>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סלקום אגח ד- סלקום ישראל בע"מ</t>
  </si>
  <si>
    <t>1107333</t>
  </si>
  <si>
    <t>2066</t>
  </si>
  <si>
    <t>05/01/15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</si>
  <si>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</si>
  <si>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</si>
  <si>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</si>
  <si>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</si>
  <si>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</si>
  <si>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</si>
  <si>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</si>
  <si>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</si>
  <si>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2095</t>
  </si>
  <si>
    <t>אשטרום נכ אגח 8- אשטרום נכסים בע"מ</t>
  </si>
  <si>
    <t>2510162</t>
  </si>
  <si>
    <t>251</t>
  </si>
  <si>
    <t>A</t>
  </si>
  <si>
    <t>28/12/16</t>
  </si>
  <si>
    <t>אשטרום נכסים אגח 10- אשטרום נכסים בע"מ</t>
  </si>
  <si>
    <t>2510204</t>
  </si>
  <si>
    <t>29/09/16</t>
  </si>
  <si>
    <t>דרבן אגח ד- דרבן השקעות בע"מ</t>
  </si>
  <si>
    <t>4110094</t>
  </si>
  <si>
    <t>411</t>
  </si>
  <si>
    <t>A2</t>
  </si>
  <si>
    <t>17/12/14</t>
  </si>
  <si>
    <t>מגה אור ג- מגה אור החזקות בע"מ</t>
  </si>
  <si>
    <t>1127323</t>
  </si>
  <si>
    <t>1450</t>
  </si>
  <si>
    <t>29/11/16</t>
  </si>
  <si>
    <t>דיסקונט שה 1-הפך סחיר 69100950- בנק דיסקונט לישראל בע"מ</t>
  </si>
  <si>
    <t>6910095</t>
  </si>
  <si>
    <t>691</t>
  </si>
  <si>
    <t>A-</t>
  </si>
  <si>
    <t>10/06/15</t>
  </si>
  <si>
    <t>ירושלים הנ סדרה 10 נ- ירושלים מימון והנפקות (2005) בע"מ</t>
  </si>
  <si>
    <t>1127414</t>
  </si>
  <si>
    <t>מבני תעשיה אגח ח- מבני תעשיה בע"מ</t>
  </si>
  <si>
    <t>2260131</t>
  </si>
  <si>
    <t>226</t>
  </si>
  <si>
    <t>21/12/14</t>
  </si>
  <si>
    <t>מבני תעשיה אגח ט- מבני תעשיה בע"מ</t>
  </si>
  <si>
    <t>2260180</t>
  </si>
  <si>
    <t>מבני תעשיה יח- מבני תעשיה בע"מ</t>
  </si>
  <si>
    <t>2260479</t>
  </si>
  <si>
    <t>13/07/16</t>
  </si>
  <si>
    <t>מבני תעשייה אגח יד- מבני תעשיה בע"מ</t>
  </si>
  <si>
    <t>2260412</t>
  </si>
  <si>
    <t>29/12/14</t>
  </si>
  <si>
    <t>כלכלית ים אגח ו- כלכלית ירושלים בע"מ</t>
  </si>
  <si>
    <t>1980192</t>
  </si>
  <si>
    <t>198</t>
  </si>
  <si>
    <t>22/12/14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</si>
  <si>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</si>
  <si>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</si>
  <si>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</si>
  <si>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</si>
  <si>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</si>
  <si>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</si>
  <si>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</si>
  <si>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</si>
  <si>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פועלים הנפקות אגח 29- הפועלים הנפקות בע"מ</t>
  </si>
  <si>
    <t>1940485</t>
  </si>
  <si>
    <t>24/11/15</t>
  </si>
  <si>
    <t>בינלאומי הנפקות אגח ח- הבינלאומי הראשון הנפקות בע"מ</t>
  </si>
  <si>
    <t>1134212</t>
  </si>
  <si>
    <t>14/01/15</t>
  </si>
  <si>
    <t>בזק אגח 7- בזק החברה הישראלית לתקשורת בע"מ</t>
  </si>
  <si>
    <t>2300150</t>
  </si>
  <si>
    <t>28/11/16</t>
  </si>
  <si>
    <t>בזק אגח 8- בזק החברה הישראלית לתקשורת בע"מ</t>
  </si>
  <si>
    <t>2300168</t>
  </si>
  <si>
    <t>18/02/16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</si>
  <si>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</si>
  <si>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</si>
  <si>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</si>
  <si>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</si>
  <si>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לאומי שה נד 301- בנק לאומי לישראל בע"מ</t>
  </si>
  <si>
    <t>6040265</t>
  </si>
  <si>
    <t>מרכנתיל  ב- מרכנתיל הנפקות בע"מ</t>
  </si>
  <si>
    <t>1138205</t>
  </si>
  <si>
    <t>1266</t>
  </si>
  <si>
    <t>31/03/16</t>
  </si>
  <si>
    <t>*פז נפט  ה- פז חברת הנפט בע"מ</t>
  </si>
  <si>
    <t>1139534</t>
  </si>
  <si>
    <t>*פז נפט אגח ד- פז חברת הנפט בע"מ</t>
  </si>
  <si>
    <t>1132505</t>
  </si>
  <si>
    <t>04/02/16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</si>
  <si>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</si>
  <si>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</si>
  <si>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</si>
  <si>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</si>
  <si>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</si>
  <si>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31/05/16</t>
  </si>
  <si>
    <t>דקסיה הנ אגח יא- דקסיה ישראל הנפקות בע"מ</t>
  </si>
  <si>
    <t>1134154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</si>
  <si>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</si>
  <si>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</si>
  <si>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</si>
  <si>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</si>
  <si>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</si>
  <si>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</si>
  <si>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</si>
  <si>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</si>
  <si>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</si>
  <si>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</si>
  <si>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28/05/15</t>
  </si>
  <si>
    <t>קרסו מוטורס אגח א- קרסו מוטורס בע"מ</t>
  </si>
  <si>
    <t>1136464</t>
  </si>
  <si>
    <t>1585</t>
  </si>
  <si>
    <t>מסחר</t>
  </si>
  <si>
    <t>לייטסטון אגח א- לייטסטון אנטרפרייזס לימיטד</t>
  </si>
  <si>
    <t>1133891</t>
  </si>
  <si>
    <t>1630</t>
  </si>
  <si>
    <t>06/08/15</t>
  </si>
  <si>
    <t>ממן אגח ב- ממן-מסופי מטען וניטול בע"מ</t>
  </si>
  <si>
    <t>2380046</t>
  </si>
  <si>
    <t>238</t>
  </si>
  <si>
    <t>סלקום אגח ה- סלקום ישראל בע"מ</t>
  </si>
  <si>
    <t>1113661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</si>
  <si>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</si>
  <si>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</si>
  <si>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</si>
  <si>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</si>
  <si>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</si>
  <si>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</si>
  <si>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</si>
  <si>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</si>
  <si>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</si>
  <si>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</si>
  <si>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</si>
  <si>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</si>
  <si>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</si>
  <si>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מגה אור אגח ה- מגה אור החזקות בע"מ</t>
  </si>
  <si>
    <t>1132687</t>
  </si>
  <si>
    <t>קרדן רכב אגח ח- קרדן רכב בע"מ</t>
  </si>
  <si>
    <t>4590147</t>
  </si>
  <si>
    <t>459</t>
  </si>
  <si>
    <t>21/01/16</t>
  </si>
  <si>
    <t>דה לסר ה- דה לסר גרופ לימיטד</t>
  </si>
  <si>
    <t>1135664</t>
  </si>
  <si>
    <t>1513</t>
  </si>
  <si>
    <t>21/05/15</t>
  </si>
  <si>
    <t>דלשה קפיטל אגחב- דלשה קפיטל</t>
  </si>
  <si>
    <t>1137314</t>
  </si>
  <si>
    <t>12950</t>
  </si>
  <si>
    <t>A3</t>
  </si>
  <si>
    <t>13/01/16</t>
  </si>
  <si>
    <t>מבני תעשייה אגח טו- מבני תעשיה בע"מ</t>
  </si>
  <si>
    <t>2260420</t>
  </si>
  <si>
    <t>08/12/14</t>
  </si>
  <si>
    <t>אלדן תחבורה  א- אלדן בע"מ</t>
  </si>
  <si>
    <t>1134840</t>
  </si>
  <si>
    <t>10503</t>
  </si>
  <si>
    <t>02/03/15</t>
  </si>
  <si>
    <t>אלדן תחבורה  ב- אלדן בע"מ</t>
  </si>
  <si>
    <t>1138254</t>
  </si>
  <si>
    <t>13/04/16</t>
  </si>
  <si>
    <t>בזן אגח ד- בתי זקוק לנפט בע"מ</t>
  </si>
  <si>
    <t>2590362</t>
  </si>
  <si>
    <t>259</t>
  </si>
  <si>
    <t>BBB+</t>
  </si>
  <si>
    <t>בזן אגח ה- בתי זקוק לנפט בע"מ</t>
  </si>
  <si>
    <t>2590388</t>
  </si>
  <si>
    <t>30/05/16</t>
  </si>
  <si>
    <t>כלכלית י-ם אג"ח יא- כלכלית ירושלים בע"מ</t>
  </si>
  <si>
    <t>1980341</t>
  </si>
  <si>
    <t>בזן אגח ו- בתי זקוק לנפט בע"מ</t>
  </si>
  <si>
    <t>2590396</t>
  </si>
  <si>
    <t>03/06/15</t>
  </si>
  <si>
    <t>סה"כ אחר</t>
  </si>
  <si>
    <t>סה"כ תל אביב 25</t>
  </si>
  <si>
    <t>סה"כ תל אביב 75</t>
  </si>
  <si>
    <t>סה"כ מניות היתר</t>
  </si>
  <si>
    <t>קרסו ב- קרסו מוטורס בע"מ</t>
  </si>
  <si>
    <t>1139591</t>
  </si>
  <si>
    <t>סה"כ call 001 אופציות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</si>
  <si>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</si>
  <si>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</si>
  <si>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</si>
  <si>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</si>
  <si>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ג תא 100- פסגות תעודות סל בע"מ לשעבר תאלי</t>
  </si>
  <si>
    <t>1096593</t>
  </si>
  <si>
    <t>1108</t>
  </si>
  <si>
    <t>קסםסמ 33 תא 100- קסם תעודות סל ומוצרי מדדים בע"מ</t>
  </si>
  <si>
    <t>1117266</t>
  </si>
  <si>
    <t>1224</t>
  </si>
  <si>
    <t>100 תכלית סל א ת"א- תכלית תעודות סל בע"מ</t>
  </si>
  <si>
    <t>1091818</t>
  </si>
  <si>
    <t>1223</t>
  </si>
  <si>
    <t>הראל סל ב' ת"א 100- הראל סל בע"מ</t>
  </si>
  <si>
    <t>1113232</t>
  </si>
  <si>
    <t>1523</t>
  </si>
  <si>
    <t>120 קסם סמ לג יתר- קסם תעודות סל ומוצרי מדדים בע"מ</t>
  </si>
  <si>
    <t>1103167</t>
  </si>
  <si>
    <t>25 תכלית סל ב ת"א- תכלית תעודות סל בע"מ</t>
  </si>
  <si>
    <t>1091826</t>
  </si>
  <si>
    <t>סה"כ שמחקות מדדי מניות בחו"ל</t>
  </si>
  <si>
    <t>סה"כ שמחקות מדדים אחרים בישראל</t>
  </si>
  <si>
    <t>קסם סמ קלט תלבונד תשוא- קסם תעודות סל ומוצרי מדדים בע"מ</t>
  </si>
  <si>
    <t>1128545</t>
  </si>
  <si>
    <t>מבט מדד עז תל בונד שקלי- פסגות מוצרי מדדים בע"מ</t>
  </si>
  <si>
    <t>1116581</t>
  </si>
  <si>
    <t>פסגות סל תל בונד 60 - פסגות מוצרי מדדים בע"מ</t>
  </si>
  <si>
    <t>1109479</t>
  </si>
  <si>
    <t>פסגות מדד א תל בונד 20- פסגות תעודות סל מדדים בע"מ</t>
  </si>
  <si>
    <t>1104603</t>
  </si>
  <si>
    <t>1446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</si>
  <si>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</si>
  <si>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</si>
  <si>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</si>
  <si>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</si>
  <si>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</si>
  <si>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</si>
  <si>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</si>
  <si>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</si>
  <si>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</si>
  <si>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</si>
  <si>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</si>
  <si>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</si>
  <si>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1337</t>
  </si>
  <si>
    <t>תכלית גל מה בונד שקל- תכלית גלובל בע"מ</t>
  </si>
  <si>
    <t>1116250</t>
  </si>
  <si>
    <t>1336</t>
  </si>
  <si>
    <t>תכלית מר טז בונד 20- תכלית מורכבות בע"מ</t>
  </si>
  <si>
    <t>1109370</t>
  </si>
  <si>
    <t>1475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</si>
  <si>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</si>
  <si>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</si>
  <si>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</si>
  <si>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</si>
  <si>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</si>
  <si>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</si>
  <si>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</si>
  <si>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</si>
  <si>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</si>
  <si>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</si>
  <si>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</si>
  <si>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</si>
  <si>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</si>
  <si>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</si>
  <si>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</si>
  <si>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</si>
  <si>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</si>
  <si>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</si>
  <si>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</si>
  <si>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</si>
  <si>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</si>
  <si>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</si>
  <si>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</si>
  <si>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</si>
  <si>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</si>
  <si>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</si>
  <si>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</si>
  <si>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</si>
  <si>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</si>
  <si>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</si>
  <si>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</si>
  <si>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</si>
  <si>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</si>
  <si>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</si>
  <si>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</si>
  <si>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</si>
  <si>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</si>
  <si>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</si>
  <si>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</si>
  <si>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</si>
  <si>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</si>
  <si>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</si>
  <si>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</si>
  <si>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</si>
  <si>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</si>
  <si>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</si>
  <si>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</si>
  <si>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</si>
  <si>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</si>
  <si>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Berman- Neuberger Berman</t>
  </si>
  <si>
    <t>IE00B8QBJF01</t>
  </si>
  <si>
    <t>11100</t>
  </si>
  <si>
    <t>לא מדורג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</si>
  <si>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</si>
  <si>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</si>
  <si>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</si>
  <si>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</si>
  <si>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</si>
  <si>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</si>
  <si>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</si>
  <si>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</si>
  <si>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</si>
  <si>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</si>
  <si>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</si>
  <si>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</si>
  <si>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</si>
  <si>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</si>
  <si>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</si>
  <si>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</si>
  <si>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</si>
  <si>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</si>
  <si>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</si>
  <si>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</si>
  <si>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</si>
  <si>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</si>
  <si>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</si>
  <si>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</si>
  <si>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</si>
  <si>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</si>
  <si>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</si>
  <si>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</si>
  <si>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</si>
  <si>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</si>
  <si>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</si>
  <si>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23/09/16</t>
  </si>
  <si>
    <t>מקורות אגח 8 רמ- מקורות חברת מים בע"מ</t>
  </si>
  <si>
    <t>1124346</t>
  </si>
  <si>
    <t>22/09/16</t>
  </si>
  <si>
    <t>מתם מרכז תעשיות מדע חיפה אגח א לס- מת"ם - מרכז תעשיות מדע חיפה בע"מ</t>
  </si>
  <si>
    <t>1138999</t>
  </si>
  <si>
    <t>1666</t>
  </si>
  <si>
    <t>Aa2</t>
  </si>
  <si>
    <t>18/08/16</t>
  </si>
  <si>
    <t>*אורמת 3 MG- אורמת טכנולגיות אינק דואלי</t>
  </si>
  <si>
    <t>443862</t>
  </si>
  <si>
    <t>2250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</si>
  <si>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</si>
  <si>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</si>
  <si>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</si>
  <si>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</si>
  <si>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</si>
  <si>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</si>
  <si>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</si>
  <si>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</si>
  <si>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</si>
  <si>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</si>
  <si>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</si>
  <si>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</si>
  <si>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</si>
  <si>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20161102 USD\ILS 3.8059000 20170103- בנק לאומי לישראל בע"מ</t>
  </si>
  <si>
    <t>90002693</t>
  </si>
  <si>
    <t>02/11/16</t>
  </si>
  <si>
    <t>FWD CCY\ILS 20161109 USD\ILS 3.7946000 20170202- בנק לאומי לישראל בע"מ</t>
  </si>
  <si>
    <t>90002750</t>
  </si>
  <si>
    <t>FWD CCY\ILS 20161220 USD\ILS 3.8500000 20170223- בנק לאומי לישראל בע"מ</t>
  </si>
  <si>
    <t>90003170</t>
  </si>
  <si>
    <t>20/12/16</t>
  </si>
  <si>
    <t>FWD CCY\ILS 20161222 USD\ILS 3.8200000 20170228- בנק לאומי לישראל בע"מ</t>
  </si>
  <si>
    <t>90003207</t>
  </si>
  <si>
    <t>22/12/16</t>
  </si>
  <si>
    <t>FWD CCY\ILS 20161222 USD\ILS 3.8263000 20170103- בנק לאומי לישראל בע"מ</t>
  </si>
  <si>
    <t>90003206</t>
  </si>
  <si>
    <t>FWD CCY\CCY 20161101 EUR\USD 1.1044400 20170206- בנק לאומי לישראל בע"מ</t>
  </si>
  <si>
    <t>90002683</t>
  </si>
  <si>
    <t>01/11/16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</si>
  <si>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</si>
  <si>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</si>
  <si>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</si>
  <si>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</si>
  <si>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דן באר שבע פריסה לזמן ארוך</t>
  </si>
  <si>
    <t>לא</t>
  </si>
  <si>
    <t>455954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</si>
  <si>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</si>
  <si>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</si>
  <si>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</si>
  <si>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</si>
  <si>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</si>
  <si>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</si>
  <si>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</si>
  <si>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</si>
  <si>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</si>
  <si>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</si>
  <si>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</si>
  <si>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</si>
  <si>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</si>
  <si>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</si>
  <si>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</si>
  <si>
    <t>הראל הנפקות יב ש(ריבית לקבל)</t>
  </si>
  <si>
    <t>הראל הנפקות יג ש(ריבית לקבל)</t>
  </si>
  <si>
    <t>דיסקונט שה 1-הפך סחיר 69100950(ריבית לקבל)</t>
  </si>
  <si>
    <t>לאומי אגח 177(ריבית לקבל)</t>
  </si>
  <si>
    <t>מזרחי טפחות אגח א'(ריבית לקבל)</t>
  </si>
  <si>
    <t>דקסיה הנ אגח יא(ריבית לקבל)</t>
  </si>
  <si>
    <t>פועלים הנפ שה נד 1(ריבית לקבל)</t>
  </si>
  <si>
    <t>ירושלים הנ סדרה 10 נ(ריבית לקבל)</t>
  </si>
  <si>
    <t>ירושלים הנ סדרה ט(ריבית לקבל)</t>
  </si>
  <si>
    <t>בזן אגח ד(פדיון לקבל)</t>
  </si>
  <si>
    <t>בזן אגח ד(ריבית לקבל)</t>
  </si>
  <si>
    <t>בזן אגח ה(ריבית לקבל)</t>
  </si>
  <si>
    <t>בזן אגח ו(ריבית לקבל)</t>
  </si>
  <si>
    <t>אשטרום נכסים אגח 10(ריבית לקבל)</t>
  </si>
  <si>
    <t>כלכלית ים אגח ו(פדיון לקבל)</t>
  </si>
  <si>
    <t>כלכלית ים אגח ו(ריבית לקבל)</t>
  </si>
  <si>
    <t>מבני תעשיה אגח ט(פדיון לקבל)</t>
  </si>
  <si>
    <t>מבני תעשיה אגח ט(ריבית לקבל)</t>
  </si>
  <si>
    <t>מגה אור אגח ה(פדיון לקבל)</t>
  </si>
  <si>
    <t>מגה אור אגח ה(ריבית לקבל)</t>
  </si>
  <si>
    <t>מגה אור ג(פדיון לקבל)</t>
  </si>
  <si>
    <t>מגה אור ג(ריבית לקבל)</t>
  </si>
  <si>
    <t>מויניאן אגח א(ריבית לקבל)</t>
  </si>
  <si>
    <t>*מליסרון אגח ה(פדיון לקבל)</t>
  </si>
  <si>
    <t>*מליסרון אגח ה(ריבית לקבל)</t>
  </si>
  <si>
    <t>*מליסרון אגח יא(פדיון לקבל)</t>
  </si>
  <si>
    <t>*מליסרון אגח יא(ריבית לקבל)</t>
  </si>
  <si>
    <t>*מליסרון סדרה י'(פדיון לקבל)</t>
  </si>
  <si>
    <t>*מליסרון סדרה י'(ריבית לקבל)</t>
  </si>
  <si>
    <t>*עזריאלי אגח ג(ריבית לקבל)</t>
  </si>
  <si>
    <t>ממן אגח ב(פדיון לקבל)</t>
  </si>
  <si>
    <t>ממן אגח ב(ריבית לקבל)</t>
  </si>
  <si>
    <t>פרטנר אגח ג(פדיון לקבל)</t>
  </si>
  <si>
    <t>פרטנר אגח ג(ריבית לקבל)</t>
  </si>
  <si>
    <t>פרטנר אגח ד(ריבית לקבל)</t>
  </si>
  <si>
    <t>סלקום אגח ו(פדיון לקבל)</t>
  </si>
  <si>
    <t>סלקום אגח ו(ריבית לקבל)</t>
  </si>
  <si>
    <t>סלקום אגח ח(ריבית לקבל)</t>
  </si>
  <si>
    <t>סלקום אגח ט(ריבית לקבל)</t>
  </si>
  <si>
    <t>UBS</t>
  </si>
  <si>
    <t>בנק לאומי</t>
  </si>
  <si>
    <t>בנק הפועלים</t>
  </si>
  <si>
    <t>זמורות EDF</t>
  </si>
  <si>
    <t>מגדל מקפת קרנות פנסיה וקופות גמל בע"מ</t>
  </si>
  <si>
    <t>מקפת תקציבית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</si>
</sst>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[$-1010000]d/m/yy;@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7" fontId="19" fillId="0" borderId="0" xfId="0" applyNumberFormat="1" applyFont="1" applyFill="1" applyBorder="1" applyAlignment="1">
      <alignment horizontal="right"/>
    </xf>
    <xf numFmtId="167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2" sqref="C2:C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2" t="s">
        <v>937</v>
      </c>
    </row>
    <row r="3" spans="1:36">
      <c r="B3" s="2" t="s">
        <v>2</v>
      </c>
      <c r="C3" s="82" t="s">
        <v>938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1597.6094483249999</v>
      </c>
      <c r="D11" s="78">
        <f>C11/$C$42*100</f>
        <v>4.101036105248073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18366.149968000002</v>
      </c>
      <c r="D13" s="79">
        <f t="shared" ref="D13:D22" si="0">C13/$C$42*100</f>
        <v>47.145592567781577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f>'אג"ח קונצרני'!Q11</f>
        <v>8747.8103615299988</v>
      </c>
      <c r="D15" s="79">
        <f t="shared" si="0"/>
        <v>22.455479449067266</v>
      </c>
    </row>
    <row r="16" spans="1:36">
      <c r="A16" s="10" t="s">
        <v>13</v>
      </c>
      <c r="B16" s="73" t="s">
        <v>19</v>
      </c>
      <c r="C16" s="79">
        <f>מניות!K11</f>
        <v>0</v>
      </c>
      <c r="D16" s="79">
        <f t="shared" si="0"/>
        <v>0</v>
      </c>
    </row>
    <row r="17" spans="1:4">
      <c r="A17" s="10" t="s">
        <v>13</v>
      </c>
      <c r="B17" s="73" t="s">
        <v>20</v>
      </c>
      <c r="C17" s="79">
        <v>9456.887877702</v>
      </c>
      <c r="D17" s="79">
        <f t="shared" si="0"/>
        <v>24.27566929477068</v>
      </c>
    </row>
    <row r="18" spans="1:4">
      <c r="A18" s="10" t="s">
        <v>13</v>
      </c>
      <c r="B18" s="73" t="s">
        <v>21</v>
      </c>
      <c r="C18" s="79">
        <v>534.15795181195006</v>
      </c>
      <c r="D18" s="79">
        <f t="shared" si="0"/>
        <v>1.3711743183435003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79"/>
    </row>
    <row r="24" spans="1:4">
      <c r="A24" s="10" t="s">
        <v>13</v>
      </c>
      <c r="B24" s="73" t="s">
        <v>27</v>
      </c>
      <c r="C24" s="79">
        <v>0</v>
      </c>
      <c r="D24" s="79">
        <f t="shared" ref="D24:D37" si="1">C24/$C$42*100</f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1"/>
        <v>0</v>
      </c>
    </row>
    <row r="26" spans="1:4">
      <c r="A26" s="10" t="s">
        <v>13</v>
      </c>
      <c r="B26" s="73" t="s">
        <v>18</v>
      </c>
      <c r="C26" s="79">
        <v>193.38230797119999</v>
      </c>
      <c r="D26" s="79">
        <f t="shared" si="1"/>
        <v>0.49640907415612662</v>
      </c>
    </row>
    <row r="27" spans="1:4">
      <c r="A27" s="10" t="s">
        <v>13</v>
      </c>
      <c r="B27" s="73" t="s">
        <v>29</v>
      </c>
      <c r="C27" s="79">
        <v>0</v>
      </c>
      <c r="D27" s="79">
        <f t="shared" si="1"/>
        <v>0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1"/>
        <v>0</v>
      </c>
    </row>
    <row r="29" spans="1:4">
      <c r="A29" s="10" t="s">
        <v>13</v>
      </c>
      <c r="B29" s="73" t="s">
        <v>31</v>
      </c>
      <c r="C29" s="79">
        <v>0</v>
      </c>
      <c r="D29" s="79">
        <f t="shared" si="1"/>
        <v>0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1"/>
        <v>0</v>
      </c>
    </row>
    <row r="31" spans="1:4">
      <c r="A31" s="10" t="s">
        <v>13</v>
      </c>
      <c r="B31" s="73" t="s">
        <v>33</v>
      </c>
      <c r="C31" s="79">
        <v>1.863942638371255</v>
      </c>
      <c r="D31" s="79">
        <f t="shared" si="1"/>
        <v>4.7847088448846218E-3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1"/>
        <v>0</v>
      </c>
    </row>
    <row r="33" spans="1:4">
      <c r="A33" s="10" t="s">
        <v>13</v>
      </c>
      <c r="B33" s="72" t="s">
        <v>35</v>
      </c>
      <c r="C33" s="79">
        <v>25.766900870000001</v>
      </c>
      <c r="D33" s="79">
        <f t="shared" si="1"/>
        <v>6.6143193443809339E-2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1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1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1"/>
        <v>0</v>
      </c>
    </row>
    <row r="37" spans="1:4">
      <c r="A37" s="10" t="s">
        <v>13</v>
      </c>
      <c r="B37" s="72" t="s">
        <v>39</v>
      </c>
      <c r="C37" s="79">
        <v>32.610770000000002</v>
      </c>
      <c r="D37" s="79">
        <f t="shared" si="1"/>
        <v>8.3711288344067519E-2</v>
      </c>
    </row>
    <row r="38" spans="1:4">
      <c r="A38" s="10"/>
      <c r="B38" s="74" t="s">
        <v>40</v>
      </c>
      <c r="C38" s="63"/>
      <c r="D38" s="79"/>
    </row>
    <row r="39" spans="1:4">
      <c r="A39" s="10" t="s">
        <v>13</v>
      </c>
      <c r="B39" s="75" t="s">
        <v>41</v>
      </c>
      <c r="C39" s="79">
        <v>0</v>
      </c>
      <c r="D39" s="79">
        <f t="shared" ref="D39:D43" si="2">C39/$C$42*100</f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2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2"/>
        <v>0</v>
      </c>
    </row>
    <row r="42" spans="1:4">
      <c r="B42" s="75" t="s">
        <v>44</v>
      </c>
      <c r="C42" s="79">
        <f>SUM(C11:C41)</f>
        <v>38956.239528848528</v>
      </c>
      <c r="D42" s="79">
        <f t="shared" si="2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51.005500877367439</v>
      </c>
      <c r="D43" s="79">
        <f t="shared" si="2"/>
        <v>0.13093024761693436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194</v>
      </c>
      <c r="D50">
        <v>3.2959000000000002E-2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G17" sqref="G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937</v>
      </c>
    </row>
    <row r="3" spans="2:61">
      <c r="B3" s="2" t="s">
        <v>2</v>
      </c>
      <c r="C3" s="82" t="s">
        <v>938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808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809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810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690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219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808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810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811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690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2" t="s">
        <v>937</v>
      </c>
    </row>
    <row r="3" spans="1:60">
      <c r="B3" s="2" t="s">
        <v>2</v>
      </c>
      <c r="C3" s="82" t="s">
        <v>938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219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937</v>
      </c>
    </row>
    <row r="3" spans="2:81">
      <c r="B3" s="2" t="s">
        <v>2</v>
      </c>
      <c r="C3" s="82" t="s">
        <v>938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812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214</v>
      </c>
      <c r="C14" t="s">
        <v>214</v>
      </c>
      <c r="E14" t="s">
        <v>214</v>
      </c>
      <c r="H14" s="79">
        <v>0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813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214</v>
      </c>
      <c r="C16" t="s">
        <v>214</v>
      </c>
      <c r="E16" t="s">
        <v>214</v>
      </c>
      <c r="H16" s="79">
        <v>0</v>
      </c>
      <c r="I16" t="s">
        <v>214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814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815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214</v>
      </c>
      <c r="C19" t="s">
        <v>214</v>
      </c>
      <c r="E19" t="s">
        <v>214</v>
      </c>
      <c r="H19" s="79">
        <v>0</v>
      </c>
      <c r="I19" t="s">
        <v>214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816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214</v>
      </c>
      <c r="C21" t="s">
        <v>214</v>
      </c>
      <c r="E21" t="s">
        <v>214</v>
      </c>
      <c r="H21" s="79">
        <v>0</v>
      </c>
      <c r="I21" t="s">
        <v>214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817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214</v>
      </c>
      <c r="C23" t="s">
        <v>214</v>
      </c>
      <c r="E23" t="s">
        <v>214</v>
      </c>
      <c r="H23" s="79">
        <v>0</v>
      </c>
      <c r="I23" t="s">
        <v>214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818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214</v>
      </c>
      <c r="C25" t="s">
        <v>214</v>
      </c>
      <c r="E25" t="s">
        <v>214</v>
      </c>
      <c r="H25" s="79">
        <v>0</v>
      </c>
      <c r="I25" t="s">
        <v>214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219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812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214</v>
      </c>
      <c r="C28" t="s">
        <v>214</v>
      </c>
      <c r="E28" t="s">
        <v>214</v>
      </c>
      <c r="H28" s="79">
        <v>0</v>
      </c>
      <c r="I28" t="s">
        <v>214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813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214</v>
      </c>
      <c r="C30" t="s">
        <v>214</v>
      </c>
      <c r="E30" t="s">
        <v>214</v>
      </c>
      <c r="H30" s="79">
        <v>0</v>
      </c>
      <c r="I30" t="s">
        <v>214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814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815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214</v>
      </c>
      <c r="C33" t="s">
        <v>214</v>
      </c>
      <c r="E33" t="s">
        <v>214</v>
      </c>
      <c r="H33" s="79">
        <v>0</v>
      </c>
      <c r="I33" t="s">
        <v>214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816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214</v>
      </c>
      <c r="C35" t="s">
        <v>214</v>
      </c>
      <c r="E35" t="s">
        <v>214</v>
      </c>
      <c r="H35" s="79">
        <v>0</v>
      </c>
      <c r="I35" t="s">
        <v>214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817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214</v>
      </c>
      <c r="C37" t="s">
        <v>214</v>
      </c>
      <c r="E37" t="s">
        <v>214</v>
      </c>
      <c r="H37" s="79">
        <v>0</v>
      </c>
      <c r="I37" t="s">
        <v>214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818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214</v>
      </c>
      <c r="C39" t="s">
        <v>214</v>
      </c>
      <c r="E39" t="s">
        <v>214</v>
      </c>
      <c r="H39" s="79">
        <v>0</v>
      </c>
      <c r="I39" t="s">
        <v>214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2" sqref="C2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2" t="s">
        <v>937</v>
      </c>
    </row>
    <row r="3" spans="2:72">
      <c r="B3" s="2" t="s">
        <v>2</v>
      </c>
      <c r="C3" s="82" t="s">
        <v>938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819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214</v>
      </c>
      <c r="C14" t="s">
        <v>214</v>
      </c>
      <c r="D14" t="s">
        <v>214</v>
      </c>
      <c r="G14" s="79">
        <v>0</v>
      </c>
      <c r="H14" t="s">
        <v>214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820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214</v>
      </c>
      <c r="C16" t="s">
        <v>214</v>
      </c>
      <c r="D16" t="s">
        <v>214</v>
      </c>
      <c r="G16" s="79">
        <v>0</v>
      </c>
      <c r="H16" t="s">
        <v>214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821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214</v>
      </c>
      <c r="C18" t="s">
        <v>214</v>
      </c>
      <c r="D18" t="s">
        <v>214</v>
      </c>
      <c r="G18" s="79">
        <v>0</v>
      </c>
      <c r="H18" t="s">
        <v>214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214</v>
      </c>
      <c r="C20" t="s">
        <v>214</v>
      </c>
      <c r="D20" t="s">
        <v>214</v>
      </c>
      <c r="G20" s="79">
        <v>0</v>
      </c>
      <c r="H20" t="s">
        <v>214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690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214</v>
      </c>
      <c r="C22" t="s">
        <v>214</v>
      </c>
      <c r="D22" t="s">
        <v>214</v>
      </c>
      <c r="G22" s="79">
        <v>0</v>
      </c>
      <c r="H22" t="s">
        <v>214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214</v>
      </c>
      <c r="C25" t="s">
        <v>214</v>
      </c>
      <c r="D25" t="s">
        <v>214</v>
      </c>
      <c r="G25" s="79">
        <v>0</v>
      </c>
      <c r="H25" t="s">
        <v>214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823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214</v>
      </c>
      <c r="C27" t="s">
        <v>214</v>
      </c>
      <c r="D27" t="s">
        <v>214</v>
      </c>
      <c r="G27" s="79">
        <v>0</v>
      </c>
      <c r="H27" t="s">
        <v>214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937</v>
      </c>
    </row>
    <row r="3" spans="2:65">
      <c r="B3" s="2" t="s">
        <v>2</v>
      </c>
      <c r="C3" s="82" t="s">
        <v>938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824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9">
        <v>0</v>
      </c>
      <c r="K14" t="s">
        <v>214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825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9">
        <v>0</v>
      </c>
      <c r="K16" t="s">
        <v>214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9">
        <v>0</v>
      </c>
      <c r="K18" t="s">
        <v>214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690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9">
        <v>0</v>
      </c>
      <c r="K20" t="s">
        <v>214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826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9">
        <v>0</v>
      </c>
      <c r="K23" t="s">
        <v>214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827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9">
        <v>0</v>
      </c>
      <c r="K25" t="s">
        <v>214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937</v>
      </c>
    </row>
    <row r="3" spans="2:81">
      <c r="B3" s="2" t="s">
        <v>2</v>
      </c>
      <c r="C3" s="82" t="s">
        <v>938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8.1300000000000008</v>
      </c>
      <c r="K11" s="7"/>
      <c r="L11" s="7"/>
      <c r="M11" s="78">
        <v>3.06</v>
      </c>
      <c r="N11" s="78">
        <v>150930</v>
      </c>
      <c r="O11" s="7"/>
      <c r="P11" s="78">
        <v>193.38230797119999</v>
      </c>
      <c r="Q11" s="7"/>
      <c r="R11" s="78">
        <v>100</v>
      </c>
      <c r="S11" s="78">
        <v>0.5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8.1300000000000008</v>
      </c>
      <c r="M12" s="81">
        <v>3.06</v>
      </c>
      <c r="N12" s="81">
        <v>150930</v>
      </c>
      <c r="P12" s="81">
        <v>193.38230797119999</v>
      </c>
      <c r="R12" s="81">
        <v>100</v>
      </c>
      <c r="S12" s="81">
        <v>0.5</v>
      </c>
    </row>
    <row r="13" spans="2:81">
      <c r="B13" s="80" t="s">
        <v>824</v>
      </c>
      <c r="C13" s="16"/>
      <c r="D13" s="16"/>
      <c r="E13" s="16"/>
      <c r="J13" s="81">
        <v>11.59</v>
      </c>
      <c r="M13" s="81">
        <v>2.31</v>
      </c>
      <c r="N13" s="81">
        <v>56374</v>
      </c>
      <c r="P13" s="81">
        <v>72.913489999999996</v>
      </c>
      <c r="R13" s="81">
        <v>37.700000000000003</v>
      </c>
      <c r="S13" s="81">
        <v>0.19</v>
      </c>
    </row>
    <row r="14" spans="2:81">
      <c r="B14" t="s">
        <v>828</v>
      </c>
      <c r="C14" t="s">
        <v>829</v>
      </c>
      <c r="D14" t="s">
        <v>129</v>
      </c>
      <c r="E14" t="s">
        <v>830</v>
      </c>
      <c r="F14" t="s">
        <v>133</v>
      </c>
      <c r="G14" t="s">
        <v>199</v>
      </c>
      <c r="H14" t="s">
        <v>155</v>
      </c>
      <c r="I14" t="s">
        <v>831</v>
      </c>
      <c r="J14" s="79">
        <v>9.76</v>
      </c>
      <c r="K14" t="s">
        <v>108</v>
      </c>
      <c r="L14" s="79">
        <v>4.9000000000000004</v>
      </c>
      <c r="M14" s="79">
        <v>2.0099999999999998</v>
      </c>
      <c r="N14" s="79">
        <v>10374</v>
      </c>
      <c r="O14" s="79">
        <v>153.5</v>
      </c>
      <c r="P14" s="79">
        <v>15.92409</v>
      </c>
      <c r="Q14" s="79">
        <v>0</v>
      </c>
      <c r="R14" s="79">
        <v>8.23</v>
      </c>
      <c r="S14" s="79">
        <v>0.04</v>
      </c>
    </row>
    <row r="15" spans="2:81">
      <c r="B15" t="s">
        <v>832</v>
      </c>
      <c r="C15" t="s">
        <v>833</v>
      </c>
      <c r="D15" t="s">
        <v>129</v>
      </c>
      <c r="E15" t="s">
        <v>830</v>
      </c>
      <c r="F15" t="s">
        <v>133</v>
      </c>
      <c r="G15" t="s">
        <v>199</v>
      </c>
      <c r="H15" t="s">
        <v>155</v>
      </c>
      <c r="I15" t="s">
        <v>834</v>
      </c>
      <c r="J15" s="79">
        <v>12.1</v>
      </c>
      <c r="K15" t="s">
        <v>108</v>
      </c>
      <c r="L15" s="79">
        <v>4.0999999999999996</v>
      </c>
      <c r="M15" s="79">
        <v>2.4</v>
      </c>
      <c r="N15" s="79">
        <v>46000</v>
      </c>
      <c r="O15" s="79">
        <v>123.89</v>
      </c>
      <c r="P15" s="79">
        <v>56.989400000000003</v>
      </c>
      <c r="Q15" s="79">
        <v>0</v>
      </c>
      <c r="R15" s="79">
        <v>29.47</v>
      </c>
      <c r="S15" s="79">
        <v>0.15</v>
      </c>
    </row>
    <row r="16" spans="2:81">
      <c r="B16" s="80" t="s">
        <v>825</v>
      </c>
      <c r="C16" s="16"/>
      <c r="D16" s="16"/>
      <c r="E16" s="16"/>
      <c r="J16" s="81">
        <v>6.03</v>
      </c>
      <c r="M16" s="81">
        <v>3.52</v>
      </c>
      <c r="N16" s="81">
        <v>94556</v>
      </c>
      <c r="P16" s="81">
        <v>120.4688179712</v>
      </c>
      <c r="R16" s="81">
        <v>62.3</v>
      </c>
      <c r="S16" s="81">
        <v>0.31</v>
      </c>
    </row>
    <row r="17" spans="2:19">
      <c r="B17" t="s">
        <v>835</v>
      </c>
      <c r="C17" t="s">
        <v>836</v>
      </c>
      <c r="D17" t="s">
        <v>129</v>
      </c>
      <c r="E17" t="s">
        <v>837</v>
      </c>
      <c r="F17" t="s">
        <v>348</v>
      </c>
      <c r="G17" t="s">
        <v>838</v>
      </c>
      <c r="H17" t="s">
        <v>156</v>
      </c>
      <c r="I17" t="s">
        <v>839</v>
      </c>
      <c r="J17" s="79">
        <v>6.47</v>
      </c>
      <c r="K17" t="s">
        <v>108</v>
      </c>
      <c r="L17" s="79">
        <v>3.1</v>
      </c>
      <c r="M17" s="79">
        <v>2.81</v>
      </c>
      <c r="N17" s="79">
        <v>85000</v>
      </c>
      <c r="O17" s="79">
        <v>98.91</v>
      </c>
      <c r="P17" s="79">
        <v>84.073499999999996</v>
      </c>
      <c r="Q17" s="79">
        <v>0.02</v>
      </c>
      <c r="R17" s="79">
        <v>43.48</v>
      </c>
      <c r="S17" s="79">
        <v>0.22</v>
      </c>
    </row>
    <row r="18" spans="2:19">
      <c r="B18" t="s">
        <v>840</v>
      </c>
      <c r="C18" t="s">
        <v>841</v>
      </c>
      <c r="D18" t="s">
        <v>129</v>
      </c>
      <c r="E18" t="s">
        <v>842</v>
      </c>
      <c r="F18" t="s">
        <v>131</v>
      </c>
      <c r="G18" t="s">
        <v>536</v>
      </c>
      <c r="H18" t="s">
        <v>157</v>
      </c>
      <c r="I18" t="s">
        <v>400</v>
      </c>
      <c r="J18" s="79">
        <v>5.03</v>
      </c>
      <c r="K18" t="s">
        <v>112</v>
      </c>
      <c r="L18" s="79">
        <v>4.45</v>
      </c>
      <c r="M18" s="79">
        <v>5.15</v>
      </c>
      <c r="N18" s="79">
        <v>9556</v>
      </c>
      <c r="O18" s="79">
        <v>99.08</v>
      </c>
      <c r="P18" s="79">
        <v>36.395317971200001</v>
      </c>
      <c r="Q18" s="79">
        <v>0</v>
      </c>
      <c r="R18" s="79">
        <v>18.82</v>
      </c>
      <c r="S18" s="79">
        <v>0.09</v>
      </c>
    </row>
    <row r="19" spans="2:19">
      <c r="B19" s="80" t="s">
        <v>314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9">
        <v>0</v>
      </c>
      <c r="K20" t="s">
        <v>214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690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J22" s="79">
        <v>0</v>
      </c>
      <c r="K22" t="s">
        <v>214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219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843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9">
        <v>0</v>
      </c>
      <c r="K25" t="s">
        <v>214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844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J27" s="79">
        <v>0</v>
      </c>
      <c r="K27" t="s">
        <v>214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222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2" t="s">
        <v>937</v>
      </c>
    </row>
    <row r="3" spans="2:98">
      <c r="B3" s="2" t="s">
        <v>2</v>
      </c>
      <c r="C3" s="82" t="s">
        <v>938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219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315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316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937</v>
      </c>
    </row>
    <row r="3" spans="2:55">
      <c r="B3" s="2" t="s">
        <v>2</v>
      </c>
      <c r="C3" s="82" t="s">
        <v>938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845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214</v>
      </c>
      <c r="C14" t="s">
        <v>214</v>
      </c>
      <c r="D14" t="s">
        <v>214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846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214</v>
      </c>
      <c r="C16" t="s">
        <v>214</v>
      </c>
      <c r="D16" t="s">
        <v>214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847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214</v>
      </c>
      <c r="C18" t="s">
        <v>214</v>
      </c>
      <c r="D18" t="s">
        <v>214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848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214</v>
      </c>
      <c r="C20" t="s">
        <v>214</v>
      </c>
      <c r="D20" t="s">
        <v>214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219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849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214</v>
      </c>
      <c r="C23" t="s">
        <v>214</v>
      </c>
      <c r="D23" t="s">
        <v>214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850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214</v>
      </c>
      <c r="C25" t="s">
        <v>214</v>
      </c>
      <c r="D25" t="s">
        <v>214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851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214</v>
      </c>
      <c r="C27" t="s">
        <v>214</v>
      </c>
      <c r="D27" t="s">
        <v>214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852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214</v>
      </c>
      <c r="C29" t="s">
        <v>214</v>
      </c>
      <c r="D29" t="s">
        <v>214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2" t="s">
        <v>937</v>
      </c>
    </row>
    <row r="3" spans="2:59">
      <c r="B3" s="2" t="s">
        <v>2</v>
      </c>
      <c r="C3" s="82" t="s">
        <v>938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853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807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937</v>
      </c>
    </row>
    <row r="3" spans="2:52">
      <c r="B3" s="2" t="s">
        <v>2</v>
      </c>
      <c r="C3" s="82" t="s">
        <v>938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808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809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854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810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690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808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855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810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811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690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2" t="s">
        <v>937</v>
      </c>
    </row>
    <row r="3" spans="2:13">
      <c r="B3" s="2" t="s">
        <v>2</v>
      </c>
      <c r="C3" s="82" t="s">
        <v>938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f>I12+I30</f>
        <v>0</v>
      </c>
      <c r="J11" s="78">
        <f t="shared" ref="J11" si="0">J12+J30</f>
        <v>1597.6094483249999</v>
      </c>
      <c r="K11" s="78">
        <f>J11/$J$11*100</f>
        <v>100</v>
      </c>
      <c r="L11" s="78">
        <f>J11/'סכום נכסי הקרן'!$C$42*100</f>
        <v>4.101036105248073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f>I13+I16+I20+I22+I24+I26+I28</f>
        <v>0</v>
      </c>
      <c r="J12" s="81">
        <f t="shared" ref="J12" si="1">J13+J16+J20+J22+J24+J26+J28</f>
        <v>1100.6268093689998</v>
      </c>
      <c r="K12" s="81">
        <f t="shared" ref="K12:K37" si="2">J12/$J$11*100</f>
        <v>68.892106924063484</v>
      </c>
      <c r="L12" s="81">
        <f>J12/'סכום נכסי הקרן'!$C$42*100</f>
        <v>2.8252901786219513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1085.2403999999999</v>
      </c>
      <c r="K13" s="81">
        <f t="shared" si="2"/>
        <v>67.929017391441377</v>
      </c>
      <c r="L13" s="81">
        <f>J13/'סכום נכסי הקרן'!$C$42*100</f>
        <v>2.7857935291632536</v>
      </c>
    </row>
    <row r="14" spans="2:13">
      <c r="B14" s="82" t="s">
        <v>935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f t="shared" si="2"/>
        <v>0</v>
      </c>
      <c r="L14" s="79">
        <f>J14/'סכום נכסי הקרן'!$C$42*100</f>
        <v>0</v>
      </c>
    </row>
    <row r="15" spans="2:13">
      <c r="B15" s="82" t="s">
        <v>934</v>
      </c>
      <c r="C15" t="s">
        <v>200</v>
      </c>
      <c r="D15" t="s">
        <v>201</v>
      </c>
      <c r="E15" t="s">
        <v>199</v>
      </c>
      <c r="F15" t="s">
        <v>155</v>
      </c>
      <c r="G15" t="s">
        <v>108</v>
      </c>
      <c r="H15" s="79">
        <v>0</v>
      </c>
      <c r="I15" s="79">
        <v>0</v>
      </c>
      <c r="J15" s="79">
        <v>1085.2403999999999</v>
      </c>
      <c r="K15" s="79">
        <f t="shared" si="2"/>
        <v>67.929017391441377</v>
      </c>
      <c r="L15" s="79">
        <f>J15/'סכום נכסי הקרן'!$C$42*100</f>
        <v>2.7857935291632536</v>
      </c>
    </row>
    <row r="16" spans="2:13">
      <c r="B16" s="80" t="s">
        <v>202</v>
      </c>
      <c r="D16" s="16"/>
      <c r="I16" s="81">
        <f>SUM(I17:I19)</f>
        <v>0</v>
      </c>
      <c r="J16" s="81">
        <f t="shared" ref="J16" si="3">SUM(J17:J19)</f>
        <v>15.386409369000001</v>
      </c>
      <c r="K16" s="81">
        <f t="shared" si="2"/>
        <v>0.96308953262211561</v>
      </c>
      <c r="L16" s="81">
        <f>J16/'סכום נכסי הקרן'!$C$42*100</f>
        <v>3.949664945869788E-2</v>
      </c>
    </row>
    <row r="17" spans="2:13">
      <c r="B17" s="82" t="s">
        <v>934</v>
      </c>
      <c r="C17" t="s">
        <v>207</v>
      </c>
      <c r="D17" t="s">
        <v>201</v>
      </c>
      <c r="E17" t="s">
        <v>199</v>
      </c>
      <c r="F17" t="s">
        <v>155</v>
      </c>
      <c r="G17" t="s">
        <v>112</v>
      </c>
      <c r="H17" s="79">
        <v>0</v>
      </c>
      <c r="I17" s="79">
        <v>0</v>
      </c>
      <c r="J17" s="79">
        <v>12.6584842</v>
      </c>
      <c r="K17" s="79">
        <f t="shared" si="2"/>
        <v>0.79233909221503918</v>
      </c>
      <c r="L17" s="79">
        <f>J17/'סכום נכסי הקרן'!$C$42*100</f>
        <v>3.2494112247733582E-2</v>
      </c>
    </row>
    <row r="18" spans="2:13">
      <c r="B18" s="82" t="s">
        <v>934</v>
      </c>
      <c r="C18" t="s">
        <v>209</v>
      </c>
      <c r="D18" t="s">
        <v>201</v>
      </c>
      <c r="E18" t="s">
        <v>199</v>
      </c>
      <c r="F18" t="s">
        <v>155</v>
      </c>
      <c r="G18" t="s">
        <v>116</v>
      </c>
      <c r="H18" s="79">
        <v>0</v>
      </c>
      <c r="I18" s="79">
        <v>0</v>
      </c>
      <c r="J18" s="79">
        <v>0.122572849</v>
      </c>
      <c r="K18" s="79">
        <f t="shared" si="2"/>
        <v>7.6722661554430877E-3</v>
      </c>
      <c r="L18" s="79">
        <f>J18/'סכום נכסי הקרן'!$C$42*100</f>
        <v>3.1464240512544932E-4</v>
      </c>
    </row>
    <row r="19" spans="2:13">
      <c r="B19" s="82" t="s">
        <v>934</v>
      </c>
      <c r="C19" t="s">
        <v>212</v>
      </c>
      <c r="D19" t="s">
        <v>201</v>
      </c>
      <c r="E19" t="s">
        <v>199</v>
      </c>
      <c r="F19" t="s">
        <v>155</v>
      </c>
      <c r="G19" t="s">
        <v>119</v>
      </c>
      <c r="H19" s="79">
        <v>0</v>
      </c>
      <c r="I19" s="79">
        <v>0</v>
      </c>
      <c r="J19" s="79">
        <v>2.6053523200000002</v>
      </c>
      <c r="K19" s="79">
        <f t="shared" si="2"/>
        <v>0.16307817425163326</v>
      </c>
      <c r="L19" s="79">
        <f>J19/'סכום נכסי הקרן'!$C$42*100</f>
        <v>6.687894805838846E-3</v>
      </c>
    </row>
    <row r="20" spans="2:13">
      <c r="B20" s="80" t="s">
        <v>213</v>
      </c>
      <c r="D20" s="16"/>
      <c r="I20" s="81">
        <v>0</v>
      </c>
      <c r="J20" s="81">
        <v>0</v>
      </c>
      <c r="K20" s="81">
        <f t="shared" si="2"/>
        <v>0</v>
      </c>
      <c r="L20" s="81">
        <f>J20/'סכום נכסי הקרן'!$C$42*100</f>
        <v>0</v>
      </c>
    </row>
    <row r="21" spans="2:13">
      <c r="B21" t="s">
        <v>214</v>
      </c>
      <c r="C21" t="s">
        <v>214</v>
      </c>
      <c r="D21" s="16"/>
      <c r="E21" t="s">
        <v>214</v>
      </c>
      <c r="G21" t="s">
        <v>214</v>
      </c>
      <c r="H21" s="79">
        <v>0</v>
      </c>
      <c r="I21" s="79">
        <v>0</v>
      </c>
      <c r="J21" s="79">
        <v>0</v>
      </c>
      <c r="K21" s="79">
        <f t="shared" si="2"/>
        <v>0</v>
      </c>
      <c r="L21" s="79">
        <f>J21/'סכום נכסי הקרן'!$C$42*100</f>
        <v>0</v>
      </c>
    </row>
    <row r="22" spans="2:13">
      <c r="B22" s="80" t="s">
        <v>215</v>
      </c>
      <c r="D22" s="16"/>
      <c r="I22" s="81">
        <v>0</v>
      </c>
      <c r="J22" s="81">
        <v>0</v>
      </c>
      <c r="K22" s="81">
        <f t="shared" si="2"/>
        <v>0</v>
      </c>
      <c r="L22" s="81">
        <f>J22/'סכום נכסי הקרן'!$C$42*100</f>
        <v>0</v>
      </c>
    </row>
    <row r="23" spans="2:13">
      <c r="B23" t="s">
        <v>214</v>
      </c>
      <c r="C23" t="s">
        <v>214</v>
      </c>
      <c r="D23" s="16"/>
      <c r="E23" t="s">
        <v>214</v>
      </c>
      <c r="G23" t="s">
        <v>214</v>
      </c>
      <c r="H23" s="79">
        <v>0</v>
      </c>
      <c r="I23" s="79">
        <v>0</v>
      </c>
      <c r="J23" s="79">
        <v>0</v>
      </c>
      <c r="K23" s="79">
        <f t="shared" si="2"/>
        <v>0</v>
      </c>
      <c r="L23" s="79">
        <f>J23/'סכום נכסי הקרן'!$C$42*100</f>
        <v>0</v>
      </c>
    </row>
    <row r="24" spans="2:13">
      <c r="B24" s="80" t="s">
        <v>216</v>
      </c>
      <c r="D24" s="16"/>
      <c r="I24" s="81">
        <v>0</v>
      </c>
      <c r="J24" s="81">
        <v>0</v>
      </c>
      <c r="K24" s="81">
        <f t="shared" si="2"/>
        <v>0</v>
      </c>
      <c r="L24" s="81">
        <f>J24/'סכום נכסי הקרן'!$C$42*100</f>
        <v>0</v>
      </c>
    </row>
    <row r="25" spans="2:13">
      <c r="B25" t="s">
        <v>214</v>
      </c>
      <c r="C25" t="s">
        <v>214</v>
      </c>
      <c r="D25" s="16"/>
      <c r="E25" t="s">
        <v>214</v>
      </c>
      <c r="G25" t="s">
        <v>214</v>
      </c>
      <c r="H25" s="79">
        <v>0</v>
      </c>
      <c r="I25" s="79">
        <v>0</v>
      </c>
      <c r="J25" s="79">
        <v>0</v>
      </c>
      <c r="K25" s="79">
        <f t="shared" si="2"/>
        <v>0</v>
      </c>
      <c r="L25" s="79">
        <f>J25/'סכום נכסי הקרן'!$C$42*100</f>
        <v>0</v>
      </c>
    </row>
    <row r="26" spans="2:13">
      <c r="B26" s="80" t="s">
        <v>217</v>
      </c>
      <c r="D26" s="16"/>
      <c r="I26" s="81">
        <v>0</v>
      </c>
      <c r="J26" s="81">
        <v>0</v>
      </c>
      <c r="K26" s="81">
        <f t="shared" si="2"/>
        <v>0</v>
      </c>
      <c r="L26" s="81">
        <f>J26/'סכום נכסי הקרן'!$C$42*100</f>
        <v>0</v>
      </c>
    </row>
    <row r="27" spans="2:13">
      <c r="B27" t="s">
        <v>214</v>
      </c>
      <c r="C27" t="s">
        <v>214</v>
      </c>
      <c r="D27" s="16"/>
      <c r="E27" t="s">
        <v>214</v>
      </c>
      <c r="G27" t="s">
        <v>214</v>
      </c>
      <c r="H27" s="79">
        <v>0</v>
      </c>
      <c r="I27" s="79">
        <v>0</v>
      </c>
      <c r="J27" s="79">
        <v>0</v>
      </c>
      <c r="K27" s="79">
        <f t="shared" si="2"/>
        <v>0</v>
      </c>
      <c r="L27" s="79">
        <f>J27/'סכום נכסי הקרן'!$C$42*100</f>
        <v>0</v>
      </c>
    </row>
    <row r="28" spans="2:13">
      <c r="B28" s="80" t="s">
        <v>218</v>
      </c>
      <c r="D28" s="16"/>
      <c r="I28" s="81">
        <v>0</v>
      </c>
      <c r="J28" s="81">
        <v>0</v>
      </c>
      <c r="K28" s="81">
        <f t="shared" si="2"/>
        <v>0</v>
      </c>
      <c r="L28" s="81">
        <f>J28/'סכום נכסי הקרן'!$C$42*100</f>
        <v>0</v>
      </c>
    </row>
    <row r="29" spans="2:13">
      <c r="B29" t="s">
        <v>214</v>
      </c>
      <c r="C29" t="s">
        <v>214</v>
      </c>
      <c r="D29" s="16"/>
      <c r="E29" t="s">
        <v>214</v>
      </c>
      <c r="G29" t="s">
        <v>214</v>
      </c>
      <c r="H29" s="79">
        <v>0</v>
      </c>
      <c r="I29" s="79">
        <v>0</v>
      </c>
      <c r="J29" s="79">
        <v>0</v>
      </c>
      <c r="K29" s="79">
        <f t="shared" si="2"/>
        <v>0</v>
      </c>
      <c r="L29" s="79">
        <f>J29/'סכום נכסי הקרן'!$C$42*100</f>
        <v>0</v>
      </c>
    </row>
    <row r="30" spans="2:13">
      <c r="B30" s="80" t="s">
        <v>219</v>
      </c>
      <c r="D30" s="16"/>
      <c r="I30" s="81">
        <f>I31+I36</f>
        <v>0</v>
      </c>
      <c r="J30" s="81">
        <f>J31+J36</f>
        <v>496.98263895600002</v>
      </c>
      <c r="K30" s="81">
        <f t="shared" si="2"/>
        <v>31.107893075936506</v>
      </c>
      <c r="L30" s="81">
        <f>J30/'סכום נכסי הקרן'!$C$42*100</f>
        <v>1.2757459266261213</v>
      </c>
    </row>
    <row r="31" spans="2:13">
      <c r="B31" s="80" t="s">
        <v>220</v>
      </c>
      <c r="D31" s="16"/>
      <c r="I31" s="81">
        <f>SUM(I32:I35)</f>
        <v>0</v>
      </c>
      <c r="J31" s="81">
        <f>SUM(J32:J35)</f>
        <v>496.98263895600002</v>
      </c>
      <c r="K31" s="81">
        <f t="shared" si="2"/>
        <v>31.107893075936506</v>
      </c>
      <c r="L31" s="81">
        <f>J31/'סכום נכסי הקרן'!$C$42*100</f>
        <v>1.2757459266261213</v>
      </c>
      <c r="M31" s="81"/>
    </row>
    <row r="32" spans="2:13">
      <c r="B32" s="82" t="s">
        <v>933</v>
      </c>
      <c r="C32" t="s">
        <v>203</v>
      </c>
      <c r="D32" t="s">
        <v>204</v>
      </c>
      <c r="E32" t="s">
        <v>205</v>
      </c>
      <c r="F32" t="s">
        <v>206</v>
      </c>
      <c r="G32" t="s">
        <v>112</v>
      </c>
      <c r="H32" s="79">
        <v>0</v>
      </c>
      <c r="I32" s="79">
        <v>0</v>
      </c>
      <c r="J32" s="79">
        <v>383.71169336000003</v>
      </c>
      <c r="K32" s="79">
        <f t="shared" si="2"/>
        <v>24.017865803328796</v>
      </c>
      <c r="L32" s="79">
        <f>J32/'סכום נכסי הקרן'!$C$42*100</f>
        <v>0.98498134830454409</v>
      </c>
    </row>
    <row r="33" spans="2:12">
      <c r="B33" s="82" t="s">
        <v>933</v>
      </c>
      <c r="C33" t="s">
        <v>208</v>
      </c>
      <c r="D33" t="s">
        <v>204</v>
      </c>
      <c r="E33" t="s">
        <v>205</v>
      </c>
      <c r="F33" t="s">
        <v>206</v>
      </c>
      <c r="G33" t="s">
        <v>116</v>
      </c>
      <c r="H33" s="79">
        <v>0</v>
      </c>
      <c r="I33" s="79">
        <v>0</v>
      </c>
      <c r="J33" s="79">
        <v>113.10800596199999</v>
      </c>
      <c r="K33" s="79">
        <f t="shared" si="2"/>
        <v>7.0798283072616481</v>
      </c>
      <c r="L33" s="79">
        <f>J33/'סכום נכסי הקרן'!$C$42*100</f>
        <v>0.29034631507037367</v>
      </c>
    </row>
    <row r="34" spans="2:12">
      <c r="B34" s="82" t="s">
        <v>933</v>
      </c>
      <c r="C34" t="s">
        <v>210</v>
      </c>
      <c r="D34" t="s">
        <v>204</v>
      </c>
      <c r="E34" t="s">
        <v>205</v>
      </c>
      <c r="F34" t="s">
        <v>206</v>
      </c>
      <c r="G34" t="s">
        <v>194</v>
      </c>
      <c r="H34" s="79">
        <v>0</v>
      </c>
      <c r="I34" s="79">
        <v>0</v>
      </c>
      <c r="J34" s="79">
        <v>0.16242195200000001</v>
      </c>
      <c r="K34" s="79">
        <f t="shared" si="2"/>
        <v>1.0166561807098094E-2</v>
      </c>
      <c r="L34" s="79">
        <f>J34/'סכום נכסי הקרן'!$C$42*100</f>
        <v>4.1693437037145382E-4</v>
      </c>
    </row>
    <row r="35" spans="2:12">
      <c r="B35" s="82" t="s">
        <v>933</v>
      </c>
      <c r="C35" t="s">
        <v>211</v>
      </c>
      <c r="D35" t="s">
        <v>204</v>
      </c>
      <c r="E35" t="s">
        <v>205</v>
      </c>
      <c r="F35" t="s">
        <v>206</v>
      </c>
      <c r="G35" t="s">
        <v>119</v>
      </c>
      <c r="H35" s="79">
        <v>0</v>
      </c>
      <c r="I35" s="79">
        <v>0</v>
      </c>
      <c r="J35" s="79">
        <v>5.1768199999999999E-4</v>
      </c>
      <c r="K35" s="79">
        <f t="shared" si="2"/>
        <v>3.2403538958958918E-5</v>
      </c>
      <c r="L35" s="79">
        <f>J35/'סכום נכסי הקרן'!$C$42*100</f>
        <v>1.3288808320850307E-6</v>
      </c>
    </row>
    <row r="36" spans="2:12">
      <c r="B36" s="80" t="s">
        <v>221</v>
      </c>
      <c r="D36" s="16"/>
      <c r="I36" s="81">
        <v>0</v>
      </c>
      <c r="J36" s="81">
        <v>0</v>
      </c>
      <c r="K36" s="81">
        <f t="shared" si="2"/>
        <v>0</v>
      </c>
      <c r="L36" s="81">
        <f>J36/'סכום נכסי הקרן'!$C$42*100</f>
        <v>0</v>
      </c>
    </row>
    <row r="37" spans="2:12">
      <c r="B37" t="s">
        <v>214</v>
      </c>
      <c r="C37" t="s">
        <v>214</v>
      </c>
      <c r="D37" s="16"/>
      <c r="E37" t="s">
        <v>214</v>
      </c>
      <c r="G37" t="s">
        <v>214</v>
      </c>
      <c r="H37" s="79">
        <v>0</v>
      </c>
      <c r="I37" s="79">
        <v>0</v>
      </c>
      <c r="J37" s="79">
        <v>0</v>
      </c>
      <c r="K37" s="79">
        <f t="shared" si="2"/>
        <v>0</v>
      </c>
      <c r="L37" s="79">
        <f>J37/'סכום נכסי הקרן'!$C$42*100</f>
        <v>0</v>
      </c>
    </row>
    <row r="38" spans="2:12">
      <c r="B38" t="s">
        <v>222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2" t="s">
        <v>937</v>
      </c>
    </row>
    <row r="3" spans="2:49">
      <c r="B3" s="2" t="s">
        <v>2</v>
      </c>
      <c r="C3" s="82" t="s">
        <v>938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-718500</v>
      </c>
      <c r="H11" s="7"/>
      <c r="I11" s="78">
        <v>1.863942638371255</v>
      </c>
      <c r="J11" s="78">
        <v>100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-718500</v>
      </c>
      <c r="I12" s="81">
        <v>1.863942638371255</v>
      </c>
      <c r="J12" s="81">
        <v>100</v>
      </c>
      <c r="K12" s="81">
        <v>0</v>
      </c>
    </row>
    <row r="13" spans="2:49">
      <c r="B13" s="80" t="s">
        <v>808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809</v>
      </c>
      <c r="C15" s="16"/>
      <c r="D15" s="16"/>
      <c r="G15" s="81">
        <v>-654500</v>
      </c>
      <c r="I15" s="81">
        <v>-11.620417444444445</v>
      </c>
      <c r="J15" s="81">
        <v>-623.42999999999995</v>
      </c>
      <c r="K15" s="81">
        <v>-0.03</v>
      </c>
    </row>
    <row r="16" spans="2:49">
      <c r="B16" t="s">
        <v>856</v>
      </c>
      <c r="C16" t="s">
        <v>857</v>
      </c>
      <c r="D16" t="s">
        <v>129</v>
      </c>
      <c r="E16" t="s">
        <v>112</v>
      </c>
      <c r="F16" t="s">
        <v>858</v>
      </c>
      <c r="G16" s="79">
        <v>-50000</v>
      </c>
      <c r="H16" s="79">
        <v>3.7782933333333402</v>
      </c>
      <c r="I16" s="79">
        <v>-1.8891466666666701</v>
      </c>
      <c r="J16" s="79">
        <v>-101.35</v>
      </c>
      <c r="K16" s="79">
        <v>0</v>
      </c>
    </row>
    <row r="17" spans="2:11">
      <c r="B17" t="s">
        <v>859</v>
      </c>
      <c r="C17" t="s">
        <v>860</v>
      </c>
      <c r="D17" t="s">
        <v>129</v>
      </c>
      <c r="E17" t="s">
        <v>112</v>
      </c>
      <c r="F17" t="s">
        <v>276</v>
      </c>
      <c r="G17" s="79">
        <v>-289500</v>
      </c>
      <c r="H17" s="79">
        <v>4.6348013816925731</v>
      </c>
      <c r="I17" s="79">
        <v>-13.41775</v>
      </c>
      <c r="J17" s="79">
        <v>-719.86</v>
      </c>
      <c r="K17" s="79">
        <v>-0.03</v>
      </c>
    </row>
    <row r="18" spans="2:11">
      <c r="B18" t="s">
        <v>861</v>
      </c>
      <c r="C18" t="s">
        <v>862</v>
      </c>
      <c r="D18" t="s">
        <v>129</v>
      </c>
      <c r="E18" t="s">
        <v>112</v>
      </c>
      <c r="F18" t="s">
        <v>863</v>
      </c>
      <c r="G18" s="79">
        <v>-315000</v>
      </c>
      <c r="H18" s="79">
        <v>-1.1727799999999999</v>
      </c>
      <c r="I18" s="79">
        <v>3.6942569999999999</v>
      </c>
      <c r="J18" s="79">
        <v>198.2</v>
      </c>
      <c r="K18" s="79">
        <v>0.01</v>
      </c>
    </row>
    <row r="19" spans="2:11">
      <c r="B19" t="s">
        <v>864</v>
      </c>
      <c r="C19" t="s">
        <v>865</v>
      </c>
      <c r="D19" t="s">
        <v>129</v>
      </c>
      <c r="E19" t="s">
        <v>112</v>
      </c>
      <c r="F19" t="s">
        <v>866</v>
      </c>
      <c r="G19" s="79">
        <v>-50000</v>
      </c>
      <c r="H19" s="79">
        <v>1.75444444444444</v>
      </c>
      <c r="I19" s="79">
        <v>-0.87722222222222002</v>
      </c>
      <c r="J19" s="79">
        <v>-47.06</v>
      </c>
      <c r="K19" s="79">
        <v>0</v>
      </c>
    </row>
    <row r="20" spans="2:11">
      <c r="B20" t="s">
        <v>867</v>
      </c>
      <c r="C20" t="s">
        <v>868</v>
      </c>
      <c r="D20" t="s">
        <v>129</v>
      </c>
      <c r="E20" t="s">
        <v>112</v>
      </c>
      <c r="F20" t="s">
        <v>866</v>
      </c>
      <c r="G20" s="79">
        <v>50000</v>
      </c>
      <c r="H20" s="79">
        <v>1.73888888888889</v>
      </c>
      <c r="I20" s="79">
        <v>0.86944444444444502</v>
      </c>
      <c r="J20" s="79">
        <v>46.65</v>
      </c>
      <c r="K20" s="79">
        <v>0</v>
      </c>
    </row>
    <row r="21" spans="2:11">
      <c r="B21" s="80" t="s">
        <v>854</v>
      </c>
      <c r="C21" s="16"/>
      <c r="D21" s="16"/>
      <c r="G21" s="81">
        <v>-64000</v>
      </c>
      <c r="I21" s="81">
        <v>13.4843600828157</v>
      </c>
      <c r="J21" s="81">
        <v>723.43</v>
      </c>
      <c r="K21" s="81">
        <v>0.03</v>
      </c>
    </row>
    <row r="22" spans="2:11">
      <c r="B22" t="s">
        <v>869</v>
      </c>
      <c r="C22" t="s">
        <v>870</v>
      </c>
      <c r="D22" t="s">
        <v>129</v>
      </c>
      <c r="E22" t="s">
        <v>116</v>
      </c>
      <c r="F22" t="s">
        <v>871</v>
      </c>
      <c r="G22" s="79">
        <v>-64000</v>
      </c>
      <c r="H22" s="79">
        <v>-21.06931262939953</v>
      </c>
      <c r="I22" s="79">
        <v>13.4843600828157</v>
      </c>
      <c r="J22" s="79">
        <v>723.43</v>
      </c>
      <c r="K22" s="79">
        <v>0.03</v>
      </c>
    </row>
    <row r="23" spans="2:11">
      <c r="B23" s="80" t="s">
        <v>810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214</v>
      </c>
      <c r="C24" t="s">
        <v>214</v>
      </c>
      <c r="D24" t="s">
        <v>214</v>
      </c>
      <c r="E24" t="s">
        <v>214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690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214</v>
      </c>
      <c r="C26" t="s">
        <v>214</v>
      </c>
      <c r="D26" t="s">
        <v>214</v>
      </c>
      <c r="E26" t="s">
        <v>214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219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s="80" t="s">
        <v>808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214</v>
      </c>
      <c r="C29" t="s">
        <v>214</v>
      </c>
      <c r="D29" t="s">
        <v>214</v>
      </c>
      <c r="E29" t="s">
        <v>214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855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214</v>
      </c>
      <c r="C31" t="s">
        <v>214</v>
      </c>
      <c r="D31" t="s">
        <v>214</v>
      </c>
      <c r="E31" t="s">
        <v>214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810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214</v>
      </c>
      <c r="C33" t="s">
        <v>214</v>
      </c>
      <c r="D33" t="s">
        <v>214</v>
      </c>
      <c r="E33" t="s">
        <v>214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690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214</v>
      </c>
      <c r="C35" t="s">
        <v>214</v>
      </c>
      <c r="D35" t="s">
        <v>214</v>
      </c>
      <c r="E35" t="s">
        <v>214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t="s">
        <v>222</v>
      </c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2" t="s">
        <v>937</v>
      </c>
    </row>
    <row r="3" spans="2:78">
      <c r="B3" s="2" t="s">
        <v>2</v>
      </c>
      <c r="C3" s="82" t="s">
        <v>938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812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9">
        <v>0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813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9">
        <v>0</v>
      </c>
      <c r="I16" t="s">
        <v>214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814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815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9">
        <v>0</v>
      </c>
      <c r="I19" t="s">
        <v>214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816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9">
        <v>0</v>
      </c>
      <c r="I21" t="s">
        <v>214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817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9">
        <v>0</v>
      </c>
      <c r="I23" t="s">
        <v>214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818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9">
        <v>0</v>
      </c>
      <c r="I25" t="s">
        <v>214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219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812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9">
        <v>0</v>
      </c>
      <c r="I28" t="s">
        <v>214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813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9">
        <v>0</v>
      </c>
      <c r="I30" t="s">
        <v>214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814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815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9">
        <v>0</v>
      </c>
      <c r="I33" t="s">
        <v>214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816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9">
        <v>0</v>
      </c>
      <c r="I35" t="s">
        <v>214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817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9">
        <v>0</v>
      </c>
      <c r="I37" t="s">
        <v>214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818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9">
        <v>0</v>
      </c>
      <c r="I39" t="s">
        <v>214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2" t="s">
        <v>937</v>
      </c>
    </row>
    <row r="3" spans="2:59">
      <c r="B3" s="2" t="s">
        <v>2</v>
      </c>
      <c r="C3" s="82" t="s">
        <v>938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0</v>
      </c>
      <c r="H11" s="18"/>
      <c r="I11" s="18"/>
      <c r="J11" s="78">
        <v>0</v>
      </c>
      <c r="K11" s="78">
        <v>25751.45</v>
      </c>
      <c r="L11" s="7"/>
      <c r="M11" s="78">
        <v>25.766900870000001</v>
      </c>
      <c r="N11" s="78">
        <v>100</v>
      </c>
      <c r="O11" s="78">
        <v>7.0000000000000007E-2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25751.45</v>
      </c>
      <c r="M12" s="81">
        <v>25.766900870000001</v>
      </c>
      <c r="N12" s="81">
        <v>100</v>
      </c>
      <c r="O12" s="81">
        <v>7.0000000000000007E-2</v>
      </c>
    </row>
    <row r="13" spans="2:59">
      <c r="B13" s="80" t="s">
        <v>872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214</v>
      </c>
      <c r="D14" t="s">
        <v>214</v>
      </c>
      <c r="E14" t="s">
        <v>214</v>
      </c>
      <c r="G14" s="79">
        <v>0</v>
      </c>
      <c r="H14" t="s">
        <v>214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873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214</v>
      </c>
      <c r="D16" t="s">
        <v>214</v>
      </c>
      <c r="E16" t="s">
        <v>214</v>
      </c>
      <c r="G16" s="79">
        <v>0</v>
      </c>
      <c r="H16" t="s">
        <v>214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874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214</v>
      </c>
      <c r="D18" t="s">
        <v>214</v>
      </c>
      <c r="E18" t="s">
        <v>214</v>
      </c>
      <c r="G18" s="79">
        <v>0</v>
      </c>
      <c r="H18" t="s">
        <v>214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875</v>
      </c>
      <c r="G19" s="81">
        <v>0</v>
      </c>
      <c r="J19" s="81">
        <v>0</v>
      </c>
      <c r="K19" s="81">
        <v>25751.45</v>
      </c>
      <c r="M19" s="81">
        <v>25.766900870000001</v>
      </c>
      <c r="N19" s="81">
        <v>100</v>
      </c>
      <c r="O19" s="81">
        <v>7.0000000000000007E-2</v>
      </c>
    </row>
    <row r="20" spans="2:15">
      <c r="B20" t="s">
        <v>876</v>
      </c>
      <c r="C20" t="s">
        <v>877</v>
      </c>
      <c r="D20" t="s">
        <v>878</v>
      </c>
      <c r="E20" t="s">
        <v>411</v>
      </c>
      <c r="F20" t="s">
        <v>157</v>
      </c>
      <c r="G20" s="79">
        <v>4.4800000000000004</v>
      </c>
      <c r="H20" t="s">
        <v>108</v>
      </c>
      <c r="I20" s="79">
        <v>3.76</v>
      </c>
      <c r="J20" s="79">
        <v>3.81</v>
      </c>
      <c r="K20" s="79">
        <v>25751.45</v>
      </c>
      <c r="L20" s="79">
        <v>100.06</v>
      </c>
      <c r="M20" s="79">
        <v>25.766900870000001</v>
      </c>
      <c r="N20" s="79">
        <v>100</v>
      </c>
      <c r="O20" s="79">
        <v>7.0000000000000007E-2</v>
      </c>
    </row>
    <row r="21" spans="2:15">
      <c r="B21" s="80" t="s">
        <v>879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214</v>
      </c>
      <c r="D22" t="s">
        <v>214</v>
      </c>
      <c r="E22" t="s">
        <v>214</v>
      </c>
      <c r="G22" s="79">
        <v>0</v>
      </c>
      <c r="H22" t="s">
        <v>214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880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881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214</v>
      </c>
      <c r="D25" t="s">
        <v>214</v>
      </c>
      <c r="E25" t="s">
        <v>214</v>
      </c>
      <c r="G25" s="79">
        <v>0</v>
      </c>
      <c r="H25" t="s">
        <v>214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882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214</v>
      </c>
      <c r="D27" t="s">
        <v>214</v>
      </c>
      <c r="E27" t="s">
        <v>214</v>
      </c>
      <c r="G27" s="79">
        <v>0</v>
      </c>
      <c r="H27" t="s">
        <v>214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883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214</v>
      </c>
      <c r="D29" t="s">
        <v>214</v>
      </c>
      <c r="E29" t="s">
        <v>214</v>
      </c>
      <c r="G29" s="79">
        <v>0</v>
      </c>
      <c r="H29" t="s">
        <v>214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884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214</v>
      </c>
      <c r="D31" t="s">
        <v>214</v>
      </c>
      <c r="E31" t="s">
        <v>214</v>
      </c>
      <c r="G31" s="79">
        <v>0</v>
      </c>
      <c r="H31" t="s">
        <v>214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219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885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214</v>
      </c>
      <c r="D34" t="s">
        <v>214</v>
      </c>
      <c r="E34" t="s">
        <v>214</v>
      </c>
      <c r="G34" s="79">
        <v>0</v>
      </c>
      <c r="H34" t="s">
        <v>214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874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214</v>
      </c>
      <c r="D36" t="s">
        <v>214</v>
      </c>
      <c r="E36" t="s">
        <v>214</v>
      </c>
      <c r="G36" s="79">
        <v>0</v>
      </c>
      <c r="H36" t="s">
        <v>214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875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214</v>
      </c>
      <c r="D38" t="s">
        <v>214</v>
      </c>
      <c r="E38" t="s">
        <v>214</v>
      </c>
      <c r="G38" s="79">
        <v>0</v>
      </c>
      <c r="H38" t="s">
        <v>214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884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214</v>
      </c>
      <c r="D40" t="s">
        <v>214</v>
      </c>
      <c r="E40" t="s">
        <v>214</v>
      </c>
      <c r="G40" s="79">
        <v>0</v>
      </c>
      <c r="H40" t="s">
        <v>214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2" t="s">
        <v>937</v>
      </c>
    </row>
    <row r="3" spans="2:64">
      <c r="B3" s="2" t="s">
        <v>2</v>
      </c>
      <c r="C3" s="82" t="s">
        <v>938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824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214</v>
      </c>
      <c r="C14" t="s">
        <v>214</v>
      </c>
      <c r="E14" t="s">
        <v>214</v>
      </c>
      <c r="G14" s="79">
        <v>0</v>
      </c>
      <c r="H14" t="s">
        <v>214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825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214</v>
      </c>
      <c r="C16" t="s">
        <v>214</v>
      </c>
      <c r="E16" t="s">
        <v>214</v>
      </c>
      <c r="G16" s="79">
        <v>0</v>
      </c>
      <c r="H16" t="s">
        <v>214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886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214</v>
      </c>
      <c r="C18" t="s">
        <v>214</v>
      </c>
      <c r="E18" t="s">
        <v>214</v>
      </c>
      <c r="G18" s="79">
        <v>0</v>
      </c>
      <c r="H18" t="s">
        <v>214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887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214</v>
      </c>
      <c r="C20" t="s">
        <v>214</v>
      </c>
      <c r="E20" t="s">
        <v>214</v>
      </c>
      <c r="G20" s="79">
        <v>0</v>
      </c>
      <c r="H20" t="s">
        <v>214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690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214</v>
      </c>
      <c r="C22" t="s">
        <v>214</v>
      </c>
      <c r="E22" t="s">
        <v>214</v>
      </c>
      <c r="G22" s="79">
        <v>0</v>
      </c>
      <c r="H22" t="s">
        <v>214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214</v>
      </c>
      <c r="C24" t="s">
        <v>214</v>
      </c>
      <c r="E24" t="s">
        <v>214</v>
      </c>
      <c r="G24" s="79">
        <v>0</v>
      </c>
      <c r="H24" t="s">
        <v>214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937</v>
      </c>
    </row>
    <row r="3" spans="2:55">
      <c r="B3" s="2" t="s">
        <v>2</v>
      </c>
      <c r="C3" s="82" t="s">
        <v>938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888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214</v>
      </c>
      <c r="D14" t="s">
        <v>214</v>
      </c>
      <c r="E14" s="79">
        <v>0</v>
      </c>
      <c r="F14" t="s">
        <v>214</v>
      </c>
      <c r="G14" s="79">
        <v>0</v>
      </c>
      <c r="H14" s="79">
        <v>0</v>
      </c>
      <c r="I14" s="79">
        <v>0</v>
      </c>
    </row>
    <row r="15" spans="2:55">
      <c r="B15" s="80" t="s">
        <v>889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214</v>
      </c>
      <c r="D16" t="s">
        <v>214</v>
      </c>
      <c r="E16" s="79">
        <v>0</v>
      </c>
      <c r="F16" t="s">
        <v>214</v>
      </c>
      <c r="G16" s="79">
        <v>0</v>
      </c>
      <c r="H16" s="79">
        <v>0</v>
      </c>
      <c r="I16" s="79">
        <v>0</v>
      </c>
    </row>
    <row r="17" spans="2:9">
      <c r="B17" s="80" t="s">
        <v>219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888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214</v>
      </c>
      <c r="D19" t="s">
        <v>214</v>
      </c>
      <c r="E19" s="79">
        <v>0</v>
      </c>
      <c r="F19" t="s">
        <v>214</v>
      </c>
      <c r="G19" s="79">
        <v>0</v>
      </c>
      <c r="H19" s="79">
        <v>0</v>
      </c>
      <c r="I19" s="79">
        <v>0</v>
      </c>
    </row>
    <row r="20" spans="2:9">
      <c r="B20" s="80" t="s">
        <v>889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214</v>
      </c>
      <c r="D21" t="s">
        <v>214</v>
      </c>
      <c r="E21" s="79">
        <v>0</v>
      </c>
      <c r="F21" t="s">
        <v>214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2" t="s">
        <v>937</v>
      </c>
    </row>
    <row r="3" spans="2:60">
      <c r="B3" s="2" t="s">
        <v>2</v>
      </c>
      <c r="C3" s="82" t="s">
        <v>938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214</v>
      </c>
      <c r="D13" t="s">
        <v>214</v>
      </c>
      <c r="E13" s="19"/>
      <c r="F13" s="79">
        <v>0</v>
      </c>
      <c r="G13" t="s">
        <v>214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214</v>
      </c>
      <c r="D15" t="s">
        <v>214</v>
      </c>
      <c r="E15" s="19"/>
      <c r="F15" s="79">
        <v>0</v>
      </c>
      <c r="G15" t="s">
        <v>214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937</v>
      </c>
    </row>
    <row r="3" spans="2:60">
      <c r="B3" s="2" t="s">
        <v>2</v>
      </c>
      <c r="C3" s="82" t="s">
        <v>938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32.610770000000002</v>
      </c>
      <c r="J11" s="78">
        <v>100</v>
      </c>
      <c r="K11" s="78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32.610770000000002</v>
      </c>
      <c r="J12" s="81">
        <v>100</v>
      </c>
      <c r="K12" s="81">
        <v>0.08</v>
      </c>
    </row>
    <row r="13" spans="2:60">
      <c r="B13" t="s">
        <v>890</v>
      </c>
      <c r="C13" t="s">
        <v>891</v>
      </c>
      <c r="D13" t="s">
        <v>214</v>
      </c>
      <c r="E13" t="s">
        <v>799</v>
      </c>
      <c r="F13" s="79">
        <v>0</v>
      </c>
      <c r="G13" t="s">
        <v>108</v>
      </c>
      <c r="H13" s="79">
        <v>0</v>
      </c>
      <c r="I13" s="79">
        <v>-10.47315</v>
      </c>
      <c r="J13" s="79">
        <v>-32.119999999999997</v>
      </c>
      <c r="K13" s="79">
        <v>-0.03</v>
      </c>
    </row>
    <row r="14" spans="2:60">
      <c r="B14" t="s">
        <v>892</v>
      </c>
      <c r="C14" t="s">
        <v>893</v>
      </c>
      <c r="D14" t="s">
        <v>214</v>
      </c>
      <c r="E14" t="s">
        <v>799</v>
      </c>
      <c r="F14" s="79">
        <v>0</v>
      </c>
      <c r="G14" t="s">
        <v>108</v>
      </c>
      <c r="H14" s="79">
        <v>0</v>
      </c>
      <c r="I14" s="79">
        <v>1.3218700000000001</v>
      </c>
      <c r="J14" s="79">
        <v>4.05</v>
      </c>
      <c r="K14" s="79">
        <v>0</v>
      </c>
    </row>
    <row r="15" spans="2:60">
      <c r="B15" t="s">
        <v>894</v>
      </c>
      <c r="C15" t="s">
        <v>617</v>
      </c>
      <c r="D15" t="s">
        <v>214</v>
      </c>
      <c r="E15" t="s">
        <v>155</v>
      </c>
      <c r="F15" s="79">
        <v>0</v>
      </c>
      <c r="G15" t="s">
        <v>108</v>
      </c>
      <c r="H15" s="79">
        <v>0</v>
      </c>
      <c r="I15" s="79">
        <v>0.73197000000000001</v>
      </c>
      <c r="J15" s="79">
        <v>2.2400000000000002</v>
      </c>
      <c r="K15" s="79">
        <v>0</v>
      </c>
    </row>
    <row r="16" spans="2:60">
      <c r="B16" t="s">
        <v>895</v>
      </c>
      <c r="C16" t="s">
        <v>620</v>
      </c>
      <c r="D16" t="s">
        <v>214</v>
      </c>
      <c r="E16" t="s">
        <v>155</v>
      </c>
      <c r="F16" s="79">
        <v>0</v>
      </c>
      <c r="G16" t="s">
        <v>108</v>
      </c>
      <c r="H16" s="79">
        <v>0</v>
      </c>
      <c r="I16" s="79">
        <v>0.13197</v>
      </c>
      <c r="J16" s="79">
        <v>0.4</v>
      </c>
      <c r="K16" s="79">
        <v>0</v>
      </c>
    </row>
    <row r="17" spans="2:11">
      <c r="B17" t="s">
        <v>896</v>
      </c>
      <c r="C17" t="s">
        <v>551</v>
      </c>
      <c r="D17" t="s">
        <v>214</v>
      </c>
      <c r="E17" t="s">
        <v>155</v>
      </c>
      <c r="F17" s="79">
        <v>0</v>
      </c>
      <c r="G17" t="s">
        <v>108</v>
      </c>
      <c r="H17" s="79">
        <v>0</v>
      </c>
      <c r="I17" s="79">
        <v>1.3819999999999999</v>
      </c>
      <c r="J17" s="79">
        <v>4.24</v>
      </c>
      <c r="K17" s="79">
        <v>0</v>
      </c>
    </row>
    <row r="18" spans="2:11">
      <c r="B18" t="s">
        <v>897</v>
      </c>
      <c r="C18" t="s">
        <v>318</v>
      </c>
      <c r="D18" t="s">
        <v>214</v>
      </c>
      <c r="E18" t="s">
        <v>155</v>
      </c>
      <c r="F18" s="79">
        <v>0</v>
      </c>
      <c r="G18" t="s">
        <v>108</v>
      </c>
      <c r="H18" s="79">
        <v>0</v>
      </c>
      <c r="I18" s="79">
        <v>1.2127399999999999</v>
      </c>
      <c r="J18" s="79">
        <v>3.72</v>
      </c>
      <c r="K18" s="79">
        <v>0</v>
      </c>
    </row>
    <row r="19" spans="2:11">
      <c r="B19" t="s">
        <v>898</v>
      </c>
      <c r="C19" t="s">
        <v>510</v>
      </c>
      <c r="D19" t="s">
        <v>214</v>
      </c>
      <c r="E19" t="s">
        <v>155</v>
      </c>
      <c r="F19" s="79">
        <v>0</v>
      </c>
      <c r="G19" t="s">
        <v>108</v>
      </c>
      <c r="H19" s="79">
        <v>0</v>
      </c>
      <c r="I19" s="79">
        <v>2.7459999999999998E-2</v>
      </c>
      <c r="J19" s="79">
        <v>0.08</v>
      </c>
      <c r="K19" s="79">
        <v>0</v>
      </c>
    </row>
    <row r="20" spans="2:11">
      <c r="B20" t="s">
        <v>899</v>
      </c>
      <c r="C20" t="s">
        <v>615</v>
      </c>
      <c r="D20" t="s">
        <v>214</v>
      </c>
      <c r="E20" t="s">
        <v>155</v>
      </c>
      <c r="F20" s="79">
        <v>0</v>
      </c>
      <c r="G20" t="s">
        <v>108</v>
      </c>
      <c r="H20" s="79">
        <v>0</v>
      </c>
      <c r="I20" s="79">
        <v>2.7789999999999999E-2</v>
      </c>
      <c r="J20" s="79">
        <v>0.09</v>
      </c>
      <c r="K20" s="79">
        <v>0</v>
      </c>
    </row>
    <row r="21" spans="2:11">
      <c r="B21" t="s">
        <v>900</v>
      </c>
      <c r="C21" t="s">
        <v>407</v>
      </c>
      <c r="D21" t="s">
        <v>214</v>
      </c>
      <c r="E21" t="s">
        <v>155</v>
      </c>
      <c r="F21" s="79">
        <v>0</v>
      </c>
      <c r="G21" t="s">
        <v>108</v>
      </c>
      <c r="H21" s="79">
        <v>0</v>
      </c>
      <c r="I21" s="79">
        <v>0.41371000000000002</v>
      </c>
      <c r="J21" s="79">
        <v>1.27</v>
      </c>
      <c r="K21" s="79">
        <v>0</v>
      </c>
    </row>
    <row r="22" spans="2:11">
      <c r="B22" t="s">
        <v>901</v>
      </c>
      <c r="C22" t="s">
        <v>556</v>
      </c>
      <c r="D22" t="s">
        <v>214</v>
      </c>
      <c r="E22" t="s">
        <v>155</v>
      </c>
      <c r="F22" s="79">
        <v>0</v>
      </c>
      <c r="G22" t="s">
        <v>108</v>
      </c>
      <c r="H22" s="79">
        <v>0</v>
      </c>
      <c r="I22" s="79">
        <v>9.511E-2</v>
      </c>
      <c r="J22" s="79">
        <v>0.28999999999999998</v>
      </c>
      <c r="K22" s="79">
        <v>0</v>
      </c>
    </row>
    <row r="23" spans="2:11">
      <c r="B23" t="s">
        <v>902</v>
      </c>
      <c r="C23" t="s">
        <v>503</v>
      </c>
      <c r="D23" t="s">
        <v>214</v>
      </c>
      <c r="E23" t="s">
        <v>155</v>
      </c>
      <c r="F23" s="79">
        <v>0</v>
      </c>
      <c r="G23" t="s">
        <v>108</v>
      </c>
      <c r="H23" s="79">
        <v>0</v>
      </c>
      <c r="I23" s="79">
        <v>2.7300000000000001E-2</v>
      </c>
      <c r="J23" s="79">
        <v>0.08</v>
      </c>
      <c r="K23" s="79">
        <v>0</v>
      </c>
    </row>
    <row r="24" spans="2:11">
      <c r="B24" t="s">
        <v>903</v>
      </c>
      <c r="C24" t="s">
        <v>679</v>
      </c>
      <c r="D24" t="s">
        <v>214</v>
      </c>
      <c r="E24" t="s">
        <v>155</v>
      </c>
      <c r="F24" s="79">
        <v>0</v>
      </c>
      <c r="G24" t="s">
        <v>108</v>
      </c>
      <c r="H24" s="79">
        <v>0</v>
      </c>
      <c r="I24" s="79">
        <v>0.18909999999999999</v>
      </c>
      <c r="J24" s="79">
        <v>0.57999999999999996</v>
      </c>
      <c r="K24" s="79">
        <v>0</v>
      </c>
    </row>
    <row r="25" spans="2:11">
      <c r="B25" t="s">
        <v>904</v>
      </c>
      <c r="C25" t="s">
        <v>679</v>
      </c>
      <c r="D25" t="s">
        <v>214</v>
      </c>
      <c r="E25" t="s">
        <v>155</v>
      </c>
      <c r="F25" s="79">
        <v>0</v>
      </c>
      <c r="G25" t="s">
        <v>108</v>
      </c>
      <c r="H25" s="79">
        <v>0</v>
      </c>
      <c r="I25" s="79">
        <v>5.6730000000000003E-2</v>
      </c>
      <c r="J25" s="79">
        <v>0.17</v>
      </c>
      <c r="K25" s="79">
        <v>0</v>
      </c>
    </row>
    <row r="26" spans="2:11">
      <c r="B26" t="s">
        <v>905</v>
      </c>
      <c r="C26" t="s">
        <v>683</v>
      </c>
      <c r="D26" t="s">
        <v>214</v>
      </c>
      <c r="E26" t="s">
        <v>155</v>
      </c>
      <c r="F26" s="79">
        <v>0</v>
      </c>
      <c r="G26" t="s">
        <v>108</v>
      </c>
      <c r="H26" s="79">
        <v>0</v>
      </c>
      <c r="I26" s="79">
        <v>0.58118000000000003</v>
      </c>
      <c r="J26" s="79">
        <v>1.78</v>
      </c>
      <c r="K26" s="79">
        <v>0</v>
      </c>
    </row>
    <row r="27" spans="2:11">
      <c r="B27" t="s">
        <v>906</v>
      </c>
      <c r="C27" t="s">
        <v>688</v>
      </c>
      <c r="D27" t="s">
        <v>214</v>
      </c>
      <c r="E27" t="s">
        <v>155</v>
      </c>
      <c r="F27" s="79">
        <v>0</v>
      </c>
      <c r="G27" t="s">
        <v>108</v>
      </c>
      <c r="H27" s="79">
        <v>0</v>
      </c>
      <c r="I27" s="79">
        <v>0.93171000000000004</v>
      </c>
      <c r="J27" s="79">
        <v>2.86</v>
      </c>
      <c r="K27" s="79">
        <v>0</v>
      </c>
    </row>
    <row r="28" spans="2:11">
      <c r="B28" t="s">
        <v>907</v>
      </c>
      <c r="C28" t="s">
        <v>539</v>
      </c>
      <c r="D28" t="s">
        <v>214</v>
      </c>
      <c r="E28" t="s">
        <v>155</v>
      </c>
      <c r="F28" s="79">
        <v>0</v>
      </c>
      <c r="G28" t="s">
        <v>108</v>
      </c>
      <c r="H28" s="79">
        <v>0</v>
      </c>
      <c r="I28" s="79">
        <v>0.15295</v>
      </c>
      <c r="J28" s="79">
        <v>0.47</v>
      </c>
      <c r="K28" s="79">
        <v>0</v>
      </c>
    </row>
    <row r="29" spans="2:11">
      <c r="B29" t="s">
        <v>908</v>
      </c>
      <c r="C29" t="s">
        <v>570</v>
      </c>
      <c r="D29" t="s">
        <v>214</v>
      </c>
      <c r="E29" t="s">
        <v>156</v>
      </c>
      <c r="F29" s="79">
        <v>0</v>
      </c>
      <c r="G29" t="s">
        <v>108</v>
      </c>
      <c r="H29" s="79">
        <v>0</v>
      </c>
      <c r="I29" s="79">
        <v>3.5173800000000002</v>
      </c>
      <c r="J29" s="79">
        <v>10.79</v>
      </c>
      <c r="K29" s="79">
        <v>0.01</v>
      </c>
    </row>
    <row r="30" spans="2:11">
      <c r="B30" t="s">
        <v>909</v>
      </c>
      <c r="C30" t="s">
        <v>570</v>
      </c>
      <c r="D30" t="s">
        <v>214</v>
      </c>
      <c r="E30" t="s">
        <v>156</v>
      </c>
      <c r="F30" s="79">
        <v>0</v>
      </c>
      <c r="G30" t="s">
        <v>108</v>
      </c>
      <c r="H30" s="79">
        <v>0</v>
      </c>
      <c r="I30" s="79">
        <v>0.37635999999999997</v>
      </c>
      <c r="J30" s="79">
        <v>1.1499999999999999</v>
      </c>
      <c r="K30" s="79">
        <v>0</v>
      </c>
    </row>
    <row r="31" spans="2:11">
      <c r="B31" t="s">
        <v>910</v>
      </c>
      <c r="C31" t="s">
        <v>562</v>
      </c>
      <c r="D31" t="s">
        <v>214</v>
      </c>
      <c r="E31" t="s">
        <v>155</v>
      </c>
      <c r="F31" s="79">
        <v>0</v>
      </c>
      <c r="G31" t="s">
        <v>108</v>
      </c>
      <c r="H31" s="79">
        <v>0</v>
      </c>
      <c r="I31" s="79">
        <v>4.2859499999999997</v>
      </c>
      <c r="J31" s="79">
        <v>13.14</v>
      </c>
      <c r="K31" s="79">
        <v>0.01</v>
      </c>
    </row>
    <row r="32" spans="2:11">
      <c r="B32" t="s">
        <v>911</v>
      </c>
      <c r="C32" t="s">
        <v>562</v>
      </c>
      <c r="D32" t="s">
        <v>214</v>
      </c>
      <c r="E32" t="s">
        <v>155</v>
      </c>
      <c r="F32" s="79">
        <v>0</v>
      </c>
      <c r="G32" t="s">
        <v>108</v>
      </c>
      <c r="H32" s="79">
        <v>0</v>
      </c>
      <c r="I32" s="79">
        <v>0.43287999999999999</v>
      </c>
      <c r="J32" s="79">
        <v>1.33</v>
      </c>
      <c r="K32" s="79">
        <v>0</v>
      </c>
    </row>
    <row r="33" spans="2:11">
      <c r="B33" t="s">
        <v>912</v>
      </c>
      <c r="C33" t="s">
        <v>654</v>
      </c>
      <c r="D33" t="s">
        <v>214</v>
      </c>
      <c r="E33" t="s">
        <v>155</v>
      </c>
      <c r="F33" s="79">
        <v>0</v>
      </c>
      <c r="G33" t="s">
        <v>108</v>
      </c>
      <c r="H33" s="79">
        <v>0</v>
      </c>
      <c r="I33" s="79">
        <v>0.36696000000000001</v>
      </c>
      <c r="J33" s="79">
        <v>1.1299999999999999</v>
      </c>
      <c r="K33" s="79">
        <v>0</v>
      </c>
    </row>
    <row r="34" spans="2:11">
      <c r="B34" t="s">
        <v>913</v>
      </c>
      <c r="C34" t="s">
        <v>654</v>
      </c>
      <c r="D34" t="s">
        <v>214</v>
      </c>
      <c r="E34" t="s">
        <v>155</v>
      </c>
      <c r="F34" s="79">
        <v>0</v>
      </c>
      <c r="G34" t="s">
        <v>108</v>
      </c>
      <c r="H34" s="79">
        <v>0</v>
      </c>
      <c r="I34" s="79">
        <v>0.15614</v>
      </c>
      <c r="J34" s="79">
        <v>0.48</v>
      </c>
      <c r="K34" s="79">
        <v>0</v>
      </c>
    </row>
    <row r="35" spans="2:11">
      <c r="B35" t="s">
        <v>914</v>
      </c>
      <c r="C35" t="s">
        <v>547</v>
      </c>
      <c r="D35" t="s">
        <v>214</v>
      </c>
      <c r="E35" t="s">
        <v>155</v>
      </c>
      <c r="F35" s="79">
        <v>0</v>
      </c>
      <c r="G35" t="s">
        <v>108</v>
      </c>
      <c r="H35" s="79">
        <v>0</v>
      </c>
      <c r="I35" s="79">
        <v>7.9339999999999994E-2</v>
      </c>
      <c r="J35" s="79">
        <v>0.24</v>
      </c>
      <c r="K35" s="79">
        <v>0</v>
      </c>
    </row>
    <row r="36" spans="2:11">
      <c r="B36" t="s">
        <v>915</v>
      </c>
      <c r="C36" t="s">
        <v>547</v>
      </c>
      <c r="D36" t="s">
        <v>214</v>
      </c>
      <c r="E36" t="s">
        <v>155</v>
      </c>
      <c r="F36" s="79">
        <v>0</v>
      </c>
      <c r="G36" t="s">
        <v>108</v>
      </c>
      <c r="H36" s="79">
        <v>0</v>
      </c>
      <c r="I36" s="79">
        <v>5.4690000000000003E-2</v>
      </c>
      <c r="J36" s="79">
        <v>0.17</v>
      </c>
      <c r="K36" s="79">
        <v>0</v>
      </c>
    </row>
    <row r="37" spans="2:11">
      <c r="B37" t="s">
        <v>916</v>
      </c>
      <c r="C37" t="s">
        <v>624</v>
      </c>
      <c r="D37" t="s">
        <v>214</v>
      </c>
      <c r="E37" t="s">
        <v>156</v>
      </c>
      <c r="F37" s="79">
        <v>0</v>
      </c>
      <c r="G37" t="s">
        <v>108</v>
      </c>
      <c r="H37" s="79">
        <v>0</v>
      </c>
      <c r="I37" s="79">
        <v>4.8007900000000001</v>
      </c>
      <c r="J37" s="79">
        <v>14.72</v>
      </c>
      <c r="K37" s="79">
        <v>0.01</v>
      </c>
    </row>
    <row r="38" spans="2:11">
      <c r="B38" t="s">
        <v>917</v>
      </c>
      <c r="C38" t="s">
        <v>421</v>
      </c>
      <c r="D38" t="s">
        <v>214</v>
      </c>
      <c r="E38" t="s">
        <v>155</v>
      </c>
      <c r="F38" s="79">
        <v>0</v>
      </c>
      <c r="G38" t="s">
        <v>108</v>
      </c>
      <c r="H38" s="79">
        <v>0</v>
      </c>
      <c r="I38" s="79">
        <v>0.84331</v>
      </c>
      <c r="J38" s="79">
        <v>2.59</v>
      </c>
      <c r="K38" s="79">
        <v>0</v>
      </c>
    </row>
    <row r="39" spans="2:11">
      <c r="B39" t="s">
        <v>918</v>
      </c>
      <c r="C39" t="s">
        <v>421</v>
      </c>
      <c r="D39" t="s">
        <v>214</v>
      </c>
      <c r="E39" t="s">
        <v>155</v>
      </c>
      <c r="F39" s="79">
        <v>0</v>
      </c>
      <c r="G39" t="s">
        <v>108</v>
      </c>
      <c r="H39" s="79">
        <v>0</v>
      </c>
      <c r="I39" s="79">
        <v>1.84938</v>
      </c>
      <c r="J39" s="79">
        <v>5.67</v>
      </c>
      <c r="K39" s="79">
        <v>0</v>
      </c>
    </row>
    <row r="40" spans="2:11">
      <c r="B40" t="s">
        <v>919</v>
      </c>
      <c r="C40" t="s">
        <v>424</v>
      </c>
      <c r="D40" t="s">
        <v>214</v>
      </c>
      <c r="E40" t="s">
        <v>155</v>
      </c>
      <c r="F40" s="79">
        <v>0</v>
      </c>
      <c r="G40" t="s">
        <v>108</v>
      </c>
      <c r="H40" s="79">
        <v>0</v>
      </c>
      <c r="I40" s="79">
        <v>0.28994999999999999</v>
      </c>
      <c r="J40" s="79">
        <v>0.89</v>
      </c>
      <c r="K40" s="79">
        <v>0</v>
      </c>
    </row>
    <row r="41" spans="2:11">
      <c r="B41" t="s">
        <v>920</v>
      </c>
      <c r="C41" t="s">
        <v>424</v>
      </c>
      <c r="D41" t="s">
        <v>214</v>
      </c>
      <c r="E41" t="s">
        <v>155</v>
      </c>
      <c r="F41" s="79">
        <v>0</v>
      </c>
      <c r="G41" t="s">
        <v>108</v>
      </c>
      <c r="H41" s="79">
        <v>0</v>
      </c>
      <c r="I41" s="79">
        <v>0.32677</v>
      </c>
      <c r="J41" s="79">
        <v>1</v>
      </c>
      <c r="K41" s="79">
        <v>0</v>
      </c>
    </row>
    <row r="42" spans="2:11">
      <c r="B42" t="s">
        <v>921</v>
      </c>
      <c r="C42" t="s">
        <v>430</v>
      </c>
      <c r="D42" t="s">
        <v>214</v>
      </c>
      <c r="E42" t="s">
        <v>155</v>
      </c>
      <c r="F42" s="79">
        <v>0</v>
      </c>
      <c r="G42" t="s">
        <v>108</v>
      </c>
      <c r="H42" s="79">
        <v>0</v>
      </c>
      <c r="I42" s="79">
        <v>1.47183</v>
      </c>
      <c r="J42" s="79">
        <v>4.51</v>
      </c>
      <c r="K42" s="79">
        <v>0</v>
      </c>
    </row>
    <row r="43" spans="2:11">
      <c r="B43" t="s">
        <v>922</v>
      </c>
      <c r="C43" t="s">
        <v>430</v>
      </c>
      <c r="D43" t="s">
        <v>214</v>
      </c>
      <c r="E43" t="s">
        <v>155</v>
      </c>
      <c r="F43" s="79">
        <v>0</v>
      </c>
      <c r="G43" t="s">
        <v>108</v>
      </c>
      <c r="H43" s="79">
        <v>0</v>
      </c>
      <c r="I43" s="79">
        <v>1.2693099999999999</v>
      </c>
      <c r="J43" s="79">
        <v>3.89</v>
      </c>
      <c r="K43" s="79">
        <v>0</v>
      </c>
    </row>
    <row r="44" spans="2:11">
      <c r="B44" t="s">
        <v>923</v>
      </c>
      <c r="C44" t="s">
        <v>346</v>
      </c>
      <c r="D44" t="s">
        <v>214</v>
      </c>
      <c r="E44" t="s">
        <v>155</v>
      </c>
      <c r="F44" s="79">
        <v>0</v>
      </c>
      <c r="G44" t="s">
        <v>108</v>
      </c>
      <c r="H44" s="79">
        <v>0</v>
      </c>
      <c r="I44" s="79">
        <v>0.99219999999999997</v>
      </c>
      <c r="J44" s="79">
        <v>3.04</v>
      </c>
      <c r="K44" s="79">
        <v>0</v>
      </c>
    </row>
    <row r="45" spans="2:11">
      <c r="B45" t="s">
        <v>924</v>
      </c>
      <c r="C45" t="s">
        <v>636</v>
      </c>
      <c r="D45" t="s">
        <v>214</v>
      </c>
      <c r="E45" t="s">
        <v>155</v>
      </c>
      <c r="F45" s="79">
        <v>0</v>
      </c>
      <c r="G45" t="s">
        <v>108</v>
      </c>
      <c r="H45" s="79">
        <v>0</v>
      </c>
      <c r="I45" s="79">
        <v>2.2941199999999999</v>
      </c>
      <c r="J45" s="79">
        <v>7.03</v>
      </c>
      <c r="K45" s="79">
        <v>0.01</v>
      </c>
    </row>
    <row r="46" spans="2:11">
      <c r="B46" t="s">
        <v>925</v>
      </c>
      <c r="C46" t="s">
        <v>636</v>
      </c>
      <c r="D46" t="s">
        <v>214</v>
      </c>
      <c r="E46" t="s">
        <v>155</v>
      </c>
      <c r="F46" s="79">
        <v>0</v>
      </c>
      <c r="G46" t="s">
        <v>108</v>
      </c>
      <c r="H46" s="79">
        <v>0</v>
      </c>
      <c r="I46" s="79">
        <v>0.57525000000000004</v>
      </c>
      <c r="J46" s="79">
        <v>1.76</v>
      </c>
      <c r="K46" s="79">
        <v>0</v>
      </c>
    </row>
    <row r="47" spans="2:11">
      <c r="B47" t="s">
        <v>926</v>
      </c>
      <c r="C47" t="s">
        <v>531</v>
      </c>
      <c r="D47" t="s">
        <v>214</v>
      </c>
      <c r="E47" t="s">
        <v>155</v>
      </c>
      <c r="F47" s="79">
        <v>0</v>
      </c>
      <c r="G47" t="s">
        <v>108</v>
      </c>
      <c r="H47" s="79">
        <v>0</v>
      </c>
      <c r="I47" s="79">
        <v>9.3956900000000001</v>
      </c>
      <c r="J47" s="79">
        <v>28.81</v>
      </c>
      <c r="K47" s="79">
        <v>0.02</v>
      </c>
    </row>
    <row r="48" spans="2:11">
      <c r="B48" t="s">
        <v>927</v>
      </c>
      <c r="C48" t="s">
        <v>531</v>
      </c>
      <c r="D48" t="s">
        <v>214</v>
      </c>
      <c r="E48" t="s">
        <v>155</v>
      </c>
      <c r="F48" s="79">
        <v>0</v>
      </c>
      <c r="G48" t="s">
        <v>108</v>
      </c>
      <c r="H48" s="79">
        <v>0</v>
      </c>
      <c r="I48" s="79">
        <v>0.47212999999999999</v>
      </c>
      <c r="J48" s="79">
        <v>1.45</v>
      </c>
      <c r="K48" s="79">
        <v>0</v>
      </c>
    </row>
    <row r="49" spans="2:11">
      <c r="B49" t="s">
        <v>928</v>
      </c>
      <c r="C49" t="s">
        <v>643</v>
      </c>
      <c r="D49" t="s">
        <v>214</v>
      </c>
      <c r="E49" t="s">
        <v>155</v>
      </c>
      <c r="F49" s="79">
        <v>0</v>
      </c>
      <c r="G49" t="s">
        <v>108</v>
      </c>
      <c r="H49" s="79">
        <v>0</v>
      </c>
      <c r="I49" s="79">
        <v>2.0629999999999999E-2</v>
      </c>
      <c r="J49" s="79">
        <v>0.06</v>
      </c>
      <c r="K49" s="79">
        <v>0</v>
      </c>
    </row>
    <row r="50" spans="2:11">
      <c r="B50" t="s">
        <v>929</v>
      </c>
      <c r="C50" t="s">
        <v>525</v>
      </c>
      <c r="D50" t="s">
        <v>214</v>
      </c>
      <c r="E50" t="s">
        <v>155</v>
      </c>
      <c r="F50" s="79">
        <v>0</v>
      </c>
      <c r="G50" t="s">
        <v>108</v>
      </c>
      <c r="H50" s="79">
        <v>0</v>
      </c>
      <c r="I50" s="79">
        <v>1.0028699999999999</v>
      </c>
      <c r="J50" s="79">
        <v>3.08</v>
      </c>
      <c r="K50" s="79">
        <v>0</v>
      </c>
    </row>
    <row r="51" spans="2:11">
      <c r="B51" t="s">
        <v>930</v>
      </c>
      <c r="C51" t="s">
        <v>525</v>
      </c>
      <c r="D51" t="s">
        <v>214</v>
      </c>
      <c r="E51" t="s">
        <v>155</v>
      </c>
      <c r="F51" s="79">
        <v>0</v>
      </c>
      <c r="G51" t="s">
        <v>108</v>
      </c>
      <c r="H51" s="79">
        <v>0</v>
      </c>
      <c r="I51" s="79">
        <v>0.23066</v>
      </c>
      <c r="J51" s="79">
        <v>0.71</v>
      </c>
      <c r="K51" s="79">
        <v>0</v>
      </c>
    </row>
    <row r="52" spans="2:11">
      <c r="B52" t="s">
        <v>931</v>
      </c>
      <c r="C52" t="s">
        <v>528</v>
      </c>
      <c r="D52" t="s">
        <v>214</v>
      </c>
      <c r="E52" t="s">
        <v>155</v>
      </c>
      <c r="F52" s="79">
        <v>0</v>
      </c>
      <c r="G52" t="s">
        <v>108</v>
      </c>
      <c r="H52" s="79">
        <v>0</v>
      </c>
      <c r="I52" s="79">
        <v>0.45385999999999999</v>
      </c>
      <c r="J52" s="79">
        <v>1.39</v>
      </c>
      <c r="K52" s="79">
        <v>0</v>
      </c>
    </row>
    <row r="53" spans="2:11">
      <c r="B53" t="s">
        <v>932</v>
      </c>
      <c r="C53" t="s">
        <v>641</v>
      </c>
      <c r="D53" t="s">
        <v>214</v>
      </c>
      <c r="E53" t="s">
        <v>155</v>
      </c>
      <c r="F53" s="79">
        <v>0</v>
      </c>
      <c r="G53" t="s">
        <v>108</v>
      </c>
      <c r="H53" s="79">
        <v>0</v>
      </c>
      <c r="I53" s="79">
        <v>0.24188000000000001</v>
      </c>
      <c r="J53" s="79">
        <v>0.74</v>
      </c>
      <c r="K53" s="79">
        <v>0</v>
      </c>
    </row>
    <row r="54" spans="2:11">
      <c r="B54" s="80" t="s">
        <v>219</v>
      </c>
      <c r="D54" s="19"/>
      <c r="E54" s="19"/>
      <c r="F54" s="19"/>
      <c r="G54" s="19"/>
      <c r="H54" s="81">
        <v>0</v>
      </c>
      <c r="I54" s="81">
        <v>0</v>
      </c>
      <c r="J54" s="81">
        <v>0</v>
      </c>
      <c r="K54" s="81">
        <v>0</v>
      </c>
    </row>
    <row r="55" spans="2:11">
      <c r="B55" t="s">
        <v>214</v>
      </c>
      <c r="C55" t="s">
        <v>214</v>
      </c>
      <c r="D55" t="s">
        <v>214</v>
      </c>
      <c r="E55" s="19"/>
      <c r="F55" s="79">
        <v>0</v>
      </c>
      <c r="G55" t="s">
        <v>214</v>
      </c>
      <c r="H55" s="79">
        <v>0</v>
      </c>
      <c r="I55" s="79">
        <v>0</v>
      </c>
      <c r="J55" s="79">
        <v>0</v>
      </c>
      <c r="K55" s="79">
        <v>0</v>
      </c>
    </row>
    <row r="56" spans="2:11">
      <c r="B56" t="s">
        <v>222</v>
      </c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2" t="s">
        <v>937</v>
      </c>
    </row>
    <row r="3" spans="2:17">
      <c r="B3" s="2" t="s">
        <v>2</v>
      </c>
      <c r="C3" s="82" t="s">
        <v>938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</f>
        <v>51.005500877367439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f>SUM(C13:C14)</f>
        <v>51.005500877367439</v>
      </c>
    </row>
    <row r="13" spans="2:17">
      <c r="B13" t="s">
        <v>936</v>
      </c>
      <c r="C13" s="79">
        <v>51.005500877367439</v>
      </c>
      <c r="D13" s="83">
        <v>42973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937</v>
      </c>
    </row>
    <row r="3" spans="2:18">
      <c r="B3" s="2" t="s">
        <v>2</v>
      </c>
      <c r="C3" s="82" t="s">
        <v>938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9">
        <v>0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9">
        <v>0</v>
      </c>
      <c r="I16" t="s">
        <v>214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9">
        <v>0</v>
      </c>
      <c r="I18" t="s">
        <v>214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690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9">
        <v>0</v>
      </c>
      <c r="I20" t="s">
        <v>214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9">
        <v>0</v>
      </c>
      <c r="I23" t="s">
        <v>214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9">
        <v>0</v>
      </c>
      <c r="I25" t="s">
        <v>214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937</v>
      </c>
    </row>
    <row r="3" spans="2:18">
      <c r="B3" s="2" t="s">
        <v>2</v>
      </c>
      <c r="C3" s="82" t="s">
        <v>938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824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9">
        <v>0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825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9">
        <v>0</v>
      </c>
      <c r="I16" t="s">
        <v>214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9">
        <v>0</v>
      </c>
      <c r="I18" t="s">
        <v>214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690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9">
        <v>0</v>
      </c>
      <c r="I20" t="s">
        <v>214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843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9">
        <v>0</v>
      </c>
      <c r="I23" t="s">
        <v>214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844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9">
        <v>0</v>
      </c>
      <c r="I25" t="s">
        <v>214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937</v>
      </c>
    </row>
    <row r="3" spans="2:52">
      <c r="B3" s="2" t="s">
        <v>2</v>
      </c>
      <c r="C3" s="82" t="s">
        <v>938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5.48</v>
      </c>
      <c r="I11" s="7"/>
      <c r="J11" s="7"/>
      <c r="K11" s="78">
        <v>0.84</v>
      </c>
      <c r="L11" s="78">
        <v>14696832</v>
      </c>
      <c r="M11" s="7"/>
      <c r="N11" s="78">
        <v>18366.149968000002</v>
      </c>
      <c r="O11" s="7"/>
      <c r="P11" s="78">
        <v>100</v>
      </c>
      <c r="Q11" s="78">
        <v>47.15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5.48</v>
      </c>
      <c r="K12" s="81">
        <v>0.84</v>
      </c>
      <c r="L12" s="81">
        <v>14696832</v>
      </c>
      <c r="N12" s="81">
        <v>18366.149968000002</v>
      </c>
      <c r="P12" s="81">
        <v>100</v>
      </c>
      <c r="Q12" s="81">
        <v>47.15</v>
      </c>
    </row>
    <row r="13" spans="2:52">
      <c r="B13" s="80" t="s">
        <v>223</v>
      </c>
      <c r="C13" s="16"/>
      <c r="D13" s="16"/>
      <c r="H13" s="81">
        <v>5.6</v>
      </c>
      <c r="K13" s="81">
        <v>0.37</v>
      </c>
      <c r="L13" s="81">
        <v>6366202</v>
      </c>
      <c r="N13" s="81">
        <v>8910.2678625000008</v>
      </c>
      <c r="P13" s="81">
        <v>48.51</v>
      </c>
      <c r="Q13" s="81">
        <v>22.87</v>
      </c>
    </row>
    <row r="14" spans="2:52">
      <c r="B14" s="80" t="s">
        <v>224</v>
      </c>
      <c r="C14" s="16"/>
      <c r="D14" s="16"/>
      <c r="H14" s="81">
        <v>5.6</v>
      </c>
      <c r="K14" s="81">
        <v>0.37</v>
      </c>
      <c r="L14" s="81">
        <v>6366202</v>
      </c>
      <c r="N14" s="81">
        <v>8910.2678625000008</v>
      </c>
      <c r="P14" s="81">
        <v>48.51</v>
      </c>
      <c r="Q14" s="81">
        <v>22.87</v>
      </c>
    </row>
    <row r="15" spans="2:52">
      <c r="B15" t="s">
        <v>225</v>
      </c>
      <c r="C15" t="s">
        <v>226</v>
      </c>
      <c r="D15" t="s">
        <v>106</v>
      </c>
      <c r="E15" t="s">
        <v>227</v>
      </c>
      <c r="F15" t="s">
        <v>157</v>
      </c>
      <c r="G15" t="s">
        <v>228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1419954</v>
      </c>
      <c r="M15" s="79">
        <v>154.33000000000001</v>
      </c>
      <c r="N15" s="79">
        <v>2191.4150082000001</v>
      </c>
      <c r="O15" s="79">
        <v>9.130000000000001E-3</v>
      </c>
      <c r="P15" s="79">
        <v>11.93</v>
      </c>
      <c r="Q15" s="79">
        <v>5.63</v>
      </c>
    </row>
    <row r="16" spans="2:52">
      <c r="B16" t="s">
        <v>229</v>
      </c>
      <c r="C16" t="s">
        <v>230</v>
      </c>
      <c r="D16" t="s">
        <v>106</v>
      </c>
      <c r="E16" t="s">
        <v>227</v>
      </c>
      <c r="F16" t="s">
        <v>157</v>
      </c>
      <c r="G16" t="s">
        <v>231</v>
      </c>
      <c r="H16" s="79">
        <v>6.71</v>
      </c>
      <c r="I16" t="s">
        <v>108</v>
      </c>
      <c r="J16" s="79">
        <v>4</v>
      </c>
      <c r="K16" s="79">
        <v>0.49</v>
      </c>
      <c r="L16" s="79">
        <v>1343245</v>
      </c>
      <c r="M16" s="79">
        <v>155.97999999999999</v>
      </c>
      <c r="N16" s="79">
        <v>2095.1935509999998</v>
      </c>
      <c r="O16" s="79">
        <v>1.2710000000000001E-2</v>
      </c>
      <c r="P16" s="79">
        <v>11.41</v>
      </c>
      <c r="Q16" s="79">
        <v>5.38</v>
      </c>
    </row>
    <row r="17" spans="2:17">
      <c r="B17" t="s">
        <v>232</v>
      </c>
      <c r="C17" t="s">
        <v>233</v>
      </c>
      <c r="D17" t="s">
        <v>106</v>
      </c>
      <c r="E17" t="s">
        <v>227</v>
      </c>
      <c r="F17" t="s">
        <v>157</v>
      </c>
      <c r="G17" t="s">
        <v>234</v>
      </c>
      <c r="H17" s="79">
        <v>1.29</v>
      </c>
      <c r="I17" t="s">
        <v>108</v>
      </c>
      <c r="J17" s="79">
        <v>3.5</v>
      </c>
      <c r="K17" s="79">
        <v>0.3</v>
      </c>
      <c r="L17" s="79">
        <v>1235587</v>
      </c>
      <c r="M17" s="79">
        <v>123.8</v>
      </c>
      <c r="N17" s="79">
        <v>1529.656706</v>
      </c>
      <c r="O17" s="79">
        <v>6.28E-3</v>
      </c>
      <c r="P17" s="79">
        <v>8.33</v>
      </c>
      <c r="Q17" s="79">
        <v>3.93</v>
      </c>
    </row>
    <row r="18" spans="2:17">
      <c r="B18" t="s">
        <v>235</v>
      </c>
      <c r="C18" t="s">
        <v>236</v>
      </c>
      <c r="D18" t="s">
        <v>106</v>
      </c>
      <c r="E18" t="s">
        <v>227</v>
      </c>
      <c r="F18" t="s">
        <v>157</v>
      </c>
      <c r="G18" t="s">
        <v>237</v>
      </c>
      <c r="H18" s="79">
        <v>6.41</v>
      </c>
      <c r="I18" t="s">
        <v>108</v>
      </c>
      <c r="J18" s="79">
        <v>1.75</v>
      </c>
      <c r="K18" s="79">
        <v>0.4</v>
      </c>
      <c r="L18" s="79">
        <v>6493</v>
      </c>
      <c r="M18" s="79">
        <v>110.03</v>
      </c>
      <c r="N18" s="79">
        <v>7.1442478999999999</v>
      </c>
      <c r="O18" s="79">
        <v>5.0000000000000002E-5</v>
      </c>
      <c r="P18" s="79">
        <v>0.04</v>
      </c>
      <c r="Q18" s="79">
        <v>0.02</v>
      </c>
    </row>
    <row r="19" spans="2:17">
      <c r="B19" t="s">
        <v>238</v>
      </c>
      <c r="C19" t="s">
        <v>239</v>
      </c>
      <c r="D19" t="s">
        <v>106</v>
      </c>
      <c r="E19" t="s">
        <v>227</v>
      </c>
      <c r="F19" t="s">
        <v>157</v>
      </c>
      <c r="G19" t="s">
        <v>240</v>
      </c>
      <c r="H19" s="79">
        <v>2.74</v>
      </c>
      <c r="I19" t="s">
        <v>108</v>
      </c>
      <c r="J19" s="79">
        <v>3</v>
      </c>
      <c r="K19" s="79">
        <v>-7.0000000000000007E-2</v>
      </c>
      <c r="L19" s="79">
        <v>376255</v>
      </c>
      <c r="M19" s="79">
        <v>118.92</v>
      </c>
      <c r="N19" s="79">
        <v>447.44244600000002</v>
      </c>
      <c r="O19" s="79">
        <v>2.4500000000000004E-3</v>
      </c>
      <c r="P19" s="79">
        <v>2.44</v>
      </c>
      <c r="Q19" s="79">
        <v>1.1499999999999999</v>
      </c>
    </row>
    <row r="20" spans="2:17">
      <c r="B20" t="s">
        <v>241</v>
      </c>
      <c r="C20" t="s">
        <v>242</v>
      </c>
      <c r="D20" t="s">
        <v>106</v>
      </c>
      <c r="E20" t="s">
        <v>227</v>
      </c>
      <c r="F20" t="s">
        <v>157</v>
      </c>
      <c r="G20" t="s">
        <v>243</v>
      </c>
      <c r="H20" s="79">
        <v>8.57</v>
      </c>
      <c r="I20" t="s">
        <v>108</v>
      </c>
      <c r="J20" s="79">
        <v>0.75</v>
      </c>
      <c r="K20" s="79">
        <v>0.56999999999999995</v>
      </c>
      <c r="L20" s="79">
        <v>270</v>
      </c>
      <c r="M20" s="79">
        <v>100.95</v>
      </c>
      <c r="N20" s="79">
        <v>0.272565</v>
      </c>
      <c r="O20" s="79">
        <v>0</v>
      </c>
      <c r="P20" s="79">
        <v>0</v>
      </c>
      <c r="Q20" s="79">
        <v>0</v>
      </c>
    </row>
    <row r="21" spans="2:17">
      <c r="B21" t="s">
        <v>244</v>
      </c>
      <c r="C21" t="s">
        <v>245</v>
      </c>
      <c r="D21" t="s">
        <v>106</v>
      </c>
      <c r="E21" t="s">
        <v>227</v>
      </c>
      <c r="F21" t="s">
        <v>157</v>
      </c>
      <c r="G21" t="s">
        <v>246</v>
      </c>
      <c r="H21" s="79">
        <v>3.82</v>
      </c>
      <c r="I21" t="s">
        <v>108</v>
      </c>
      <c r="J21" s="79">
        <v>0.1</v>
      </c>
      <c r="K21" s="79">
        <v>0.01</v>
      </c>
      <c r="L21" s="79">
        <v>100000</v>
      </c>
      <c r="M21" s="79">
        <v>100.08</v>
      </c>
      <c r="N21" s="79">
        <v>100.08</v>
      </c>
      <c r="O21" s="79">
        <v>1.25E-3</v>
      </c>
      <c r="P21" s="79">
        <v>0.54</v>
      </c>
      <c r="Q21" s="79">
        <v>0.26</v>
      </c>
    </row>
    <row r="22" spans="2:17">
      <c r="B22" t="s">
        <v>247</v>
      </c>
      <c r="C22" t="s">
        <v>248</v>
      </c>
      <c r="D22" t="s">
        <v>106</v>
      </c>
      <c r="E22" t="s">
        <v>227</v>
      </c>
      <c r="F22" t="s">
        <v>157</v>
      </c>
      <c r="G22" t="s">
        <v>249</v>
      </c>
      <c r="H22" s="79">
        <v>18.98</v>
      </c>
      <c r="I22" t="s">
        <v>108</v>
      </c>
      <c r="J22" s="79">
        <v>2.75</v>
      </c>
      <c r="K22" s="79">
        <v>1.35</v>
      </c>
      <c r="L22" s="79">
        <v>54749</v>
      </c>
      <c r="M22" s="79">
        <v>137.66999999999999</v>
      </c>
      <c r="N22" s="79">
        <v>75.372948300000004</v>
      </c>
      <c r="O22" s="79">
        <v>3.1E-4</v>
      </c>
      <c r="P22" s="79">
        <v>0.41</v>
      </c>
      <c r="Q22" s="79">
        <v>0.19</v>
      </c>
    </row>
    <row r="23" spans="2:17">
      <c r="B23" t="s">
        <v>250</v>
      </c>
      <c r="C23" t="s">
        <v>251</v>
      </c>
      <c r="D23" t="s">
        <v>106</v>
      </c>
      <c r="E23" t="s">
        <v>227</v>
      </c>
      <c r="F23" t="s">
        <v>157</v>
      </c>
      <c r="G23" t="s">
        <v>252</v>
      </c>
      <c r="H23" s="79">
        <v>14.76</v>
      </c>
      <c r="I23" t="s">
        <v>108</v>
      </c>
      <c r="J23" s="79">
        <v>4</v>
      </c>
      <c r="K23" s="79">
        <v>1.1399999999999999</v>
      </c>
      <c r="L23" s="79">
        <v>565652</v>
      </c>
      <c r="M23" s="79">
        <v>178.62</v>
      </c>
      <c r="N23" s="79">
        <v>1010.3676024</v>
      </c>
      <c r="O23" s="79">
        <v>3.49E-3</v>
      </c>
      <c r="P23" s="79">
        <v>5.5</v>
      </c>
      <c r="Q23" s="79">
        <v>2.59</v>
      </c>
    </row>
    <row r="24" spans="2:17">
      <c r="B24" t="s">
        <v>253</v>
      </c>
      <c r="C24" t="s">
        <v>254</v>
      </c>
      <c r="D24" t="s">
        <v>106</v>
      </c>
      <c r="E24" t="s">
        <v>227</v>
      </c>
      <c r="F24" t="s">
        <v>157</v>
      </c>
      <c r="G24" t="s">
        <v>255</v>
      </c>
      <c r="H24" s="79">
        <v>5.39</v>
      </c>
      <c r="I24" t="s">
        <v>108</v>
      </c>
      <c r="J24" s="79">
        <v>2.75</v>
      </c>
      <c r="K24" s="79">
        <v>0.23</v>
      </c>
      <c r="L24" s="79">
        <v>1023933</v>
      </c>
      <c r="M24" s="79">
        <v>117.85</v>
      </c>
      <c r="N24" s="79">
        <v>1206.7050405</v>
      </c>
      <c r="O24" s="79">
        <v>6.3099999999999996E-3</v>
      </c>
      <c r="P24" s="79">
        <v>6.57</v>
      </c>
      <c r="Q24" s="79">
        <v>3.1</v>
      </c>
    </row>
    <row r="25" spans="2:17">
      <c r="B25" t="s">
        <v>256</v>
      </c>
      <c r="C25" t="s">
        <v>257</v>
      </c>
      <c r="D25" t="s">
        <v>106</v>
      </c>
      <c r="E25" t="s">
        <v>227</v>
      </c>
      <c r="F25" t="s">
        <v>157</v>
      </c>
      <c r="G25" t="s">
        <v>258</v>
      </c>
      <c r="H25" s="79">
        <v>0.41</v>
      </c>
      <c r="I25" t="s">
        <v>108</v>
      </c>
      <c r="J25" s="79">
        <v>1</v>
      </c>
      <c r="K25" s="79">
        <v>0.79</v>
      </c>
      <c r="L25" s="79">
        <v>240064</v>
      </c>
      <c r="M25" s="79">
        <v>102.73</v>
      </c>
      <c r="N25" s="79">
        <v>246.6177472</v>
      </c>
      <c r="O25" s="79">
        <v>1.82E-3</v>
      </c>
      <c r="P25" s="79">
        <v>1.34</v>
      </c>
      <c r="Q25" s="79">
        <v>0.63</v>
      </c>
    </row>
    <row r="26" spans="2:17">
      <c r="B26" s="80" t="s">
        <v>259</v>
      </c>
      <c r="C26" s="16"/>
      <c r="D26" s="16"/>
      <c r="H26" s="81">
        <v>5.36</v>
      </c>
      <c r="K26" s="81">
        <v>1.28</v>
      </c>
      <c r="L26" s="81">
        <v>8330630</v>
      </c>
      <c r="N26" s="81">
        <v>9455.8821055000008</v>
      </c>
      <c r="P26" s="81">
        <v>51.49</v>
      </c>
      <c r="Q26" s="81">
        <v>24.27</v>
      </c>
    </row>
    <row r="27" spans="2:17">
      <c r="B27" s="80" t="s">
        <v>260</v>
      </c>
      <c r="C27" s="16"/>
      <c r="D27" s="16"/>
      <c r="H27" s="81">
        <v>0.75</v>
      </c>
      <c r="K27" s="81">
        <v>0.15</v>
      </c>
      <c r="L27" s="81">
        <v>440000</v>
      </c>
      <c r="N27" s="81">
        <v>439.51600000000002</v>
      </c>
      <c r="P27" s="81">
        <v>2.39</v>
      </c>
      <c r="Q27" s="81">
        <v>1.1299999999999999</v>
      </c>
    </row>
    <row r="28" spans="2:17">
      <c r="B28" t="s">
        <v>261</v>
      </c>
      <c r="C28" t="s">
        <v>262</v>
      </c>
      <c r="D28" t="s">
        <v>106</v>
      </c>
      <c r="E28" t="s">
        <v>227</v>
      </c>
      <c r="F28" t="s">
        <v>157</v>
      </c>
      <c r="G28" t="s">
        <v>263</v>
      </c>
      <c r="H28" s="79">
        <v>0.75</v>
      </c>
      <c r="I28" t="s">
        <v>108</v>
      </c>
      <c r="J28" s="79">
        <v>0</v>
      </c>
      <c r="K28" s="79">
        <v>0.15</v>
      </c>
      <c r="L28" s="79">
        <v>440000</v>
      </c>
      <c r="M28" s="79">
        <v>99.89</v>
      </c>
      <c r="N28" s="79">
        <v>439.51600000000002</v>
      </c>
      <c r="O28" s="79">
        <v>4.8899999999999994E-3</v>
      </c>
      <c r="P28" s="79">
        <v>2.39</v>
      </c>
      <c r="Q28" s="79">
        <v>1.1299999999999999</v>
      </c>
    </row>
    <row r="29" spans="2:17">
      <c r="B29" s="80" t="s">
        <v>264</v>
      </c>
      <c r="C29" s="16"/>
      <c r="D29" s="16"/>
      <c r="H29" s="81">
        <v>5.62</v>
      </c>
      <c r="K29" s="81">
        <v>1.35</v>
      </c>
      <c r="L29" s="81">
        <v>7815452</v>
      </c>
      <c r="N29" s="81">
        <v>8941.2031411000007</v>
      </c>
      <c r="P29" s="81">
        <v>48.68</v>
      </c>
      <c r="Q29" s="81">
        <v>22.95</v>
      </c>
    </row>
    <row r="30" spans="2:17">
      <c r="B30" t="s">
        <v>265</v>
      </c>
      <c r="C30" t="s">
        <v>266</v>
      </c>
      <c r="D30" t="s">
        <v>106</v>
      </c>
      <c r="E30" t="s">
        <v>227</v>
      </c>
      <c r="F30" t="s">
        <v>157</v>
      </c>
      <c r="G30" t="s">
        <v>267</v>
      </c>
      <c r="H30" s="79">
        <v>1.04</v>
      </c>
      <c r="I30" t="s">
        <v>108</v>
      </c>
      <c r="J30" s="79">
        <v>4</v>
      </c>
      <c r="K30" s="79">
        <v>0.21</v>
      </c>
      <c r="L30" s="79">
        <v>1758254</v>
      </c>
      <c r="M30" s="79">
        <v>107.78</v>
      </c>
      <c r="N30" s="79">
        <v>1895.0461611999999</v>
      </c>
      <c r="O30" s="79">
        <v>1.048E-2</v>
      </c>
      <c r="P30" s="79">
        <v>10.32</v>
      </c>
      <c r="Q30" s="79">
        <v>4.8600000000000003</v>
      </c>
    </row>
    <row r="31" spans="2:17">
      <c r="B31" t="s">
        <v>268</v>
      </c>
      <c r="C31" t="s">
        <v>269</v>
      </c>
      <c r="D31" t="s">
        <v>106</v>
      </c>
      <c r="E31" t="s">
        <v>227</v>
      </c>
      <c r="F31" t="s">
        <v>157</v>
      </c>
      <c r="G31" t="s">
        <v>270</v>
      </c>
      <c r="H31" s="79">
        <v>0.16</v>
      </c>
      <c r="I31" t="s">
        <v>108</v>
      </c>
      <c r="J31" s="79">
        <v>5.5</v>
      </c>
      <c r="K31" s="79">
        <v>0.18</v>
      </c>
      <c r="L31" s="79">
        <v>1441</v>
      </c>
      <c r="M31" s="79">
        <v>105.47</v>
      </c>
      <c r="N31" s="79">
        <v>1.5198227</v>
      </c>
      <c r="O31" s="79">
        <v>1.0000000000000001E-5</v>
      </c>
      <c r="P31" s="79">
        <v>0.01</v>
      </c>
      <c r="Q31" s="79">
        <v>0</v>
      </c>
    </row>
    <row r="32" spans="2:17">
      <c r="B32" t="s">
        <v>271</v>
      </c>
      <c r="C32" t="s">
        <v>272</v>
      </c>
      <c r="D32" t="s">
        <v>106</v>
      </c>
      <c r="E32" t="s">
        <v>227</v>
      </c>
      <c r="F32" t="s">
        <v>157</v>
      </c>
      <c r="G32" t="s">
        <v>273</v>
      </c>
      <c r="H32" s="79">
        <v>2</v>
      </c>
      <c r="I32" t="s">
        <v>108</v>
      </c>
      <c r="J32" s="79">
        <v>6</v>
      </c>
      <c r="K32" s="79">
        <v>0.38</v>
      </c>
      <c r="L32" s="79">
        <v>7311</v>
      </c>
      <c r="M32" s="79">
        <v>117.11</v>
      </c>
      <c r="N32" s="79">
        <v>8.5619121000000007</v>
      </c>
      <c r="O32" s="79">
        <v>4.0000000000000003E-5</v>
      </c>
      <c r="P32" s="79">
        <v>0.05</v>
      </c>
      <c r="Q32" s="79">
        <v>0.02</v>
      </c>
    </row>
    <row r="33" spans="2:17">
      <c r="B33" t="s">
        <v>274</v>
      </c>
      <c r="C33" t="s">
        <v>275</v>
      </c>
      <c r="D33" t="s">
        <v>106</v>
      </c>
      <c r="E33" t="s">
        <v>227</v>
      </c>
      <c r="F33" t="s">
        <v>157</v>
      </c>
      <c r="G33" t="s">
        <v>276</v>
      </c>
      <c r="H33" s="79">
        <v>9.32</v>
      </c>
      <c r="I33" t="s">
        <v>108</v>
      </c>
      <c r="J33" s="79">
        <v>0</v>
      </c>
      <c r="K33" s="79">
        <v>2.25</v>
      </c>
      <c r="L33" s="79">
        <v>396780</v>
      </c>
      <c r="M33" s="79">
        <v>98.08</v>
      </c>
      <c r="N33" s="79">
        <v>389.16182400000002</v>
      </c>
      <c r="O33" s="79">
        <v>2.0730000000000002E-2</v>
      </c>
      <c r="P33" s="79">
        <v>2.12</v>
      </c>
      <c r="Q33" s="79">
        <v>1</v>
      </c>
    </row>
    <row r="34" spans="2:17">
      <c r="B34" t="s">
        <v>277</v>
      </c>
      <c r="C34" t="s">
        <v>278</v>
      </c>
      <c r="D34" t="s">
        <v>106</v>
      </c>
      <c r="E34" t="s">
        <v>227</v>
      </c>
      <c r="F34" t="s">
        <v>157</v>
      </c>
      <c r="G34" t="s">
        <v>279</v>
      </c>
      <c r="H34" s="79">
        <v>8.06</v>
      </c>
      <c r="I34" t="s">
        <v>108</v>
      </c>
      <c r="J34" s="79">
        <v>1.75</v>
      </c>
      <c r="K34" s="79">
        <v>2.06</v>
      </c>
      <c r="L34" s="79">
        <v>19423</v>
      </c>
      <c r="M34" s="79">
        <v>98.14</v>
      </c>
      <c r="N34" s="79">
        <v>19.061732200000002</v>
      </c>
      <c r="O34" s="79">
        <v>1.3000000000000002E-4</v>
      </c>
      <c r="P34" s="79">
        <v>0.1</v>
      </c>
      <c r="Q34" s="79">
        <v>0.05</v>
      </c>
    </row>
    <row r="35" spans="2:17">
      <c r="B35" t="s">
        <v>280</v>
      </c>
      <c r="C35" t="s">
        <v>281</v>
      </c>
      <c r="D35" t="s">
        <v>106</v>
      </c>
      <c r="E35" t="s">
        <v>227</v>
      </c>
      <c r="F35" t="s">
        <v>157</v>
      </c>
      <c r="G35" t="s">
        <v>282</v>
      </c>
      <c r="H35" s="79">
        <v>1.82</v>
      </c>
      <c r="I35" t="s">
        <v>108</v>
      </c>
      <c r="J35" s="79">
        <v>0.5</v>
      </c>
      <c r="K35" s="79">
        <v>0.32</v>
      </c>
      <c r="L35" s="79">
        <v>25428</v>
      </c>
      <c r="M35" s="79">
        <v>100.42</v>
      </c>
      <c r="N35" s="79">
        <v>25.534797600000001</v>
      </c>
      <c r="O35" s="79">
        <v>1.9000000000000001E-4</v>
      </c>
      <c r="P35" s="79">
        <v>0.14000000000000001</v>
      </c>
      <c r="Q35" s="79">
        <v>7.0000000000000007E-2</v>
      </c>
    </row>
    <row r="36" spans="2:17">
      <c r="B36" t="s">
        <v>283</v>
      </c>
      <c r="C36" t="s">
        <v>284</v>
      </c>
      <c r="D36" t="s">
        <v>106</v>
      </c>
      <c r="E36" t="s">
        <v>227</v>
      </c>
      <c r="F36" t="s">
        <v>157</v>
      </c>
      <c r="G36" t="s">
        <v>285</v>
      </c>
      <c r="H36" s="79">
        <v>2.83</v>
      </c>
      <c r="I36" t="s">
        <v>108</v>
      </c>
      <c r="J36" s="79">
        <v>5</v>
      </c>
      <c r="K36" s="79">
        <v>0.63</v>
      </c>
      <c r="L36" s="79">
        <v>137692</v>
      </c>
      <c r="M36" s="79">
        <v>117.91</v>
      </c>
      <c r="N36" s="79">
        <v>162.3526372</v>
      </c>
      <c r="O36" s="79">
        <v>7.3999999999999999E-4</v>
      </c>
      <c r="P36" s="79">
        <v>0.88</v>
      </c>
      <c r="Q36" s="79">
        <v>0.42</v>
      </c>
    </row>
    <row r="37" spans="2:17">
      <c r="B37" t="s">
        <v>286</v>
      </c>
      <c r="C37" t="s">
        <v>287</v>
      </c>
      <c r="D37" t="s">
        <v>106</v>
      </c>
      <c r="E37" t="s">
        <v>227</v>
      </c>
      <c r="F37" t="s">
        <v>157</v>
      </c>
      <c r="G37" t="s">
        <v>288</v>
      </c>
      <c r="H37" s="79">
        <v>5.52</v>
      </c>
      <c r="I37" t="s">
        <v>108</v>
      </c>
      <c r="J37" s="79">
        <v>4.25</v>
      </c>
      <c r="K37" s="79">
        <v>1.46</v>
      </c>
      <c r="L37" s="79">
        <v>1675609</v>
      </c>
      <c r="M37" s="79">
        <v>119.77</v>
      </c>
      <c r="N37" s="79">
        <v>2006.8768993000001</v>
      </c>
      <c r="O37" s="79">
        <v>9.4900000000000002E-3</v>
      </c>
      <c r="P37" s="79">
        <v>10.93</v>
      </c>
      <c r="Q37" s="79">
        <v>5.15</v>
      </c>
    </row>
    <row r="38" spans="2:17">
      <c r="B38" t="s">
        <v>289</v>
      </c>
      <c r="C38" t="s">
        <v>290</v>
      </c>
      <c r="D38" t="s">
        <v>106</v>
      </c>
      <c r="E38" t="s">
        <v>227</v>
      </c>
      <c r="F38" t="s">
        <v>157</v>
      </c>
      <c r="G38" t="s">
        <v>291</v>
      </c>
      <c r="H38" s="79">
        <v>4.2300000000000004</v>
      </c>
      <c r="I38" t="s">
        <v>108</v>
      </c>
      <c r="J38" s="79">
        <v>1</v>
      </c>
      <c r="K38" s="79">
        <v>0.99</v>
      </c>
      <c r="L38" s="79">
        <v>611800</v>
      </c>
      <c r="M38" s="79">
        <v>100.71</v>
      </c>
      <c r="N38" s="79">
        <v>616.14377999999999</v>
      </c>
      <c r="O38" s="79">
        <v>7.92E-3</v>
      </c>
      <c r="P38" s="79">
        <v>3.35</v>
      </c>
      <c r="Q38" s="79">
        <v>1.58</v>
      </c>
    </row>
    <row r="39" spans="2:17">
      <c r="B39" t="s">
        <v>292</v>
      </c>
      <c r="C39" t="s">
        <v>293</v>
      </c>
      <c r="D39" t="s">
        <v>106</v>
      </c>
      <c r="E39" t="s">
        <v>227</v>
      </c>
      <c r="F39" t="s">
        <v>157</v>
      </c>
      <c r="G39" t="s">
        <v>294</v>
      </c>
      <c r="H39" s="79">
        <v>2.34</v>
      </c>
      <c r="I39" t="s">
        <v>108</v>
      </c>
      <c r="J39" s="79">
        <v>2.25</v>
      </c>
      <c r="K39" s="79">
        <v>0.46</v>
      </c>
      <c r="L39" s="79">
        <v>548740</v>
      </c>
      <c r="M39" s="79">
        <v>105.61</v>
      </c>
      <c r="N39" s="79">
        <v>579.524314</v>
      </c>
      <c r="O39" s="79">
        <v>3.5800000000000003E-3</v>
      </c>
      <c r="P39" s="79">
        <v>3.16</v>
      </c>
      <c r="Q39" s="79">
        <v>1.49</v>
      </c>
    </row>
    <row r="40" spans="2:17">
      <c r="B40" t="s">
        <v>295</v>
      </c>
      <c r="C40" t="s">
        <v>296</v>
      </c>
      <c r="D40" t="s">
        <v>106</v>
      </c>
      <c r="E40" t="s">
        <v>227</v>
      </c>
      <c r="F40" t="s">
        <v>157</v>
      </c>
      <c r="G40" t="s">
        <v>297</v>
      </c>
      <c r="H40" s="79">
        <v>7.93</v>
      </c>
      <c r="I40" t="s">
        <v>108</v>
      </c>
      <c r="J40" s="79">
        <v>6.25</v>
      </c>
      <c r="K40" s="79">
        <v>2.09</v>
      </c>
      <c r="L40" s="79">
        <v>1744</v>
      </c>
      <c r="M40" s="79">
        <v>137.69999999999999</v>
      </c>
      <c r="N40" s="79">
        <v>2.4014880000000001</v>
      </c>
      <c r="O40" s="79">
        <v>1.0000000000000001E-5</v>
      </c>
      <c r="P40" s="79">
        <v>0.01</v>
      </c>
      <c r="Q40" s="79">
        <v>0.01</v>
      </c>
    </row>
    <row r="41" spans="2:17">
      <c r="B41" t="s">
        <v>298</v>
      </c>
      <c r="C41" t="s">
        <v>299</v>
      </c>
      <c r="D41" t="s">
        <v>106</v>
      </c>
      <c r="E41" t="s">
        <v>227</v>
      </c>
      <c r="F41" t="s">
        <v>157</v>
      </c>
      <c r="G41" t="s">
        <v>300</v>
      </c>
      <c r="H41" s="79">
        <v>6.38</v>
      </c>
      <c r="I41" t="s">
        <v>108</v>
      </c>
      <c r="J41" s="79">
        <v>3.75</v>
      </c>
      <c r="K41" s="79">
        <v>1.71</v>
      </c>
      <c r="L41" s="79">
        <v>1621582</v>
      </c>
      <c r="M41" s="79">
        <v>116.64</v>
      </c>
      <c r="N41" s="79">
        <v>1891.4132448</v>
      </c>
      <c r="O41" s="79">
        <v>1.091E-2</v>
      </c>
      <c r="P41" s="79">
        <v>10.3</v>
      </c>
      <c r="Q41" s="79">
        <v>4.8600000000000003</v>
      </c>
    </row>
    <row r="42" spans="2:17">
      <c r="B42" t="s">
        <v>301</v>
      </c>
      <c r="C42" t="s">
        <v>302</v>
      </c>
      <c r="D42" t="s">
        <v>106</v>
      </c>
      <c r="E42" t="s">
        <v>227</v>
      </c>
      <c r="F42" t="s">
        <v>157</v>
      </c>
      <c r="G42" t="s">
        <v>294</v>
      </c>
      <c r="H42" s="79">
        <v>15.29</v>
      </c>
      <c r="I42" t="s">
        <v>108</v>
      </c>
      <c r="J42" s="79">
        <v>5.5</v>
      </c>
      <c r="K42" s="79">
        <v>3.23</v>
      </c>
      <c r="L42" s="79">
        <v>759648</v>
      </c>
      <c r="M42" s="79">
        <v>143.6</v>
      </c>
      <c r="N42" s="79">
        <v>1090.8545280000001</v>
      </c>
      <c r="O42" s="79">
        <v>4.4900000000000001E-3</v>
      </c>
      <c r="P42" s="79">
        <v>5.94</v>
      </c>
      <c r="Q42" s="79">
        <v>2.8</v>
      </c>
    </row>
    <row r="43" spans="2:17">
      <c r="B43" t="s">
        <v>303</v>
      </c>
      <c r="C43" t="s">
        <v>304</v>
      </c>
      <c r="D43" t="s">
        <v>106</v>
      </c>
      <c r="E43" t="s">
        <v>227</v>
      </c>
      <c r="F43" t="s">
        <v>157</v>
      </c>
      <c r="G43" t="s">
        <v>305</v>
      </c>
      <c r="H43" s="79">
        <v>0.83</v>
      </c>
      <c r="I43" t="s">
        <v>108</v>
      </c>
      <c r="J43" s="79">
        <v>1.25</v>
      </c>
      <c r="K43" s="79">
        <v>0.18</v>
      </c>
      <c r="L43" s="79">
        <v>250000</v>
      </c>
      <c r="M43" s="79">
        <v>101.1</v>
      </c>
      <c r="N43" s="79">
        <v>252.75</v>
      </c>
      <c r="O43" s="79">
        <v>2.5200000000000001E-3</v>
      </c>
      <c r="P43" s="79">
        <v>1.38</v>
      </c>
      <c r="Q43" s="79">
        <v>0.65</v>
      </c>
    </row>
    <row r="44" spans="2:17">
      <c r="B44" s="80" t="s">
        <v>306</v>
      </c>
      <c r="C44" s="16"/>
      <c r="D44" s="16"/>
      <c r="H44" s="81">
        <v>0.66</v>
      </c>
      <c r="K44" s="81">
        <v>0.2</v>
      </c>
      <c r="L44" s="81">
        <v>75178</v>
      </c>
      <c r="N44" s="81">
        <v>75.162964400000007</v>
      </c>
      <c r="P44" s="81">
        <v>0.41</v>
      </c>
      <c r="Q44" s="81">
        <v>0.19</v>
      </c>
    </row>
    <row r="45" spans="2:17">
      <c r="B45" t="s">
        <v>307</v>
      </c>
      <c r="C45" t="s">
        <v>308</v>
      </c>
      <c r="D45" t="s">
        <v>106</v>
      </c>
      <c r="E45" t="s">
        <v>227</v>
      </c>
      <c r="F45" t="s">
        <v>157</v>
      </c>
      <c r="G45" t="s">
        <v>309</v>
      </c>
      <c r="H45" s="79">
        <v>0.66</v>
      </c>
      <c r="I45" t="s">
        <v>108</v>
      </c>
      <c r="J45" s="79">
        <v>7.0000000000000007E-2</v>
      </c>
      <c r="K45" s="79">
        <v>0.2</v>
      </c>
      <c r="L45" s="79">
        <v>75178</v>
      </c>
      <c r="M45" s="79">
        <v>99.98</v>
      </c>
      <c r="N45" s="79">
        <v>75.162964400000007</v>
      </c>
      <c r="O45" s="79">
        <v>4.8999999999999998E-4</v>
      </c>
      <c r="P45" s="79">
        <v>0.41</v>
      </c>
      <c r="Q45" s="79">
        <v>0.19</v>
      </c>
    </row>
    <row r="46" spans="2:17">
      <c r="B46" s="80" t="s">
        <v>310</v>
      </c>
      <c r="C46" s="16"/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t="s">
        <v>214</v>
      </c>
      <c r="C47" t="s">
        <v>214</v>
      </c>
      <c r="D47" s="16"/>
      <c r="E47" t="s">
        <v>214</v>
      </c>
      <c r="H47" s="79">
        <v>0</v>
      </c>
      <c r="I47" t="s">
        <v>214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7">
      <c r="B48" s="80" t="s">
        <v>219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s="80" t="s">
        <v>311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214</v>
      </c>
      <c r="C50" t="s">
        <v>214</v>
      </c>
      <c r="D50" s="16"/>
      <c r="E50" t="s">
        <v>214</v>
      </c>
      <c r="H50" s="79">
        <v>0</v>
      </c>
      <c r="I50" t="s">
        <v>214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312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214</v>
      </c>
      <c r="C52" t="s">
        <v>214</v>
      </c>
      <c r="D52" s="16"/>
      <c r="E52" t="s">
        <v>214</v>
      </c>
      <c r="H52" s="79">
        <v>0</v>
      </c>
      <c r="I52" t="s">
        <v>214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2" t="s">
        <v>937</v>
      </c>
    </row>
    <row r="3" spans="2:23">
      <c r="B3" s="2" t="s">
        <v>2</v>
      </c>
      <c r="C3" s="82" t="s">
        <v>938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824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9">
        <v>0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825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9">
        <v>0</v>
      </c>
      <c r="I16" t="s">
        <v>214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9">
        <v>0</v>
      </c>
      <c r="I18" t="s">
        <v>214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690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9">
        <v>0</v>
      </c>
      <c r="I20" t="s">
        <v>214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" t="s">
        <v>937</v>
      </c>
    </row>
    <row r="3" spans="2:67">
      <c r="B3" s="2" t="s">
        <v>2</v>
      </c>
      <c r="C3" s="82" t="s">
        <v>938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9">
        <v>0</v>
      </c>
      <c r="L14" t="s">
        <v>214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9">
        <v>0</v>
      </c>
      <c r="L16" t="s">
        <v>214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9">
        <v>0</v>
      </c>
      <c r="L18" t="s">
        <v>214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9">
        <v>0</v>
      </c>
      <c r="L21" t="s">
        <v>214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9">
        <v>0</v>
      </c>
      <c r="L23" t="s">
        <v>214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8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937</v>
      </c>
    </row>
    <row r="3" spans="2:65">
      <c r="B3" s="2" t="s">
        <v>2</v>
      </c>
      <c r="C3" s="82" t="s">
        <v>938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4.29</v>
      </c>
      <c r="L11" s="7"/>
      <c r="M11" s="7"/>
      <c r="N11" s="78">
        <v>1.6</v>
      </c>
      <c r="O11" s="78">
        <f>O12+O134</f>
        <v>7985238.5</v>
      </c>
      <c r="P11" s="33"/>
      <c r="Q11" s="78">
        <f>Q12+Q134</f>
        <v>8747.8103615299988</v>
      </c>
      <c r="R11" s="7"/>
      <c r="S11" s="78">
        <f>Q11/$Q$11*100</f>
        <v>100</v>
      </c>
      <c r="T11" s="78">
        <f>Q11/'סכום נכסי הקרן'!$C$42*100</f>
        <v>22.455479449067266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4.29</v>
      </c>
      <c r="N12" s="81">
        <v>1.6</v>
      </c>
      <c r="O12" s="81">
        <f>O13+O91+O130+O132</f>
        <v>7985238.5</v>
      </c>
      <c r="Q12" s="81">
        <f>Q13+Q91+Q130+Q132</f>
        <v>8747.8103615299988</v>
      </c>
      <c r="S12" s="81">
        <f t="shared" ref="S12:S75" si="0">Q12/$Q$11*100</f>
        <v>100</v>
      </c>
      <c r="T12" s="81">
        <f>Q12/'סכום נכסי הקרן'!$C$42*100</f>
        <v>22.455479449067266</v>
      </c>
    </row>
    <row r="13" spans="2:65">
      <c r="B13" s="80" t="s">
        <v>313</v>
      </c>
      <c r="C13" s="16"/>
      <c r="D13" s="16"/>
      <c r="E13" s="16"/>
      <c r="F13" s="16"/>
      <c r="K13" s="81">
        <v>4.21</v>
      </c>
      <c r="N13" s="81">
        <v>1.22</v>
      </c>
      <c r="O13" s="81">
        <v>6238535.0300000003</v>
      </c>
      <c r="Q13" s="81">
        <v>6945.9982669849996</v>
      </c>
      <c r="S13" s="81">
        <f t="shared" si="0"/>
        <v>79.402707419575776</v>
      </c>
      <c r="T13" s="81">
        <f>Q13/'סכום נכסי הקרן'!$C$42*100</f>
        <v>17.830258646605849</v>
      </c>
    </row>
    <row r="14" spans="2:65">
      <c r="B14" t="s">
        <v>317</v>
      </c>
      <c r="C14" t="s">
        <v>318</v>
      </c>
      <c r="D14" t="s">
        <v>106</v>
      </c>
      <c r="E14" t="s">
        <v>129</v>
      </c>
      <c r="F14" t="s">
        <v>319</v>
      </c>
      <c r="G14" t="s">
        <v>320</v>
      </c>
      <c r="H14" t="s">
        <v>199</v>
      </c>
      <c r="I14" t="s">
        <v>155</v>
      </c>
      <c r="J14" t="s">
        <v>321</v>
      </c>
      <c r="K14" s="79">
        <v>3.46</v>
      </c>
      <c r="L14" t="s">
        <v>108</v>
      </c>
      <c r="M14" s="79">
        <v>0.59</v>
      </c>
      <c r="N14" s="79">
        <v>0.61</v>
      </c>
      <c r="O14" s="79">
        <v>411098</v>
      </c>
      <c r="P14" s="79">
        <v>98.95</v>
      </c>
      <c r="Q14" s="79">
        <v>406.78147100000001</v>
      </c>
      <c r="R14" s="79">
        <v>0.01</v>
      </c>
      <c r="S14" s="79">
        <f t="shared" si="0"/>
        <v>4.6500947572993976</v>
      </c>
      <c r="T14" s="79">
        <f>Q14/'סכום נכסי הקרן'!$C$42*100</f>
        <v>1.0442010725875206</v>
      </c>
    </row>
    <row r="15" spans="2:65">
      <c r="B15" t="s">
        <v>322</v>
      </c>
      <c r="C15" t="s">
        <v>323</v>
      </c>
      <c r="D15" t="s">
        <v>106</v>
      </c>
      <c r="E15" t="s">
        <v>129</v>
      </c>
      <c r="F15" t="s">
        <v>324</v>
      </c>
      <c r="G15" t="s">
        <v>320</v>
      </c>
      <c r="H15" t="s">
        <v>199</v>
      </c>
      <c r="I15" t="s">
        <v>155</v>
      </c>
      <c r="J15" t="s">
        <v>325</v>
      </c>
      <c r="K15" s="79">
        <v>5.59</v>
      </c>
      <c r="L15" t="s">
        <v>108</v>
      </c>
      <c r="M15" s="79">
        <v>0.99</v>
      </c>
      <c r="N15" s="79">
        <v>1.05</v>
      </c>
      <c r="O15" s="79">
        <v>224693</v>
      </c>
      <c r="P15" s="79">
        <v>99.61</v>
      </c>
      <c r="Q15" s="79">
        <v>223.81669729999999</v>
      </c>
      <c r="R15" s="79">
        <v>0.01</v>
      </c>
      <c r="S15" s="79">
        <f t="shared" si="0"/>
        <v>2.5585453736431281</v>
      </c>
      <c r="T15" s="79">
        <f>Q15/'סכום נכסי הקרן'!$C$42*100</f>
        <v>0.57453363057349383</v>
      </c>
    </row>
    <row r="16" spans="2:65">
      <c r="B16" t="s">
        <v>326</v>
      </c>
      <c r="C16" t="s">
        <v>327</v>
      </c>
      <c r="D16" t="s">
        <v>106</v>
      </c>
      <c r="E16" t="s">
        <v>129</v>
      </c>
      <c r="F16" t="s">
        <v>324</v>
      </c>
      <c r="G16" t="s">
        <v>320</v>
      </c>
      <c r="H16" t="s">
        <v>199</v>
      </c>
      <c r="I16" t="s">
        <v>155</v>
      </c>
      <c r="J16" t="s">
        <v>328</v>
      </c>
      <c r="K16" s="79">
        <v>3.05</v>
      </c>
      <c r="L16" t="s">
        <v>108</v>
      </c>
      <c r="M16" s="79">
        <v>0.64</v>
      </c>
      <c r="N16" s="79">
        <v>0.57999999999999996</v>
      </c>
      <c r="O16" s="79">
        <v>236474</v>
      </c>
      <c r="P16" s="79">
        <v>99.57</v>
      </c>
      <c r="Q16" s="79">
        <v>235.45716179999999</v>
      </c>
      <c r="R16" s="79">
        <v>0.01</v>
      </c>
      <c r="S16" s="79">
        <f t="shared" si="0"/>
        <v>2.6916125529591195</v>
      </c>
      <c r="T16" s="79">
        <f>Q16/'סכום נכסי הקרן'!$C$42*100</f>
        <v>0.60441450367824978</v>
      </c>
    </row>
    <row r="17" spans="2:20">
      <c r="B17" t="s">
        <v>329</v>
      </c>
      <c r="C17" t="s">
        <v>330</v>
      </c>
      <c r="D17" t="s">
        <v>106</v>
      </c>
      <c r="E17" t="s">
        <v>129</v>
      </c>
      <c r="F17" t="s">
        <v>324</v>
      </c>
      <c r="G17" t="s">
        <v>320</v>
      </c>
      <c r="H17" t="s">
        <v>199</v>
      </c>
      <c r="I17" t="s">
        <v>155</v>
      </c>
      <c r="J17" t="s">
        <v>331</v>
      </c>
      <c r="K17" s="79">
        <v>4.24</v>
      </c>
      <c r="L17" t="s">
        <v>108</v>
      </c>
      <c r="M17" s="79">
        <v>4</v>
      </c>
      <c r="N17" s="79">
        <v>0.8</v>
      </c>
      <c r="O17" s="79">
        <v>194719</v>
      </c>
      <c r="P17" s="79">
        <v>116.35</v>
      </c>
      <c r="Q17" s="79">
        <v>226.55555649999999</v>
      </c>
      <c r="R17" s="79">
        <v>0.01</v>
      </c>
      <c r="S17" s="79">
        <f t="shared" si="0"/>
        <v>2.5898544565656914</v>
      </c>
      <c r="T17" s="79">
        <f>Q17/'סכום נכסי הקרן'!$C$42*100</f>
        <v>0.58156423525486145</v>
      </c>
    </row>
    <row r="18" spans="2:20">
      <c r="B18" t="s">
        <v>332</v>
      </c>
      <c r="C18" t="s">
        <v>333</v>
      </c>
      <c r="D18" t="s">
        <v>106</v>
      </c>
      <c r="E18" t="s">
        <v>129</v>
      </c>
      <c r="F18" t="s">
        <v>324</v>
      </c>
      <c r="G18" t="s">
        <v>320</v>
      </c>
      <c r="H18" t="s">
        <v>199</v>
      </c>
      <c r="I18" t="s">
        <v>155</v>
      </c>
      <c r="J18" t="s">
        <v>334</v>
      </c>
      <c r="K18" s="79">
        <v>1.98</v>
      </c>
      <c r="L18" t="s">
        <v>108</v>
      </c>
      <c r="M18" s="79">
        <v>2.58</v>
      </c>
      <c r="N18" s="79">
        <v>0.76</v>
      </c>
      <c r="O18" s="79">
        <v>246608</v>
      </c>
      <c r="P18" s="79">
        <v>108.3</v>
      </c>
      <c r="Q18" s="79">
        <v>267.07646399999999</v>
      </c>
      <c r="R18" s="79">
        <v>0.01</v>
      </c>
      <c r="S18" s="79">
        <f t="shared" si="0"/>
        <v>3.0530664584878831</v>
      </c>
      <c r="T18" s="79">
        <f>Q18/'סכום נכסי הקרן'!$C$42*100</f>
        <v>0.68558071115211228</v>
      </c>
    </row>
    <row r="19" spans="2:20">
      <c r="B19" t="s">
        <v>335</v>
      </c>
      <c r="C19" t="s">
        <v>336</v>
      </c>
      <c r="D19" t="s">
        <v>106</v>
      </c>
      <c r="E19" t="s">
        <v>129</v>
      </c>
      <c r="F19" t="s">
        <v>337</v>
      </c>
      <c r="G19" t="s">
        <v>320</v>
      </c>
      <c r="H19" t="s">
        <v>199</v>
      </c>
      <c r="I19" t="s">
        <v>155</v>
      </c>
      <c r="J19" t="s">
        <v>338</v>
      </c>
      <c r="K19" s="79">
        <v>2.66</v>
      </c>
      <c r="L19" t="s">
        <v>108</v>
      </c>
      <c r="M19" s="79">
        <v>1.6</v>
      </c>
      <c r="N19" s="79">
        <v>0.43</v>
      </c>
      <c r="O19" s="79">
        <v>24126</v>
      </c>
      <c r="P19" s="79">
        <v>102.07</v>
      </c>
      <c r="Q19" s="79">
        <v>24.625408199999999</v>
      </c>
      <c r="R19" s="79">
        <v>0</v>
      </c>
      <c r="S19" s="79">
        <f t="shared" si="0"/>
        <v>0.28150368129028575</v>
      </c>
      <c r="T19" s="79">
        <f>Q19/'סכום נכסי הקרן'!$C$42*100</f>
        <v>6.3213001300507915E-2</v>
      </c>
    </row>
    <row r="20" spans="2:20">
      <c r="B20" t="s">
        <v>339</v>
      </c>
      <c r="C20" t="s">
        <v>340</v>
      </c>
      <c r="D20" t="s">
        <v>106</v>
      </c>
      <c r="E20" t="s">
        <v>129</v>
      </c>
      <c r="F20" t="s">
        <v>337</v>
      </c>
      <c r="G20" t="s">
        <v>320</v>
      </c>
      <c r="H20" t="s">
        <v>199</v>
      </c>
      <c r="I20" t="s">
        <v>155</v>
      </c>
      <c r="J20" t="s">
        <v>341</v>
      </c>
      <c r="K20" s="79">
        <v>4.95</v>
      </c>
      <c r="L20" t="s">
        <v>108</v>
      </c>
      <c r="M20" s="79">
        <v>5</v>
      </c>
      <c r="N20" s="79">
        <v>0.96</v>
      </c>
      <c r="O20" s="79">
        <v>252968</v>
      </c>
      <c r="P20" s="79">
        <v>126.5</v>
      </c>
      <c r="Q20" s="79">
        <v>320.00452000000001</v>
      </c>
      <c r="R20" s="79">
        <v>0.01</v>
      </c>
      <c r="S20" s="79">
        <f t="shared" si="0"/>
        <v>3.6581099357991911</v>
      </c>
      <c r="T20" s="79">
        <f>Q20/'סכום נכסי הקרן'!$C$42*100</f>
        <v>0.8214461248576751</v>
      </c>
    </row>
    <row r="21" spans="2:20">
      <c r="B21" t="s">
        <v>342</v>
      </c>
      <c r="C21" t="s">
        <v>343</v>
      </c>
      <c r="D21" t="s">
        <v>106</v>
      </c>
      <c r="E21" t="s">
        <v>129</v>
      </c>
      <c r="F21" t="s">
        <v>337</v>
      </c>
      <c r="G21" t="s">
        <v>320</v>
      </c>
      <c r="H21" t="s">
        <v>199</v>
      </c>
      <c r="I21" t="s">
        <v>155</v>
      </c>
      <c r="J21" t="s">
        <v>344</v>
      </c>
      <c r="K21" s="79">
        <v>3.18</v>
      </c>
      <c r="L21" t="s">
        <v>108</v>
      </c>
      <c r="M21" s="79">
        <v>0.7</v>
      </c>
      <c r="N21" s="79">
        <v>0.59</v>
      </c>
      <c r="O21" s="79">
        <v>555399</v>
      </c>
      <c r="P21" s="79">
        <v>101.29</v>
      </c>
      <c r="Q21" s="79">
        <v>562.56364710000003</v>
      </c>
      <c r="R21" s="79">
        <v>0.01</v>
      </c>
      <c r="S21" s="79">
        <f t="shared" si="0"/>
        <v>6.4309081227225784</v>
      </c>
      <c r="T21" s="79">
        <f>Q21/'סכום נכסי הקרן'!$C$42*100</f>
        <v>1.4440912518863658</v>
      </c>
    </row>
    <row r="22" spans="2:20">
      <c r="B22" t="s">
        <v>345</v>
      </c>
      <c r="C22" t="s">
        <v>346</v>
      </c>
      <c r="D22" t="s">
        <v>106</v>
      </c>
      <c r="E22" t="s">
        <v>129</v>
      </c>
      <c r="F22" t="s">
        <v>347</v>
      </c>
      <c r="G22" t="s">
        <v>348</v>
      </c>
      <c r="H22" t="s">
        <v>349</v>
      </c>
      <c r="I22" t="s">
        <v>155</v>
      </c>
      <c r="J22" t="s">
        <v>350</v>
      </c>
      <c r="K22" s="79">
        <v>5.7</v>
      </c>
      <c r="L22" t="s">
        <v>108</v>
      </c>
      <c r="M22" s="79">
        <v>1.64</v>
      </c>
      <c r="N22" s="79">
        <v>1.29</v>
      </c>
      <c r="O22" s="79">
        <v>121000</v>
      </c>
      <c r="P22" s="79">
        <v>100.78</v>
      </c>
      <c r="Q22" s="79">
        <v>121.9438</v>
      </c>
      <c r="R22" s="79">
        <v>0.01</v>
      </c>
      <c r="S22" s="79">
        <f t="shared" si="0"/>
        <v>1.3939922673251908</v>
      </c>
      <c r="T22" s="79">
        <f>Q22/'סכום נכסי הקרן'!$C$42*100</f>
        <v>0.313027647110795</v>
      </c>
    </row>
    <row r="23" spans="2:20">
      <c r="B23" t="s">
        <v>351</v>
      </c>
      <c r="C23" t="s">
        <v>352</v>
      </c>
      <c r="D23" t="s">
        <v>106</v>
      </c>
      <c r="E23" t="s">
        <v>129</v>
      </c>
      <c r="F23" t="s">
        <v>347</v>
      </c>
      <c r="G23" t="s">
        <v>348</v>
      </c>
      <c r="H23" t="s">
        <v>353</v>
      </c>
      <c r="I23" t="s">
        <v>156</v>
      </c>
      <c r="J23" t="s">
        <v>354</v>
      </c>
      <c r="K23" s="79">
        <v>7.03</v>
      </c>
      <c r="L23" t="s">
        <v>108</v>
      </c>
      <c r="M23" s="79">
        <v>1.34</v>
      </c>
      <c r="N23" s="79">
        <v>1.84</v>
      </c>
      <c r="O23" s="79">
        <v>33788</v>
      </c>
      <c r="P23" s="79">
        <v>97.37</v>
      </c>
      <c r="Q23" s="79">
        <v>32.899375599999999</v>
      </c>
      <c r="R23" s="79">
        <v>0</v>
      </c>
      <c r="S23" s="79">
        <f t="shared" si="0"/>
        <v>0.37608697765878263</v>
      </c>
      <c r="T23" s="79">
        <f>Q23/'סכום נכסי הקרן'!$C$42*100</f>
        <v>8.445213397878612E-2</v>
      </c>
    </row>
    <row r="24" spans="2:20">
      <c r="B24" t="s">
        <v>355</v>
      </c>
      <c r="C24" t="s">
        <v>356</v>
      </c>
      <c r="D24" t="s">
        <v>106</v>
      </c>
      <c r="E24" t="s">
        <v>129</v>
      </c>
      <c r="F24" t="s">
        <v>347</v>
      </c>
      <c r="G24" t="s">
        <v>348</v>
      </c>
      <c r="H24" t="s">
        <v>349</v>
      </c>
      <c r="I24" t="s">
        <v>155</v>
      </c>
      <c r="J24" t="s">
        <v>357</v>
      </c>
      <c r="K24" s="79">
        <v>4.16</v>
      </c>
      <c r="L24" t="s">
        <v>108</v>
      </c>
      <c r="M24" s="79">
        <v>0.65</v>
      </c>
      <c r="N24" s="79">
        <v>0.83</v>
      </c>
      <c r="O24" s="79">
        <v>93600</v>
      </c>
      <c r="P24" s="79">
        <v>98.22</v>
      </c>
      <c r="Q24" s="79">
        <v>91.933920000000001</v>
      </c>
      <c r="R24" s="79">
        <v>0.01</v>
      </c>
      <c r="S24" s="79">
        <f t="shared" si="0"/>
        <v>1.0509363623644064</v>
      </c>
      <c r="T24" s="79">
        <f>Q24/'סכום נכסי הקרן'!$C$42*100</f>
        <v>0.23599279887351438</v>
      </c>
    </row>
    <row r="25" spans="2:20">
      <c r="B25" t="s">
        <v>358</v>
      </c>
      <c r="C25" t="s">
        <v>359</v>
      </c>
      <c r="D25" t="s">
        <v>106</v>
      </c>
      <c r="E25" t="s">
        <v>129</v>
      </c>
      <c r="F25" t="s">
        <v>360</v>
      </c>
      <c r="G25" t="s">
        <v>320</v>
      </c>
      <c r="H25" t="s">
        <v>349</v>
      </c>
      <c r="I25" t="s">
        <v>155</v>
      </c>
      <c r="J25" t="s">
        <v>361</v>
      </c>
      <c r="K25" s="79">
        <v>3.19</v>
      </c>
      <c r="L25" t="s">
        <v>108</v>
      </c>
      <c r="M25" s="79">
        <v>0.8</v>
      </c>
      <c r="N25" s="79">
        <v>0.75</v>
      </c>
      <c r="O25" s="79">
        <v>355226</v>
      </c>
      <c r="P25" s="79">
        <v>101.19</v>
      </c>
      <c r="Q25" s="79">
        <v>359.45318939999999</v>
      </c>
      <c r="R25" s="79">
        <v>0.06</v>
      </c>
      <c r="S25" s="79">
        <f t="shared" si="0"/>
        <v>4.1090647207072211</v>
      </c>
      <c r="T25" s="79">
        <f>Q25/'סכום נכסי הקרן'!$C$42*100</f>
        <v>0.92271018390728321</v>
      </c>
    </row>
    <row r="26" spans="2:20">
      <c r="B26" t="s">
        <v>362</v>
      </c>
      <c r="C26" t="s">
        <v>363</v>
      </c>
      <c r="D26" t="s">
        <v>106</v>
      </c>
      <c r="E26" t="s">
        <v>129</v>
      </c>
      <c r="F26" t="s">
        <v>319</v>
      </c>
      <c r="G26" t="s">
        <v>320</v>
      </c>
      <c r="H26" t="s">
        <v>349</v>
      </c>
      <c r="I26" t="s">
        <v>155</v>
      </c>
      <c r="K26" s="79">
        <v>0.84</v>
      </c>
      <c r="L26" t="s">
        <v>108</v>
      </c>
      <c r="M26" s="79">
        <v>4.4000000000000004</v>
      </c>
      <c r="N26" s="79">
        <v>0.42</v>
      </c>
      <c r="O26" s="79">
        <v>27133.34</v>
      </c>
      <c r="P26" s="79">
        <v>121.41</v>
      </c>
      <c r="Q26" s="79">
        <v>32.942588094000001</v>
      </c>
      <c r="R26" s="79">
        <v>0</v>
      </c>
      <c r="S26" s="79">
        <f t="shared" si="0"/>
        <v>0.3765809583489681</v>
      </c>
      <c r="T26" s="79">
        <f>Q26/'סכום נכסי הקרן'!$C$42*100</f>
        <v>8.4563059711153077E-2</v>
      </c>
    </row>
    <row r="27" spans="2:20">
      <c r="B27" t="s">
        <v>364</v>
      </c>
      <c r="C27" t="s">
        <v>365</v>
      </c>
      <c r="D27" t="s">
        <v>106</v>
      </c>
      <c r="E27" t="s">
        <v>129</v>
      </c>
      <c r="F27" t="s">
        <v>319</v>
      </c>
      <c r="G27" t="s">
        <v>320</v>
      </c>
      <c r="H27" t="s">
        <v>349</v>
      </c>
      <c r="I27" t="s">
        <v>155</v>
      </c>
      <c r="J27" t="s">
        <v>366</v>
      </c>
      <c r="K27" s="79">
        <v>3.67</v>
      </c>
      <c r="L27" t="s">
        <v>108</v>
      </c>
      <c r="M27" s="79">
        <v>3.4</v>
      </c>
      <c r="N27" s="79">
        <v>0.79</v>
      </c>
      <c r="O27" s="79">
        <v>267305</v>
      </c>
      <c r="P27" s="79">
        <v>112.62</v>
      </c>
      <c r="Q27" s="79">
        <v>301.03889099999998</v>
      </c>
      <c r="R27" s="79">
        <v>0.01</v>
      </c>
      <c r="S27" s="79">
        <f t="shared" si="0"/>
        <v>3.441305636023734</v>
      </c>
      <c r="T27" s="79">
        <f>Q27/'סכום נכסי הקרן'!$C$42*100</f>
        <v>0.77276167987690303</v>
      </c>
    </row>
    <row r="28" spans="2:20">
      <c r="B28" t="s">
        <v>367</v>
      </c>
      <c r="C28" t="s">
        <v>368</v>
      </c>
      <c r="D28" t="s">
        <v>106</v>
      </c>
      <c r="E28" t="s">
        <v>129</v>
      </c>
      <c r="F28" t="s">
        <v>324</v>
      </c>
      <c r="G28" t="s">
        <v>320</v>
      </c>
      <c r="H28" t="s">
        <v>349</v>
      </c>
      <c r="I28" t="s">
        <v>155</v>
      </c>
      <c r="J28" t="s">
        <v>338</v>
      </c>
      <c r="K28" s="79">
        <v>2.63</v>
      </c>
      <c r="L28" t="s">
        <v>108</v>
      </c>
      <c r="M28" s="79">
        <v>3</v>
      </c>
      <c r="N28" s="79">
        <v>0.74</v>
      </c>
      <c r="O28" s="79">
        <v>101572</v>
      </c>
      <c r="P28" s="79">
        <v>112.61</v>
      </c>
      <c r="Q28" s="79">
        <v>114.3802292</v>
      </c>
      <c r="R28" s="79">
        <v>0.02</v>
      </c>
      <c r="S28" s="79">
        <f t="shared" si="0"/>
        <v>1.3075298214397371</v>
      </c>
      <c r="T28" s="79">
        <f>Q28/'סכום נכסי הקרן'!$C$42*100</f>
        <v>0.29361209034382602</v>
      </c>
    </row>
    <row r="29" spans="2:20">
      <c r="B29" t="s">
        <v>369</v>
      </c>
      <c r="C29" t="s">
        <v>370</v>
      </c>
      <c r="D29" t="s">
        <v>106</v>
      </c>
      <c r="E29" t="s">
        <v>129</v>
      </c>
      <c r="F29" t="s">
        <v>337</v>
      </c>
      <c r="G29" t="s">
        <v>320</v>
      </c>
      <c r="H29" t="s">
        <v>349</v>
      </c>
      <c r="I29" t="s">
        <v>155</v>
      </c>
      <c r="J29" t="s">
        <v>371</v>
      </c>
      <c r="K29" s="79">
        <v>4.8899999999999997</v>
      </c>
      <c r="L29" t="s">
        <v>108</v>
      </c>
      <c r="M29" s="79">
        <v>4.2</v>
      </c>
      <c r="N29" s="79">
        <v>0.99</v>
      </c>
      <c r="O29" s="79">
        <v>350000</v>
      </c>
      <c r="P29" s="79">
        <v>120.24</v>
      </c>
      <c r="Q29" s="79">
        <v>420.84</v>
      </c>
      <c r="R29" s="79">
        <v>0.04</v>
      </c>
      <c r="S29" s="79">
        <f t="shared" si="0"/>
        <v>4.8108038767131518</v>
      </c>
      <c r="T29" s="79">
        <f>Q29/'סכום נכסי הקרן'!$C$42*100</f>
        <v>1.080289075870253</v>
      </c>
    </row>
    <row r="30" spans="2:20">
      <c r="B30" t="s">
        <v>372</v>
      </c>
      <c r="C30" t="s">
        <v>373</v>
      </c>
      <c r="D30" t="s">
        <v>106</v>
      </c>
      <c r="E30" t="s">
        <v>129</v>
      </c>
      <c r="F30" t="s">
        <v>337</v>
      </c>
      <c r="G30" t="s">
        <v>320</v>
      </c>
      <c r="H30" t="s">
        <v>349</v>
      </c>
      <c r="I30" t="s">
        <v>155</v>
      </c>
      <c r="J30" t="s">
        <v>305</v>
      </c>
      <c r="K30" s="79">
        <v>2.15</v>
      </c>
      <c r="L30" t="s">
        <v>108</v>
      </c>
      <c r="M30" s="79">
        <v>4.0999999999999996</v>
      </c>
      <c r="N30" s="79">
        <v>0.82</v>
      </c>
      <c r="O30" s="79">
        <v>150000</v>
      </c>
      <c r="P30" s="79">
        <v>132.30000000000001</v>
      </c>
      <c r="Q30" s="79">
        <v>198.45</v>
      </c>
      <c r="R30" s="79">
        <v>0</v>
      </c>
      <c r="S30" s="79">
        <f t="shared" si="0"/>
        <v>2.2685676963542556</v>
      </c>
      <c r="T30" s="79">
        <f>Q30/'סכום נכסי הקרן'!$C$42*100</f>
        <v>0.5094177528430085</v>
      </c>
    </row>
    <row r="31" spans="2:20">
      <c r="B31" t="s">
        <v>374</v>
      </c>
      <c r="C31" t="s">
        <v>375</v>
      </c>
      <c r="D31" t="s">
        <v>106</v>
      </c>
      <c r="E31" t="s">
        <v>129</v>
      </c>
      <c r="F31" t="s">
        <v>337</v>
      </c>
      <c r="G31" t="s">
        <v>320</v>
      </c>
      <c r="H31" t="s">
        <v>349</v>
      </c>
      <c r="I31" t="s">
        <v>155</v>
      </c>
      <c r="J31" t="s">
        <v>376</v>
      </c>
      <c r="K31" s="79">
        <v>4.13</v>
      </c>
      <c r="L31" t="s">
        <v>108</v>
      </c>
      <c r="M31" s="79">
        <v>4</v>
      </c>
      <c r="N31" s="79">
        <v>0.84</v>
      </c>
      <c r="O31" s="79">
        <v>89326</v>
      </c>
      <c r="P31" s="79">
        <v>119.39</v>
      </c>
      <c r="Q31" s="79">
        <v>106.6463114</v>
      </c>
      <c r="R31" s="79">
        <v>0</v>
      </c>
      <c r="S31" s="79">
        <f t="shared" si="0"/>
        <v>1.2191200653936842</v>
      </c>
      <c r="T31" s="79">
        <f>Q31/'סכום נכסי הקרן'!$C$42*100</f>
        <v>0.27375925574393412</v>
      </c>
    </row>
    <row r="32" spans="2:20">
      <c r="B32" t="s">
        <v>377</v>
      </c>
      <c r="C32" t="s">
        <v>378</v>
      </c>
      <c r="D32" t="s">
        <v>106</v>
      </c>
      <c r="E32" t="s">
        <v>129</v>
      </c>
      <c r="F32" t="s">
        <v>379</v>
      </c>
      <c r="G32" t="s">
        <v>348</v>
      </c>
      <c r="H32" t="s">
        <v>380</v>
      </c>
      <c r="I32" t="s">
        <v>155</v>
      </c>
      <c r="J32" t="s">
        <v>381</v>
      </c>
      <c r="K32" s="79">
        <v>6.61</v>
      </c>
      <c r="L32" t="s">
        <v>108</v>
      </c>
      <c r="M32" s="79">
        <v>2.34</v>
      </c>
      <c r="N32" s="79">
        <v>2.15</v>
      </c>
      <c r="O32" s="79">
        <v>181397</v>
      </c>
      <c r="P32" s="79">
        <v>101.81</v>
      </c>
      <c r="Q32" s="79">
        <v>184.68028570000001</v>
      </c>
      <c r="R32" s="79">
        <v>0.01</v>
      </c>
      <c r="S32" s="79">
        <f t="shared" si="0"/>
        <v>2.1111601425673716</v>
      </c>
      <c r="T32" s="79">
        <f>Q32/'סכום נכסי הקרן'!$C$42*100</f>
        <v>0.47407113195111528</v>
      </c>
    </row>
    <row r="33" spans="2:20">
      <c r="B33" t="s">
        <v>382</v>
      </c>
      <c r="C33" t="s">
        <v>383</v>
      </c>
      <c r="D33" t="s">
        <v>106</v>
      </c>
      <c r="E33" t="s">
        <v>129</v>
      </c>
      <c r="F33" t="s">
        <v>384</v>
      </c>
      <c r="G33" t="s">
        <v>138</v>
      </c>
      <c r="H33" t="s">
        <v>380</v>
      </c>
      <c r="I33" t="s">
        <v>155</v>
      </c>
      <c r="J33" t="s">
        <v>385</v>
      </c>
      <c r="K33" s="79">
        <v>7.13</v>
      </c>
      <c r="L33" t="s">
        <v>108</v>
      </c>
      <c r="M33" s="79">
        <v>2.2000000000000002</v>
      </c>
      <c r="N33" s="79">
        <v>1.78</v>
      </c>
      <c r="O33" s="79">
        <v>29093</v>
      </c>
      <c r="P33" s="79">
        <v>102.19</v>
      </c>
      <c r="Q33" s="79">
        <v>29.730136699999999</v>
      </c>
      <c r="R33" s="79">
        <v>0.01</v>
      </c>
      <c r="S33" s="79">
        <f t="shared" si="0"/>
        <v>0.339858038426889</v>
      </c>
      <c r="T33" s="79">
        <f>Q33/'סכום נכסי הקרן'!$C$42*100</f>
        <v>7.6316751974953176E-2</v>
      </c>
    </row>
    <row r="34" spans="2:20">
      <c r="B34" t="s">
        <v>386</v>
      </c>
      <c r="C34" t="s">
        <v>387</v>
      </c>
      <c r="D34" t="s">
        <v>106</v>
      </c>
      <c r="E34" t="s">
        <v>129</v>
      </c>
      <c r="F34" t="s">
        <v>384</v>
      </c>
      <c r="G34" t="s">
        <v>138</v>
      </c>
      <c r="H34" t="s">
        <v>380</v>
      </c>
      <c r="I34" t="s">
        <v>155</v>
      </c>
      <c r="J34" t="s">
        <v>388</v>
      </c>
      <c r="K34" s="79">
        <v>3.7</v>
      </c>
      <c r="L34" t="s">
        <v>108</v>
      </c>
      <c r="M34" s="79">
        <v>3.7</v>
      </c>
      <c r="N34" s="79">
        <v>1.0900000000000001</v>
      </c>
      <c r="O34" s="79">
        <v>109360</v>
      </c>
      <c r="P34" s="79">
        <v>112.98</v>
      </c>
      <c r="Q34" s="79">
        <v>123.554928</v>
      </c>
      <c r="R34" s="79">
        <v>0</v>
      </c>
      <c r="S34" s="79">
        <f t="shared" si="0"/>
        <v>1.4124097676300125</v>
      </c>
      <c r="T34" s="79">
        <f>Q34/'סכום נכסי הקרן'!$C$42*100</f>
        <v>0.31716338510677611</v>
      </c>
    </row>
    <row r="35" spans="2:20">
      <c r="B35" t="s">
        <v>389</v>
      </c>
      <c r="C35" t="s">
        <v>390</v>
      </c>
      <c r="D35" t="s">
        <v>106</v>
      </c>
      <c r="E35" t="s">
        <v>129</v>
      </c>
      <c r="F35" t="s">
        <v>360</v>
      </c>
      <c r="G35" t="s">
        <v>320</v>
      </c>
      <c r="H35" t="s">
        <v>380</v>
      </c>
      <c r="I35" t="s">
        <v>155</v>
      </c>
      <c r="J35" t="s">
        <v>391</v>
      </c>
      <c r="K35" s="79">
        <v>2.44</v>
      </c>
      <c r="L35" t="s">
        <v>108</v>
      </c>
      <c r="M35" s="79">
        <v>2.8</v>
      </c>
      <c r="N35" s="79">
        <v>0.77</v>
      </c>
      <c r="O35" s="79">
        <v>46954</v>
      </c>
      <c r="P35" s="79">
        <v>107.21</v>
      </c>
      <c r="Q35" s="79">
        <v>50.339383400000003</v>
      </c>
      <c r="R35" s="79">
        <v>0</v>
      </c>
      <c r="S35" s="79">
        <f t="shared" si="0"/>
        <v>0.57545124230603006</v>
      </c>
      <c r="T35" s="79">
        <f>Q35/'סכום נכסי הקרן'!$C$42*100</f>
        <v>0.12922033545543285</v>
      </c>
    </row>
    <row r="36" spans="2:20">
      <c r="B36" t="s">
        <v>392</v>
      </c>
      <c r="C36" t="s">
        <v>393</v>
      </c>
      <c r="D36" t="s">
        <v>106</v>
      </c>
      <c r="E36" t="s">
        <v>129</v>
      </c>
      <c r="F36" t="s">
        <v>360</v>
      </c>
      <c r="G36" t="s">
        <v>320</v>
      </c>
      <c r="H36" t="s">
        <v>380</v>
      </c>
      <c r="I36" t="s">
        <v>155</v>
      </c>
      <c r="J36" t="s">
        <v>338</v>
      </c>
      <c r="K36" s="79">
        <v>2</v>
      </c>
      <c r="L36" t="s">
        <v>108</v>
      </c>
      <c r="M36" s="79">
        <v>3.1</v>
      </c>
      <c r="N36" s="79">
        <v>0.78</v>
      </c>
      <c r="O36" s="79">
        <v>22100</v>
      </c>
      <c r="P36" s="79">
        <v>112.61</v>
      </c>
      <c r="Q36" s="79">
        <v>24.886810000000001</v>
      </c>
      <c r="R36" s="79">
        <v>0</v>
      </c>
      <c r="S36" s="79">
        <f t="shared" si="0"/>
        <v>0.28449187821267857</v>
      </c>
      <c r="T36" s="79">
        <f>Q36/'סכום נכסי הקרן'!$C$42*100</f>
        <v>6.38840152463135E-2</v>
      </c>
    </row>
    <row r="37" spans="2:20">
      <c r="B37" t="s">
        <v>394</v>
      </c>
      <c r="C37" t="s">
        <v>395</v>
      </c>
      <c r="D37" t="s">
        <v>106</v>
      </c>
      <c r="E37" t="s">
        <v>129</v>
      </c>
      <c r="F37" t="s">
        <v>319</v>
      </c>
      <c r="G37" t="s">
        <v>320</v>
      </c>
      <c r="H37" t="s">
        <v>380</v>
      </c>
      <c r="I37" t="s">
        <v>155</v>
      </c>
      <c r="J37" t="s">
        <v>396</v>
      </c>
      <c r="K37" s="79">
        <v>3.79</v>
      </c>
      <c r="L37" t="s">
        <v>108</v>
      </c>
      <c r="M37" s="79">
        <v>4</v>
      </c>
      <c r="N37" s="79">
        <v>1.1599999999999999</v>
      </c>
      <c r="O37" s="79">
        <v>91526</v>
      </c>
      <c r="P37" s="79">
        <v>119.86</v>
      </c>
      <c r="Q37" s="79">
        <v>109.70306359999999</v>
      </c>
      <c r="R37" s="79">
        <v>0.01</v>
      </c>
      <c r="S37" s="79">
        <f t="shared" si="0"/>
        <v>1.25406312055458</v>
      </c>
      <c r="T37" s="79">
        <f>Q37/'סכום נכסי הקרן'!$C$42*100</f>
        <v>0.28160588631446537</v>
      </c>
    </row>
    <row r="38" spans="2:20">
      <c r="B38" t="s">
        <v>397</v>
      </c>
      <c r="C38" t="s">
        <v>398</v>
      </c>
      <c r="D38" t="s">
        <v>106</v>
      </c>
      <c r="E38" t="s">
        <v>129</v>
      </c>
      <c r="F38" t="s">
        <v>399</v>
      </c>
      <c r="G38" t="s">
        <v>133</v>
      </c>
      <c r="H38" t="s">
        <v>380</v>
      </c>
      <c r="I38" t="s">
        <v>155</v>
      </c>
      <c r="J38" t="s">
        <v>400</v>
      </c>
      <c r="K38" s="79">
        <v>8.9600000000000009</v>
      </c>
      <c r="L38" t="s">
        <v>108</v>
      </c>
      <c r="M38" s="79">
        <v>3.85</v>
      </c>
      <c r="N38" s="79">
        <v>2.54</v>
      </c>
      <c r="O38" s="79">
        <v>101221</v>
      </c>
      <c r="P38" s="79">
        <v>112.62</v>
      </c>
      <c r="Q38" s="79">
        <v>113.99509020000001</v>
      </c>
      <c r="R38" s="79">
        <v>0</v>
      </c>
      <c r="S38" s="79">
        <f t="shared" si="0"/>
        <v>1.3031271311197261</v>
      </c>
      <c r="T38" s="79">
        <f>Q38/'סכום נכסי הקרן'!$C$42*100</f>
        <v>0.29262344512380989</v>
      </c>
    </row>
    <row r="39" spans="2:20">
      <c r="B39" t="s">
        <v>401</v>
      </c>
      <c r="C39" t="s">
        <v>402</v>
      </c>
      <c r="D39" t="s">
        <v>106</v>
      </c>
      <c r="E39" t="s">
        <v>129</v>
      </c>
      <c r="F39" t="s">
        <v>319</v>
      </c>
      <c r="G39" t="s">
        <v>320</v>
      </c>
      <c r="H39" t="s">
        <v>380</v>
      </c>
      <c r="I39" t="s">
        <v>155</v>
      </c>
      <c r="K39" s="79">
        <v>3.32</v>
      </c>
      <c r="L39" t="s">
        <v>108</v>
      </c>
      <c r="M39" s="79">
        <v>5</v>
      </c>
      <c r="N39" s="79">
        <v>1.07</v>
      </c>
      <c r="O39" s="79">
        <v>23106</v>
      </c>
      <c r="P39" s="79">
        <v>124.81</v>
      </c>
      <c r="Q39" s="79">
        <v>28.838598600000001</v>
      </c>
      <c r="R39" s="79">
        <v>0</v>
      </c>
      <c r="S39" s="79">
        <f t="shared" si="0"/>
        <v>0.32966648118965519</v>
      </c>
      <c r="T39" s="79">
        <f>Q39/'סכום נכסי הקרן'!$C$42*100</f>
        <v>7.4028188934006214E-2</v>
      </c>
    </row>
    <row r="40" spans="2:20">
      <c r="B40" t="s">
        <v>403</v>
      </c>
      <c r="C40" t="s">
        <v>404</v>
      </c>
      <c r="D40" t="s">
        <v>106</v>
      </c>
      <c r="E40" t="s">
        <v>129</v>
      </c>
      <c r="F40" t="s">
        <v>405</v>
      </c>
      <c r="G40" t="s">
        <v>348</v>
      </c>
      <c r="H40" t="s">
        <v>380</v>
      </c>
      <c r="I40" t="s">
        <v>155</v>
      </c>
      <c r="J40" t="s">
        <v>291</v>
      </c>
      <c r="K40" s="79">
        <v>2.97</v>
      </c>
      <c r="L40" t="s">
        <v>108</v>
      </c>
      <c r="M40" s="79">
        <v>3</v>
      </c>
      <c r="N40" s="79">
        <v>1.18</v>
      </c>
      <c r="O40" s="79">
        <v>96481</v>
      </c>
      <c r="P40" s="79">
        <v>112.89</v>
      </c>
      <c r="Q40" s="79">
        <v>108.9174009</v>
      </c>
      <c r="R40" s="79">
        <v>0.01</v>
      </c>
      <c r="S40" s="79">
        <f t="shared" si="0"/>
        <v>1.2450818707614311</v>
      </c>
      <c r="T40" s="79">
        <f>Q40/'סכום נכסי הקרן'!$C$42*100</f>
        <v>0.27958910361289535</v>
      </c>
    </row>
    <row r="41" spans="2:20">
      <c r="B41" t="s">
        <v>406</v>
      </c>
      <c r="C41" t="s">
        <v>407</v>
      </c>
      <c r="D41" t="s">
        <v>106</v>
      </c>
      <c r="E41" t="s">
        <v>129</v>
      </c>
      <c r="F41" t="s">
        <v>337</v>
      </c>
      <c r="G41" t="s">
        <v>320</v>
      </c>
      <c r="H41" t="s">
        <v>380</v>
      </c>
      <c r="I41" t="s">
        <v>155</v>
      </c>
      <c r="J41" t="s">
        <v>396</v>
      </c>
      <c r="K41" s="79">
        <v>3.19</v>
      </c>
      <c r="L41" t="s">
        <v>108</v>
      </c>
      <c r="M41" s="79">
        <v>6.5</v>
      </c>
      <c r="N41" s="79">
        <v>1.1299999999999999</v>
      </c>
      <c r="O41" s="79">
        <v>23176</v>
      </c>
      <c r="P41" s="79">
        <v>130.1</v>
      </c>
      <c r="Q41" s="79">
        <v>30.151976000000001</v>
      </c>
      <c r="R41" s="79">
        <v>0</v>
      </c>
      <c r="S41" s="79">
        <f t="shared" si="0"/>
        <v>0.3446802657336801</v>
      </c>
      <c r="T41" s="79">
        <f>Q41/'סכום נכסי הקרן'!$C$42*100</f>
        <v>7.7399606236816965E-2</v>
      </c>
    </row>
    <row r="42" spans="2:20">
      <c r="B42" t="s">
        <v>408</v>
      </c>
      <c r="C42" t="s">
        <v>409</v>
      </c>
      <c r="D42" t="s">
        <v>106</v>
      </c>
      <c r="E42" t="s">
        <v>129</v>
      </c>
      <c r="F42" t="s">
        <v>410</v>
      </c>
      <c r="G42" t="s">
        <v>348</v>
      </c>
      <c r="H42" t="s">
        <v>411</v>
      </c>
      <c r="I42" t="s">
        <v>155</v>
      </c>
      <c r="J42" t="s">
        <v>412</v>
      </c>
      <c r="K42" s="79">
        <v>3.94</v>
      </c>
      <c r="L42" t="s">
        <v>108</v>
      </c>
      <c r="M42" s="79">
        <v>4.8</v>
      </c>
      <c r="N42" s="79">
        <v>1.23</v>
      </c>
      <c r="O42" s="79">
        <v>141524</v>
      </c>
      <c r="P42" s="79">
        <v>118.14</v>
      </c>
      <c r="Q42" s="79">
        <v>167.19645360000001</v>
      </c>
      <c r="R42" s="79">
        <v>0.01</v>
      </c>
      <c r="S42" s="79">
        <f t="shared" si="0"/>
        <v>1.9112949034112032</v>
      </c>
      <c r="T42" s="79">
        <f>Q42/'סכום נכסי הקרן'!$C$42*100</f>
        <v>0.42919043424657266</v>
      </c>
    </row>
    <row r="43" spans="2:20">
      <c r="B43" t="s">
        <v>413</v>
      </c>
      <c r="C43" t="s">
        <v>414</v>
      </c>
      <c r="D43" t="s">
        <v>106</v>
      </c>
      <c r="E43" t="s">
        <v>129</v>
      </c>
      <c r="F43" t="s">
        <v>410</v>
      </c>
      <c r="G43" t="s">
        <v>348</v>
      </c>
      <c r="H43" t="s">
        <v>411</v>
      </c>
      <c r="I43" t="s">
        <v>155</v>
      </c>
      <c r="J43" t="s">
        <v>415</v>
      </c>
      <c r="K43" s="79">
        <v>7.71</v>
      </c>
      <c r="L43" t="s">
        <v>108</v>
      </c>
      <c r="M43" s="79">
        <v>3.2</v>
      </c>
      <c r="N43" s="79">
        <v>2.38</v>
      </c>
      <c r="O43" s="79">
        <v>2978</v>
      </c>
      <c r="P43" s="79">
        <v>106.49</v>
      </c>
      <c r="Q43" s="79">
        <v>3.1712722000000002</v>
      </c>
      <c r="R43" s="79">
        <v>0</v>
      </c>
      <c r="S43" s="79">
        <f t="shared" si="0"/>
        <v>3.6252182762742724E-2</v>
      </c>
      <c r="T43" s="79">
        <f>Q43/'סכום נכסי הקרן'!$C$42*100</f>
        <v>8.140601450125998E-3</v>
      </c>
    </row>
    <row r="44" spans="2:20">
      <c r="B44" t="s">
        <v>416</v>
      </c>
      <c r="C44" t="s">
        <v>417</v>
      </c>
      <c r="D44" t="s">
        <v>106</v>
      </c>
      <c r="E44" t="s">
        <v>129</v>
      </c>
      <c r="F44" t="s">
        <v>418</v>
      </c>
      <c r="G44" t="s">
        <v>348</v>
      </c>
      <c r="H44" t="s">
        <v>411</v>
      </c>
      <c r="I44" t="s">
        <v>155</v>
      </c>
      <c r="J44" t="s">
        <v>419</v>
      </c>
      <c r="K44" s="79">
        <v>3.19</v>
      </c>
      <c r="L44" t="s">
        <v>108</v>
      </c>
      <c r="M44" s="79">
        <v>5.85</v>
      </c>
      <c r="N44" s="79">
        <v>1.51</v>
      </c>
      <c r="O44" s="79">
        <v>91498.81</v>
      </c>
      <c r="P44" s="79">
        <v>122.89</v>
      </c>
      <c r="Q44" s="79">
        <v>112.442887609</v>
      </c>
      <c r="R44" s="79">
        <v>0.01</v>
      </c>
      <c r="S44" s="79">
        <f t="shared" si="0"/>
        <v>1.2853832326256973</v>
      </c>
      <c r="T44" s="79">
        <f>Q44/'סכום נכסי הקרן'!$C$42*100</f>
        <v>0.28863896764401992</v>
      </c>
    </row>
    <row r="45" spans="2:20">
      <c r="B45" t="s">
        <v>420</v>
      </c>
      <c r="C45" t="s">
        <v>421</v>
      </c>
      <c r="D45" t="s">
        <v>106</v>
      </c>
      <c r="E45" t="s">
        <v>129</v>
      </c>
      <c r="F45" t="s">
        <v>418</v>
      </c>
      <c r="G45" t="s">
        <v>348</v>
      </c>
      <c r="H45" t="s">
        <v>411</v>
      </c>
      <c r="I45" t="s">
        <v>155</v>
      </c>
      <c r="J45" t="s">
        <v>422</v>
      </c>
      <c r="K45" s="79">
        <v>3.18</v>
      </c>
      <c r="L45" t="s">
        <v>108</v>
      </c>
      <c r="M45" s="79">
        <v>5.0999999999999996</v>
      </c>
      <c r="N45" s="79">
        <v>1.07</v>
      </c>
      <c r="O45" s="79">
        <v>65253.279999999999</v>
      </c>
      <c r="P45" s="79">
        <v>124.46</v>
      </c>
      <c r="Q45" s="79">
        <v>81.214232288000005</v>
      </c>
      <c r="R45" s="79">
        <v>0.01</v>
      </c>
      <c r="S45" s="79">
        <f t="shared" si="0"/>
        <v>0.9283949803616407</v>
      </c>
      <c r="T45" s="79">
        <f>Q45/'סכום נכסי הקרן'!$C$42*100</f>
        <v>0.2084755440212803</v>
      </c>
    </row>
    <row r="46" spans="2:20">
      <c r="B46" t="s">
        <v>423</v>
      </c>
      <c r="C46" t="s">
        <v>424</v>
      </c>
      <c r="D46" t="s">
        <v>106</v>
      </c>
      <c r="E46" t="s">
        <v>129</v>
      </c>
      <c r="F46" t="s">
        <v>418</v>
      </c>
      <c r="G46" t="s">
        <v>348</v>
      </c>
      <c r="H46" t="s">
        <v>411</v>
      </c>
      <c r="I46" t="s">
        <v>155</v>
      </c>
      <c r="J46" t="s">
        <v>425</v>
      </c>
      <c r="K46" s="79">
        <v>7.15</v>
      </c>
      <c r="L46" t="s">
        <v>108</v>
      </c>
      <c r="M46" s="79">
        <v>2.2999999999999998</v>
      </c>
      <c r="N46" s="79">
        <v>2.67</v>
      </c>
      <c r="O46" s="79">
        <v>28011.22</v>
      </c>
      <c r="P46" s="79">
        <v>97.88</v>
      </c>
      <c r="Q46" s="79">
        <v>27.417382136000001</v>
      </c>
      <c r="R46" s="79">
        <v>0.01</v>
      </c>
      <c r="S46" s="79">
        <f t="shared" si="0"/>
        <v>0.31341994170990095</v>
      </c>
      <c r="T46" s="79">
        <f>Q46/'סכום נכסי הקרן'!$C$42*100</f>
        <v>7.0379950599945409E-2</v>
      </c>
    </row>
    <row r="47" spans="2:20">
      <c r="B47" t="s">
        <v>426</v>
      </c>
      <c r="C47" t="s">
        <v>427</v>
      </c>
      <c r="D47" t="s">
        <v>106</v>
      </c>
      <c r="E47" t="s">
        <v>129</v>
      </c>
      <c r="F47" t="s">
        <v>418</v>
      </c>
      <c r="G47" t="s">
        <v>348</v>
      </c>
      <c r="H47" t="s">
        <v>411</v>
      </c>
      <c r="I47" t="s">
        <v>155</v>
      </c>
      <c r="J47" t="s">
        <v>428</v>
      </c>
      <c r="K47" s="79">
        <v>7.67</v>
      </c>
      <c r="L47" t="s">
        <v>108</v>
      </c>
      <c r="M47" s="79">
        <v>2.15</v>
      </c>
      <c r="N47" s="79">
        <v>2.64</v>
      </c>
      <c r="O47" s="79">
        <v>24750</v>
      </c>
      <c r="P47" s="79">
        <v>97.4</v>
      </c>
      <c r="Q47" s="79">
        <v>24.1065</v>
      </c>
      <c r="R47" s="79">
        <v>0</v>
      </c>
      <c r="S47" s="79">
        <f t="shared" si="0"/>
        <v>0.2755718174460261</v>
      </c>
      <c r="T47" s="79">
        <f>Q47/'סכום נכסי הקרן'!$C$42*100</f>
        <v>6.1880972834013538E-2</v>
      </c>
    </row>
    <row r="48" spans="2:20">
      <c r="B48" t="s">
        <v>429</v>
      </c>
      <c r="C48" t="s">
        <v>430</v>
      </c>
      <c r="D48" t="s">
        <v>106</v>
      </c>
      <c r="E48" t="s">
        <v>129</v>
      </c>
      <c r="F48" t="s">
        <v>418</v>
      </c>
      <c r="G48" t="s">
        <v>348</v>
      </c>
      <c r="H48" t="s">
        <v>411</v>
      </c>
      <c r="I48" t="s">
        <v>155</v>
      </c>
      <c r="J48" t="s">
        <v>381</v>
      </c>
      <c r="K48" s="79">
        <v>7.28</v>
      </c>
      <c r="L48" t="s">
        <v>108</v>
      </c>
      <c r="M48" s="79">
        <v>0.88</v>
      </c>
      <c r="N48" s="79">
        <v>2.4</v>
      </c>
      <c r="O48" s="79">
        <v>142190.24</v>
      </c>
      <c r="P48" s="79">
        <v>95.9</v>
      </c>
      <c r="Q48" s="79">
        <v>136.36044016</v>
      </c>
      <c r="R48" s="79">
        <v>0.05</v>
      </c>
      <c r="S48" s="79">
        <f t="shared" si="0"/>
        <v>1.5587951101417161</v>
      </c>
      <c r="T48" s="79">
        <f>Q48/'סכום נכסי הקרן'!$C$42*100</f>
        <v>0.35003491561093847</v>
      </c>
    </row>
    <row r="49" spans="2:20">
      <c r="B49" t="s">
        <v>431</v>
      </c>
      <c r="C49" t="s">
        <v>432</v>
      </c>
      <c r="D49" t="s">
        <v>106</v>
      </c>
      <c r="E49" t="s">
        <v>129</v>
      </c>
      <c r="F49" t="s">
        <v>433</v>
      </c>
      <c r="G49" t="s">
        <v>118</v>
      </c>
      <c r="H49" t="s">
        <v>411</v>
      </c>
      <c r="I49" t="s">
        <v>155</v>
      </c>
      <c r="J49" t="s">
        <v>434</v>
      </c>
      <c r="K49" s="79">
        <v>5.97</v>
      </c>
      <c r="L49" t="s">
        <v>108</v>
      </c>
      <c r="M49" s="79">
        <v>1.94</v>
      </c>
      <c r="N49" s="79">
        <v>1.77</v>
      </c>
      <c r="O49" s="79">
        <v>49000</v>
      </c>
      <c r="P49" s="79">
        <v>100.81</v>
      </c>
      <c r="Q49" s="79">
        <v>49.396900000000002</v>
      </c>
      <c r="R49" s="79">
        <v>0.01</v>
      </c>
      <c r="S49" s="79">
        <f t="shared" si="0"/>
        <v>0.56467730733203103</v>
      </c>
      <c r="T49" s="79">
        <f>Q49/'סכום נכסי הקרן'!$C$42*100</f>
        <v>0.12680099670149061</v>
      </c>
    </row>
    <row r="50" spans="2:20">
      <c r="B50" t="s">
        <v>435</v>
      </c>
      <c r="C50" t="s">
        <v>436</v>
      </c>
      <c r="D50" t="s">
        <v>106</v>
      </c>
      <c r="E50" t="s">
        <v>129</v>
      </c>
      <c r="F50" t="s">
        <v>437</v>
      </c>
      <c r="G50" t="s">
        <v>348</v>
      </c>
      <c r="H50" t="s">
        <v>411</v>
      </c>
      <c r="I50" t="s">
        <v>155</v>
      </c>
      <c r="J50" t="s">
        <v>438</v>
      </c>
      <c r="K50" s="79">
        <v>2.42</v>
      </c>
      <c r="L50" t="s">
        <v>108</v>
      </c>
      <c r="M50" s="79">
        <v>3.9</v>
      </c>
      <c r="N50" s="79">
        <v>1.0900000000000001</v>
      </c>
      <c r="O50" s="79">
        <v>7676.84</v>
      </c>
      <c r="P50" s="79">
        <v>114.92</v>
      </c>
      <c r="Q50" s="79">
        <v>8.8222245279999996</v>
      </c>
      <c r="R50" s="79">
        <v>0</v>
      </c>
      <c r="S50" s="79">
        <f t="shared" si="0"/>
        <v>0.10085066048982098</v>
      </c>
      <c r="T50" s="79">
        <f>Q50/'סכום נכסי הקרן'!$C$42*100</f>
        <v>2.2646499340540346E-2</v>
      </c>
    </row>
    <row r="51" spans="2:20">
      <c r="B51" t="s">
        <v>439</v>
      </c>
      <c r="C51" t="s">
        <v>440</v>
      </c>
      <c r="D51" t="s">
        <v>106</v>
      </c>
      <c r="E51" t="s">
        <v>129</v>
      </c>
      <c r="F51" t="s">
        <v>437</v>
      </c>
      <c r="G51" t="s">
        <v>348</v>
      </c>
      <c r="H51" t="s">
        <v>411</v>
      </c>
      <c r="I51" t="s">
        <v>155</v>
      </c>
      <c r="J51" t="s">
        <v>441</v>
      </c>
      <c r="K51" s="79">
        <v>5.26</v>
      </c>
      <c r="L51" t="s">
        <v>108</v>
      </c>
      <c r="M51" s="79">
        <v>4</v>
      </c>
      <c r="N51" s="79">
        <v>1.59</v>
      </c>
      <c r="O51" s="79">
        <v>26061.9</v>
      </c>
      <c r="P51" s="79">
        <v>112.92</v>
      </c>
      <c r="Q51" s="79">
        <v>29.429097479999999</v>
      </c>
      <c r="R51" s="79">
        <v>0</v>
      </c>
      <c r="S51" s="79">
        <f t="shared" si="0"/>
        <v>0.33641672902992409</v>
      </c>
      <c r="T51" s="79">
        <f>Q51/'סכום נכסי הקרן'!$C$42*100</f>
        <v>7.5543989450538904E-2</v>
      </c>
    </row>
    <row r="52" spans="2:20">
      <c r="B52" t="s">
        <v>442</v>
      </c>
      <c r="C52" t="s">
        <v>443</v>
      </c>
      <c r="D52" t="s">
        <v>106</v>
      </c>
      <c r="E52" t="s">
        <v>129</v>
      </c>
      <c r="F52" t="s">
        <v>437</v>
      </c>
      <c r="G52" t="s">
        <v>348</v>
      </c>
      <c r="H52" t="s">
        <v>411</v>
      </c>
      <c r="I52" t="s">
        <v>155</v>
      </c>
      <c r="J52" t="s">
        <v>444</v>
      </c>
      <c r="K52" s="79">
        <v>8.49</v>
      </c>
      <c r="L52" t="s">
        <v>108</v>
      </c>
      <c r="M52" s="79">
        <v>3.5</v>
      </c>
      <c r="N52" s="79">
        <v>2.48</v>
      </c>
      <c r="O52" s="79">
        <v>6158</v>
      </c>
      <c r="P52" s="79">
        <v>110.45</v>
      </c>
      <c r="Q52" s="79">
        <v>6.8015109999999996</v>
      </c>
      <c r="R52" s="79">
        <v>0</v>
      </c>
      <c r="S52" s="79">
        <f t="shared" si="0"/>
        <v>7.7751011040554957E-2</v>
      </c>
      <c r="T52" s="79">
        <f>Q52/'סכום נכסי הקרן'!$C$42*100</f>
        <v>1.7459362305653838E-2</v>
      </c>
    </row>
    <row r="53" spans="2:20">
      <c r="B53" t="s">
        <v>445</v>
      </c>
      <c r="C53" t="s">
        <v>446</v>
      </c>
      <c r="D53" t="s">
        <v>106</v>
      </c>
      <c r="E53" t="s">
        <v>129</v>
      </c>
      <c r="F53" t="s">
        <v>437</v>
      </c>
      <c r="G53" t="s">
        <v>348</v>
      </c>
      <c r="H53" t="s">
        <v>411</v>
      </c>
      <c r="I53" t="s">
        <v>155</v>
      </c>
      <c r="J53" t="s">
        <v>447</v>
      </c>
      <c r="K53" s="79">
        <v>7.13</v>
      </c>
      <c r="L53" t="s">
        <v>108</v>
      </c>
      <c r="M53" s="79">
        <v>4</v>
      </c>
      <c r="N53" s="79">
        <v>2.17</v>
      </c>
      <c r="O53" s="79">
        <v>25880</v>
      </c>
      <c r="P53" s="79">
        <v>114.15</v>
      </c>
      <c r="Q53" s="79">
        <v>29.542020000000001</v>
      </c>
      <c r="R53" s="79">
        <v>0.01</v>
      </c>
      <c r="S53" s="79">
        <f t="shared" si="0"/>
        <v>0.33770759514765109</v>
      </c>
      <c r="T53" s="79">
        <f>Q53/'סכום נכסי הקרן'!$C$42*100</f>
        <v>7.5833859626320055E-2</v>
      </c>
    </row>
    <row r="54" spans="2:20">
      <c r="B54" t="s">
        <v>448</v>
      </c>
      <c r="C54" t="s">
        <v>449</v>
      </c>
      <c r="D54" t="s">
        <v>106</v>
      </c>
      <c r="E54" t="s">
        <v>129</v>
      </c>
      <c r="F54" t="s">
        <v>450</v>
      </c>
      <c r="G54" t="s">
        <v>451</v>
      </c>
      <c r="H54" t="s">
        <v>411</v>
      </c>
      <c r="I54" t="s">
        <v>155</v>
      </c>
      <c r="J54" t="s">
        <v>452</v>
      </c>
      <c r="K54" s="79">
        <v>8.92</v>
      </c>
      <c r="L54" t="s">
        <v>108</v>
      </c>
      <c r="M54" s="79">
        <v>5.15</v>
      </c>
      <c r="N54" s="79">
        <v>4.2699999999999996</v>
      </c>
      <c r="O54" s="79">
        <v>164247</v>
      </c>
      <c r="P54" s="79">
        <v>129.56</v>
      </c>
      <c r="Q54" s="79">
        <v>212.7984132</v>
      </c>
      <c r="R54" s="79">
        <v>0</v>
      </c>
      <c r="S54" s="79">
        <f t="shared" si="0"/>
        <v>2.4325906073114894</v>
      </c>
      <c r="T54" s="79">
        <f>Q54/'סכום נכסי הקרן'!$C$42*100</f>
        <v>0.54624988390477203</v>
      </c>
    </row>
    <row r="55" spans="2:20">
      <c r="B55" t="s">
        <v>453</v>
      </c>
      <c r="C55" t="s">
        <v>454</v>
      </c>
      <c r="D55" t="s">
        <v>106</v>
      </c>
      <c r="E55" t="s">
        <v>129</v>
      </c>
      <c r="F55" t="s">
        <v>455</v>
      </c>
      <c r="G55" t="s">
        <v>348</v>
      </c>
      <c r="H55" t="s">
        <v>411</v>
      </c>
      <c r="I55" t="s">
        <v>155</v>
      </c>
      <c r="J55" t="s">
        <v>456</v>
      </c>
      <c r="K55" s="79">
        <v>2.5099999999999998</v>
      </c>
      <c r="L55" t="s">
        <v>108</v>
      </c>
      <c r="M55" s="79">
        <v>4.95</v>
      </c>
      <c r="N55" s="79">
        <v>1.78</v>
      </c>
      <c r="O55" s="79">
        <v>76232.88</v>
      </c>
      <c r="P55" s="79">
        <v>110.47</v>
      </c>
      <c r="Q55" s="79">
        <v>84.214462535999999</v>
      </c>
      <c r="R55" s="79">
        <v>0.02</v>
      </c>
      <c r="S55" s="79">
        <f t="shared" si="0"/>
        <v>0.96269190866719723</v>
      </c>
      <c r="T55" s="79">
        <f>Q55/'סכום נכסי הקרן'!$C$42*100</f>
        <v>0.21617708370859587</v>
      </c>
    </row>
    <row r="56" spans="2:20">
      <c r="B56" t="s">
        <v>457</v>
      </c>
      <c r="C56" t="s">
        <v>458</v>
      </c>
      <c r="D56" t="s">
        <v>106</v>
      </c>
      <c r="E56" t="s">
        <v>129</v>
      </c>
      <c r="F56" t="s">
        <v>459</v>
      </c>
      <c r="G56" t="s">
        <v>320</v>
      </c>
      <c r="H56" t="s">
        <v>411</v>
      </c>
      <c r="I56" t="s">
        <v>155</v>
      </c>
      <c r="J56" t="s">
        <v>366</v>
      </c>
      <c r="K56" s="79">
        <v>3.18</v>
      </c>
      <c r="L56" t="s">
        <v>108</v>
      </c>
      <c r="M56" s="79">
        <v>4.75</v>
      </c>
      <c r="N56" s="79">
        <v>0.81</v>
      </c>
      <c r="O56" s="79">
        <v>29688</v>
      </c>
      <c r="P56" s="79">
        <v>132.66999999999999</v>
      </c>
      <c r="Q56" s="79">
        <v>39.387069599999997</v>
      </c>
      <c r="R56" s="79">
        <v>0.01</v>
      </c>
      <c r="S56" s="79">
        <f t="shared" si="0"/>
        <v>0.45025061097816443</v>
      </c>
      <c r="T56" s="79">
        <f>Q56/'סכום נכסי הקרן'!$C$42*100</f>
        <v>0.1011059334175015</v>
      </c>
    </row>
    <row r="57" spans="2:20">
      <c r="B57" t="s">
        <v>460</v>
      </c>
      <c r="C57" t="s">
        <v>461</v>
      </c>
      <c r="D57" t="s">
        <v>106</v>
      </c>
      <c r="E57" t="s">
        <v>129</v>
      </c>
      <c r="F57" t="s">
        <v>462</v>
      </c>
      <c r="G57" t="s">
        <v>320</v>
      </c>
      <c r="H57" t="s">
        <v>411</v>
      </c>
      <c r="I57" t="s">
        <v>155</v>
      </c>
      <c r="J57" t="s">
        <v>463</v>
      </c>
      <c r="K57" s="79">
        <v>6.16</v>
      </c>
      <c r="L57" t="s">
        <v>108</v>
      </c>
      <c r="M57" s="79">
        <v>1.5</v>
      </c>
      <c r="N57" s="79">
        <v>1.29</v>
      </c>
      <c r="O57" s="79">
        <v>41682.839999999997</v>
      </c>
      <c r="P57" s="79">
        <v>101.47</v>
      </c>
      <c r="Q57" s="79">
        <v>42.295577747999999</v>
      </c>
      <c r="R57" s="79">
        <v>0.01</v>
      </c>
      <c r="S57" s="79">
        <f t="shared" si="0"/>
        <v>0.48349902432729996</v>
      </c>
      <c r="T57" s="79">
        <f>Q57/'סכום נכסי הקרן'!$C$42*100</f>
        <v>0.10857202404425759</v>
      </c>
    </row>
    <row r="58" spans="2:20">
      <c r="B58" t="s">
        <v>464</v>
      </c>
      <c r="C58" t="s">
        <v>465</v>
      </c>
      <c r="D58" t="s">
        <v>106</v>
      </c>
      <c r="E58" t="s">
        <v>129</v>
      </c>
      <c r="F58" t="s">
        <v>462</v>
      </c>
      <c r="G58" t="s">
        <v>320</v>
      </c>
      <c r="H58" t="s">
        <v>411</v>
      </c>
      <c r="I58" t="s">
        <v>155</v>
      </c>
      <c r="J58" t="s">
        <v>466</v>
      </c>
      <c r="K58" s="79">
        <v>3.42</v>
      </c>
      <c r="L58" t="s">
        <v>108</v>
      </c>
      <c r="M58" s="79">
        <v>3.55</v>
      </c>
      <c r="N58" s="79">
        <v>0.83</v>
      </c>
      <c r="O58" s="79">
        <v>143799.25</v>
      </c>
      <c r="P58" s="79">
        <v>118.35</v>
      </c>
      <c r="Q58" s="79">
        <v>170.186412375</v>
      </c>
      <c r="R58" s="79">
        <v>0.03</v>
      </c>
      <c r="S58" s="79">
        <f t="shared" si="0"/>
        <v>1.9454744140707945</v>
      </c>
      <c r="T58" s="79">
        <f>Q58/'סכום נכסי הקרן'!$C$42*100</f>
        <v>0.43686560723852907</v>
      </c>
    </row>
    <row r="59" spans="2:20">
      <c r="B59" t="s">
        <v>467</v>
      </c>
      <c r="C59" t="s">
        <v>468</v>
      </c>
      <c r="D59" t="s">
        <v>106</v>
      </c>
      <c r="E59" t="s">
        <v>129</v>
      </c>
      <c r="F59" t="s">
        <v>462</v>
      </c>
      <c r="G59" t="s">
        <v>320</v>
      </c>
      <c r="H59" t="s">
        <v>411</v>
      </c>
      <c r="I59" t="s">
        <v>155</v>
      </c>
      <c r="J59" t="s">
        <v>469</v>
      </c>
      <c r="K59" s="79">
        <v>2.37</v>
      </c>
      <c r="L59" t="s">
        <v>108</v>
      </c>
      <c r="M59" s="79">
        <v>4.6500000000000004</v>
      </c>
      <c r="N59" s="79">
        <v>0.81</v>
      </c>
      <c r="O59" s="79">
        <v>18236.900000000001</v>
      </c>
      <c r="P59" s="79">
        <v>130.22</v>
      </c>
      <c r="Q59" s="79">
        <v>23.748091179999999</v>
      </c>
      <c r="R59" s="79">
        <v>0</v>
      </c>
      <c r="S59" s="79">
        <f t="shared" si="0"/>
        <v>0.27147469136318181</v>
      </c>
      <c r="T59" s="79">
        <f>Q59/'סכום נכסי הקרן'!$C$42*100</f>
        <v>6.0960943528478063E-2</v>
      </c>
    </row>
    <row r="60" spans="2:20">
      <c r="B60" t="s">
        <v>470</v>
      </c>
      <c r="C60" t="s">
        <v>471</v>
      </c>
      <c r="D60" t="s">
        <v>106</v>
      </c>
      <c r="E60" t="s">
        <v>129</v>
      </c>
      <c r="F60" t="s">
        <v>472</v>
      </c>
      <c r="G60" t="s">
        <v>473</v>
      </c>
      <c r="H60" t="s">
        <v>411</v>
      </c>
      <c r="I60" t="s">
        <v>155</v>
      </c>
      <c r="J60" t="s">
        <v>474</v>
      </c>
      <c r="K60" s="79">
        <v>5.77</v>
      </c>
      <c r="L60" t="s">
        <v>108</v>
      </c>
      <c r="M60" s="79">
        <v>3.85</v>
      </c>
      <c r="N60" s="79">
        <v>1.75</v>
      </c>
      <c r="O60" s="79">
        <v>26954</v>
      </c>
      <c r="P60" s="79">
        <v>115.4</v>
      </c>
      <c r="Q60" s="79">
        <v>31.104915999999999</v>
      </c>
      <c r="R60" s="79">
        <v>0.01</v>
      </c>
      <c r="S60" s="79">
        <f t="shared" si="0"/>
        <v>0.35557373462037106</v>
      </c>
      <c r="T60" s="79">
        <f>Q60/'סכום נכסי הקרן'!$C$42*100</f>
        <v>7.9845786903958396E-2</v>
      </c>
    </row>
    <row r="61" spans="2:20">
      <c r="B61" t="s">
        <v>475</v>
      </c>
      <c r="C61" t="s">
        <v>476</v>
      </c>
      <c r="D61" t="s">
        <v>106</v>
      </c>
      <c r="E61" t="s">
        <v>129</v>
      </c>
      <c r="F61" t="s">
        <v>472</v>
      </c>
      <c r="G61" t="s">
        <v>473</v>
      </c>
      <c r="H61" t="s">
        <v>411</v>
      </c>
      <c r="I61" t="s">
        <v>155</v>
      </c>
      <c r="J61" t="s">
        <v>477</v>
      </c>
      <c r="K61" s="79">
        <v>6.57</v>
      </c>
      <c r="L61" t="s">
        <v>108</v>
      </c>
      <c r="M61" s="79">
        <v>3.85</v>
      </c>
      <c r="N61" s="79">
        <v>1.91</v>
      </c>
      <c r="O61" s="79">
        <v>18952</v>
      </c>
      <c r="P61" s="79">
        <v>116.04</v>
      </c>
      <c r="Q61" s="79">
        <v>21.9919008</v>
      </c>
      <c r="R61" s="79">
        <v>0.01</v>
      </c>
      <c r="S61" s="79">
        <f t="shared" si="0"/>
        <v>0.25139892031396988</v>
      </c>
      <c r="T61" s="79">
        <f>Q61/'סכום נכסי הקרן'!$C$42*100</f>
        <v>5.6452832886280481E-2</v>
      </c>
    </row>
    <row r="62" spans="2:20">
      <c r="B62" t="s">
        <v>478</v>
      </c>
      <c r="C62" t="s">
        <v>479</v>
      </c>
      <c r="D62" t="s">
        <v>106</v>
      </c>
      <c r="E62" t="s">
        <v>129</v>
      </c>
      <c r="F62" t="s">
        <v>472</v>
      </c>
      <c r="G62" t="s">
        <v>473</v>
      </c>
      <c r="H62" t="s">
        <v>411</v>
      </c>
      <c r="I62" t="s">
        <v>155</v>
      </c>
      <c r="J62" t="s">
        <v>344</v>
      </c>
      <c r="K62" s="79">
        <v>4.0999999999999996</v>
      </c>
      <c r="L62" t="s">
        <v>108</v>
      </c>
      <c r="M62" s="79">
        <v>3.9</v>
      </c>
      <c r="N62" s="79">
        <v>1.44</v>
      </c>
      <c r="O62" s="79">
        <v>26126</v>
      </c>
      <c r="P62" s="79">
        <v>118.62</v>
      </c>
      <c r="Q62" s="79">
        <v>30.990661200000002</v>
      </c>
      <c r="R62" s="79">
        <v>0.01</v>
      </c>
      <c r="S62" s="79">
        <f t="shared" si="0"/>
        <v>0.35426763863431204</v>
      </c>
      <c r="T62" s="79">
        <f>Q62/'סכום נכסי הקרן'!$C$42*100</f>
        <v>7.955249678822382E-2</v>
      </c>
    </row>
    <row r="63" spans="2:20">
      <c r="B63" t="s">
        <v>480</v>
      </c>
      <c r="C63" t="s">
        <v>481</v>
      </c>
      <c r="D63" t="s">
        <v>106</v>
      </c>
      <c r="E63" t="s">
        <v>129</v>
      </c>
      <c r="F63" t="s">
        <v>482</v>
      </c>
      <c r="G63" t="s">
        <v>473</v>
      </c>
      <c r="H63" t="s">
        <v>411</v>
      </c>
      <c r="I63" t="s">
        <v>155</v>
      </c>
      <c r="J63" t="s">
        <v>483</v>
      </c>
      <c r="K63" s="79">
        <v>4.21</v>
      </c>
      <c r="L63" t="s">
        <v>108</v>
      </c>
      <c r="M63" s="79">
        <v>3.75</v>
      </c>
      <c r="N63" s="79">
        <v>1.43</v>
      </c>
      <c r="O63" s="79">
        <v>88999</v>
      </c>
      <c r="P63" s="79">
        <v>118.93</v>
      </c>
      <c r="Q63" s="79">
        <v>105.8465107</v>
      </c>
      <c r="R63" s="79">
        <v>0.01</v>
      </c>
      <c r="S63" s="79">
        <f t="shared" si="0"/>
        <v>1.2099771980137821</v>
      </c>
      <c r="T63" s="79">
        <f>Q63/'סכום נכסי הקרן'!$C$42*100</f>
        <v>0.27170618103838479</v>
      </c>
    </row>
    <row r="64" spans="2:20">
      <c r="B64" t="s">
        <v>484</v>
      </c>
      <c r="C64" t="s">
        <v>485</v>
      </c>
      <c r="D64" t="s">
        <v>106</v>
      </c>
      <c r="E64" t="s">
        <v>129</v>
      </c>
      <c r="F64" t="s">
        <v>482</v>
      </c>
      <c r="G64" t="s">
        <v>473</v>
      </c>
      <c r="H64" t="s">
        <v>486</v>
      </c>
      <c r="I64" t="s">
        <v>156</v>
      </c>
      <c r="J64" t="s">
        <v>487</v>
      </c>
      <c r="K64" s="79">
        <v>7.71</v>
      </c>
      <c r="L64" t="s">
        <v>108</v>
      </c>
      <c r="M64" s="79">
        <v>2.48</v>
      </c>
      <c r="N64" s="79">
        <v>2.37</v>
      </c>
      <c r="O64" s="79">
        <v>27190</v>
      </c>
      <c r="P64" s="79">
        <v>100.95</v>
      </c>
      <c r="Q64" s="79">
        <v>27.448305000000001</v>
      </c>
      <c r="R64" s="79">
        <v>0.01</v>
      </c>
      <c r="S64" s="79">
        <f t="shared" si="0"/>
        <v>0.31377343432944826</v>
      </c>
      <c r="T64" s="79">
        <f>Q64/'סכום נכסי הקרן'!$C$42*100</f>
        <v>7.0459329062481812E-2</v>
      </c>
    </row>
    <row r="65" spans="2:20">
      <c r="B65" t="s">
        <v>488</v>
      </c>
      <c r="C65" t="s">
        <v>489</v>
      </c>
      <c r="D65" t="s">
        <v>106</v>
      </c>
      <c r="E65" t="s">
        <v>129</v>
      </c>
      <c r="F65" t="s">
        <v>490</v>
      </c>
      <c r="G65" t="s">
        <v>348</v>
      </c>
      <c r="H65" t="s">
        <v>491</v>
      </c>
      <c r="I65" t="s">
        <v>155</v>
      </c>
      <c r="J65" t="s">
        <v>492</v>
      </c>
      <c r="K65" s="79">
        <v>1.22</v>
      </c>
      <c r="L65" t="s">
        <v>108</v>
      </c>
      <c r="M65" s="79">
        <v>4.8499999999999996</v>
      </c>
      <c r="N65" s="79">
        <v>1.1100000000000001</v>
      </c>
      <c r="O65" s="79">
        <v>1671</v>
      </c>
      <c r="P65" s="79">
        <v>126.9</v>
      </c>
      <c r="Q65" s="79">
        <v>2.1204990000000001</v>
      </c>
      <c r="R65" s="79">
        <v>0</v>
      </c>
      <c r="S65" s="79">
        <f t="shared" si="0"/>
        <v>2.424034029504411E-2</v>
      </c>
      <c r="T65" s="79">
        <f>Q65/'סכום נכסי הקרן'!$C$42*100</f>
        <v>5.4432846333376007E-3</v>
      </c>
    </row>
    <row r="66" spans="2:20">
      <c r="B66" t="s">
        <v>493</v>
      </c>
      <c r="C66" t="s">
        <v>494</v>
      </c>
      <c r="D66" t="s">
        <v>106</v>
      </c>
      <c r="E66" t="s">
        <v>129</v>
      </c>
      <c r="F66" t="s">
        <v>490</v>
      </c>
      <c r="G66" t="s">
        <v>348</v>
      </c>
      <c r="H66" t="s">
        <v>495</v>
      </c>
      <c r="I66" t="s">
        <v>156</v>
      </c>
      <c r="J66" t="s">
        <v>496</v>
      </c>
      <c r="K66" s="79">
        <v>6</v>
      </c>
      <c r="L66" t="s">
        <v>108</v>
      </c>
      <c r="M66" s="79">
        <v>2.5</v>
      </c>
      <c r="N66" s="79">
        <v>2.25</v>
      </c>
      <c r="O66" s="79">
        <v>5000</v>
      </c>
      <c r="P66" s="79">
        <v>100.94</v>
      </c>
      <c r="Q66" s="79">
        <v>5.0469999999999997</v>
      </c>
      <c r="R66" s="79">
        <v>0</v>
      </c>
      <c r="S66" s="79">
        <f t="shared" si="0"/>
        <v>5.7694437709750211E-2</v>
      </c>
      <c r="T66" s="79">
        <f>Q66/'סכום נכסי הקרן'!$C$42*100</f>
        <v>1.2955562603167874E-2</v>
      </c>
    </row>
    <row r="67" spans="2:20">
      <c r="B67" t="s">
        <v>497</v>
      </c>
      <c r="C67" t="s">
        <v>498</v>
      </c>
      <c r="D67" t="s">
        <v>106</v>
      </c>
      <c r="E67" t="s">
        <v>129</v>
      </c>
      <c r="F67" t="s">
        <v>490</v>
      </c>
      <c r="G67" t="s">
        <v>348</v>
      </c>
      <c r="H67" t="s">
        <v>491</v>
      </c>
      <c r="I67" t="s">
        <v>155</v>
      </c>
      <c r="J67" t="s">
        <v>328</v>
      </c>
      <c r="K67" s="79">
        <v>4.12</v>
      </c>
      <c r="L67" t="s">
        <v>108</v>
      </c>
      <c r="M67" s="79">
        <v>2.85</v>
      </c>
      <c r="N67" s="79">
        <v>1.71</v>
      </c>
      <c r="O67" s="79">
        <v>20413.419999999998</v>
      </c>
      <c r="P67" s="79">
        <v>105.81</v>
      </c>
      <c r="Q67" s="79">
        <v>21.599439702000002</v>
      </c>
      <c r="R67" s="79">
        <v>0</v>
      </c>
      <c r="S67" s="79">
        <f t="shared" si="0"/>
        <v>0.24691252792798588</v>
      </c>
      <c r="T67" s="79">
        <f>Q67/'סכום נכסי הקרן'!$C$42*100</f>
        <v>5.5445391966041334E-2</v>
      </c>
    </row>
    <row r="68" spans="2:20">
      <c r="B68" t="s">
        <v>499</v>
      </c>
      <c r="C68" t="s">
        <v>500</v>
      </c>
      <c r="D68" t="s">
        <v>106</v>
      </c>
      <c r="E68" t="s">
        <v>129</v>
      </c>
      <c r="F68" t="s">
        <v>360</v>
      </c>
      <c r="G68" t="s">
        <v>320</v>
      </c>
      <c r="H68" t="s">
        <v>491</v>
      </c>
      <c r="I68" t="s">
        <v>155</v>
      </c>
      <c r="J68" t="s">
        <v>501</v>
      </c>
      <c r="K68" s="79">
        <v>4.22</v>
      </c>
      <c r="L68" t="s">
        <v>108</v>
      </c>
      <c r="M68" s="79">
        <v>2.8</v>
      </c>
      <c r="N68" s="79">
        <v>2.56</v>
      </c>
      <c r="O68" s="79">
        <v>1</v>
      </c>
      <c r="P68" s="79">
        <v>5126799</v>
      </c>
      <c r="Q68" s="79">
        <v>51.267989999999998</v>
      </c>
      <c r="R68" s="79">
        <v>0</v>
      </c>
      <c r="S68" s="79">
        <f t="shared" si="0"/>
        <v>0.58606654558333604</v>
      </c>
      <c r="T68" s="79">
        <f>Q68/'סכום נכסי הקרן'!$C$42*100</f>
        <v>0.13160405270132444</v>
      </c>
    </row>
    <row r="69" spans="2:20">
      <c r="B69" t="s">
        <v>502</v>
      </c>
      <c r="C69" t="s">
        <v>503</v>
      </c>
      <c r="D69" t="s">
        <v>106</v>
      </c>
      <c r="E69" t="s">
        <v>129</v>
      </c>
      <c r="F69" t="s">
        <v>504</v>
      </c>
      <c r="G69" t="s">
        <v>320</v>
      </c>
      <c r="H69" t="s">
        <v>491</v>
      </c>
      <c r="I69" t="s">
        <v>155</v>
      </c>
      <c r="J69" t="s">
        <v>505</v>
      </c>
      <c r="K69" s="79">
        <v>2.94</v>
      </c>
      <c r="L69" t="s">
        <v>108</v>
      </c>
      <c r="M69" s="79">
        <v>2</v>
      </c>
      <c r="N69" s="79">
        <v>0.9</v>
      </c>
      <c r="O69" s="79">
        <v>1357</v>
      </c>
      <c r="P69" s="79">
        <v>103.84</v>
      </c>
      <c r="Q69" s="79">
        <v>1.4091088000000001</v>
      </c>
      <c r="R69" s="79">
        <v>0</v>
      </c>
      <c r="S69" s="79">
        <f t="shared" si="0"/>
        <v>1.6108131541085965E-2</v>
      </c>
      <c r="T69" s="79">
        <f>Q69/'סכום נכסי הקרן'!$C$42*100</f>
        <v>3.6171581678372811E-3</v>
      </c>
    </row>
    <row r="70" spans="2:20">
      <c r="B70" t="s">
        <v>506</v>
      </c>
      <c r="C70" t="s">
        <v>507</v>
      </c>
      <c r="D70" t="s">
        <v>106</v>
      </c>
      <c r="E70" t="s">
        <v>129</v>
      </c>
      <c r="F70" t="s">
        <v>508</v>
      </c>
      <c r="G70" t="s">
        <v>348</v>
      </c>
      <c r="H70" t="s">
        <v>495</v>
      </c>
      <c r="I70" t="s">
        <v>156</v>
      </c>
      <c r="J70" t="s">
        <v>240</v>
      </c>
      <c r="K70" s="79">
        <v>7.03</v>
      </c>
      <c r="L70" t="s">
        <v>108</v>
      </c>
      <c r="M70" s="79">
        <v>1.58</v>
      </c>
      <c r="N70" s="79">
        <v>1.99</v>
      </c>
      <c r="O70" s="79">
        <v>32213</v>
      </c>
      <c r="P70" s="79">
        <v>97.69</v>
      </c>
      <c r="Q70" s="79">
        <v>31.468879699999999</v>
      </c>
      <c r="R70" s="79">
        <v>0.01</v>
      </c>
      <c r="S70" s="79">
        <f t="shared" si="0"/>
        <v>0.35973436093665007</v>
      </c>
      <c r="T70" s="79">
        <f>Q70/'סכום נכסי הקרן'!$C$42*100</f>
        <v>8.0780075491362915E-2</v>
      </c>
    </row>
    <row r="71" spans="2:20">
      <c r="B71" t="s">
        <v>509</v>
      </c>
      <c r="C71" t="s">
        <v>510</v>
      </c>
      <c r="D71" t="s">
        <v>106</v>
      </c>
      <c r="E71" t="s">
        <v>129</v>
      </c>
      <c r="F71" t="s">
        <v>511</v>
      </c>
      <c r="G71" t="s">
        <v>320</v>
      </c>
      <c r="H71" t="s">
        <v>491</v>
      </c>
      <c r="I71" t="s">
        <v>155</v>
      </c>
      <c r="J71" t="s">
        <v>512</v>
      </c>
      <c r="K71" s="79">
        <v>4.54</v>
      </c>
      <c r="L71" t="s">
        <v>108</v>
      </c>
      <c r="M71" s="79">
        <v>4.5</v>
      </c>
      <c r="N71" s="79">
        <v>1.7</v>
      </c>
      <c r="O71" s="79">
        <v>2049</v>
      </c>
      <c r="P71" s="79">
        <v>135.15</v>
      </c>
      <c r="Q71" s="79">
        <v>2.7692234999999998</v>
      </c>
      <c r="R71" s="79">
        <v>0</v>
      </c>
      <c r="S71" s="79">
        <f t="shared" si="0"/>
        <v>3.165619035568188E-2</v>
      </c>
      <c r="T71" s="79">
        <f>Q71/'סכום נכסי הקרן'!$C$42*100</f>
        <v>7.1085493196777578E-3</v>
      </c>
    </row>
    <row r="72" spans="2:20">
      <c r="B72" t="s">
        <v>513</v>
      </c>
      <c r="C72" t="s">
        <v>514</v>
      </c>
      <c r="D72" t="s">
        <v>106</v>
      </c>
      <c r="E72" t="s">
        <v>129</v>
      </c>
      <c r="F72" t="s">
        <v>515</v>
      </c>
      <c r="G72" t="s">
        <v>348</v>
      </c>
      <c r="H72" t="s">
        <v>495</v>
      </c>
      <c r="I72" t="s">
        <v>156</v>
      </c>
      <c r="J72" t="s">
        <v>516</v>
      </c>
      <c r="K72" s="79">
        <v>5.34</v>
      </c>
      <c r="L72" t="s">
        <v>108</v>
      </c>
      <c r="M72" s="79">
        <v>2.74</v>
      </c>
      <c r="N72" s="79">
        <v>1.8</v>
      </c>
      <c r="O72" s="79">
        <v>15000</v>
      </c>
      <c r="P72" s="79">
        <v>104.93</v>
      </c>
      <c r="Q72" s="79">
        <v>15.7395</v>
      </c>
      <c r="R72" s="79">
        <v>0</v>
      </c>
      <c r="S72" s="79">
        <f t="shared" si="0"/>
        <v>0.17992502522936665</v>
      </c>
      <c r="T72" s="79">
        <f>Q72/'סכום נכסי הקרן'!$C$42*100</f>
        <v>4.0403027064109517E-2</v>
      </c>
    </row>
    <row r="73" spans="2:20">
      <c r="B73" t="s">
        <v>517</v>
      </c>
      <c r="C73" t="s">
        <v>518</v>
      </c>
      <c r="D73" t="s">
        <v>106</v>
      </c>
      <c r="E73" t="s">
        <v>129</v>
      </c>
      <c r="F73" t="s">
        <v>515</v>
      </c>
      <c r="G73" t="s">
        <v>348</v>
      </c>
      <c r="H73" t="s">
        <v>495</v>
      </c>
      <c r="I73" t="s">
        <v>156</v>
      </c>
      <c r="J73" t="s">
        <v>519</v>
      </c>
      <c r="K73" s="79">
        <v>7.25</v>
      </c>
      <c r="L73" t="s">
        <v>108</v>
      </c>
      <c r="M73" s="79">
        <v>1.96</v>
      </c>
      <c r="N73" s="79">
        <v>2.29</v>
      </c>
      <c r="O73" s="79">
        <v>26000</v>
      </c>
      <c r="P73" s="79">
        <v>97.85</v>
      </c>
      <c r="Q73" s="79">
        <v>25.440999999999999</v>
      </c>
      <c r="R73" s="79">
        <v>0.01</v>
      </c>
      <c r="S73" s="79">
        <f t="shared" si="0"/>
        <v>0.2908270635573123</v>
      </c>
      <c r="T73" s="79">
        <f>Q73/'סכום נכסי הקרן'!$C$42*100</f>
        <v>6.5306611489438046E-2</v>
      </c>
    </row>
    <row r="74" spans="2:20">
      <c r="B74" t="s">
        <v>520</v>
      </c>
      <c r="C74" t="s">
        <v>521</v>
      </c>
      <c r="D74" t="s">
        <v>106</v>
      </c>
      <c r="E74" t="s">
        <v>129</v>
      </c>
      <c r="F74" t="s">
        <v>522</v>
      </c>
      <c r="G74" t="s">
        <v>138</v>
      </c>
      <c r="H74" t="s">
        <v>491</v>
      </c>
      <c r="I74" t="s">
        <v>155</v>
      </c>
      <c r="J74" t="s">
        <v>523</v>
      </c>
      <c r="K74" s="79">
        <v>0.5</v>
      </c>
      <c r="L74" t="s">
        <v>108</v>
      </c>
      <c r="M74" s="79">
        <v>5.19</v>
      </c>
      <c r="N74" s="79">
        <v>1.59</v>
      </c>
      <c r="O74" s="79">
        <v>8879.33</v>
      </c>
      <c r="P74" s="79">
        <v>121.21</v>
      </c>
      <c r="Q74" s="79">
        <v>10.762635893000001</v>
      </c>
      <c r="R74" s="79">
        <v>0</v>
      </c>
      <c r="S74" s="79">
        <f t="shared" si="0"/>
        <v>0.12303234121684374</v>
      </c>
      <c r="T74" s="79">
        <f>Q74/'סכום נכסי הקרן'!$C$42*100</f>
        <v>2.762750209765466E-2</v>
      </c>
    </row>
    <row r="75" spans="2:20">
      <c r="B75" t="s">
        <v>524</v>
      </c>
      <c r="C75" t="s">
        <v>525</v>
      </c>
      <c r="D75" t="s">
        <v>106</v>
      </c>
      <c r="E75" t="s">
        <v>129</v>
      </c>
      <c r="F75" t="s">
        <v>522</v>
      </c>
      <c r="G75" t="s">
        <v>138</v>
      </c>
      <c r="H75" t="s">
        <v>491</v>
      </c>
      <c r="I75" t="s">
        <v>155</v>
      </c>
      <c r="J75" t="s">
        <v>526</v>
      </c>
      <c r="K75" s="79">
        <v>1.95</v>
      </c>
      <c r="L75" t="s">
        <v>108</v>
      </c>
      <c r="M75" s="79">
        <v>4.3499999999999996</v>
      </c>
      <c r="N75" s="79">
        <v>1.1599999999999999</v>
      </c>
      <c r="O75" s="79">
        <v>8845.2000000000007</v>
      </c>
      <c r="P75" s="79">
        <v>108.95</v>
      </c>
      <c r="Q75" s="79">
        <v>9.6368454000000003</v>
      </c>
      <c r="R75" s="79">
        <v>0</v>
      </c>
      <c r="S75" s="79">
        <f t="shared" si="0"/>
        <v>0.11016294365936059</v>
      </c>
      <c r="T75" s="79">
        <f>Q75/'סכום נכסי הקרן'!$C$42*100</f>
        <v>2.4737617173915264E-2</v>
      </c>
    </row>
    <row r="76" spans="2:20">
      <c r="B76" t="s">
        <v>527</v>
      </c>
      <c r="C76" t="s">
        <v>528</v>
      </c>
      <c r="D76" t="s">
        <v>106</v>
      </c>
      <c r="E76" t="s">
        <v>129</v>
      </c>
      <c r="F76" t="s">
        <v>522</v>
      </c>
      <c r="G76" t="s">
        <v>138</v>
      </c>
      <c r="H76" t="s">
        <v>491</v>
      </c>
      <c r="I76" t="s">
        <v>155</v>
      </c>
      <c r="J76" t="s">
        <v>529</v>
      </c>
      <c r="K76" s="79">
        <v>4.53</v>
      </c>
      <c r="L76" t="s">
        <v>108</v>
      </c>
      <c r="M76" s="79">
        <v>1.98</v>
      </c>
      <c r="N76" s="79">
        <v>1.73</v>
      </c>
      <c r="O76" s="79">
        <v>45844</v>
      </c>
      <c r="P76" s="79">
        <v>100.02</v>
      </c>
      <c r="Q76" s="79">
        <v>45.853168799999999</v>
      </c>
      <c r="R76" s="79">
        <v>0</v>
      </c>
      <c r="S76" s="79">
        <f t="shared" ref="S76:S138" si="1">Q76/$Q$11*100</f>
        <v>0.52416738480805658</v>
      </c>
      <c r="T76" s="79">
        <f>Q76/'סכום נכסי הקרן'!$C$42*100</f>
        <v>0.11770429937428648</v>
      </c>
    </row>
    <row r="77" spans="2:20">
      <c r="B77" t="s">
        <v>530</v>
      </c>
      <c r="C77" t="s">
        <v>531</v>
      </c>
      <c r="D77" t="s">
        <v>106</v>
      </c>
      <c r="E77" t="s">
        <v>129</v>
      </c>
      <c r="F77" t="s">
        <v>532</v>
      </c>
      <c r="G77" t="s">
        <v>138</v>
      </c>
      <c r="H77" t="s">
        <v>491</v>
      </c>
      <c r="I77" t="s">
        <v>155</v>
      </c>
      <c r="J77" t="s">
        <v>341</v>
      </c>
      <c r="K77" s="79">
        <v>1.47</v>
      </c>
      <c r="L77" t="s">
        <v>108</v>
      </c>
      <c r="M77" s="79">
        <v>3.35</v>
      </c>
      <c r="N77" s="79">
        <v>0.86</v>
      </c>
      <c r="O77" s="79">
        <v>17406.669999999998</v>
      </c>
      <c r="P77" s="79">
        <v>111.96</v>
      </c>
      <c r="Q77" s="79">
        <v>19.488507731999999</v>
      </c>
      <c r="R77" s="79">
        <v>0</v>
      </c>
      <c r="S77" s="79">
        <f t="shared" si="1"/>
        <v>0.22278155248659787</v>
      </c>
      <c r="T77" s="79">
        <f>Q77/'סכום נכסי הקרן'!$C$42*100</f>
        <v>5.0026665734940981E-2</v>
      </c>
    </row>
    <row r="78" spans="2:20">
      <c r="B78" t="s">
        <v>533</v>
      </c>
      <c r="C78" t="s">
        <v>534</v>
      </c>
      <c r="D78" t="s">
        <v>106</v>
      </c>
      <c r="E78" t="s">
        <v>129</v>
      </c>
      <c r="F78" t="s">
        <v>535</v>
      </c>
      <c r="G78" t="s">
        <v>348</v>
      </c>
      <c r="H78" t="s">
        <v>536</v>
      </c>
      <c r="I78" t="s">
        <v>155</v>
      </c>
      <c r="J78" t="s">
        <v>537</v>
      </c>
      <c r="K78" s="79">
        <v>2.99</v>
      </c>
      <c r="L78" t="s">
        <v>108</v>
      </c>
      <c r="M78" s="79">
        <v>4.5999999999999996</v>
      </c>
      <c r="N78" s="79">
        <v>1.69</v>
      </c>
      <c r="O78" s="79">
        <v>28598</v>
      </c>
      <c r="P78" s="79">
        <v>109.4</v>
      </c>
      <c r="Q78" s="79">
        <v>31.286211999999999</v>
      </c>
      <c r="R78" s="79">
        <v>0.01</v>
      </c>
      <c r="S78" s="79">
        <f t="shared" si="1"/>
        <v>0.35764620753081822</v>
      </c>
      <c r="T78" s="79">
        <f>Q78/'סכום נכסי הקרן'!$C$42*100</f>
        <v>8.0311170632451342E-2</v>
      </c>
    </row>
    <row r="79" spans="2:20">
      <c r="B79" t="s">
        <v>538</v>
      </c>
      <c r="C79" t="s">
        <v>539</v>
      </c>
      <c r="D79" t="s">
        <v>106</v>
      </c>
      <c r="E79" t="s">
        <v>129</v>
      </c>
      <c r="F79" t="s">
        <v>535</v>
      </c>
      <c r="G79" t="s">
        <v>348</v>
      </c>
      <c r="H79" t="s">
        <v>536</v>
      </c>
      <c r="I79" t="s">
        <v>155</v>
      </c>
      <c r="J79" t="s">
        <v>540</v>
      </c>
      <c r="K79" s="79">
        <v>6.65</v>
      </c>
      <c r="L79" t="s">
        <v>108</v>
      </c>
      <c r="M79" s="79">
        <v>3.06</v>
      </c>
      <c r="N79" s="79">
        <v>3.01</v>
      </c>
      <c r="O79" s="79">
        <v>19000</v>
      </c>
      <c r="P79" s="79">
        <v>100.14</v>
      </c>
      <c r="Q79" s="79">
        <v>19.026599999999998</v>
      </c>
      <c r="R79" s="79">
        <v>0.02</v>
      </c>
      <c r="S79" s="79">
        <f t="shared" si="1"/>
        <v>0.21750128562083082</v>
      </c>
      <c r="T79" s="79">
        <f>Q79/'סכום נכסי הקרן'!$C$42*100</f>
        <v>4.8840956494042763E-2</v>
      </c>
    </row>
    <row r="80" spans="2:20">
      <c r="B80" t="s">
        <v>541</v>
      </c>
      <c r="C80" t="s">
        <v>542</v>
      </c>
      <c r="D80" t="s">
        <v>106</v>
      </c>
      <c r="E80" t="s">
        <v>129</v>
      </c>
      <c r="F80" t="s">
        <v>543</v>
      </c>
      <c r="G80" t="s">
        <v>348</v>
      </c>
      <c r="H80" t="s">
        <v>544</v>
      </c>
      <c r="I80" t="s">
        <v>156</v>
      </c>
      <c r="J80" t="s">
        <v>545</v>
      </c>
      <c r="K80" s="79">
        <v>2.39</v>
      </c>
      <c r="L80" t="s">
        <v>108</v>
      </c>
      <c r="M80" s="79">
        <v>4.5999999999999996</v>
      </c>
      <c r="N80" s="79">
        <v>1.87</v>
      </c>
      <c r="O80" s="79">
        <v>13137.86</v>
      </c>
      <c r="P80" s="79">
        <v>129.58000000000001</v>
      </c>
      <c r="Q80" s="79">
        <v>17.024038988000001</v>
      </c>
      <c r="R80" s="79">
        <v>0</v>
      </c>
      <c r="S80" s="79">
        <f t="shared" si="1"/>
        <v>0.19460914542530713</v>
      </c>
      <c r="T80" s="79">
        <f>Q80/'סכום נכסי הקרן'!$C$42*100</f>
        <v>4.3700416656985271E-2</v>
      </c>
    </row>
    <row r="81" spans="2:20">
      <c r="B81" t="s">
        <v>546</v>
      </c>
      <c r="C81" t="s">
        <v>547</v>
      </c>
      <c r="D81" t="s">
        <v>106</v>
      </c>
      <c r="E81" t="s">
        <v>129</v>
      </c>
      <c r="F81" t="s">
        <v>548</v>
      </c>
      <c r="G81" t="s">
        <v>348</v>
      </c>
      <c r="H81" t="s">
        <v>536</v>
      </c>
      <c r="I81" t="s">
        <v>155</v>
      </c>
      <c r="J81" t="s">
        <v>549</v>
      </c>
      <c r="K81" s="79">
        <v>2.79</v>
      </c>
      <c r="L81" t="s">
        <v>108</v>
      </c>
      <c r="M81" s="79">
        <v>4.4000000000000004</v>
      </c>
      <c r="N81" s="79">
        <v>1.21</v>
      </c>
      <c r="O81" s="79">
        <v>2403.7600000000002</v>
      </c>
      <c r="P81" s="79">
        <v>109.3</v>
      </c>
      <c r="Q81" s="79">
        <v>2.6273096800000002</v>
      </c>
      <c r="R81" s="79">
        <v>0</v>
      </c>
      <c r="S81" s="79">
        <f t="shared" si="1"/>
        <v>3.0033912161082581E-2</v>
      </c>
      <c r="T81" s="79">
        <f>Q81/'סכום נכסי הקרן'!$C$42*100</f>
        <v>6.7442589730828117E-3</v>
      </c>
    </row>
    <row r="82" spans="2:20">
      <c r="B82" t="s">
        <v>550</v>
      </c>
      <c r="C82" t="s">
        <v>551</v>
      </c>
      <c r="D82" t="s">
        <v>106</v>
      </c>
      <c r="E82" t="s">
        <v>129</v>
      </c>
      <c r="F82" t="s">
        <v>552</v>
      </c>
      <c r="G82" t="s">
        <v>320</v>
      </c>
      <c r="H82" t="s">
        <v>553</v>
      </c>
      <c r="I82" t="s">
        <v>155</v>
      </c>
      <c r="J82" t="s">
        <v>554</v>
      </c>
      <c r="K82" s="79">
        <v>4.49</v>
      </c>
      <c r="L82" t="s">
        <v>108</v>
      </c>
      <c r="M82" s="79">
        <v>5.0999999999999996</v>
      </c>
      <c r="N82" s="79">
        <v>1.82</v>
      </c>
      <c r="O82" s="79">
        <v>90800</v>
      </c>
      <c r="P82" s="79">
        <v>138.15</v>
      </c>
      <c r="Q82" s="79">
        <v>125.4402</v>
      </c>
      <c r="R82" s="79">
        <v>0.01</v>
      </c>
      <c r="S82" s="79">
        <f t="shared" si="1"/>
        <v>1.4339611264510816</v>
      </c>
      <c r="T82" s="79">
        <f>Q82/'סכום נכסי הקרן'!$C$42*100</f>
        <v>0.32200284605783602</v>
      </c>
    </row>
    <row r="83" spans="2:20">
      <c r="B83" t="s">
        <v>555</v>
      </c>
      <c r="C83" t="s">
        <v>556</v>
      </c>
      <c r="D83" t="s">
        <v>106</v>
      </c>
      <c r="E83" t="s">
        <v>129</v>
      </c>
      <c r="F83" t="s">
        <v>504</v>
      </c>
      <c r="G83" t="s">
        <v>320</v>
      </c>
      <c r="H83" t="s">
        <v>553</v>
      </c>
      <c r="I83" t="s">
        <v>155</v>
      </c>
      <c r="J83" t="s">
        <v>466</v>
      </c>
      <c r="K83" s="79">
        <v>3.37</v>
      </c>
      <c r="L83" t="s">
        <v>108</v>
      </c>
      <c r="M83" s="79">
        <v>2.4</v>
      </c>
      <c r="N83" s="79">
        <v>1.19</v>
      </c>
      <c r="O83" s="79">
        <v>7879</v>
      </c>
      <c r="P83" s="79">
        <v>104.78</v>
      </c>
      <c r="Q83" s="79">
        <v>8.2556162000000004</v>
      </c>
      <c r="R83" s="79">
        <v>0.01</v>
      </c>
      <c r="S83" s="79">
        <f t="shared" si="1"/>
        <v>9.4373515872103186E-2</v>
      </c>
      <c r="T83" s="79">
        <f>Q83/'סכום נכסי הקרן'!$C$42*100</f>
        <v>2.1192025462022365E-2</v>
      </c>
    </row>
    <row r="84" spans="2:20">
      <c r="B84" t="s">
        <v>557</v>
      </c>
      <c r="C84" t="s">
        <v>558</v>
      </c>
      <c r="D84" t="s">
        <v>106</v>
      </c>
      <c r="E84" t="s">
        <v>129</v>
      </c>
      <c r="F84" t="s">
        <v>559</v>
      </c>
      <c r="G84" t="s">
        <v>348</v>
      </c>
      <c r="H84" t="s">
        <v>553</v>
      </c>
      <c r="I84" t="s">
        <v>155</v>
      </c>
      <c r="J84" t="s">
        <v>560</v>
      </c>
      <c r="K84" s="79">
        <v>1.1299999999999999</v>
      </c>
      <c r="L84" t="s">
        <v>108</v>
      </c>
      <c r="M84" s="79">
        <v>4.6500000000000004</v>
      </c>
      <c r="N84" s="79">
        <v>0.87</v>
      </c>
      <c r="O84" s="79">
        <v>12024.5</v>
      </c>
      <c r="P84" s="79">
        <v>127.32</v>
      </c>
      <c r="Q84" s="79">
        <v>15.309593400000001</v>
      </c>
      <c r="R84" s="79">
        <v>0.01</v>
      </c>
      <c r="S84" s="79">
        <f t="shared" si="1"/>
        <v>0.1750105771305534</v>
      </c>
      <c r="T84" s="79">
        <f>Q84/'סכום נכסי הקרן'!$C$42*100</f>
        <v>3.9299464181245428E-2</v>
      </c>
    </row>
    <row r="85" spans="2:20">
      <c r="B85" t="s">
        <v>561</v>
      </c>
      <c r="C85" t="s">
        <v>562</v>
      </c>
      <c r="D85" t="s">
        <v>106</v>
      </c>
      <c r="E85" t="s">
        <v>129</v>
      </c>
      <c r="F85" t="s">
        <v>559</v>
      </c>
      <c r="G85" t="s">
        <v>348</v>
      </c>
      <c r="H85" t="s">
        <v>553</v>
      </c>
      <c r="I85" t="s">
        <v>155</v>
      </c>
      <c r="J85" t="s">
        <v>560</v>
      </c>
      <c r="K85" s="79">
        <v>0.99</v>
      </c>
      <c r="L85" t="s">
        <v>108</v>
      </c>
      <c r="M85" s="79">
        <v>5.05</v>
      </c>
      <c r="N85" s="79">
        <v>1.02</v>
      </c>
      <c r="O85" s="79">
        <v>3590.34</v>
      </c>
      <c r="P85" s="79">
        <v>124.14</v>
      </c>
      <c r="Q85" s="79">
        <v>4.4570480760000004</v>
      </c>
      <c r="R85" s="79">
        <v>0</v>
      </c>
      <c r="S85" s="79">
        <f t="shared" si="1"/>
        <v>5.0950442359846256E-2</v>
      </c>
      <c r="T85" s="79">
        <f>Q85/'סכום נכסי הקרן'!$C$42*100</f>
        <v>1.1441166113324137E-2</v>
      </c>
    </row>
    <row r="86" spans="2:20">
      <c r="B86" t="s">
        <v>563</v>
      </c>
      <c r="C86" t="s">
        <v>564</v>
      </c>
      <c r="D86" t="s">
        <v>106</v>
      </c>
      <c r="E86" t="s">
        <v>129</v>
      </c>
      <c r="F86" t="s">
        <v>559</v>
      </c>
      <c r="G86" t="s">
        <v>348</v>
      </c>
      <c r="H86" t="s">
        <v>553</v>
      </c>
      <c r="I86" t="s">
        <v>155</v>
      </c>
      <c r="J86" t="s">
        <v>565</v>
      </c>
      <c r="K86" s="79">
        <v>6.38</v>
      </c>
      <c r="L86" t="s">
        <v>108</v>
      </c>
      <c r="M86" s="79">
        <v>2.85</v>
      </c>
      <c r="N86" s="79">
        <v>2.09</v>
      </c>
      <c r="O86" s="79">
        <v>25824</v>
      </c>
      <c r="P86" s="79">
        <v>106.34</v>
      </c>
      <c r="Q86" s="79">
        <v>27.461241600000001</v>
      </c>
      <c r="R86" s="79">
        <v>0</v>
      </c>
      <c r="S86" s="79">
        <f t="shared" si="1"/>
        <v>0.31392131819369951</v>
      </c>
      <c r="T86" s="79">
        <f>Q86/'סכום נכסי הקרן'!$C$42*100</f>
        <v>7.0492537093227239E-2</v>
      </c>
    </row>
    <row r="87" spans="2:20">
      <c r="B87" t="s">
        <v>566</v>
      </c>
      <c r="C87" t="s">
        <v>567</v>
      </c>
      <c r="D87" t="s">
        <v>106</v>
      </c>
      <c r="E87" t="s">
        <v>129</v>
      </c>
      <c r="F87" t="s">
        <v>559</v>
      </c>
      <c r="G87" t="s">
        <v>348</v>
      </c>
      <c r="H87" t="s">
        <v>553</v>
      </c>
      <c r="I87" t="s">
        <v>155</v>
      </c>
      <c r="J87" t="s">
        <v>568</v>
      </c>
      <c r="K87" s="79">
        <v>1.84</v>
      </c>
      <c r="L87" t="s">
        <v>108</v>
      </c>
      <c r="M87" s="79">
        <v>6.1</v>
      </c>
      <c r="N87" s="79">
        <v>1.87</v>
      </c>
      <c r="O87" s="79">
        <v>73634.399999999994</v>
      </c>
      <c r="P87" s="79">
        <v>109.05</v>
      </c>
      <c r="Q87" s="79">
        <v>80.298313199999996</v>
      </c>
      <c r="R87" s="79">
        <v>0.01</v>
      </c>
      <c r="S87" s="79">
        <f t="shared" si="1"/>
        <v>0.91792471351603189</v>
      </c>
      <c r="T87" s="79">
        <f>Q87/'סכום נכסי הקרן'!$C$42*100</f>
        <v>0.2061243954015021</v>
      </c>
    </row>
    <row r="88" spans="2:20">
      <c r="B88" t="s">
        <v>569</v>
      </c>
      <c r="C88" t="s">
        <v>570</v>
      </c>
      <c r="D88" t="s">
        <v>106</v>
      </c>
      <c r="E88" t="s">
        <v>129</v>
      </c>
      <c r="F88" t="s">
        <v>571</v>
      </c>
      <c r="G88" t="s">
        <v>348</v>
      </c>
      <c r="H88" t="s">
        <v>205</v>
      </c>
      <c r="I88" t="s">
        <v>156</v>
      </c>
      <c r="J88" t="s">
        <v>572</v>
      </c>
      <c r="K88" s="79">
        <v>0.99</v>
      </c>
      <c r="L88" t="s">
        <v>108</v>
      </c>
      <c r="M88" s="79">
        <v>5.35</v>
      </c>
      <c r="N88" s="79">
        <v>1.26</v>
      </c>
      <c r="O88" s="79">
        <v>2946.51</v>
      </c>
      <c r="P88" s="79">
        <v>124.21</v>
      </c>
      <c r="Q88" s="79">
        <v>3.6598600710000002</v>
      </c>
      <c r="R88" s="79">
        <v>0</v>
      </c>
      <c r="S88" s="79">
        <f t="shared" si="1"/>
        <v>4.1837441825383695E-2</v>
      </c>
      <c r="T88" s="79">
        <f>Q88/'סכום נכסי הקרן'!$C$42*100</f>
        <v>9.3947981511145057E-3</v>
      </c>
    </row>
    <row r="89" spans="2:20">
      <c r="B89" t="s">
        <v>573</v>
      </c>
      <c r="C89" t="s">
        <v>574</v>
      </c>
      <c r="D89" t="s">
        <v>106</v>
      </c>
      <c r="E89" t="s">
        <v>129</v>
      </c>
      <c r="F89" t="s">
        <v>571</v>
      </c>
      <c r="G89" t="s">
        <v>348</v>
      </c>
      <c r="H89" t="s">
        <v>205</v>
      </c>
      <c r="I89" t="s">
        <v>156</v>
      </c>
      <c r="J89" t="s">
        <v>572</v>
      </c>
      <c r="K89" s="79">
        <v>3.22</v>
      </c>
      <c r="L89" t="s">
        <v>108</v>
      </c>
      <c r="M89" s="79">
        <v>7</v>
      </c>
      <c r="N89" s="79">
        <v>2</v>
      </c>
      <c r="O89" s="79">
        <v>40351.79</v>
      </c>
      <c r="P89" s="79">
        <v>121.96</v>
      </c>
      <c r="Q89" s="79">
        <v>49.213043083999999</v>
      </c>
      <c r="R89" s="79">
        <v>0.01</v>
      </c>
      <c r="S89" s="79">
        <f t="shared" si="1"/>
        <v>0.56257555948426619</v>
      </c>
      <c r="T89" s="79">
        <f>Q89/'סכום נכסי הקרן'!$C$42*100</f>
        <v>0.12632903914546456</v>
      </c>
    </row>
    <row r="90" spans="2:20">
      <c r="B90" t="s">
        <v>575</v>
      </c>
      <c r="C90" t="s">
        <v>576</v>
      </c>
      <c r="D90" t="s">
        <v>106</v>
      </c>
      <c r="E90" t="s">
        <v>129</v>
      </c>
      <c r="F90" t="s">
        <v>571</v>
      </c>
      <c r="G90" t="s">
        <v>348</v>
      </c>
      <c r="H90" t="s">
        <v>205</v>
      </c>
      <c r="I90" t="s">
        <v>156</v>
      </c>
      <c r="J90" t="s">
        <v>477</v>
      </c>
      <c r="K90" s="79">
        <v>4.59</v>
      </c>
      <c r="L90" t="s">
        <v>108</v>
      </c>
      <c r="M90" s="79">
        <v>4.4000000000000004</v>
      </c>
      <c r="N90" s="79">
        <v>2.98</v>
      </c>
      <c r="O90" s="79">
        <v>1125.75</v>
      </c>
      <c r="P90" s="79">
        <v>107.95</v>
      </c>
      <c r="Q90" s="79">
        <v>1.2152471250000001</v>
      </c>
      <c r="R90" s="79">
        <v>0</v>
      </c>
      <c r="S90" s="79">
        <f t="shared" si="1"/>
        <v>1.3892014970331986E-2</v>
      </c>
      <c r="T90" s="79">
        <f>Q90/'סכום נכסי הקרן'!$C$42*100</f>
        <v>3.1195185667242469E-3</v>
      </c>
    </row>
    <row r="91" spans="2:20">
      <c r="B91" s="80" t="s">
        <v>259</v>
      </c>
      <c r="C91" s="16"/>
      <c r="D91" s="16"/>
      <c r="E91" s="16"/>
      <c r="F91" s="16"/>
      <c r="K91" s="81">
        <v>4.58</v>
      </c>
      <c r="N91" s="81">
        <v>3.05</v>
      </c>
      <c r="O91" s="81">
        <f>SUM(O92:O129)</f>
        <v>1718703.4699999997</v>
      </c>
      <c r="Q91" s="81">
        <f>SUM(Q92:Q129)</f>
        <v>1772.0116945449995</v>
      </c>
      <c r="S91" s="81">
        <f t="shared" si="1"/>
        <v>20.256631331855633</v>
      </c>
      <c r="T91" s="81">
        <f>Q91/'סכום נכסי הקרן'!$C$42*100</f>
        <v>4.5487236857981621</v>
      </c>
    </row>
    <row r="92" spans="2:20">
      <c r="B92" t="s">
        <v>577</v>
      </c>
      <c r="C92" t="s">
        <v>578</v>
      </c>
      <c r="D92" t="s">
        <v>106</v>
      </c>
      <c r="E92" t="s">
        <v>129</v>
      </c>
      <c r="F92" t="s">
        <v>319</v>
      </c>
      <c r="G92" t="s">
        <v>320</v>
      </c>
      <c r="H92" t="s">
        <v>199</v>
      </c>
      <c r="I92" t="s">
        <v>155</v>
      </c>
      <c r="J92" t="s">
        <v>487</v>
      </c>
      <c r="K92" s="79">
        <v>6.53</v>
      </c>
      <c r="L92" t="s">
        <v>108</v>
      </c>
      <c r="M92" s="79">
        <v>3.01</v>
      </c>
      <c r="N92" s="79">
        <v>2.4700000000000002</v>
      </c>
      <c r="O92" s="79">
        <v>27700</v>
      </c>
      <c r="P92" s="79">
        <v>104.4</v>
      </c>
      <c r="Q92" s="79">
        <v>28.918800000000001</v>
      </c>
      <c r="R92" s="79">
        <v>0</v>
      </c>
      <c r="S92" s="79">
        <f t="shared" si="1"/>
        <v>0.33058329804650777</v>
      </c>
      <c r="T92" s="79">
        <f>Q92/'סכום נכסי הקרן'!$C$42*100</f>
        <v>7.4234064554882323E-2</v>
      </c>
    </row>
    <row r="93" spans="2:20">
      <c r="B93" t="s">
        <v>579</v>
      </c>
      <c r="C93" t="s">
        <v>580</v>
      </c>
      <c r="D93" t="s">
        <v>106</v>
      </c>
      <c r="E93" t="s">
        <v>129</v>
      </c>
      <c r="F93" t="s">
        <v>324</v>
      </c>
      <c r="G93" t="s">
        <v>320</v>
      </c>
      <c r="H93" t="s">
        <v>199</v>
      </c>
      <c r="I93" t="s">
        <v>155</v>
      </c>
      <c r="J93" t="s">
        <v>291</v>
      </c>
      <c r="K93" s="79">
        <v>7.47</v>
      </c>
      <c r="L93" t="s">
        <v>108</v>
      </c>
      <c r="M93" s="79">
        <v>2.98</v>
      </c>
      <c r="N93" s="79">
        <v>2.81</v>
      </c>
      <c r="O93" s="79">
        <v>164709</v>
      </c>
      <c r="P93" s="79">
        <v>102.9</v>
      </c>
      <c r="Q93" s="79">
        <v>169.48556099999999</v>
      </c>
      <c r="R93" s="79">
        <v>0.01</v>
      </c>
      <c r="S93" s="79">
        <f t="shared" si="1"/>
        <v>1.937462679179031</v>
      </c>
      <c r="T93" s="79">
        <f>Q93/'סכום נכסי הקרן'!$C$42*100</f>
        <v>0.43506653375639537</v>
      </c>
    </row>
    <row r="94" spans="2:20">
      <c r="B94" t="s">
        <v>581</v>
      </c>
      <c r="C94" t="s">
        <v>582</v>
      </c>
      <c r="D94" t="s">
        <v>106</v>
      </c>
      <c r="E94" t="s">
        <v>129</v>
      </c>
      <c r="F94" t="s">
        <v>337</v>
      </c>
      <c r="G94" t="s">
        <v>320</v>
      </c>
      <c r="H94" t="s">
        <v>199</v>
      </c>
      <c r="I94" t="s">
        <v>155</v>
      </c>
      <c r="J94" t="s">
        <v>583</v>
      </c>
      <c r="K94" s="79">
        <v>1.38</v>
      </c>
      <c r="L94" t="s">
        <v>108</v>
      </c>
      <c r="M94" s="79">
        <v>5.9</v>
      </c>
      <c r="N94" s="79">
        <v>0.79</v>
      </c>
      <c r="O94" s="79">
        <v>57334</v>
      </c>
      <c r="P94" s="79">
        <v>107.68</v>
      </c>
      <c r="Q94" s="79">
        <v>61.737251200000003</v>
      </c>
      <c r="R94" s="79">
        <v>0</v>
      </c>
      <c r="S94" s="79">
        <f t="shared" si="1"/>
        <v>0.7057451939230438</v>
      </c>
      <c r="T94" s="79">
        <f>Q94/'סכום נכסי הקרן'!$C$42*100</f>
        <v>0.15847846698416898</v>
      </c>
    </row>
    <row r="95" spans="2:20">
      <c r="B95" t="s">
        <v>584</v>
      </c>
      <c r="C95" t="s">
        <v>585</v>
      </c>
      <c r="D95" t="s">
        <v>106</v>
      </c>
      <c r="E95" t="s">
        <v>129</v>
      </c>
      <c r="F95" t="s">
        <v>360</v>
      </c>
      <c r="G95" t="s">
        <v>320</v>
      </c>
      <c r="H95" t="s">
        <v>349</v>
      </c>
      <c r="I95" t="s">
        <v>155</v>
      </c>
      <c r="J95" t="s">
        <v>586</v>
      </c>
      <c r="K95" s="79">
        <v>2.97</v>
      </c>
      <c r="L95" t="s">
        <v>108</v>
      </c>
      <c r="M95" s="79">
        <v>1.95</v>
      </c>
      <c r="N95" s="79">
        <v>1.34</v>
      </c>
      <c r="O95" s="79">
        <v>25000</v>
      </c>
      <c r="P95" s="79">
        <v>103.68</v>
      </c>
      <c r="Q95" s="79">
        <v>25.92</v>
      </c>
      <c r="R95" s="79">
        <v>0</v>
      </c>
      <c r="S95" s="79">
        <f t="shared" si="1"/>
        <v>0.2963027195238212</v>
      </c>
      <c r="T95" s="79">
        <f>Q95/'סכום נכסי הקרן'!$C$42*100</f>
        <v>6.6536196289699076E-2</v>
      </c>
    </row>
    <row r="96" spans="2:20">
      <c r="B96" t="s">
        <v>587</v>
      </c>
      <c r="C96" t="s">
        <v>588</v>
      </c>
      <c r="D96" t="s">
        <v>106</v>
      </c>
      <c r="E96" t="s">
        <v>129</v>
      </c>
      <c r="F96" t="s">
        <v>384</v>
      </c>
      <c r="G96" t="s">
        <v>138</v>
      </c>
      <c r="H96" t="s">
        <v>380</v>
      </c>
      <c r="I96" t="s">
        <v>155</v>
      </c>
      <c r="J96" t="s">
        <v>589</v>
      </c>
      <c r="K96" s="79">
        <v>3.79</v>
      </c>
      <c r="L96" t="s">
        <v>108</v>
      </c>
      <c r="M96" s="79">
        <v>4.92</v>
      </c>
      <c r="N96" s="79">
        <v>1.19</v>
      </c>
      <c r="O96" s="79">
        <v>50000</v>
      </c>
      <c r="P96" s="79">
        <v>101.5</v>
      </c>
      <c r="Q96" s="79">
        <v>50.75</v>
      </c>
      <c r="R96" s="79">
        <v>0.01</v>
      </c>
      <c r="S96" s="79">
        <f t="shared" si="1"/>
        <v>0.58014517808001254</v>
      </c>
      <c r="T96" s="79">
        <f>Q96/'סכום נכסי הקרן'!$C$42*100</f>
        <v>0.1302743812385119</v>
      </c>
    </row>
    <row r="97" spans="2:20">
      <c r="B97" t="s">
        <v>590</v>
      </c>
      <c r="C97" t="s">
        <v>591</v>
      </c>
      <c r="D97" t="s">
        <v>106</v>
      </c>
      <c r="E97" t="s">
        <v>129</v>
      </c>
      <c r="F97" t="s">
        <v>384</v>
      </c>
      <c r="G97" t="s">
        <v>138</v>
      </c>
      <c r="H97" t="s">
        <v>380</v>
      </c>
      <c r="I97" t="s">
        <v>155</v>
      </c>
      <c r="J97" t="s">
        <v>592</v>
      </c>
      <c r="K97" s="79">
        <v>0.41</v>
      </c>
      <c r="L97" t="s">
        <v>108</v>
      </c>
      <c r="M97" s="79">
        <v>5.7</v>
      </c>
      <c r="N97" s="79">
        <v>0.26</v>
      </c>
      <c r="O97" s="79">
        <v>69474.42</v>
      </c>
      <c r="P97" s="79">
        <v>102.74</v>
      </c>
      <c r="Q97" s="79">
        <v>71.378019108000004</v>
      </c>
      <c r="R97" s="79">
        <v>0.02</v>
      </c>
      <c r="S97" s="79">
        <f t="shared" si="1"/>
        <v>0.81595297746619111</v>
      </c>
      <c r="T97" s="79">
        <f>Q97/'סכום נכסי הקרן'!$C$42*100</f>
        <v>0.183226153168973</v>
      </c>
    </row>
    <row r="98" spans="2:20">
      <c r="B98" t="s">
        <v>593</v>
      </c>
      <c r="C98" t="s">
        <v>594</v>
      </c>
      <c r="D98" t="s">
        <v>106</v>
      </c>
      <c r="E98" t="s">
        <v>129</v>
      </c>
      <c r="F98" t="s">
        <v>384</v>
      </c>
      <c r="G98" t="s">
        <v>138</v>
      </c>
      <c r="H98" t="s">
        <v>380</v>
      </c>
      <c r="I98" t="s">
        <v>155</v>
      </c>
      <c r="J98" t="s">
        <v>385</v>
      </c>
      <c r="K98" s="79">
        <v>6.79</v>
      </c>
      <c r="L98" t="s">
        <v>108</v>
      </c>
      <c r="M98" s="79">
        <v>3.65</v>
      </c>
      <c r="N98" s="79">
        <v>3.13</v>
      </c>
      <c r="O98" s="79">
        <v>56765</v>
      </c>
      <c r="P98" s="79">
        <v>103.98</v>
      </c>
      <c r="Q98" s="79">
        <v>59.024247000000003</v>
      </c>
      <c r="R98" s="79">
        <v>0.01</v>
      </c>
      <c r="S98" s="79">
        <f t="shared" si="1"/>
        <v>0.67473167067691919</v>
      </c>
      <c r="T98" s="79">
        <f>Q98/'סכום נכסי הקרן'!$C$42*100</f>
        <v>0.15151423164520378</v>
      </c>
    </row>
    <row r="99" spans="2:20">
      <c r="B99" t="s">
        <v>595</v>
      </c>
      <c r="C99" t="s">
        <v>596</v>
      </c>
      <c r="D99" t="s">
        <v>106</v>
      </c>
      <c r="E99" t="s">
        <v>129</v>
      </c>
      <c r="F99" t="s">
        <v>399</v>
      </c>
      <c r="G99" t="s">
        <v>133</v>
      </c>
      <c r="H99" t="s">
        <v>380</v>
      </c>
      <c r="I99" t="s">
        <v>155</v>
      </c>
      <c r="J99" t="s">
        <v>400</v>
      </c>
      <c r="K99" s="79">
        <v>4.8099999999999996</v>
      </c>
      <c r="L99" t="s">
        <v>108</v>
      </c>
      <c r="M99" s="79">
        <v>4.8</v>
      </c>
      <c r="N99" s="79">
        <v>2.35</v>
      </c>
      <c r="O99" s="79">
        <v>98106.85</v>
      </c>
      <c r="P99" s="79">
        <v>113.44</v>
      </c>
      <c r="Q99" s="79">
        <v>111.29241064</v>
      </c>
      <c r="R99" s="79">
        <v>0</v>
      </c>
      <c r="S99" s="79">
        <f t="shared" si="1"/>
        <v>1.2722316332945158</v>
      </c>
      <c r="T99" s="79">
        <f>Q99/'סכום נכסי הקרן'!$C$42*100</f>
        <v>0.28568571295898282</v>
      </c>
    </row>
    <row r="100" spans="2:20">
      <c r="B100" t="s">
        <v>597</v>
      </c>
      <c r="C100" t="s">
        <v>598</v>
      </c>
      <c r="D100" t="s">
        <v>106</v>
      </c>
      <c r="E100" t="s">
        <v>129</v>
      </c>
      <c r="F100" t="s">
        <v>319</v>
      </c>
      <c r="G100" t="s">
        <v>320</v>
      </c>
      <c r="H100" t="s">
        <v>380</v>
      </c>
      <c r="I100" t="s">
        <v>155</v>
      </c>
      <c r="K100" s="79">
        <v>3.47</v>
      </c>
      <c r="L100" t="s">
        <v>108</v>
      </c>
      <c r="M100" s="79">
        <v>3.22</v>
      </c>
      <c r="N100" s="79">
        <v>1.18</v>
      </c>
      <c r="O100" s="79">
        <v>357</v>
      </c>
      <c r="P100" s="79">
        <v>103.7</v>
      </c>
      <c r="Q100" s="79">
        <v>0.37020900000000001</v>
      </c>
      <c r="R100" s="79">
        <v>0</v>
      </c>
      <c r="S100" s="79">
        <f t="shared" si="1"/>
        <v>4.2320190390507063E-3</v>
      </c>
      <c r="T100" s="79">
        <f>Q100/'סכום נכסי הקרן'!$C$42*100</f>
        <v>9.5032016559464536E-4</v>
      </c>
    </row>
    <row r="101" spans="2:20">
      <c r="B101" t="s">
        <v>599</v>
      </c>
      <c r="C101" t="s">
        <v>600</v>
      </c>
      <c r="D101" t="s">
        <v>106</v>
      </c>
      <c r="E101" t="s">
        <v>129</v>
      </c>
      <c r="F101" t="s">
        <v>601</v>
      </c>
      <c r="G101" t="s">
        <v>320</v>
      </c>
      <c r="H101" t="s">
        <v>380</v>
      </c>
      <c r="I101" t="s">
        <v>155</v>
      </c>
      <c r="J101" t="s">
        <v>602</v>
      </c>
      <c r="K101" s="79">
        <v>4.95</v>
      </c>
      <c r="L101" t="s">
        <v>108</v>
      </c>
      <c r="M101" s="79">
        <v>2.0699999999999998</v>
      </c>
      <c r="N101" s="79">
        <v>1.89</v>
      </c>
      <c r="O101" s="79">
        <v>23000</v>
      </c>
      <c r="P101" s="79">
        <v>102.45</v>
      </c>
      <c r="Q101" s="79">
        <v>23.563500000000001</v>
      </c>
      <c r="R101" s="79">
        <v>0.01</v>
      </c>
      <c r="S101" s="79">
        <f t="shared" si="1"/>
        <v>0.26936454982637192</v>
      </c>
      <c r="T101" s="79">
        <f>Q101/'סכום נכסי הקרן'!$C$42*100</f>
        <v>6.0487101129333497E-2</v>
      </c>
    </row>
    <row r="102" spans="2:20">
      <c r="B102" t="s">
        <v>603</v>
      </c>
      <c r="C102" t="s">
        <v>604</v>
      </c>
      <c r="D102" t="s">
        <v>106</v>
      </c>
      <c r="E102" t="s">
        <v>129</v>
      </c>
      <c r="F102" t="s">
        <v>433</v>
      </c>
      <c r="G102" t="s">
        <v>118</v>
      </c>
      <c r="H102" t="s">
        <v>411</v>
      </c>
      <c r="I102" t="s">
        <v>155</v>
      </c>
      <c r="J102" t="s">
        <v>434</v>
      </c>
      <c r="K102" s="79">
        <v>5.46</v>
      </c>
      <c r="L102" t="s">
        <v>108</v>
      </c>
      <c r="M102" s="79">
        <v>2.95</v>
      </c>
      <c r="N102" s="79">
        <v>2.73</v>
      </c>
      <c r="O102" s="79">
        <v>49000</v>
      </c>
      <c r="P102" s="79">
        <v>101.63</v>
      </c>
      <c r="Q102" s="79">
        <v>49.798699999999997</v>
      </c>
      <c r="R102" s="79">
        <v>0.01</v>
      </c>
      <c r="S102" s="79">
        <f t="shared" si="1"/>
        <v>0.56927045674193333</v>
      </c>
      <c r="T102" s="79">
        <f>Q102/'סכום נכסי הקרן'!$C$42*100</f>
        <v>0.12783241042329618</v>
      </c>
    </row>
    <row r="103" spans="2:20">
      <c r="B103" t="s">
        <v>605</v>
      </c>
      <c r="C103" t="s">
        <v>606</v>
      </c>
      <c r="D103" t="s">
        <v>106</v>
      </c>
      <c r="E103" t="s">
        <v>129</v>
      </c>
      <c r="F103" t="s">
        <v>433</v>
      </c>
      <c r="G103" t="s">
        <v>118</v>
      </c>
      <c r="H103" t="s">
        <v>411</v>
      </c>
      <c r="I103" t="s">
        <v>155</v>
      </c>
      <c r="J103" t="s">
        <v>607</v>
      </c>
      <c r="K103" s="79">
        <v>6.96</v>
      </c>
      <c r="L103" t="s">
        <v>108</v>
      </c>
      <c r="M103" s="79">
        <v>2.4</v>
      </c>
      <c r="N103" s="79">
        <v>1.92</v>
      </c>
      <c r="O103" s="79">
        <v>92675</v>
      </c>
      <c r="P103" s="79">
        <v>99.09</v>
      </c>
      <c r="Q103" s="79">
        <v>91.831657500000006</v>
      </c>
      <c r="R103" s="79">
        <v>0.01</v>
      </c>
      <c r="S103" s="79">
        <f t="shared" si="1"/>
        <v>1.0497673555412852</v>
      </c>
      <c r="T103" s="79">
        <f>Q103/'סכום נכסי הקרן'!$C$42*100</f>
        <v>0.23573029278659016</v>
      </c>
    </row>
    <row r="104" spans="2:20">
      <c r="B104" t="s">
        <v>608</v>
      </c>
      <c r="C104" t="s">
        <v>609</v>
      </c>
      <c r="D104" t="s">
        <v>106</v>
      </c>
      <c r="E104" t="s">
        <v>129</v>
      </c>
      <c r="F104" t="s">
        <v>455</v>
      </c>
      <c r="G104" t="s">
        <v>348</v>
      </c>
      <c r="H104" t="s">
        <v>411</v>
      </c>
      <c r="I104" t="s">
        <v>155</v>
      </c>
      <c r="J104" t="s">
        <v>610</v>
      </c>
      <c r="K104" s="79">
        <v>5.7</v>
      </c>
      <c r="L104" t="s">
        <v>108</v>
      </c>
      <c r="M104" s="79">
        <v>4.3499999999999996</v>
      </c>
      <c r="N104" s="79">
        <v>4.05</v>
      </c>
      <c r="O104" s="79">
        <v>30967</v>
      </c>
      <c r="P104" s="79">
        <v>102.48</v>
      </c>
      <c r="Q104" s="79">
        <v>31.734981600000001</v>
      </c>
      <c r="R104" s="79">
        <v>0.01</v>
      </c>
      <c r="S104" s="79">
        <f t="shared" si="1"/>
        <v>0.36277628673296397</v>
      </c>
      <c r="T104" s="79">
        <f>Q104/'סכום נכסי הקרן'!$C$42*100</f>
        <v>8.1463154513410047E-2</v>
      </c>
    </row>
    <row r="105" spans="2:20">
      <c r="B105" t="s">
        <v>611</v>
      </c>
      <c r="C105" t="s">
        <v>612</v>
      </c>
      <c r="D105" t="s">
        <v>106</v>
      </c>
      <c r="E105" t="s">
        <v>129</v>
      </c>
      <c r="F105" t="s">
        <v>455</v>
      </c>
      <c r="G105" t="s">
        <v>348</v>
      </c>
      <c r="H105" t="s">
        <v>411</v>
      </c>
      <c r="I105" t="s">
        <v>155</v>
      </c>
      <c r="J105" t="s">
        <v>613</v>
      </c>
      <c r="K105" s="79">
        <v>3.75</v>
      </c>
      <c r="L105" t="s">
        <v>108</v>
      </c>
      <c r="M105" s="79">
        <v>5.05</v>
      </c>
      <c r="N105" s="79">
        <v>2.82</v>
      </c>
      <c r="O105" s="79">
        <v>14829.2</v>
      </c>
      <c r="P105" s="79">
        <v>111</v>
      </c>
      <c r="Q105" s="79">
        <v>16.460412000000002</v>
      </c>
      <c r="R105" s="79">
        <v>0</v>
      </c>
      <c r="S105" s="79">
        <f t="shared" si="1"/>
        <v>0.1881660817933079</v>
      </c>
      <c r="T105" s="79">
        <f>Q105/'סכום נכסי הקרן'!$C$42*100</f>
        <v>4.2253595827211353E-2</v>
      </c>
    </row>
    <row r="106" spans="2:20">
      <c r="B106" t="s">
        <v>614</v>
      </c>
      <c r="C106" t="s">
        <v>615</v>
      </c>
      <c r="D106" t="s">
        <v>106</v>
      </c>
      <c r="E106" t="s">
        <v>129</v>
      </c>
      <c r="F106" t="s">
        <v>462</v>
      </c>
      <c r="G106" t="s">
        <v>320</v>
      </c>
      <c r="H106" t="s">
        <v>411</v>
      </c>
      <c r="I106" t="s">
        <v>155</v>
      </c>
      <c r="J106" t="s">
        <v>463</v>
      </c>
      <c r="K106" s="79">
        <v>3.2</v>
      </c>
      <c r="L106" t="s">
        <v>108</v>
      </c>
      <c r="M106" s="79">
        <v>1.05</v>
      </c>
      <c r="N106" s="79">
        <v>0.96</v>
      </c>
      <c r="O106" s="79">
        <v>10500</v>
      </c>
      <c r="P106" s="79">
        <v>100.31</v>
      </c>
      <c r="Q106" s="79">
        <v>10.532550000000001</v>
      </c>
      <c r="R106" s="79">
        <v>0</v>
      </c>
      <c r="S106" s="79">
        <f t="shared" si="1"/>
        <v>0.12040212995835736</v>
      </c>
      <c r="T106" s="79">
        <f>Q106/'סכום נכסי הקרן'!$C$42*100</f>
        <v>2.7036875549038195E-2</v>
      </c>
    </row>
    <row r="107" spans="2:20">
      <c r="B107" t="s">
        <v>616</v>
      </c>
      <c r="C107" t="s">
        <v>617</v>
      </c>
      <c r="D107" t="s">
        <v>106</v>
      </c>
      <c r="E107" t="s">
        <v>129</v>
      </c>
      <c r="F107" t="s">
        <v>472</v>
      </c>
      <c r="G107" t="s">
        <v>473</v>
      </c>
      <c r="H107" t="s">
        <v>411</v>
      </c>
      <c r="I107" t="s">
        <v>155</v>
      </c>
      <c r="J107" t="s">
        <v>618</v>
      </c>
      <c r="K107" s="79">
        <v>9.64</v>
      </c>
      <c r="L107" t="s">
        <v>108</v>
      </c>
      <c r="M107" s="79">
        <v>3.95</v>
      </c>
      <c r="N107" s="79">
        <v>4.21</v>
      </c>
      <c r="O107" s="79">
        <v>24959</v>
      </c>
      <c r="P107" s="79">
        <v>97.98</v>
      </c>
      <c r="Q107" s="79">
        <v>24.454828200000001</v>
      </c>
      <c r="R107" s="79">
        <v>0.01</v>
      </c>
      <c r="S107" s="79">
        <f t="shared" si="1"/>
        <v>0.27955370760601206</v>
      </c>
      <c r="T107" s="79">
        <f>Q107/'סכום נכסי הקרן'!$C$42*100</f>
        <v>6.2775125360573628E-2</v>
      </c>
    </row>
    <row r="108" spans="2:20">
      <c r="B108" t="s">
        <v>619</v>
      </c>
      <c r="C108" t="s">
        <v>620</v>
      </c>
      <c r="D108" t="s">
        <v>106</v>
      </c>
      <c r="E108" t="s">
        <v>129</v>
      </c>
      <c r="F108" t="s">
        <v>472</v>
      </c>
      <c r="G108" t="s">
        <v>473</v>
      </c>
      <c r="H108" t="s">
        <v>411</v>
      </c>
      <c r="I108" t="s">
        <v>155</v>
      </c>
      <c r="J108" t="s">
        <v>618</v>
      </c>
      <c r="K108" s="79">
        <v>10.24</v>
      </c>
      <c r="L108" t="s">
        <v>108</v>
      </c>
      <c r="M108" s="79">
        <v>3.95</v>
      </c>
      <c r="N108" s="79">
        <v>4.3</v>
      </c>
      <c r="O108" s="79">
        <v>4500</v>
      </c>
      <c r="P108" s="79">
        <v>97</v>
      </c>
      <c r="Q108" s="79">
        <v>4.3650000000000002</v>
      </c>
      <c r="R108" s="79">
        <v>0</v>
      </c>
      <c r="S108" s="79">
        <f t="shared" si="1"/>
        <v>4.9898201030921283E-2</v>
      </c>
      <c r="T108" s="79">
        <f>Q108/'סכום נכסי הקרן'!$C$42*100</f>
        <v>1.1204880277952797E-2</v>
      </c>
    </row>
    <row r="109" spans="2:20">
      <c r="B109" t="s">
        <v>621</v>
      </c>
      <c r="C109" t="s">
        <v>622</v>
      </c>
      <c r="D109" t="s">
        <v>106</v>
      </c>
      <c r="E109" t="s">
        <v>129</v>
      </c>
      <c r="F109" t="s">
        <v>482</v>
      </c>
      <c r="G109" t="s">
        <v>473</v>
      </c>
      <c r="H109" t="s">
        <v>486</v>
      </c>
      <c r="I109" t="s">
        <v>156</v>
      </c>
      <c r="J109" t="s">
        <v>487</v>
      </c>
      <c r="K109" s="79">
        <v>6.54</v>
      </c>
      <c r="L109" t="s">
        <v>108</v>
      </c>
      <c r="M109" s="79">
        <v>3.92</v>
      </c>
      <c r="N109" s="79">
        <v>3.49</v>
      </c>
      <c r="O109" s="79">
        <v>37573</v>
      </c>
      <c r="P109" s="79">
        <v>104.7</v>
      </c>
      <c r="Q109" s="79">
        <v>39.338931000000002</v>
      </c>
      <c r="R109" s="79">
        <v>0</v>
      </c>
      <c r="S109" s="79">
        <f t="shared" si="1"/>
        <v>0.4497003178418193</v>
      </c>
      <c r="T109" s="79">
        <f>Q109/'סכום נכסי הקרן'!$C$42*100</f>
        <v>0.10098236245535989</v>
      </c>
    </row>
    <row r="110" spans="2:20">
      <c r="B110" t="s">
        <v>623</v>
      </c>
      <c r="C110" t="s">
        <v>624</v>
      </c>
      <c r="D110" t="s">
        <v>106</v>
      </c>
      <c r="E110" t="s">
        <v>129</v>
      </c>
      <c r="F110" t="s">
        <v>625</v>
      </c>
      <c r="G110" t="s">
        <v>348</v>
      </c>
      <c r="H110" t="s">
        <v>486</v>
      </c>
      <c r="I110" t="s">
        <v>156</v>
      </c>
      <c r="J110" t="s">
        <v>626</v>
      </c>
      <c r="K110" s="79">
        <v>3.61</v>
      </c>
      <c r="L110" t="s">
        <v>108</v>
      </c>
      <c r="M110" s="79">
        <v>4.2</v>
      </c>
      <c r="N110" s="79">
        <v>3.89</v>
      </c>
      <c r="O110" s="79">
        <v>228609</v>
      </c>
      <c r="P110" s="79">
        <v>101.28</v>
      </c>
      <c r="Q110" s="79">
        <v>231.5351952</v>
      </c>
      <c r="R110" s="79">
        <v>0.02</v>
      </c>
      <c r="S110" s="79">
        <f t="shared" si="1"/>
        <v>2.6467788581496445</v>
      </c>
      <c r="T110" s="79">
        <f>Q110/'סכום נכסי הקרן'!$C$42*100</f>
        <v>0.59434688255405066</v>
      </c>
    </row>
    <row r="111" spans="2:20">
      <c r="B111" t="s">
        <v>627</v>
      </c>
      <c r="C111" t="s">
        <v>628</v>
      </c>
      <c r="D111" t="s">
        <v>106</v>
      </c>
      <c r="E111" t="s">
        <v>129</v>
      </c>
      <c r="F111" t="s">
        <v>629</v>
      </c>
      <c r="G111" t="s">
        <v>630</v>
      </c>
      <c r="H111" t="s">
        <v>486</v>
      </c>
      <c r="I111" t="s">
        <v>156</v>
      </c>
      <c r="J111" t="s">
        <v>381</v>
      </c>
      <c r="K111" s="79">
        <v>4.5199999999999996</v>
      </c>
      <c r="L111" t="s">
        <v>108</v>
      </c>
      <c r="M111" s="79">
        <v>2.75</v>
      </c>
      <c r="N111" s="79">
        <v>2.46</v>
      </c>
      <c r="O111" s="79">
        <v>119168.44</v>
      </c>
      <c r="P111" s="79">
        <v>102.29</v>
      </c>
      <c r="Q111" s="79">
        <v>121.89739727600001</v>
      </c>
      <c r="R111" s="79">
        <v>0.02</v>
      </c>
      <c r="S111" s="79">
        <f t="shared" si="1"/>
        <v>1.3934618177374396</v>
      </c>
      <c r="T111" s="79">
        <f>Q111/'סכום נכסי הקרן'!$C$42*100</f>
        <v>0.31290853211262987</v>
      </c>
    </row>
    <row r="112" spans="2:20">
      <c r="B112" t="s">
        <v>631</v>
      </c>
      <c r="C112" t="s">
        <v>632</v>
      </c>
      <c r="D112" t="s">
        <v>106</v>
      </c>
      <c r="E112" t="s">
        <v>129</v>
      </c>
      <c r="F112" t="s">
        <v>633</v>
      </c>
      <c r="G112" t="s">
        <v>348</v>
      </c>
      <c r="H112" t="s">
        <v>491</v>
      </c>
      <c r="I112" t="s">
        <v>155</v>
      </c>
      <c r="J112" t="s">
        <v>634</v>
      </c>
      <c r="K112" s="79">
        <v>3.88</v>
      </c>
      <c r="L112" t="s">
        <v>108</v>
      </c>
      <c r="M112" s="79">
        <v>6.05</v>
      </c>
      <c r="N112" s="79">
        <v>4.72</v>
      </c>
      <c r="O112" s="79">
        <v>43449</v>
      </c>
      <c r="P112" s="79">
        <v>105.9</v>
      </c>
      <c r="Q112" s="79">
        <v>46.012490999999997</v>
      </c>
      <c r="R112" s="79">
        <v>0</v>
      </c>
      <c r="S112" s="79">
        <f t="shared" si="1"/>
        <v>0.52598866571625558</v>
      </c>
      <c r="T112" s="79">
        <f>Q112/'סכום נכסי הקרן'!$C$42*100</f>
        <v>0.11811327673433689</v>
      </c>
    </row>
    <row r="113" spans="2:20">
      <c r="B113" t="s">
        <v>635</v>
      </c>
      <c r="C113" t="s">
        <v>636</v>
      </c>
      <c r="D113" t="s">
        <v>106</v>
      </c>
      <c r="E113" t="s">
        <v>129</v>
      </c>
      <c r="F113" t="s">
        <v>637</v>
      </c>
      <c r="G113" t="s">
        <v>133</v>
      </c>
      <c r="H113" t="s">
        <v>491</v>
      </c>
      <c r="I113" t="s">
        <v>155</v>
      </c>
      <c r="J113" t="s">
        <v>415</v>
      </c>
      <c r="K113" s="79">
        <v>3.98</v>
      </c>
      <c r="L113" t="s">
        <v>108</v>
      </c>
      <c r="M113" s="79">
        <v>2.95</v>
      </c>
      <c r="N113" s="79">
        <v>2.31</v>
      </c>
      <c r="O113" s="79">
        <v>36705.879999999997</v>
      </c>
      <c r="P113" s="79">
        <v>102.61</v>
      </c>
      <c r="Q113" s="79">
        <v>37.663903468000001</v>
      </c>
      <c r="R113" s="79">
        <v>0.01</v>
      </c>
      <c r="S113" s="79">
        <f t="shared" si="1"/>
        <v>0.43055235437697065</v>
      </c>
      <c r="T113" s="79">
        <f>Q113/'סכום נכסי הקרן'!$C$42*100</f>
        <v>9.6682595454595899E-2</v>
      </c>
    </row>
    <row r="114" spans="2:20">
      <c r="B114" t="s">
        <v>638</v>
      </c>
      <c r="C114" t="s">
        <v>639</v>
      </c>
      <c r="D114" t="s">
        <v>106</v>
      </c>
      <c r="E114" t="s">
        <v>129</v>
      </c>
      <c r="F114" t="s">
        <v>522</v>
      </c>
      <c r="G114" t="s">
        <v>138</v>
      </c>
      <c r="H114" t="s">
        <v>491</v>
      </c>
      <c r="I114" t="s">
        <v>155</v>
      </c>
      <c r="J114" t="s">
        <v>523</v>
      </c>
      <c r="K114" s="79">
        <v>0.01</v>
      </c>
      <c r="L114" t="s">
        <v>108</v>
      </c>
      <c r="M114" s="79">
        <v>6.25</v>
      </c>
      <c r="N114" s="79">
        <v>4.6900000000000004</v>
      </c>
      <c r="O114" s="79">
        <v>4776</v>
      </c>
      <c r="P114" s="79">
        <v>106.21</v>
      </c>
      <c r="Q114" s="79">
        <v>5.0725895999999997</v>
      </c>
      <c r="R114" s="79">
        <v>0</v>
      </c>
      <c r="S114" s="79">
        <f t="shared" si="1"/>
        <v>5.7986963484114667E-2</v>
      </c>
      <c r="T114" s="79">
        <f>Q114/'סכום נכסי הקרן'!$C$42*100</f>
        <v>1.3021250668313509E-2</v>
      </c>
    </row>
    <row r="115" spans="2:20">
      <c r="B115" t="s">
        <v>640</v>
      </c>
      <c r="C115" t="s">
        <v>641</v>
      </c>
      <c r="D115" t="s">
        <v>106</v>
      </c>
      <c r="E115" t="s">
        <v>129</v>
      </c>
      <c r="F115" t="s">
        <v>522</v>
      </c>
      <c r="G115" t="s">
        <v>138</v>
      </c>
      <c r="H115" t="s">
        <v>491</v>
      </c>
      <c r="I115" t="s">
        <v>155</v>
      </c>
      <c r="J115" t="s">
        <v>529</v>
      </c>
      <c r="K115" s="79">
        <v>4.8099999999999996</v>
      </c>
      <c r="L115" t="s">
        <v>108</v>
      </c>
      <c r="M115" s="79">
        <v>4.1399999999999997</v>
      </c>
      <c r="N115" s="79">
        <v>2.86</v>
      </c>
      <c r="O115" s="79">
        <v>11685</v>
      </c>
      <c r="P115" s="79">
        <v>106.25</v>
      </c>
      <c r="Q115" s="79">
        <v>12.415312500000001</v>
      </c>
      <c r="R115" s="79">
        <v>0</v>
      </c>
      <c r="S115" s="79">
        <f t="shared" si="1"/>
        <v>0.14192480160062079</v>
      </c>
      <c r="T115" s="79">
        <f>Q115/'סכום נכסי הקרן'!$C$42*100</f>
        <v>3.1869894656556895E-2</v>
      </c>
    </row>
    <row r="116" spans="2:20">
      <c r="B116" t="s">
        <v>642</v>
      </c>
      <c r="C116" t="s">
        <v>643</v>
      </c>
      <c r="D116" t="s">
        <v>106</v>
      </c>
      <c r="E116" t="s">
        <v>129</v>
      </c>
      <c r="F116" t="s">
        <v>532</v>
      </c>
      <c r="G116" t="s">
        <v>138</v>
      </c>
      <c r="H116" t="s">
        <v>491</v>
      </c>
      <c r="I116" t="s">
        <v>155</v>
      </c>
      <c r="J116" t="s">
        <v>644</v>
      </c>
      <c r="K116" s="79">
        <v>2.93</v>
      </c>
      <c r="L116" t="s">
        <v>108</v>
      </c>
      <c r="M116" s="79">
        <v>1.86</v>
      </c>
      <c r="N116" s="79">
        <v>1.21</v>
      </c>
      <c r="O116" s="79">
        <v>6407</v>
      </c>
      <c r="P116" s="79">
        <v>100.4</v>
      </c>
      <c r="Q116" s="79">
        <v>6.4326280000000002</v>
      </c>
      <c r="R116" s="79">
        <v>0</v>
      </c>
      <c r="S116" s="79">
        <f t="shared" si="1"/>
        <v>7.3534150080442853E-2</v>
      </c>
      <c r="T116" s="79">
        <f>Q116/'סכום נכסי הקרן'!$C$42*100</f>
        <v>1.6512445959360123E-2</v>
      </c>
    </row>
    <row r="117" spans="2:20">
      <c r="B117" t="s">
        <v>645</v>
      </c>
      <c r="C117" t="s">
        <v>646</v>
      </c>
      <c r="D117" t="s">
        <v>106</v>
      </c>
      <c r="E117" t="s">
        <v>129</v>
      </c>
      <c r="F117" t="s">
        <v>647</v>
      </c>
      <c r="G117" t="s">
        <v>348</v>
      </c>
      <c r="H117" t="s">
        <v>491</v>
      </c>
      <c r="I117" t="s">
        <v>155</v>
      </c>
      <c r="J117" t="s">
        <v>338</v>
      </c>
      <c r="K117" s="79">
        <v>3.21</v>
      </c>
      <c r="L117" t="s">
        <v>108</v>
      </c>
      <c r="M117" s="79">
        <v>4</v>
      </c>
      <c r="N117" s="79">
        <v>3.91</v>
      </c>
      <c r="O117" s="79">
        <v>60052</v>
      </c>
      <c r="P117" s="79">
        <v>105.28</v>
      </c>
      <c r="Q117" s="79">
        <v>63.222745600000003</v>
      </c>
      <c r="R117" s="79">
        <v>0.01</v>
      </c>
      <c r="S117" s="79">
        <f t="shared" si="1"/>
        <v>0.72272652226244993</v>
      </c>
      <c r="T117" s="79">
        <f>Q117/'סכום נכסי הקרן'!$C$42*100</f>
        <v>0.16229170567960297</v>
      </c>
    </row>
    <row r="118" spans="2:20">
      <c r="B118" t="s">
        <v>648</v>
      </c>
      <c r="C118" t="s">
        <v>649</v>
      </c>
      <c r="D118" t="s">
        <v>106</v>
      </c>
      <c r="E118" t="s">
        <v>129</v>
      </c>
      <c r="F118" t="s">
        <v>650</v>
      </c>
      <c r="G118" t="s">
        <v>651</v>
      </c>
      <c r="H118" t="s">
        <v>491</v>
      </c>
      <c r="I118" t="s">
        <v>155</v>
      </c>
      <c r="J118" t="s">
        <v>652</v>
      </c>
      <c r="K118" s="79">
        <v>4.3499999999999996</v>
      </c>
      <c r="L118" t="s">
        <v>108</v>
      </c>
      <c r="M118" s="79">
        <v>3.35</v>
      </c>
      <c r="N118" s="79">
        <v>2.5499999999999998</v>
      </c>
      <c r="O118" s="79">
        <v>22500</v>
      </c>
      <c r="P118" s="79">
        <v>104.4</v>
      </c>
      <c r="Q118" s="79">
        <v>23.49</v>
      </c>
      <c r="R118" s="79">
        <v>0</v>
      </c>
      <c r="S118" s="79">
        <f t="shared" si="1"/>
        <v>0.26852433956846289</v>
      </c>
      <c r="T118" s="79">
        <f>Q118/'סכום נכסי הקרן'!$C$42*100</f>
        <v>6.0298427887539793E-2</v>
      </c>
    </row>
    <row r="119" spans="2:20">
      <c r="B119" t="s">
        <v>694</v>
      </c>
      <c r="C119" t="s">
        <v>695</v>
      </c>
      <c r="D119" t="s">
        <v>106</v>
      </c>
      <c r="E119" t="s">
        <v>129</v>
      </c>
      <c r="F119" t="s">
        <v>629</v>
      </c>
      <c r="G119" t="s">
        <v>630</v>
      </c>
      <c r="H119" s="82" t="s">
        <v>495</v>
      </c>
      <c r="I119" t="s">
        <v>156</v>
      </c>
      <c r="J119" s="84">
        <v>42726</v>
      </c>
      <c r="K119" s="79">
        <v>3.58</v>
      </c>
      <c r="L119" t="s">
        <v>108</v>
      </c>
      <c r="M119" s="79">
        <v>2.4</v>
      </c>
      <c r="N119" s="79">
        <v>2.29</v>
      </c>
      <c r="O119" s="79">
        <v>20000</v>
      </c>
      <c r="P119" s="79">
        <v>100.6</v>
      </c>
      <c r="Q119" s="79">
        <v>20.12</v>
      </c>
      <c r="R119" s="79">
        <v>0.01</v>
      </c>
      <c r="S119" s="79">
        <f t="shared" si="1"/>
        <v>0.23000041345753405</v>
      </c>
      <c r="T119" s="79">
        <f>Q119/'סכום נכסי הקרן'!$C$42*100</f>
        <v>5.1647695576726292E-2</v>
      </c>
    </row>
    <row r="120" spans="2:20">
      <c r="B120" t="s">
        <v>653</v>
      </c>
      <c r="C120" t="s">
        <v>654</v>
      </c>
      <c r="D120" t="s">
        <v>106</v>
      </c>
      <c r="E120" t="s">
        <v>129</v>
      </c>
      <c r="F120" t="s">
        <v>548</v>
      </c>
      <c r="G120" t="s">
        <v>348</v>
      </c>
      <c r="H120" t="s">
        <v>536</v>
      </c>
      <c r="I120" t="s">
        <v>155</v>
      </c>
      <c r="J120" t="s">
        <v>540</v>
      </c>
      <c r="K120" s="79">
        <v>4.91</v>
      </c>
      <c r="L120" t="s">
        <v>108</v>
      </c>
      <c r="M120" s="79">
        <v>3.7</v>
      </c>
      <c r="N120" s="79">
        <v>2.67</v>
      </c>
      <c r="O120" s="79">
        <v>8073.04</v>
      </c>
      <c r="P120" s="79">
        <v>105.18</v>
      </c>
      <c r="Q120" s="79">
        <v>8.4912234719999997</v>
      </c>
      <c r="R120" s="79">
        <v>0</v>
      </c>
      <c r="S120" s="79">
        <f t="shared" si="1"/>
        <v>9.7066844399618171E-2</v>
      </c>
      <c r="T120" s="79">
        <f>Q120/'סכום נכסי הקרן'!$C$42*100</f>
        <v>2.1796825296014354E-2</v>
      </c>
    </row>
    <row r="121" spans="2:20">
      <c r="B121" t="s">
        <v>655</v>
      </c>
      <c r="C121" t="s">
        <v>656</v>
      </c>
      <c r="D121" t="s">
        <v>106</v>
      </c>
      <c r="E121" t="s">
        <v>129</v>
      </c>
      <c r="F121" t="s">
        <v>657</v>
      </c>
      <c r="G121" t="s">
        <v>348</v>
      </c>
      <c r="H121" t="s">
        <v>536</v>
      </c>
      <c r="I121" t="s">
        <v>155</v>
      </c>
      <c r="J121" t="s">
        <v>658</v>
      </c>
      <c r="K121" s="79">
        <v>3.11</v>
      </c>
      <c r="L121" t="s">
        <v>108</v>
      </c>
      <c r="M121" s="79">
        <v>3.4</v>
      </c>
      <c r="N121" s="79">
        <v>3.38</v>
      </c>
      <c r="O121" s="79">
        <v>37053.01</v>
      </c>
      <c r="P121" s="79">
        <v>100.68</v>
      </c>
      <c r="Q121" s="79">
        <v>37.304970468</v>
      </c>
      <c r="R121" s="79">
        <v>0.01</v>
      </c>
      <c r="S121" s="79">
        <f t="shared" si="1"/>
        <v>0.42644923616605851</v>
      </c>
      <c r="T121" s="79">
        <f>Q121/'סכום נכסי הקרן'!$C$42*100</f>
        <v>9.5761220587973581E-2</v>
      </c>
    </row>
    <row r="122" spans="2:20">
      <c r="B122" t="s">
        <v>659</v>
      </c>
      <c r="C122" t="s">
        <v>660</v>
      </c>
      <c r="D122" t="s">
        <v>106</v>
      </c>
      <c r="E122" t="s">
        <v>129</v>
      </c>
      <c r="F122" t="s">
        <v>661</v>
      </c>
      <c r="G122" t="s">
        <v>348</v>
      </c>
      <c r="H122" t="s">
        <v>553</v>
      </c>
      <c r="I122" t="s">
        <v>155</v>
      </c>
      <c r="J122" t="s">
        <v>662</v>
      </c>
      <c r="K122" s="79">
        <v>5.38</v>
      </c>
      <c r="L122" t="s">
        <v>108</v>
      </c>
      <c r="M122" s="79">
        <v>6.9</v>
      </c>
      <c r="N122" s="79">
        <v>7.52</v>
      </c>
      <c r="O122" s="79">
        <v>28600</v>
      </c>
      <c r="P122" s="79">
        <v>98.38</v>
      </c>
      <c r="Q122" s="79">
        <v>28.136679999999998</v>
      </c>
      <c r="R122" s="79">
        <v>0.01</v>
      </c>
      <c r="S122" s="79">
        <f t="shared" si="1"/>
        <v>0.32164254638778966</v>
      </c>
      <c r="T122" s="79">
        <f>Q122/'סכום נכסי הקרן'!$C$42*100</f>
        <v>7.2226375903566759E-2</v>
      </c>
    </row>
    <row r="123" spans="2:20">
      <c r="B123" t="s">
        <v>663</v>
      </c>
      <c r="C123" t="s">
        <v>664</v>
      </c>
      <c r="D123" t="s">
        <v>106</v>
      </c>
      <c r="E123" t="s">
        <v>129</v>
      </c>
      <c r="F123" t="s">
        <v>665</v>
      </c>
      <c r="G123" t="s">
        <v>348</v>
      </c>
      <c r="H123" t="s">
        <v>666</v>
      </c>
      <c r="I123" t="s">
        <v>156</v>
      </c>
      <c r="J123" t="s">
        <v>667</v>
      </c>
      <c r="K123" s="79">
        <v>4.9400000000000004</v>
      </c>
      <c r="L123" t="s">
        <v>108</v>
      </c>
      <c r="M123" s="79">
        <v>4.5999999999999996</v>
      </c>
      <c r="N123" s="79">
        <v>5.07</v>
      </c>
      <c r="O123" s="79">
        <v>106000</v>
      </c>
      <c r="P123" s="79">
        <v>99.18</v>
      </c>
      <c r="Q123" s="79">
        <v>105.13079999999999</v>
      </c>
      <c r="R123" s="79">
        <v>0.04</v>
      </c>
      <c r="S123" s="79">
        <f t="shared" si="1"/>
        <v>1.2017955997575207</v>
      </c>
      <c r="T123" s="79">
        <f>Q123/'סכום נכסי הקרן'!$C$42*100</f>
        <v>0.2698689639233447</v>
      </c>
    </row>
    <row r="124" spans="2:20">
      <c r="B124" t="s">
        <v>668</v>
      </c>
      <c r="C124" t="s">
        <v>669</v>
      </c>
      <c r="D124" t="s">
        <v>106</v>
      </c>
      <c r="E124" t="s">
        <v>129</v>
      </c>
      <c r="F124" t="s">
        <v>559</v>
      </c>
      <c r="G124" t="s">
        <v>348</v>
      </c>
      <c r="H124" t="s">
        <v>553</v>
      </c>
      <c r="I124" t="s">
        <v>155</v>
      </c>
      <c r="J124" t="s">
        <v>670</v>
      </c>
      <c r="K124" s="79">
        <v>3.79</v>
      </c>
      <c r="L124" t="s">
        <v>108</v>
      </c>
      <c r="M124" s="79">
        <v>5.74</v>
      </c>
      <c r="N124" s="79">
        <v>3.36</v>
      </c>
      <c r="O124" s="79">
        <v>9979.2000000000007</v>
      </c>
      <c r="P124" s="79">
        <v>111.05</v>
      </c>
      <c r="Q124" s="79">
        <v>11.0819016</v>
      </c>
      <c r="R124" s="79">
        <v>0</v>
      </c>
      <c r="S124" s="79">
        <f t="shared" si="1"/>
        <v>0.1266820054620133</v>
      </c>
      <c r="T124" s="79">
        <f>Q124/'סכום נכסי הקרן'!$C$42*100</f>
        <v>2.8447051702188666E-2</v>
      </c>
    </row>
    <row r="125" spans="2:20">
      <c r="B125" t="s">
        <v>671</v>
      </c>
      <c r="C125" t="s">
        <v>672</v>
      </c>
      <c r="D125" t="s">
        <v>106</v>
      </c>
      <c r="E125" t="s">
        <v>129</v>
      </c>
      <c r="F125" t="s">
        <v>673</v>
      </c>
      <c r="G125" t="s">
        <v>133</v>
      </c>
      <c r="H125" t="s">
        <v>205</v>
      </c>
      <c r="I125" t="s">
        <v>156</v>
      </c>
      <c r="J125" t="s">
        <v>674</v>
      </c>
      <c r="K125" s="79">
        <v>2.04</v>
      </c>
      <c r="L125" t="s">
        <v>108</v>
      </c>
      <c r="M125" s="79">
        <v>4.3</v>
      </c>
      <c r="N125" s="79">
        <v>3.9</v>
      </c>
      <c r="O125" s="79">
        <v>68618.83</v>
      </c>
      <c r="P125" s="79">
        <v>101.31</v>
      </c>
      <c r="Q125" s="79">
        <v>69.517736673000002</v>
      </c>
      <c r="R125" s="79">
        <v>0.01</v>
      </c>
      <c r="S125" s="79">
        <f t="shared" si="1"/>
        <v>0.79468728516013809</v>
      </c>
      <c r="T125" s="79">
        <f>Q125/'סכום נכסי הקרן'!$C$42*100</f>
        <v>0.17845084000348535</v>
      </c>
    </row>
    <row r="126" spans="2:20">
      <c r="B126" t="s">
        <v>675</v>
      </c>
      <c r="C126" t="s">
        <v>676</v>
      </c>
      <c r="D126" t="s">
        <v>106</v>
      </c>
      <c r="E126" t="s">
        <v>129</v>
      </c>
      <c r="F126" t="s">
        <v>673</v>
      </c>
      <c r="G126" t="s">
        <v>133</v>
      </c>
      <c r="H126" t="s">
        <v>205</v>
      </c>
      <c r="I126" t="s">
        <v>156</v>
      </c>
      <c r="J126" t="s">
        <v>677</v>
      </c>
      <c r="K126" s="79">
        <v>2.72</v>
      </c>
      <c r="L126" t="s">
        <v>108</v>
      </c>
      <c r="M126" s="79">
        <v>4.25</v>
      </c>
      <c r="N126" s="79">
        <v>4.28</v>
      </c>
      <c r="O126" s="79">
        <v>28448</v>
      </c>
      <c r="P126" s="79">
        <v>100.72</v>
      </c>
      <c r="Q126" s="79">
        <v>28.6528256</v>
      </c>
      <c r="R126" s="79">
        <v>0</v>
      </c>
      <c r="S126" s="79">
        <f t="shared" si="1"/>
        <v>0.32754282975778409</v>
      </c>
      <c r="T126" s="79">
        <f>Q126/'סכום נכסי הקרן'!$C$42*100</f>
        <v>7.3551312823152581E-2</v>
      </c>
    </row>
    <row r="127" spans="2:20">
      <c r="B127" t="s">
        <v>678</v>
      </c>
      <c r="C127" t="s">
        <v>679</v>
      </c>
      <c r="D127" t="s">
        <v>106</v>
      </c>
      <c r="E127" t="s">
        <v>129</v>
      </c>
      <c r="F127" t="s">
        <v>680</v>
      </c>
      <c r="G127" t="s">
        <v>451</v>
      </c>
      <c r="H127" t="s">
        <v>681</v>
      </c>
      <c r="I127" t="s">
        <v>155</v>
      </c>
      <c r="J127" t="s">
        <v>434</v>
      </c>
      <c r="K127" s="79">
        <v>2.99</v>
      </c>
      <c r="L127" t="s">
        <v>108</v>
      </c>
      <c r="M127" s="79">
        <v>6</v>
      </c>
      <c r="N127" s="79">
        <v>2.95</v>
      </c>
      <c r="O127" s="79">
        <v>1701.9</v>
      </c>
      <c r="P127" s="79">
        <v>109.32</v>
      </c>
      <c r="Q127" s="79">
        <v>1.8605170799999999</v>
      </c>
      <c r="R127" s="79">
        <v>0</v>
      </c>
      <c r="S127" s="79">
        <f t="shared" si="1"/>
        <v>2.1268374634433596E-2</v>
      </c>
      <c r="T127" s="79">
        <f>Q127/'סכום נכסי הקרן'!$C$42*100</f>
        <v>4.7759154951858701E-3</v>
      </c>
    </row>
    <row r="128" spans="2:20">
      <c r="B128" t="s">
        <v>682</v>
      </c>
      <c r="C128" t="s">
        <v>683</v>
      </c>
      <c r="D128" t="s">
        <v>106</v>
      </c>
      <c r="E128" t="s">
        <v>129</v>
      </c>
      <c r="F128" t="s">
        <v>680</v>
      </c>
      <c r="G128" t="s">
        <v>451</v>
      </c>
      <c r="H128" t="s">
        <v>681</v>
      </c>
      <c r="I128" t="s">
        <v>155</v>
      </c>
      <c r="J128" t="s">
        <v>684</v>
      </c>
      <c r="K128" s="79">
        <v>5.01</v>
      </c>
      <c r="L128" t="s">
        <v>108</v>
      </c>
      <c r="M128" s="79">
        <v>5.9</v>
      </c>
      <c r="N128" s="79">
        <v>4.12</v>
      </c>
      <c r="O128" s="79">
        <v>38345</v>
      </c>
      <c r="P128" s="79">
        <v>109.29</v>
      </c>
      <c r="Q128" s="79">
        <v>41.907250500000004</v>
      </c>
      <c r="R128" s="79">
        <v>0.01</v>
      </c>
      <c r="S128" s="79">
        <f t="shared" si="1"/>
        <v>0.47905988776682162</v>
      </c>
      <c r="T128" s="79">
        <f>Q128/'סכום נכסי הקרן'!$C$42*100</f>
        <v>0.10757519464620333</v>
      </c>
    </row>
    <row r="129" spans="2:20">
      <c r="B129" t="s">
        <v>685</v>
      </c>
      <c r="C129" t="s">
        <v>686</v>
      </c>
      <c r="D129" t="s">
        <v>106</v>
      </c>
      <c r="E129" t="s">
        <v>129</v>
      </c>
      <c r="F129" t="s">
        <v>571</v>
      </c>
      <c r="G129" t="s">
        <v>348</v>
      </c>
      <c r="H129" t="s">
        <v>205</v>
      </c>
      <c r="I129" t="s">
        <v>156</v>
      </c>
      <c r="J129" t="s">
        <v>477</v>
      </c>
      <c r="K129" s="79">
        <v>1.25</v>
      </c>
      <c r="L129" t="s">
        <v>108</v>
      </c>
      <c r="M129" s="79">
        <v>4.1500000000000004</v>
      </c>
      <c r="N129" s="79">
        <v>1.91</v>
      </c>
      <c r="O129" s="79">
        <v>1082.7</v>
      </c>
      <c r="P129" s="79">
        <v>102.38</v>
      </c>
      <c r="Q129" s="79">
        <v>1.10846826</v>
      </c>
      <c r="R129" s="79">
        <v>0</v>
      </c>
      <c r="S129" s="79">
        <f t="shared" si="1"/>
        <v>1.2671379627462889E-2</v>
      </c>
      <c r="T129" s="79">
        <f>Q129/'סכום נכסי הקרן'!$C$42*100</f>
        <v>2.8454190481582253E-3</v>
      </c>
    </row>
    <row r="130" spans="2:20">
      <c r="B130" s="80" t="s">
        <v>314</v>
      </c>
      <c r="C130" s="16"/>
      <c r="D130" s="16"/>
      <c r="E130" s="16"/>
      <c r="F130" s="16"/>
      <c r="K130" s="81">
        <v>4.59</v>
      </c>
      <c r="N130" s="81">
        <v>5.24</v>
      </c>
      <c r="O130" s="81">
        <v>28000</v>
      </c>
      <c r="Q130" s="81">
        <v>29.8004</v>
      </c>
      <c r="S130" s="81">
        <f t="shared" si="1"/>
        <v>0.34066124856858332</v>
      </c>
      <c r="T130" s="81">
        <f>Q130/'סכום נכסי הקרן'!$C$42*100</f>
        <v>7.6497116663254178E-2</v>
      </c>
    </row>
    <row r="131" spans="2:20">
      <c r="B131" t="s">
        <v>687</v>
      </c>
      <c r="C131" t="s">
        <v>688</v>
      </c>
      <c r="D131" t="s">
        <v>106</v>
      </c>
      <c r="E131" t="s">
        <v>129</v>
      </c>
      <c r="F131" t="s">
        <v>680</v>
      </c>
      <c r="G131" t="s">
        <v>451</v>
      </c>
      <c r="H131" t="s">
        <v>681</v>
      </c>
      <c r="I131" t="s">
        <v>155</v>
      </c>
      <c r="J131" t="s">
        <v>689</v>
      </c>
      <c r="K131" s="79">
        <v>4.59</v>
      </c>
      <c r="L131" t="s">
        <v>108</v>
      </c>
      <c r="M131" s="79">
        <v>6.7</v>
      </c>
      <c r="N131" s="79">
        <v>5.24</v>
      </c>
      <c r="O131" s="79">
        <v>28000</v>
      </c>
      <c r="P131" s="79">
        <v>106.43</v>
      </c>
      <c r="Q131" s="79">
        <v>29.8004</v>
      </c>
      <c r="R131" s="79">
        <v>0</v>
      </c>
      <c r="S131" s="79">
        <f t="shared" si="1"/>
        <v>0.34066124856858332</v>
      </c>
      <c r="T131" s="79">
        <f>Q131/'סכום נכסי הקרן'!$C$42*100</f>
        <v>7.6497116663254178E-2</v>
      </c>
    </row>
    <row r="132" spans="2:20">
      <c r="B132" s="80" t="s">
        <v>690</v>
      </c>
      <c r="C132" s="16"/>
      <c r="D132" s="16"/>
      <c r="E132" s="16"/>
      <c r="F132" s="16"/>
      <c r="K132" s="81">
        <v>0</v>
      </c>
      <c r="N132" s="81">
        <v>0</v>
      </c>
      <c r="O132" s="81">
        <v>0</v>
      </c>
      <c r="Q132" s="81">
        <v>0</v>
      </c>
      <c r="S132" s="81">
        <f t="shared" si="1"/>
        <v>0</v>
      </c>
      <c r="T132" s="81">
        <f>Q132/'סכום נכסי הקרן'!$C$42*100</f>
        <v>0</v>
      </c>
    </row>
    <row r="133" spans="2:20">
      <c r="B133" t="s">
        <v>214</v>
      </c>
      <c r="C133" t="s">
        <v>214</v>
      </c>
      <c r="D133" s="16"/>
      <c r="E133" s="16"/>
      <c r="F133" s="16"/>
      <c r="G133" t="s">
        <v>214</v>
      </c>
      <c r="H133" t="s">
        <v>214</v>
      </c>
      <c r="K133" s="79">
        <v>0</v>
      </c>
      <c r="L133" t="s">
        <v>214</v>
      </c>
      <c r="M133" s="79">
        <v>0</v>
      </c>
      <c r="N133" s="79">
        <v>0</v>
      </c>
      <c r="O133" s="79">
        <v>0</v>
      </c>
      <c r="P133" s="79">
        <v>0</v>
      </c>
      <c r="Q133" s="79">
        <v>0</v>
      </c>
      <c r="R133" s="79">
        <v>0</v>
      </c>
      <c r="S133" s="79">
        <f t="shared" si="1"/>
        <v>0</v>
      </c>
      <c r="T133" s="79">
        <f>Q133/'סכום נכסי הקרן'!$C$42*100</f>
        <v>0</v>
      </c>
    </row>
    <row r="134" spans="2:20">
      <c r="B134" s="80" t="s">
        <v>219</v>
      </c>
      <c r="C134" s="16"/>
      <c r="D134" s="16"/>
      <c r="E134" s="16"/>
      <c r="F134" s="16"/>
      <c r="K134" s="81">
        <v>0</v>
      </c>
      <c r="N134" s="81">
        <v>0</v>
      </c>
      <c r="O134" s="81">
        <v>0</v>
      </c>
      <c r="Q134" s="81">
        <v>0</v>
      </c>
      <c r="S134" s="81">
        <f t="shared" si="1"/>
        <v>0</v>
      </c>
      <c r="T134" s="81">
        <f>Q134/'סכום נכסי הקרן'!$C$42*100</f>
        <v>0</v>
      </c>
    </row>
    <row r="135" spans="2:20">
      <c r="B135" s="80" t="s">
        <v>315</v>
      </c>
      <c r="C135" s="16"/>
      <c r="D135" s="16"/>
      <c r="E135" s="16"/>
      <c r="F135" s="16"/>
      <c r="K135" s="81">
        <v>0</v>
      </c>
      <c r="N135" s="81">
        <v>0</v>
      </c>
      <c r="O135" s="81">
        <v>0</v>
      </c>
      <c r="Q135" s="81">
        <v>0</v>
      </c>
      <c r="S135" s="81">
        <f t="shared" si="1"/>
        <v>0</v>
      </c>
      <c r="T135" s="81">
        <f>Q135/'סכום נכסי הקרן'!$C$42*100</f>
        <v>0</v>
      </c>
    </row>
    <row r="136" spans="2:20">
      <c r="B136" t="s">
        <v>214</v>
      </c>
      <c r="C136" t="s">
        <v>214</v>
      </c>
      <c r="D136" s="16"/>
      <c r="E136" s="16"/>
      <c r="F136" s="16"/>
      <c r="G136" t="s">
        <v>214</v>
      </c>
      <c r="H136" t="s">
        <v>214</v>
      </c>
      <c r="K136" s="79">
        <v>0</v>
      </c>
      <c r="L136" t="s">
        <v>214</v>
      </c>
      <c r="M136" s="79">
        <v>0</v>
      </c>
      <c r="N136" s="79">
        <v>0</v>
      </c>
      <c r="O136" s="79">
        <v>0</v>
      </c>
      <c r="P136" s="79">
        <v>0</v>
      </c>
      <c r="Q136" s="79">
        <v>0</v>
      </c>
      <c r="R136" s="79">
        <v>0</v>
      </c>
      <c r="S136" s="79">
        <f t="shared" si="1"/>
        <v>0</v>
      </c>
      <c r="T136" s="79">
        <f>Q136/'סכום נכסי הקרן'!$C$42*100</f>
        <v>0</v>
      </c>
    </row>
    <row r="137" spans="2:20">
      <c r="B137" s="80" t="s">
        <v>316</v>
      </c>
      <c r="C137" s="16"/>
      <c r="D137" s="16"/>
      <c r="E137" s="16"/>
      <c r="F137" s="16"/>
      <c r="K137" s="81">
        <v>0</v>
      </c>
      <c r="N137" s="81">
        <v>0</v>
      </c>
      <c r="O137" s="81">
        <v>0</v>
      </c>
      <c r="Q137" s="81">
        <v>0</v>
      </c>
      <c r="S137" s="81">
        <f t="shared" si="1"/>
        <v>0</v>
      </c>
      <c r="T137" s="81">
        <f>Q137/'סכום נכסי הקרן'!$C$42*100</f>
        <v>0</v>
      </c>
    </row>
    <row r="138" spans="2:20">
      <c r="B138" t="s">
        <v>214</v>
      </c>
      <c r="C138" t="s">
        <v>214</v>
      </c>
      <c r="D138" s="16"/>
      <c r="E138" s="16"/>
      <c r="F138" s="16"/>
      <c r="G138" t="s">
        <v>214</v>
      </c>
      <c r="H138" t="s">
        <v>214</v>
      </c>
      <c r="K138" s="79">
        <v>0</v>
      </c>
      <c r="L138" t="s">
        <v>214</v>
      </c>
      <c r="M138" s="79">
        <v>0</v>
      </c>
      <c r="N138" s="79">
        <v>0</v>
      </c>
      <c r="O138" s="79">
        <v>0</v>
      </c>
      <c r="P138" s="79">
        <v>0</v>
      </c>
      <c r="Q138" s="79">
        <v>0</v>
      </c>
      <c r="R138" s="79">
        <v>0</v>
      </c>
      <c r="S138" s="79">
        <f t="shared" si="1"/>
        <v>0</v>
      </c>
      <c r="T138" s="79">
        <f>Q138/'סכום נכסי הקרן'!$C$42*100</f>
        <v>0</v>
      </c>
    </row>
    <row r="139" spans="2:20">
      <c r="B139" t="s">
        <v>222</v>
      </c>
      <c r="C139" s="16"/>
      <c r="D139" s="16"/>
      <c r="E139" s="16"/>
      <c r="F139" s="16"/>
    </row>
    <row r="140" spans="2:20">
      <c r="C140" s="16"/>
      <c r="D140" s="16"/>
      <c r="E140" s="16"/>
      <c r="F140" s="16"/>
    </row>
    <row r="141" spans="2:20">
      <c r="C141" s="16"/>
      <c r="D141" s="16"/>
      <c r="E141" s="16"/>
      <c r="F141" s="16"/>
    </row>
    <row r="142" spans="2:20">
      <c r="C142" s="16"/>
      <c r="D142" s="16"/>
      <c r="E142" s="16"/>
      <c r="F142" s="16"/>
    </row>
    <row r="143" spans="2:20">
      <c r="C143" s="16"/>
      <c r="D143" s="16"/>
      <c r="E143" s="16"/>
      <c r="F143" s="16"/>
    </row>
    <row r="144" spans="2:20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6"/>
      <c r="C775" s="16"/>
      <c r="D775" s="16"/>
      <c r="E775" s="16"/>
      <c r="F775" s="16"/>
    </row>
    <row r="776" spans="2:6">
      <c r="B776" s="19"/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  <row r="808" spans="3:6">
      <c r="C808" s="16"/>
      <c r="D808" s="16"/>
      <c r="E808" s="16"/>
      <c r="F808" s="16"/>
    </row>
  </sheetData>
  <sheetProtection sheet="1" objects="1" scenarios="1"/>
  <mergeCells count="2">
    <mergeCell ref="B6:T6"/>
    <mergeCell ref="B7:T7"/>
  </mergeCells>
  <dataValidations count="8">
    <dataValidation type="list" allowBlank="1" showInputMessage="1" showErrorMessage="1" sqref="L12:L118 L120:L806">
      <formula1>$BM$7:$BM$11</formula1>
    </dataValidation>
    <dataValidation type="list" allowBlank="1" showInputMessage="1" showErrorMessage="1" sqref="E12:E118 E120:E800">
      <formula1>$BH$7:$BH$11</formula1>
    </dataValidation>
    <dataValidation type="list" allowBlank="1" showInputMessage="1" showErrorMessage="1" sqref="I12:I806">
      <formula1>$BL$7:$BL$10</formula1>
    </dataValidation>
    <dataValidation allowBlank="1" showInputMessage="1" showErrorMessage="1" sqref="H2"/>
    <dataValidation type="list" allowBlank="1" showInputMessage="1" showErrorMessage="1" sqref="G12:G118 G120:G806">
      <formula1>$BJ$7:$BJ$11</formula1>
    </dataValidation>
    <dataValidation type="list" allowBlank="1" showInputMessage="1" showErrorMessage="1" sqref="E119">
      <formula1>$BE$6:$BE$11</formula1>
    </dataValidation>
    <dataValidation type="list" allowBlank="1" showInputMessage="1" showErrorMessage="1" sqref="L119">
      <formula1>$BI$6:$BI$11</formula1>
    </dataValidation>
    <dataValidation type="list" allowBlank="1" showInputMessage="1" showErrorMessage="1" sqref="G119">
      <formula1>$BG$6:$BG$11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937</v>
      </c>
    </row>
    <row r="3" spans="2:61">
      <c r="B3" s="2" t="s">
        <v>2</v>
      </c>
      <c r="C3" s="82" t="s">
        <v>938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691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214</v>
      </c>
      <c r="C14" t="s">
        <v>214</v>
      </c>
      <c r="E14" s="16"/>
      <c r="F14" s="16"/>
      <c r="G14" t="s">
        <v>214</v>
      </c>
      <c r="H14" t="s">
        <v>214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692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214</v>
      </c>
      <c r="C16" t="s">
        <v>214</v>
      </c>
      <c r="E16" s="16"/>
      <c r="F16" s="16"/>
      <c r="G16" t="s">
        <v>214</v>
      </c>
      <c r="H16" t="s">
        <v>214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693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214</v>
      </c>
      <c r="C18" t="s">
        <v>214</v>
      </c>
      <c r="E18" s="16"/>
      <c r="F18" s="16"/>
      <c r="G18" t="s">
        <v>214</v>
      </c>
      <c r="H18" t="s">
        <v>214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696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214</v>
      </c>
      <c r="C20" t="s">
        <v>214</v>
      </c>
      <c r="E20" s="16"/>
      <c r="F20" s="16"/>
      <c r="G20" t="s">
        <v>214</v>
      </c>
      <c r="H20" t="s">
        <v>214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219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315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214</v>
      </c>
      <c r="C23" t="s">
        <v>214</v>
      </c>
      <c r="E23" s="16"/>
      <c r="F23" s="16"/>
      <c r="G23" t="s">
        <v>214</v>
      </c>
      <c r="H23" t="s">
        <v>214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316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214</v>
      </c>
      <c r="C25" t="s">
        <v>214</v>
      </c>
      <c r="E25" s="16"/>
      <c r="F25" s="16"/>
      <c r="G25" t="s">
        <v>214</v>
      </c>
      <c r="H25" t="s">
        <v>214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222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" t="s">
        <v>937</v>
      </c>
    </row>
    <row r="3" spans="2:62">
      <c r="B3" s="2" t="s">
        <v>2</v>
      </c>
      <c r="C3" s="82" t="s">
        <v>938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658987</v>
      </c>
      <c r="I11" s="7"/>
      <c r="J11" s="78">
        <v>9456.887877702</v>
      </c>
      <c r="K11" s="7"/>
      <c r="L11" s="78">
        <v>100</v>
      </c>
      <c r="M11" s="78">
        <v>24.28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646627</v>
      </c>
      <c r="J12" s="81">
        <v>5753.5622979999998</v>
      </c>
      <c r="L12" s="81">
        <v>60.84</v>
      </c>
      <c r="M12" s="81">
        <v>14.77</v>
      </c>
    </row>
    <row r="13" spans="2:62">
      <c r="B13" s="80" t="s">
        <v>697</v>
      </c>
      <c r="D13" s="16"/>
      <c r="E13" s="16"/>
      <c r="F13" s="16"/>
      <c r="G13" s="16"/>
      <c r="H13" s="81">
        <v>133039</v>
      </c>
      <c r="J13" s="81">
        <v>2744.1826999999998</v>
      </c>
      <c r="L13" s="81">
        <v>29.02</v>
      </c>
      <c r="M13" s="81">
        <v>7.04</v>
      </c>
    </row>
    <row r="14" spans="2:62">
      <c r="B14" t="s">
        <v>698</v>
      </c>
      <c r="C14" t="s">
        <v>699</v>
      </c>
      <c r="D14" t="s">
        <v>106</v>
      </c>
      <c r="E14" t="s">
        <v>700</v>
      </c>
      <c r="F14" t="s">
        <v>129</v>
      </c>
      <c r="G14" t="s">
        <v>108</v>
      </c>
      <c r="H14" s="79">
        <v>37850</v>
      </c>
      <c r="I14" s="79">
        <v>1275</v>
      </c>
      <c r="J14" s="79">
        <v>482.58749999999998</v>
      </c>
      <c r="K14" s="79">
        <v>0.01</v>
      </c>
      <c r="L14" s="79">
        <v>5.0999999999999996</v>
      </c>
      <c r="M14" s="79">
        <v>1.24</v>
      </c>
    </row>
    <row r="15" spans="2:62">
      <c r="B15" t="s">
        <v>701</v>
      </c>
      <c r="C15" t="s">
        <v>702</v>
      </c>
      <c r="D15" t="s">
        <v>106</v>
      </c>
      <c r="E15" t="s">
        <v>703</v>
      </c>
      <c r="F15" t="s">
        <v>129</v>
      </c>
      <c r="G15" t="s">
        <v>108</v>
      </c>
      <c r="H15" s="79">
        <v>20500</v>
      </c>
      <c r="I15" s="79">
        <v>1278</v>
      </c>
      <c r="J15" s="79">
        <v>261.99</v>
      </c>
      <c r="K15" s="79">
        <v>0.01</v>
      </c>
      <c r="L15" s="79">
        <v>2.77</v>
      </c>
      <c r="M15" s="79">
        <v>0.67</v>
      </c>
    </row>
    <row r="16" spans="2:62">
      <c r="B16" t="s">
        <v>704</v>
      </c>
      <c r="C16" t="s">
        <v>705</v>
      </c>
      <c r="D16" t="s">
        <v>106</v>
      </c>
      <c r="E16" t="s">
        <v>706</v>
      </c>
      <c r="F16" t="s">
        <v>129</v>
      </c>
      <c r="G16" t="s">
        <v>108</v>
      </c>
      <c r="H16" s="79">
        <v>4704</v>
      </c>
      <c r="I16" s="79">
        <v>12770</v>
      </c>
      <c r="J16" s="79">
        <v>600.70079999999996</v>
      </c>
      <c r="K16" s="79">
        <v>0</v>
      </c>
      <c r="L16" s="79">
        <v>6.35</v>
      </c>
      <c r="M16" s="79">
        <v>1.54</v>
      </c>
    </row>
    <row r="17" spans="2:13">
      <c r="B17" t="s">
        <v>707</v>
      </c>
      <c r="C17" t="s">
        <v>708</v>
      </c>
      <c r="D17" t="s">
        <v>106</v>
      </c>
      <c r="E17" t="s">
        <v>709</v>
      </c>
      <c r="F17" t="s">
        <v>129</v>
      </c>
      <c r="G17" t="s">
        <v>108</v>
      </c>
      <c r="H17" s="79">
        <v>3450</v>
      </c>
      <c r="I17" s="79">
        <v>12760</v>
      </c>
      <c r="J17" s="79">
        <v>440.22</v>
      </c>
      <c r="K17" s="79">
        <v>0.01</v>
      </c>
      <c r="L17" s="79">
        <v>4.66</v>
      </c>
      <c r="M17" s="79">
        <v>1.1299999999999999</v>
      </c>
    </row>
    <row r="18" spans="2:13">
      <c r="B18" t="s">
        <v>710</v>
      </c>
      <c r="C18" t="s">
        <v>711</v>
      </c>
      <c r="D18" t="s">
        <v>106</v>
      </c>
      <c r="E18" t="s">
        <v>712</v>
      </c>
      <c r="F18" t="s">
        <v>134</v>
      </c>
      <c r="G18" t="s">
        <v>108</v>
      </c>
      <c r="H18" s="79">
        <v>41620</v>
      </c>
      <c r="I18" s="79">
        <v>1277</v>
      </c>
      <c r="J18" s="79">
        <v>531.48739999999998</v>
      </c>
      <c r="K18" s="79">
        <v>0.02</v>
      </c>
      <c r="L18" s="79">
        <v>5.62</v>
      </c>
      <c r="M18" s="79">
        <v>1.36</v>
      </c>
    </row>
    <row r="19" spans="2:13">
      <c r="B19" t="s">
        <v>713</v>
      </c>
      <c r="C19" t="s">
        <v>714</v>
      </c>
      <c r="D19" t="s">
        <v>106</v>
      </c>
      <c r="E19" t="s">
        <v>706</v>
      </c>
      <c r="F19" t="s">
        <v>134</v>
      </c>
      <c r="G19" t="s">
        <v>108</v>
      </c>
      <c r="H19" s="79">
        <v>615</v>
      </c>
      <c r="I19" s="79">
        <v>11380</v>
      </c>
      <c r="J19" s="79">
        <v>69.986999999999995</v>
      </c>
      <c r="K19" s="79">
        <v>0</v>
      </c>
      <c r="L19" s="79">
        <v>0.74</v>
      </c>
      <c r="M19" s="79">
        <v>0.18</v>
      </c>
    </row>
    <row r="20" spans="2:13">
      <c r="B20" t="s">
        <v>715</v>
      </c>
      <c r="C20" t="s">
        <v>716</v>
      </c>
      <c r="D20" t="s">
        <v>106</v>
      </c>
      <c r="E20" t="s">
        <v>709</v>
      </c>
      <c r="F20" t="s">
        <v>134</v>
      </c>
      <c r="G20" t="s">
        <v>108</v>
      </c>
      <c r="H20" s="79">
        <v>24300</v>
      </c>
      <c r="I20" s="79">
        <v>1470</v>
      </c>
      <c r="J20" s="79">
        <v>357.21</v>
      </c>
      <c r="K20" s="79">
        <v>0.01</v>
      </c>
      <c r="L20" s="79">
        <v>3.78</v>
      </c>
      <c r="M20" s="79">
        <v>0.92</v>
      </c>
    </row>
    <row r="21" spans="2:13">
      <c r="B21" s="80" t="s">
        <v>717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718</v>
      </c>
      <c r="D23" s="16"/>
      <c r="E23" s="16"/>
      <c r="F23" s="16"/>
      <c r="G23" s="16"/>
      <c r="H23" s="81">
        <v>513588</v>
      </c>
      <c r="J23" s="81">
        <v>3009.379598</v>
      </c>
      <c r="L23" s="81">
        <v>31.82</v>
      </c>
      <c r="M23" s="81">
        <v>7.73</v>
      </c>
    </row>
    <row r="24" spans="2:13">
      <c r="B24" t="s">
        <v>719</v>
      </c>
      <c r="C24" t="s">
        <v>720</v>
      </c>
      <c r="D24" t="s">
        <v>106</v>
      </c>
      <c r="E24" t="s">
        <v>706</v>
      </c>
      <c r="F24" t="s">
        <v>129</v>
      </c>
      <c r="G24" t="s">
        <v>108</v>
      </c>
      <c r="H24" s="79">
        <v>282</v>
      </c>
      <c r="I24" s="79">
        <v>3336.85</v>
      </c>
      <c r="J24" s="79">
        <v>9.4099170000000001</v>
      </c>
      <c r="K24" s="79">
        <v>0</v>
      </c>
      <c r="L24" s="79">
        <v>0.1</v>
      </c>
      <c r="M24" s="79">
        <v>0.02</v>
      </c>
    </row>
    <row r="25" spans="2:13">
      <c r="B25" t="s">
        <v>721</v>
      </c>
      <c r="C25" t="s">
        <v>722</v>
      </c>
      <c r="D25" t="s">
        <v>106</v>
      </c>
      <c r="E25" t="s">
        <v>700</v>
      </c>
      <c r="F25" t="s">
        <v>134</v>
      </c>
      <c r="G25" t="s">
        <v>108</v>
      </c>
      <c r="H25" s="79">
        <v>175000</v>
      </c>
      <c r="I25" s="79">
        <v>342.52</v>
      </c>
      <c r="J25" s="79">
        <v>599.41</v>
      </c>
      <c r="K25" s="79">
        <v>0.12</v>
      </c>
      <c r="L25" s="79">
        <v>6.34</v>
      </c>
      <c r="M25" s="79">
        <v>1.54</v>
      </c>
    </row>
    <row r="26" spans="2:13">
      <c r="B26" t="s">
        <v>723</v>
      </c>
      <c r="C26" t="s">
        <v>724</v>
      </c>
      <c r="D26" t="s">
        <v>106</v>
      </c>
      <c r="E26" t="s">
        <v>700</v>
      </c>
      <c r="F26" t="s">
        <v>134</v>
      </c>
      <c r="G26" t="s">
        <v>108</v>
      </c>
      <c r="H26" s="79">
        <v>50000</v>
      </c>
      <c r="I26" s="79">
        <v>309.89</v>
      </c>
      <c r="J26" s="79">
        <v>154.94499999999999</v>
      </c>
      <c r="K26" s="79">
        <v>0.01</v>
      </c>
      <c r="L26" s="79">
        <v>1.64</v>
      </c>
      <c r="M26" s="79">
        <v>0.4</v>
      </c>
    </row>
    <row r="27" spans="2:13">
      <c r="B27" t="s">
        <v>725</v>
      </c>
      <c r="C27" t="s">
        <v>726</v>
      </c>
      <c r="D27" t="s">
        <v>106</v>
      </c>
      <c r="E27" t="s">
        <v>727</v>
      </c>
      <c r="F27" t="s">
        <v>134</v>
      </c>
      <c r="G27" t="s">
        <v>108</v>
      </c>
      <c r="H27" s="79">
        <v>50650</v>
      </c>
      <c r="I27" s="79">
        <v>312.33</v>
      </c>
      <c r="J27" s="79">
        <v>158.195145</v>
      </c>
      <c r="K27" s="79">
        <v>0.01</v>
      </c>
      <c r="L27" s="79">
        <v>1.67</v>
      </c>
      <c r="M27" s="79">
        <v>0.41</v>
      </c>
    </row>
    <row r="28" spans="2:13">
      <c r="B28" t="s">
        <v>728</v>
      </c>
      <c r="C28" t="s">
        <v>729</v>
      </c>
      <c r="D28" t="s">
        <v>106</v>
      </c>
      <c r="E28" t="s">
        <v>727</v>
      </c>
      <c r="F28" t="s">
        <v>134</v>
      </c>
      <c r="G28" t="s">
        <v>108</v>
      </c>
      <c r="H28" s="79">
        <v>96800</v>
      </c>
      <c r="I28" s="79">
        <v>343.32</v>
      </c>
      <c r="J28" s="79">
        <v>332.33375999999998</v>
      </c>
      <c r="K28" s="79">
        <v>0.02</v>
      </c>
      <c r="L28" s="79">
        <v>3.51</v>
      </c>
      <c r="M28" s="79">
        <v>0.85</v>
      </c>
    </row>
    <row r="29" spans="2:13">
      <c r="B29" t="s">
        <v>730</v>
      </c>
      <c r="C29" t="s">
        <v>731</v>
      </c>
      <c r="D29" t="s">
        <v>106</v>
      </c>
      <c r="E29" t="s">
        <v>727</v>
      </c>
      <c r="F29" t="s">
        <v>134</v>
      </c>
      <c r="G29" t="s">
        <v>108</v>
      </c>
      <c r="H29" s="79">
        <v>10000</v>
      </c>
      <c r="I29" s="79">
        <v>3157.15</v>
      </c>
      <c r="J29" s="79">
        <v>315.71499999999997</v>
      </c>
      <c r="K29" s="79">
        <v>0.03</v>
      </c>
      <c r="L29" s="79">
        <v>3.34</v>
      </c>
      <c r="M29" s="79">
        <v>0.81</v>
      </c>
    </row>
    <row r="30" spans="2:13">
      <c r="B30" t="s">
        <v>732</v>
      </c>
      <c r="C30" t="s">
        <v>733</v>
      </c>
      <c r="D30" t="s">
        <v>106</v>
      </c>
      <c r="E30" t="s">
        <v>706</v>
      </c>
      <c r="F30" t="s">
        <v>134</v>
      </c>
      <c r="G30" t="s">
        <v>108</v>
      </c>
      <c r="H30" s="79">
        <v>4000</v>
      </c>
      <c r="I30" s="79">
        <v>3074.02</v>
      </c>
      <c r="J30" s="79">
        <v>122.96080000000001</v>
      </c>
      <c r="K30" s="79">
        <v>0</v>
      </c>
      <c r="L30" s="79">
        <v>1.3</v>
      </c>
      <c r="M30" s="79">
        <v>0.32</v>
      </c>
    </row>
    <row r="31" spans="2:13">
      <c r="B31" t="s">
        <v>734</v>
      </c>
      <c r="C31" t="s">
        <v>735</v>
      </c>
      <c r="D31" t="s">
        <v>106</v>
      </c>
      <c r="E31" t="s">
        <v>706</v>
      </c>
      <c r="F31" t="s">
        <v>134</v>
      </c>
      <c r="G31" t="s">
        <v>108</v>
      </c>
      <c r="H31" s="79">
        <v>2150</v>
      </c>
      <c r="I31" s="79">
        <v>3438.22</v>
      </c>
      <c r="J31" s="79">
        <v>73.921729999999997</v>
      </c>
      <c r="K31" s="79">
        <v>0.01</v>
      </c>
      <c r="L31" s="79">
        <v>0.78</v>
      </c>
      <c r="M31" s="79">
        <v>0.19</v>
      </c>
    </row>
    <row r="32" spans="2:13">
      <c r="B32" t="s">
        <v>736</v>
      </c>
      <c r="C32" t="s">
        <v>737</v>
      </c>
      <c r="D32" t="s">
        <v>106</v>
      </c>
      <c r="E32" t="s">
        <v>706</v>
      </c>
      <c r="F32" t="s">
        <v>134</v>
      </c>
      <c r="G32" t="s">
        <v>108</v>
      </c>
      <c r="H32" s="79">
        <v>15000</v>
      </c>
      <c r="I32" s="79">
        <v>3126.49</v>
      </c>
      <c r="J32" s="79">
        <v>468.9735</v>
      </c>
      <c r="K32" s="79">
        <v>0.01</v>
      </c>
      <c r="L32" s="79">
        <v>4.96</v>
      </c>
      <c r="M32" s="79">
        <v>1.2</v>
      </c>
    </row>
    <row r="33" spans="2:13">
      <c r="B33" t="s">
        <v>738</v>
      </c>
      <c r="C33" t="s">
        <v>739</v>
      </c>
      <c r="D33" t="s">
        <v>106</v>
      </c>
      <c r="E33" t="s">
        <v>740</v>
      </c>
      <c r="F33" t="s">
        <v>134</v>
      </c>
      <c r="G33" t="s">
        <v>108</v>
      </c>
      <c r="H33" s="79">
        <v>95000</v>
      </c>
      <c r="I33" s="79">
        <v>312.79000000000002</v>
      </c>
      <c r="J33" s="79">
        <v>297.15050000000002</v>
      </c>
      <c r="K33" s="79">
        <v>0.03</v>
      </c>
      <c r="L33" s="79">
        <v>3.14</v>
      </c>
      <c r="M33" s="79">
        <v>0.76</v>
      </c>
    </row>
    <row r="34" spans="2:13">
      <c r="B34" t="s">
        <v>741</v>
      </c>
      <c r="C34" t="s">
        <v>742</v>
      </c>
      <c r="D34" t="s">
        <v>106</v>
      </c>
      <c r="E34" t="s">
        <v>743</v>
      </c>
      <c r="F34" t="s">
        <v>134</v>
      </c>
      <c r="G34" t="s">
        <v>108</v>
      </c>
      <c r="H34" s="79">
        <v>4306</v>
      </c>
      <c r="I34" s="79">
        <v>3433.1</v>
      </c>
      <c r="J34" s="79">
        <v>147.829286</v>
      </c>
      <c r="K34" s="79">
        <v>0.01</v>
      </c>
      <c r="L34" s="79">
        <v>1.56</v>
      </c>
      <c r="M34" s="79">
        <v>0.38</v>
      </c>
    </row>
    <row r="35" spans="2:13">
      <c r="B35" t="s">
        <v>744</v>
      </c>
      <c r="C35" t="s">
        <v>745</v>
      </c>
      <c r="D35" t="s">
        <v>106</v>
      </c>
      <c r="E35" t="s">
        <v>746</v>
      </c>
      <c r="F35" t="s">
        <v>134</v>
      </c>
      <c r="G35" t="s">
        <v>108</v>
      </c>
      <c r="H35" s="79">
        <v>10400</v>
      </c>
      <c r="I35" s="79">
        <v>3158.99</v>
      </c>
      <c r="J35" s="79">
        <v>328.53496000000001</v>
      </c>
      <c r="K35" s="79">
        <v>0.01</v>
      </c>
      <c r="L35" s="79">
        <v>3.47</v>
      </c>
      <c r="M35" s="79">
        <v>0.84</v>
      </c>
    </row>
    <row r="36" spans="2:13">
      <c r="B36" s="80" t="s">
        <v>747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214</v>
      </c>
      <c r="C37" t="s">
        <v>214</v>
      </c>
      <c r="D37" s="16"/>
      <c r="E37" s="16"/>
      <c r="F37" t="s">
        <v>214</v>
      </c>
      <c r="G37" t="s">
        <v>214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690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214</v>
      </c>
      <c r="C39" t="s">
        <v>214</v>
      </c>
      <c r="D39" s="16"/>
      <c r="E39" s="16"/>
      <c r="F39" t="s">
        <v>214</v>
      </c>
      <c r="G39" t="s">
        <v>214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748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214</v>
      </c>
      <c r="C41" t="s">
        <v>214</v>
      </c>
      <c r="D41" s="16"/>
      <c r="E41" s="16"/>
      <c r="F41" t="s">
        <v>214</v>
      </c>
      <c r="G41" t="s">
        <v>214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219</v>
      </c>
      <c r="D42" s="16"/>
      <c r="E42" s="16"/>
      <c r="F42" s="16"/>
      <c r="G42" s="16"/>
      <c r="H42" s="81">
        <v>12360</v>
      </c>
      <c r="J42" s="81">
        <v>3703.3255797020001</v>
      </c>
      <c r="L42" s="81">
        <v>39.159999999999997</v>
      </c>
      <c r="M42" s="81">
        <v>9.51</v>
      </c>
    </row>
    <row r="43" spans="2:13">
      <c r="B43" s="80" t="s">
        <v>749</v>
      </c>
      <c r="D43" s="16"/>
      <c r="E43" s="16"/>
      <c r="F43" s="16"/>
      <c r="G43" s="16"/>
      <c r="H43" s="81">
        <v>10497</v>
      </c>
      <c r="J43" s="81">
        <v>3069.3373150480002</v>
      </c>
      <c r="L43" s="81">
        <v>32.46</v>
      </c>
      <c r="M43" s="81">
        <v>7.88</v>
      </c>
    </row>
    <row r="44" spans="2:13">
      <c r="B44" t="s">
        <v>750</v>
      </c>
      <c r="C44" t="s">
        <v>751</v>
      </c>
      <c r="D44" t="s">
        <v>752</v>
      </c>
      <c r="E44" t="s">
        <v>753</v>
      </c>
      <c r="F44" t="s">
        <v>754</v>
      </c>
      <c r="G44" t="s">
        <v>194</v>
      </c>
      <c r="H44" s="79">
        <v>142</v>
      </c>
      <c r="I44" s="79">
        <v>1966000</v>
      </c>
      <c r="J44" s="79">
        <v>92.012299479999996</v>
      </c>
      <c r="K44" s="79">
        <v>0</v>
      </c>
      <c r="L44" s="79">
        <v>0.97</v>
      </c>
      <c r="M44" s="79">
        <v>0.24</v>
      </c>
    </row>
    <row r="45" spans="2:13">
      <c r="B45" t="s">
        <v>755</v>
      </c>
      <c r="C45" t="s">
        <v>756</v>
      </c>
      <c r="D45" t="s">
        <v>752</v>
      </c>
      <c r="E45" t="s">
        <v>757</v>
      </c>
      <c r="F45" t="s">
        <v>754</v>
      </c>
      <c r="G45" t="s">
        <v>112</v>
      </c>
      <c r="H45" s="79">
        <v>2681</v>
      </c>
      <c r="I45" s="79">
        <v>2532</v>
      </c>
      <c r="J45" s="79">
        <v>260.94194448000002</v>
      </c>
      <c r="K45" s="79">
        <v>0</v>
      </c>
      <c r="L45" s="79">
        <v>2.76</v>
      </c>
      <c r="M45" s="79">
        <v>0.67</v>
      </c>
    </row>
    <row r="46" spans="2:13">
      <c r="B46" t="s">
        <v>758</v>
      </c>
      <c r="C46" t="s">
        <v>759</v>
      </c>
      <c r="D46" t="s">
        <v>760</v>
      </c>
      <c r="E46" t="s">
        <v>761</v>
      </c>
      <c r="F46" t="s">
        <v>754</v>
      </c>
      <c r="G46" t="s">
        <v>116</v>
      </c>
      <c r="H46" s="79">
        <v>1229</v>
      </c>
      <c r="I46" s="79">
        <v>7112</v>
      </c>
      <c r="J46" s="79">
        <v>351.38279024799999</v>
      </c>
      <c r="K46" s="79">
        <v>0.01</v>
      </c>
      <c r="L46" s="79">
        <v>3.72</v>
      </c>
      <c r="M46" s="79">
        <v>0.9</v>
      </c>
    </row>
    <row r="47" spans="2:13">
      <c r="B47" t="s">
        <v>762</v>
      </c>
      <c r="C47" t="s">
        <v>763</v>
      </c>
      <c r="D47" t="s">
        <v>752</v>
      </c>
      <c r="E47" t="s">
        <v>764</v>
      </c>
      <c r="F47" t="s">
        <v>754</v>
      </c>
      <c r="G47" t="s">
        <v>112</v>
      </c>
      <c r="H47" s="79">
        <v>762</v>
      </c>
      <c r="I47" s="79">
        <v>2130</v>
      </c>
      <c r="J47" s="79">
        <v>62.390426400000003</v>
      </c>
      <c r="K47" s="79">
        <v>0.01</v>
      </c>
      <c r="L47" s="79">
        <v>0.66</v>
      </c>
      <c r="M47" s="79">
        <v>0.16</v>
      </c>
    </row>
    <row r="48" spans="2:13">
      <c r="B48" t="s">
        <v>765</v>
      </c>
      <c r="C48" t="s">
        <v>766</v>
      </c>
      <c r="D48" t="s">
        <v>752</v>
      </c>
      <c r="E48" t="s">
        <v>767</v>
      </c>
      <c r="F48" t="s">
        <v>754</v>
      </c>
      <c r="G48" t="s">
        <v>112</v>
      </c>
      <c r="H48" s="79">
        <v>2038</v>
      </c>
      <c r="I48" s="79">
        <v>2774</v>
      </c>
      <c r="J48" s="79">
        <v>217.31715728</v>
      </c>
      <c r="K48" s="79">
        <v>0.01</v>
      </c>
      <c r="L48" s="79">
        <v>2.2999999999999998</v>
      </c>
      <c r="M48" s="79">
        <v>0.56000000000000005</v>
      </c>
    </row>
    <row r="49" spans="2:13">
      <c r="B49" t="s">
        <v>768</v>
      </c>
      <c r="C49" t="s">
        <v>769</v>
      </c>
      <c r="D49" t="s">
        <v>752</v>
      </c>
      <c r="E49" t="s">
        <v>770</v>
      </c>
      <c r="F49" t="s">
        <v>754</v>
      </c>
      <c r="G49" t="s">
        <v>112</v>
      </c>
      <c r="H49" s="79">
        <v>1164</v>
      </c>
      <c r="I49" s="79">
        <v>38938</v>
      </c>
      <c r="J49" s="79">
        <v>1742.2481020800001</v>
      </c>
      <c r="K49" s="79">
        <v>0.03</v>
      </c>
      <c r="L49" s="79">
        <v>18.420000000000002</v>
      </c>
      <c r="M49" s="79">
        <v>4.47</v>
      </c>
    </row>
    <row r="50" spans="2:13">
      <c r="B50" t="s">
        <v>771</v>
      </c>
      <c r="C50" t="s">
        <v>772</v>
      </c>
      <c r="D50" t="s">
        <v>752</v>
      </c>
      <c r="E50" t="s">
        <v>773</v>
      </c>
      <c r="F50" t="s">
        <v>754</v>
      </c>
      <c r="G50" t="s">
        <v>112</v>
      </c>
      <c r="H50" s="79">
        <v>2481</v>
      </c>
      <c r="I50" s="79">
        <v>3597</v>
      </c>
      <c r="J50" s="79">
        <v>343.04459508000002</v>
      </c>
      <c r="K50" s="79">
        <v>0</v>
      </c>
      <c r="L50" s="79">
        <v>3.63</v>
      </c>
      <c r="M50" s="79">
        <v>0.88</v>
      </c>
    </row>
    <row r="51" spans="2:13">
      <c r="B51" s="80" t="s">
        <v>774</v>
      </c>
      <c r="D51" s="16"/>
      <c r="E51" s="16"/>
      <c r="F51" s="16"/>
      <c r="G51" s="16"/>
      <c r="H51" s="81">
        <v>1863</v>
      </c>
      <c r="J51" s="81">
        <v>633.98826465399998</v>
      </c>
      <c r="L51" s="81">
        <v>6.7</v>
      </c>
      <c r="M51" s="81">
        <v>1.63</v>
      </c>
    </row>
    <row r="52" spans="2:13">
      <c r="B52" t="s">
        <v>775</v>
      </c>
      <c r="C52" t="s">
        <v>776</v>
      </c>
      <c r="D52" t="s">
        <v>752</v>
      </c>
      <c r="E52" t="s">
        <v>777</v>
      </c>
      <c r="F52" t="s">
        <v>754</v>
      </c>
      <c r="G52" t="s">
        <v>116</v>
      </c>
      <c r="H52" s="79">
        <v>118</v>
      </c>
      <c r="I52" s="79">
        <v>18133</v>
      </c>
      <c r="J52" s="79">
        <v>86.017838494000003</v>
      </c>
      <c r="K52" s="79">
        <v>0.01</v>
      </c>
      <c r="L52" s="79">
        <v>0.91</v>
      </c>
      <c r="M52" s="79">
        <v>0.22</v>
      </c>
    </row>
    <row r="53" spans="2:13">
      <c r="B53" t="s">
        <v>778</v>
      </c>
      <c r="C53" t="s">
        <v>779</v>
      </c>
      <c r="D53" t="s">
        <v>752</v>
      </c>
      <c r="E53" t="s">
        <v>780</v>
      </c>
      <c r="F53" t="s">
        <v>754</v>
      </c>
      <c r="G53" t="s">
        <v>112</v>
      </c>
      <c r="H53" s="79">
        <v>167</v>
      </c>
      <c r="I53" s="79">
        <v>11280</v>
      </c>
      <c r="J53" s="79">
        <v>72.4117344</v>
      </c>
      <c r="K53" s="79">
        <v>0</v>
      </c>
      <c r="L53" s="79">
        <v>0.77</v>
      </c>
      <c r="M53" s="79">
        <v>0.19</v>
      </c>
    </row>
    <row r="54" spans="2:13">
      <c r="B54" t="s">
        <v>781</v>
      </c>
      <c r="C54" t="s">
        <v>782</v>
      </c>
      <c r="D54" t="s">
        <v>752</v>
      </c>
      <c r="E54" t="s">
        <v>764</v>
      </c>
      <c r="F54" t="s">
        <v>754</v>
      </c>
      <c r="G54" t="s">
        <v>112</v>
      </c>
      <c r="H54" s="79">
        <v>189</v>
      </c>
      <c r="I54" s="79">
        <v>9867</v>
      </c>
      <c r="J54" s="79">
        <v>71.685333720000003</v>
      </c>
      <c r="K54" s="79">
        <v>0</v>
      </c>
      <c r="L54" s="79">
        <v>0.76</v>
      </c>
      <c r="M54" s="79">
        <v>0.18</v>
      </c>
    </row>
    <row r="55" spans="2:13">
      <c r="B55" t="s">
        <v>783</v>
      </c>
      <c r="C55" t="s">
        <v>784</v>
      </c>
      <c r="D55" t="s">
        <v>752</v>
      </c>
      <c r="E55" t="s">
        <v>767</v>
      </c>
      <c r="F55" t="s">
        <v>754</v>
      </c>
      <c r="G55" t="s">
        <v>112</v>
      </c>
      <c r="H55" s="79">
        <v>216</v>
      </c>
      <c r="I55" s="79">
        <v>10380</v>
      </c>
      <c r="J55" s="79">
        <v>86.185555199999996</v>
      </c>
      <c r="K55" s="79">
        <v>0</v>
      </c>
      <c r="L55" s="79">
        <v>0.91</v>
      </c>
      <c r="M55" s="79">
        <v>0.22</v>
      </c>
    </row>
    <row r="56" spans="2:13">
      <c r="B56" t="s">
        <v>785</v>
      </c>
      <c r="C56" t="s">
        <v>786</v>
      </c>
      <c r="D56" t="s">
        <v>752</v>
      </c>
      <c r="E56" t="s">
        <v>787</v>
      </c>
      <c r="F56" t="s">
        <v>754</v>
      </c>
      <c r="G56" t="s">
        <v>112</v>
      </c>
      <c r="H56" s="79">
        <v>213</v>
      </c>
      <c r="I56" s="79">
        <v>3640</v>
      </c>
      <c r="J56" s="79">
        <v>29.803300799999999</v>
      </c>
      <c r="K56" s="79">
        <v>0</v>
      </c>
      <c r="L56" s="79">
        <v>0.32</v>
      </c>
      <c r="M56" s="79">
        <v>0.08</v>
      </c>
    </row>
    <row r="57" spans="2:13">
      <c r="B57" t="s">
        <v>788</v>
      </c>
      <c r="C57" t="s">
        <v>789</v>
      </c>
      <c r="D57" t="s">
        <v>752</v>
      </c>
      <c r="E57" t="s">
        <v>790</v>
      </c>
      <c r="F57" t="s">
        <v>754</v>
      </c>
      <c r="G57" t="s">
        <v>112</v>
      </c>
      <c r="H57" s="79">
        <v>129</v>
      </c>
      <c r="I57" s="79">
        <v>7004</v>
      </c>
      <c r="J57" s="79">
        <v>34.731155039999997</v>
      </c>
      <c r="K57" s="79">
        <v>0</v>
      </c>
      <c r="L57" s="79">
        <v>0.37</v>
      </c>
      <c r="M57" s="79">
        <v>0.09</v>
      </c>
    </row>
    <row r="58" spans="2:13">
      <c r="B58" t="s">
        <v>791</v>
      </c>
      <c r="C58" t="s">
        <v>792</v>
      </c>
      <c r="D58" t="s">
        <v>752</v>
      </c>
      <c r="E58" t="s">
        <v>793</v>
      </c>
      <c r="F58" t="s">
        <v>754</v>
      </c>
      <c r="G58" t="s">
        <v>112</v>
      </c>
      <c r="H58" s="79">
        <v>831</v>
      </c>
      <c r="I58" s="79">
        <v>7925</v>
      </c>
      <c r="J58" s="79">
        <v>253.153347</v>
      </c>
      <c r="K58" s="79">
        <v>0</v>
      </c>
      <c r="L58" s="79">
        <v>2.68</v>
      </c>
      <c r="M58" s="79">
        <v>0.65</v>
      </c>
    </row>
    <row r="59" spans="2:13">
      <c r="B59" s="80" t="s">
        <v>690</v>
      </c>
      <c r="D59" s="16"/>
      <c r="E59" s="16"/>
      <c r="F59" s="16"/>
      <c r="G59" s="16"/>
      <c r="H59" s="81">
        <v>0</v>
      </c>
      <c r="J59" s="81">
        <v>0</v>
      </c>
      <c r="L59" s="81">
        <v>0</v>
      </c>
      <c r="M59" s="81">
        <v>0</v>
      </c>
    </row>
    <row r="60" spans="2:13">
      <c r="B60" t="s">
        <v>214</v>
      </c>
      <c r="C60" t="s">
        <v>214</v>
      </c>
      <c r="D60" s="16"/>
      <c r="E60" s="16"/>
      <c r="F60" t="s">
        <v>214</v>
      </c>
      <c r="G60" t="s">
        <v>214</v>
      </c>
      <c r="H60" s="79">
        <v>0</v>
      </c>
      <c r="I60" s="79">
        <v>0</v>
      </c>
      <c r="J60" s="79">
        <v>0</v>
      </c>
      <c r="K60" s="79">
        <v>0</v>
      </c>
      <c r="L60" s="79">
        <v>0</v>
      </c>
      <c r="M60" s="79">
        <v>0</v>
      </c>
    </row>
    <row r="61" spans="2:13">
      <c r="B61" s="80" t="s">
        <v>748</v>
      </c>
      <c r="D61" s="16"/>
      <c r="E61" s="16"/>
      <c r="F61" s="16"/>
      <c r="G61" s="16"/>
      <c r="H61" s="81">
        <v>0</v>
      </c>
      <c r="J61" s="81">
        <v>0</v>
      </c>
      <c r="L61" s="81">
        <v>0</v>
      </c>
      <c r="M61" s="81">
        <v>0</v>
      </c>
    </row>
    <row r="62" spans="2:13">
      <c r="B62" t="s">
        <v>214</v>
      </c>
      <c r="C62" t="s">
        <v>214</v>
      </c>
      <c r="D62" s="16"/>
      <c r="E62" s="16"/>
      <c r="F62" t="s">
        <v>214</v>
      </c>
      <c r="G62" t="s">
        <v>214</v>
      </c>
      <c r="H62" s="79">
        <v>0</v>
      </c>
      <c r="I62" s="79">
        <v>0</v>
      </c>
      <c r="J62" s="79">
        <v>0</v>
      </c>
      <c r="K62" s="79">
        <v>0</v>
      </c>
      <c r="L62" s="79">
        <v>0</v>
      </c>
      <c r="M62" s="79">
        <v>0</v>
      </c>
    </row>
    <row r="63" spans="2:13">
      <c r="B63" t="s">
        <v>222</v>
      </c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937</v>
      </c>
    </row>
    <row r="3" spans="2:65">
      <c r="B3" s="2" t="s">
        <v>2</v>
      </c>
      <c r="C3" s="82" t="s">
        <v>938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4253.09</v>
      </c>
      <c r="K11" s="7"/>
      <c r="L11" s="78">
        <v>534.15795181195006</v>
      </c>
      <c r="M11" s="7"/>
      <c r="N11" s="78">
        <v>100</v>
      </c>
      <c r="O11" s="78">
        <v>1.37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794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219</v>
      </c>
      <c r="C15" s="16"/>
      <c r="D15" s="16"/>
      <c r="E15" s="16"/>
      <c r="J15" s="81">
        <v>4253.09</v>
      </c>
      <c r="L15" s="81">
        <v>534.15795181195006</v>
      </c>
      <c r="N15" s="81">
        <v>100</v>
      </c>
      <c r="O15" s="81">
        <v>1.37</v>
      </c>
    </row>
    <row r="16" spans="2:65">
      <c r="B16" s="80" t="s">
        <v>795</v>
      </c>
      <c r="C16" s="16"/>
      <c r="D16" s="16"/>
      <c r="E16" s="16"/>
      <c r="J16" s="81">
        <v>4253.09</v>
      </c>
      <c r="L16" s="81">
        <v>534.15795181195006</v>
      </c>
      <c r="N16" s="81">
        <v>100</v>
      </c>
      <c r="O16" s="81">
        <v>1.37</v>
      </c>
    </row>
    <row r="17" spans="2:15">
      <c r="B17" t="s">
        <v>796</v>
      </c>
      <c r="C17" t="s">
        <v>797</v>
      </c>
      <c r="D17" t="s">
        <v>129</v>
      </c>
      <c r="E17" t="s">
        <v>798</v>
      </c>
      <c r="F17" t="s">
        <v>754</v>
      </c>
      <c r="G17" t="s">
        <v>214</v>
      </c>
      <c r="H17" t="s">
        <v>799</v>
      </c>
      <c r="I17" t="s">
        <v>112</v>
      </c>
      <c r="J17" s="79">
        <v>3444.68</v>
      </c>
      <c r="K17" s="79">
        <v>1187</v>
      </c>
      <c r="L17" s="79">
        <v>157.17482355039999</v>
      </c>
      <c r="M17" s="79">
        <v>0.01</v>
      </c>
      <c r="N17" s="79">
        <v>29.42</v>
      </c>
      <c r="O17" s="79">
        <v>0.4</v>
      </c>
    </row>
    <row r="18" spans="2:15">
      <c r="B18" t="s">
        <v>800</v>
      </c>
      <c r="C18" t="s">
        <v>801</v>
      </c>
      <c r="D18" t="s">
        <v>129</v>
      </c>
      <c r="E18" t="s">
        <v>802</v>
      </c>
      <c r="F18" t="s">
        <v>754</v>
      </c>
      <c r="G18" t="s">
        <v>214</v>
      </c>
      <c r="H18" t="s">
        <v>799</v>
      </c>
      <c r="I18" t="s">
        <v>116</v>
      </c>
      <c r="J18" s="79">
        <v>91.23</v>
      </c>
      <c r="K18" s="79">
        <v>24065</v>
      </c>
      <c r="L18" s="79">
        <v>88.259283439949996</v>
      </c>
      <c r="M18" s="79">
        <v>0</v>
      </c>
      <c r="N18" s="79">
        <v>16.52</v>
      </c>
      <c r="O18" s="79">
        <v>0.23</v>
      </c>
    </row>
    <row r="19" spans="2:15">
      <c r="B19" t="s">
        <v>803</v>
      </c>
      <c r="C19" t="s">
        <v>804</v>
      </c>
      <c r="D19" t="s">
        <v>129</v>
      </c>
      <c r="E19" t="s">
        <v>805</v>
      </c>
      <c r="F19" t="s">
        <v>754</v>
      </c>
      <c r="G19" t="s">
        <v>214</v>
      </c>
      <c r="H19" t="s">
        <v>799</v>
      </c>
      <c r="I19" t="s">
        <v>112</v>
      </c>
      <c r="J19" s="79">
        <v>717.18</v>
      </c>
      <c r="K19" s="79">
        <v>10473</v>
      </c>
      <c r="L19" s="79">
        <v>288.72384482159998</v>
      </c>
      <c r="M19" s="79">
        <v>0</v>
      </c>
      <c r="N19" s="79">
        <v>54.05</v>
      </c>
      <c r="O19" s="79">
        <v>0.74</v>
      </c>
    </row>
    <row r="20" spans="2:15">
      <c r="B20" t="s">
        <v>222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937</v>
      </c>
    </row>
    <row r="3" spans="2:60">
      <c r="B3" s="2" t="s">
        <v>2</v>
      </c>
      <c r="C3" s="82" t="s">
        <v>938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806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214</v>
      </c>
      <c r="C14" t="s">
        <v>214</v>
      </c>
      <c r="D14" s="16"/>
      <c r="E14" t="s">
        <v>214</v>
      </c>
      <c r="F14" t="s">
        <v>214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219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807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2017-04-06T05:17:54+00:00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BE774A7-27BB-466D-BC4C-AB6AB570F57B}"/>
</file>

<file path=customXml/itemProps2.xml><?xml version="1.0" encoding="utf-8"?>
<ds:datastoreItem xmlns:ds="http://schemas.openxmlformats.org/officeDocument/2006/customXml" ds:itemID="{566DEE3B-0840-44F5-98EE-27B75BCA129E}"/>
</file>

<file path=customXml/itemProps3.xml><?xml version="1.0" encoding="utf-8"?>
<ds:datastoreItem xmlns:ds="http://schemas.openxmlformats.org/officeDocument/2006/customXml" ds:itemID="{8D7C4881-B831-49D7-B052-E83B85551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2017-04-05T15:53:40Z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